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22"/>
  <workbookPr codeName="ThisWorkbook"/>
  <mc:AlternateContent xmlns:mc="http://schemas.openxmlformats.org/markup-compatibility/2006">
    <mc:Choice Requires="x15">
      <x15ac:absPath xmlns:x15ac="http://schemas.microsoft.com/office/spreadsheetml/2010/11/ac" url="/Users/juancarlosneiracardona/Downloads/"/>
    </mc:Choice>
  </mc:AlternateContent>
  <xr:revisionPtr revIDLastSave="0" documentId="13_ncr:1_{148E391A-CA12-794B-B181-D68E46986174}" xr6:coauthVersionLast="47" xr6:coauthVersionMax="47" xr10:uidLastSave="{00000000-0000-0000-0000-000000000000}"/>
  <bookViews>
    <workbookView xWindow="0" yWindow="600" windowWidth="23260" windowHeight="12460" firstSheet="1" activeTab="5" xr2:uid="{00000000-000D-0000-FFFF-FFFF00000000}"/>
  </bookViews>
  <sheets>
    <sheet name="INSTRUCCIONES" sheetId="1" r:id="rId1"/>
    <sheet name="Objeto + Area de influencia" sheetId="2" r:id="rId2"/>
    <sheet name="Tipo de gasto y categoria" sheetId="3" r:id="rId3"/>
    <sheet name="Resumen" sheetId="6" r:id="rId4"/>
    <sheet name="Articulacion SGR3-PAI" sheetId="25" r:id="rId5"/>
    <sheet name="Presupuesto" sheetId="26" r:id="rId6"/>
    <sheet name="Proyecto" sheetId="23" state="hidden" r:id="rId7"/>
  </sheets>
  <definedNames>
    <definedName name="_xlnm._FilterDatabase" localSheetId="3" hidden="1">Resumen!$B$9:$H$13</definedName>
    <definedName name="Actividades">#REF!</definedName>
    <definedName name="Actividades26">#REF!</definedName>
    <definedName name="Ob1Ac1">#REF!</definedName>
    <definedName name="Ob2Ac2">#REF!</definedName>
    <definedName name="Ob3Ac3">#REF!</definedName>
    <definedName name="Ob4Ac4">#REF!</definedName>
    <definedName name="OBJETIVOESP">#REF!</definedName>
    <definedName name="Objetivos4">Proyecto!$A$6:$A$9</definedName>
    <definedName name="PRO">Resumen!$C$11</definedName>
    <definedName name="PROGRAMA">#REF!</definedName>
    <definedName name="PROY">Resumen!$C$13</definedName>
    <definedName name="Proyecto1">#REF!</definedName>
    <definedName name="RESPONSABILIDAD_AMBIENTAL_SECTORIAL">Resumen!$C$11</definedName>
    <definedName name="SGIOBE">Resumen!$C$12</definedName>
    <definedName name="SUBPRO">Resumen!$C$12</definedName>
    <definedName name="SUBPROGRAMA">#REF!</definedName>
    <definedName name="SUBPROGRAMAI">#REF!</definedName>
    <definedName name="SUBPROGRAMAII">#REF!</definedName>
    <definedName name="SUBPROGRAMAIII">#REF!</definedName>
    <definedName name="SUBPROGRAMAIV">#REF!</definedName>
    <definedName name="SUBPROGRAMAV">#REF!</definedName>
    <definedName name="SUBPROGRAMAVI">#REF!</definedName>
    <definedName name="SUBPROGRAMAVII">#REF!</definedName>
    <definedName name="SUBPROGRAMAVIII">#REF!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1" i="26" l="1"/>
  <c r="I81" i="26" s="1"/>
  <c r="H80" i="26"/>
  <c r="I80" i="26" s="1"/>
  <c r="H79" i="26"/>
  <c r="I79" i="26" s="1"/>
  <c r="H72" i="26"/>
  <c r="I72" i="26" s="1"/>
  <c r="H73" i="26"/>
  <c r="I73" i="26" s="1"/>
  <c r="H74" i="26"/>
  <c r="I74" i="26" s="1"/>
  <c r="H75" i="26"/>
  <c r="I75" i="26" s="1"/>
  <c r="H71" i="26"/>
  <c r="I71" i="26" s="1"/>
  <c r="H66" i="26"/>
  <c r="I66" i="26" s="1"/>
  <c r="H67" i="26"/>
  <c r="I67" i="26" s="1"/>
  <c r="H68" i="26"/>
  <c r="I68" i="26" s="1"/>
  <c r="H65" i="26"/>
  <c r="I65" i="26" s="1"/>
  <c r="H49" i="26"/>
  <c r="I49" i="26" s="1"/>
  <c r="H50" i="26"/>
  <c r="I50" i="26" s="1"/>
  <c r="H48" i="26"/>
  <c r="I48" i="26" s="1"/>
  <c r="H38" i="26"/>
  <c r="I38" i="26" s="1"/>
  <c r="H39" i="26"/>
  <c r="I39" i="26" s="1"/>
  <c r="H40" i="26"/>
  <c r="I40" i="26" s="1"/>
  <c r="H41" i="26"/>
  <c r="I41" i="26" s="1"/>
  <c r="H37" i="26"/>
  <c r="I37" i="26" s="1"/>
  <c r="H32" i="26"/>
  <c r="I32" i="26" s="1"/>
  <c r="H33" i="26"/>
  <c r="I33" i="26" s="1"/>
  <c r="H34" i="26"/>
  <c r="I34" i="26" s="1"/>
  <c r="H31" i="26"/>
  <c r="I31" i="26" s="1"/>
  <c r="H10" i="26"/>
  <c r="I82" i="26" l="1"/>
  <c r="I35" i="26"/>
  <c r="I76" i="26"/>
  <c r="I69" i="26"/>
  <c r="I42" i="26"/>
  <c r="I44" i="26" s="1"/>
  <c r="I51" i="26"/>
  <c r="H16" i="26"/>
  <c r="I16" i="26" s="1"/>
  <c r="I10" i="26"/>
  <c r="H11" i="26"/>
  <c r="I11" i="26" s="1"/>
  <c r="H7" i="26"/>
  <c r="I7" i="26" s="1"/>
  <c r="I84" i="26" l="1"/>
  <c r="I86" i="26"/>
  <c r="I87" i="26" s="1"/>
  <c r="I88" i="26" s="1"/>
  <c r="I53" i="26"/>
  <c r="I55" i="26" s="1"/>
  <c r="I56" i="26" s="1"/>
  <c r="I57" i="26" s="1"/>
  <c r="I13" i="26"/>
  <c r="I18" i="26" s="1"/>
  <c r="I12" i="26"/>
  <c r="I19" i="26" l="1"/>
  <c r="I20" i="26" s="1"/>
  <c r="O39" i="25"/>
  <c r="O38" i="25"/>
  <c r="O31" i="25"/>
  <c r="I93" i="26" l="1"/>
  <c r="I23" i="6"/>
  <c r="C7" i="6"/>
  <c r="G64" i="2"/>
  <c r="I21" i="6" s="1"/>
  <c r="I22" i="6" l="1"/>
</calcChain>
</file>

<file path=xl/sharedStrings.xml><?xml version="1.0" encoding="utf-8"?>
<sst xmlns="http://schemas.openxmlformats.org/spreadsheetml/2006/main" count="1307" uniqueCount="764">
  <si>
    <t>INSTRUCCIONES PARA EL  DILIGENCIAMIENTO DEL FORMATO DE FICHA DE INVERSIÓN 2025</t>
  </si>
  <si>
    <t>Tenga en cuenta lo siguiente:</t>
  </si>
  <si>
    <r>
      <t>·</t>
    </r>
    <r>
      <rPr>
        <sz val="7"/>
        <color indexed="8"/>
        <rFont val="Times New Roman"/>
        <family val="1"/>
      </rPr>
      <t xml:space="preserve">         </t>
    </r>
    <r>
      <rPr>
        <sz val="12"/>
        <color indexed="8"/>
        <rFont val="Arial"/>
        <family val="2"/>
      </rPr>
      <t>Para diligenciar el formato debe haber registrado antes el TRC (Estudios previos) en el aplicativo Geoambiental si es contrato o convenio nuevo.</t>
    </r>
  </si>
  <si>
    <r>
      <t>·</t>
    </r>
    <r>
      <rPr>
        <sz val="7"/>
        <color indexed="8"/>
        <rFont val="Times New Roman"/>
        <family val="1"/>
      </rPr>
      <t xml:space="preserve">         </t>
    </r>
    <r>
      <rPr>
        <sz val="12"/>
        <color indexed="8"/>
        <rFont val="Arial"/>
        <family val="2"/>
      </rPr>
      <t>Una vez diligenciado el formato de solicitud de Ficha este debe ser enviado por cada Subdirector mediante Memorando a través del aplicativo Admiarchi, dirigido al Subdirector de Planificación Ambiental del Territorio con copia a José Ramiro Benjumea.y/o Luis Alejandro Muñoz R.</t>
    </r>
  </si>
  <si>
    <t xml:space="preserve">Dentro del formato usted encontrará el siguiente detalle: </t>
  </si>
  <si>
    <r>
      <t>1.</t>
    </r>
    <r>
      <rPr>
        <b/>
        <sz val="7"/>
        <color indexed="8"/>
        <rFont val="Times New Roman"/>
        <family val="1"/>
      </rPr>
      <t xml:space="preserve">    </t>
    </r>
    <r>
      <rPr>
        <b/>
        <sz val="12"/>
        <color indexed="8"/>
        <rFont val="Arial"/>
        <family val="2"/>
      </rPr>
      <t>DETALLE DE FICHA:</t>
    </r>
  </si>
  <si>
    <r>
      <t>·</t>
    </r>
    <r>
      <rPr>
        <sz val="7"/>
        <color indexed="8"/>
        <rFont val="Times New Roman"/>
        <family val="1"/>
      </rPr>
      <t xml:space="preserve">         </t>
    </r>
    <r>
      <rPr>
        <sz val="12"/>
        <color indexed="8"/>
        <rFont val="Arial"/>
        <family val="2"/>
      </rPr>
      <t>El objeto de la ficha debe quedar tal cual se registró en el TRC  de Geoambiental</t>
    </r>
  </si>
  <si>
    <r>
      <t>·</t>
    </r>
    <r>
      <rPr>
        <sz val="7"/>
        <color indexed="8"/>
        <rFont val="Times New Roman"/>
        <family val="1"/>
      </rPr>
      <t xml:space="preserve">         </t>
    </r>
    <r>
      <rPr>
        <sz val="12"/>
        <color indexed="8"/>
        <rFont val="Arial"/>
        <family val="2"/>
      </rPr>
      <t>Diligenciar la modalidad del contrato de acuerdo con las siguientes tipos:</t>
    </r>
  </si>
  <si>
    <t xml:space="preserve">Tipo de contrato </t>
  </si>
  <si>
    <t>Modalidad de Selección en Secop II</t>
  </si>
  <si>
    <t>Observaciones </t>
  </si>
  <si>
    <t xml:space="preserve">Prestación de Servicios Profesionales y de Apoyo a la Gestión. </t>
  </si>
  <si>
    <t xml:space="preserve">Contratación Directa </t>
  </si>
  <si>
    <t xml:space="preserve">Se registra con el código UNSPSC, que se relacione en el TRC. El valor a registrar es el correspondiente a la vigencia actual (en caso de vigencias futuras, estas se deben registrar en el respectivo año de ejecución). </t>
  </si>
  <si>
    <t>Único oferente </t>
  </si>
  <si>
    <t xml:space="preserve">Ciencia y Tecnología </t>
  </si>
  <si>
    <t>Convenios interadministrativos con aporte cero (0) </t>
  </si>
  <si>
    <t>Arrendamiento </t>
  </si>
  <si>
    <t xml:space="preserve">Convenios de asociación con ONG (Decreto 092/2017, artículo 5°) </t>
  </si>
  <si>
    <t>Régimen Especial </t>
  </si>
  <si>
    <t xml:space="preserve">Se registra con el código UNSPSC, que se relacione en el TRC. El valor a registrar es el correspondiente a la vigencia actual y sólo lo referente al aporte de la Corporación (en caso de vigencias futuras, estas se deben registrar en el respectivo año de ejecución). </t>
  </si>
  <si>
    <t xml:space="preserve">Convenios y Contratos Interadministrativos (con valor) </t>
  </si>
  <si>
    <t>Contratación Directa (Con Ofertas) </t>
  </si>
  <si>
    <t>Mínima cuantía</t>
  </si>
  <si>
    <t xml:space="preserve">Procesos de Selección- Se registran igual que el tipo de proceso </t>
  </si>
  <si>
    <t>Se registra con el código UNSPSC, que se relacione en el TRC. Para el caso de los procesos de contratación con varios ítems, se debe relacionar un código UNSPSC general, que englobe la totalidad del elementos adquirir. </t>
  </si>
  <si>
    <t>Subasta Inversa</t>
  </si>
  <si>
    <t>Selección Abreviada de Menor Cuantía</t>
  </si>
  <si>
    <t>Concurso de Méritos</t>
  </si>
  <si>
    <t>Licitación Pública</t>
  </si>
  <si>
    <t xml:space="preserve">otra modalidad </t>
  </si>
  <si>
    <r>
      <t>·</t>
    </r>
    <r>
      <rPr>
        <sz val="7"/>
        <color indexed="8"/>
        <rFont val="Times New Roman"/>
        <family val="1"/>
      </rPr>
      <t xml:space="preserve">         </t>
    </r>
    <r>
      <rPr>
        <sz val="12"/>
        <color indexed="8"/>
        <rFont val="Arial"/>
        <family val="2"/>
      </rPr>
      <t>Indicar el Plazo del contrato (en número)</t>
    </r>
  </si>
  <si>
    <r>
      <t>·</t>
    </r>
    <r>
      <rPr>
        <sz val="7"/>
        <color indexed="8"/>
        <rFont val="Times New Roman"/>
        <family val="1"/>
      </rPr>
      <t xml:space="preserve">         </t>
    </r>
    <r>
      <rPr>
        <sz val="12"/>
        <color indexed="8"/>
        <rFont val="Arial"/>
        <family val="2"/>
      </rPr>
      <t>Indicar la Unidad -Plazo (Si es días o meses)</t>
    </r>
  </si>
  <si>
    <r>
      <t>·</t>
    </r>
    <r>
      <rPr>
        <sz val="7"/>
        <color indexed="8"/>
        <rFont val="Times New Roman"/>
        <family val="1"/>
      </rPr>
      <t xml:space="preserve">         </t>
    </r>
    <r>
      <rPr>
        <sz val="12"/>
        <color indexed="8"/>
        <rFont val="Arial"/>
        <family val="2"/>
      </rPr>
      <t>Indicar el nombre del Responsable (Responsable de la actividad, quien genera la solicitud).</t>
    </r>
  </si>
  <si>
    <t>FORMATO SOLICITUD FICHA SGR 3</t>
  </si>
  <si>
    <t>1.    DETALLE DE FICHA</t>
  </si>
  <si>
    <t>Objeto Tramite</t>
  </si>
  <si>
    <t>Prestar servicios profesionales y de apoyo a la gestión para el fortalecimiento de la educación ambiental en instituciones educativas priorizadas en el Proyecto BPIN 20243201010055, “Conservación y gestión ambiental en áreas de la estructura ecológica del departamento de Caldas” mediante asesorías a PRAES de los municipios seleccionados y encuentros de intercambio de experiencias en el nivel municipal y regional.</t>
  </si>
  <si>
    <t>Modalidad contrato</t>
  </si>
  <si>
    <t>Plazo (Numero)</t>
  </si>
  <si>
    <t>Unidad (Meses, dias)</t>
  </si>
  <si>
    <t xml:space="preserve">No TRC </t>
  </si>
  <si>
    <t>Responsable actividad</t>
  </si>
  <si>
    <t>Contratación Directa</t>
  </si>
  <si>
    <t>Meses</t>
  </si>
  <si>
    <t>TRC-2026-0088</t>
  </si>
  <si>
    <t>Cesar Augusto Cano Carvajal</t>
  </si>
  <si>
    <t>Código UNSPSC</t>
  </si>
  <si>
    <t xml:space="preserve">2. AREA DE INFLUENCIA: </t>
  </si>
  <si>
    <t xml:space="preserve">En este aparte se busca identificar el municipio y la cuenca donde se realizará la intervención, por lo que se requiere insertar el valor que se va a invertir por cuenca y municipio, según corresponda. </t>
  </si>
  <si>
    <t>Código de Municipio</t>
  </si>
  <si>
    <t>Descripción Cuenca Municipio</t>
  </si>
  <si>
    <t>Nombre del Municipio</t>
  </si>
  <si>
    <t>% area municipio en la cuenca</t>
  </si>
  <si>
    <t>Inversion ($)</t>
  </si>
  <si>
    <t>2304 - Directos Magdalena Ríos Guarinó y La Miel (mi) - SZH - La Dorada</t>
  </si>
  <si>
    <t>La Dorada</t>
  </si>
  <si>
    <t>90,55%</t>
  </si>
  <si>
    <t>2304 - Directos Magdalena Ríos Guarinó y La Miel (mi) - SZH - Victoria</t>
  </si>
  <si>
    <t>Victoria</t>
  </si>
  <si>
    <t>85,67%</t>
  </si>
  <si>
    <t>Sede Principal -Laboratorio</t>
  </si>
  <si>
    <t>Manizales</t>
  </si>
  <si>
    <t>2618 - Río Arma - SZH - Aguadas</t>
  </si>
  <si>
    <t>Aguadas</t>
  </si>
  <si>
    <t>71,48%</t>
  </si>
  <si>
    <t>2618 - Río Arma - SZH - Pensilvania</t>
  </si>
  <si>
    <t>Pensilvania</t>
  </si>
  <si>
    <t>6,95%</t>
  </si>
  <si>
    <t>2618 - Río Arma - SZH - Salamina</t>
  </si>
  <si>
    <t>Salamina</t>
  </si>
  <si>
    <t>26,64%</t>
  </si>
  <si>
    <t>2613-02 - Río Campoalegre y otros directos Cauca - NSS - Chinchiná</t>
  </si>
  <si>
    <t>Chinchiná</t>
  </si>
  <si>
    <t>83,46%</t>
  </si>
  <si>
    <t>2613-02 - Río Campoalegre y otros directos Cauca - NSS - Palestina</t>
  </si>
  <si>
    <t>Palestina</t>
  </si>
  <si>
    <t>31,76%</t>
  </si>
  <si>
    <t>2613-02 - Río Campoalegre y otros directos Cauca - NSS - Villamaría</t>
  </si>
  <si>
    <t>Villamaría</t>
  </si>
  <si>
    <t>2,18%</t>
  </si>
  <si>
    <t>2615 - Río Chinchina - SZH - Chinchiná</t>
  </si>
  <si>
    <t>16,54%</t>
  </si>
  <si>
    <t>2615 - Río Chinchina - SZH - Manizales</t>
  </si>
  <si>
    <t>90,06%</t>
  </si>
  <si>
    <t>2615 - Río Chinchina - SZH - Neira</t>
  </si>
  <si>
    <t>Neira</t>
  </si>
  <si>
    <t>35,48%</t>
  </si>
  <si>
    <t>2615 - Río Chinchina - SZH - Palestina</t>
  </si>
  <si>
    <t>68,24%</t>
  </si>
  <si>
    <t>2615 - Río Chinchina - SZH - Villamaría</t>
  </si>
  <si>
    <t>97,82%</t>
  </si>
  <si>
    <t>2302 - Río Guarinó - SZH - La Dorada</t>
  </si>
  <si>
    <t>1,13%</t>
  </si>
  <si>
    <t>2302 - Río Guarinó - SZH - Manzanares</t>
  </si>
  <si>
    <t>Manzanares</t>
  </si>
  <si>
    <t>91,95%</t>
  </si>
  <si>
    <t>2302 - Río Guarinó - SZH - Marquetalia</t>
  </si>
  <si>
    <t>Marquetalia</t>
  </si>
  <si>
    <t>31,21%</t>
  </si>
  <si>
    <t>2302 - Río Guarinó - SZH - Marulanda</t>
  </si>
  <si>
    <t>Marulanda</t>
  </si>
  <si>
    <t>100,00%</t>
  </si>
  <si>
    <t>2302 - Río Guarinó - SZH - Victoria</t>
  </si>
  <si>
    <t>6,42%</t>
  </si>
  <si>
    <t>2305-02 - Río La Miel - NSS - La Dorada</t>
  </si>
  <si>
    <t>8,32%</t>
  </si>
  <si>
    <t>2305-02 - Río La Miel - NSS - Manzanares</t>
  </si>
  <si>
    <t>8,05%</t>
  </si>
  <si>
    <t>2305-02 - Río La Miel - NSS - Marquetalia</t>
  </si>
  <si>
    <t>68,79%</t>
  </si>
  <si>
    <t>2305-02 - Río La Miel - NSS - Norcasia</t>
  </si>
  <si>
    <t>Norcasia</t>
  </si>
  <si>
    <t>86,15%</t>
  </si>
  <si>
    <t>2305-02 - Río La Miel - NSS - Pensilvania</t>
  </si>
  <si>
    <t>49,86%</t>
  </si>
  <si>
    <t>2305-02 - Río La Miel - NSS - Samaná</t>
  </si>
  <si>
    <t>Samaná</t>
  </si>
  <si>
    <t>68,07%</t>
  </si>
  <si>
    <t>2305-02 - Río La Miel - NSS - Victoria</t>
  </si>
  <si>
    <t>7,91%</t>
  </si>
  <si>
    <t>2617-01 - Río Opirama Río Supía y otros directos Cauca - NSS - Anserma</t>
  </si>
  <si>
    <t>Anserma</t>
  </si>
  <si>
    <t>59,68%</t>
  </si>
  <si>
    <t>2617-01 - Río Opirama Río Supía y otros directos Cauca - NSS - Belalcázar</t>
  </si>
  <si>
    <t>Belalcázar</t>
  </si>
  <si>
    <t>50,28%</t>
  </si>
  <si>
    <t>2617-01 - Río Opirama Río Supía y otros directos Cauca - NSS - Marmato</t>
  </si>
  <si>
    <t>Marmato</t>
  </si>
  <si>
    <t>2617-01 - Río Opirama Río Supía y otros directos Cauca - NSS - Riosucio</t>
  </si>
  <si>
    <t>Riosucio</t>
  </si>
  <si>
    <t>50,24%</t>
  </si>
  <si>
    <t>2617-01 - Río Opirama Río Supía y otros directos Cauca - NSS - Risaralda</t>
  </si>
  <si>
    <t>Risaralda</t>
  </si>
  <si>
    <t>72,46%</t>
  </si>
  <si>
    <t>2617-01 - Río Opirama Río Supía y otros directos Cauca - NSS - San José</t>
  </si>
  <si>
    <t>San José</t>
  </si>
  <si>
    <t>27,05%</t>
  </si>
  <si>
    <t>2617-01 - Río Opirama Río Supía y otros directos Cauca - NSS - Supía</t>
  </si>
  <si>
    <t>Supía</t>
  </si>
  <si>
    <t>2614 - Río Risaralda - SZH - Anserma</t>
  </si>
  <si>
    <t>40,32%</t>
  </si>
  <si>
    <t>2614 - Río Risaralda - SZH - Belalcázar</t>
  </si>
  <si>
    <t>49,72%</t>
  </si>
  <si>
    <t>2614 - Río Risaralda - SZH - Riosucio</t>
  </si>
  <si>
    <t>49,76%</t>
  </si>
  <si>
    <t>2614 - Río Risaralda - SZH - Risaralda</t>
  </si>
  <si>
    <t>27,54%</t>
  </si>
  <si>
    <t>2614 - Río Risaralda - SZH - San José</t>
  </si>
  <si>
    <t>72,95%</t>
  </si>
  <si>
    <t>2614 - Río Risaralda - SZH - Viterbo</t>
  </si>
  <si>
    <t>Viterbo</t>
  </si>
  <si>
    <t>2305-01 - Río Samaná Sur - NSS - Norcasia</t>
  </si>
  <si>
    <t>13,85%</t>
  </si>
  <si>
    <t>2305-01 - Río Samaná Sur - NSS - Pensilvania</t>
  </si>
  <si>
    <t>43,18%</t>
  </si>
  <si>
    <t>2305-01 - Río Samaná Sur - NSS - Samaná</t>
  </si>
  <si>
    <t>31,93%</t>
  </si>
  <si>
    <t>2616 - Río Tapias y otros directos al Cauca - SZH - Aguadas</t>
  </si>
  <si>
    <t>28,52%</t>
  </si>
  <si>
    <t>2616 - Río Tapias y otros directos al Cauca - SZH - Aranzazu</t>
  </si>
  <si>
    <t>Aranzazu</t>
  </si>
  <si>
    <t>2616 - Río Tapias y otros directos al Cauca - SZH - Filadelfia</t>
  </si>
  <si>
    <t>Filadelfia</t>
  </si>
  <si>
    <t>2616 - Río Tapias y otros directos al Cauca - SZH - La Merced</t>
  </si>
  <si>
    <t>La Merced</t>
  </si>
  <si>
    <t>2616 - Río Tapias y otros directos al Cauca - SZH - Manizales</t>
  </si>
  <si>
    <t>9,94%</t>
  </si>
  <si>
    <t>2616 - Río Tapias y otros directos al Cauca - SZH - Neira</t>
  </si>
  <si>
    <t>64,52%</t>
  </si>
  <si>
    <t>2616 - Río Tapias y otros directos al Cauca - SZH - Pácora</t>
  </si>
  <si>
    <t>Pácora</t>
  </si>
  <si>
    <t>2616 - Río Tapias y otros directos al Cauca - SZH - Salamina</t>
  </si>
  <si>
    <t>73,36%</t>
  </si>
  <si>
    <t>Sede Principal</t>
  </si>
  <si>
    <t xml:space="preserve">TOTAL INVERSION </t>
  </si>
  <si>
    <t>1.    TIPO DE GASTO Y CATEGORIA: (Marque con una X)</t>
  </si>
  <si>
    <t>Gasto Ambiental</t>
  </si>
  <si>
    <r>
      <t>·</t>
    </r>
    <r>
      <rPr>
        <sz val="9"/>
        <color indexed="8"/>
        <rFont val="Times New Roman"/>
        <family val="1"/>
      </rPr>
      <t xml:space="preserve">       </t>
    </r>
    <r>
      <rPr>
        <sz val="9"/>
        <color indexed="8"/>
        <rFont val="Arial"/>
        <family val="2"/>
      </rPr>
      <t>Pre- diseño y diseño de proyectos</t>
    </r>
  </si>
  <si>
    <r>
      <t>·</t>
    </r>
    <r>
      <rPr>
        <sz val="9"/>
        <color indexed="8"/>
        <rFont val="Times New Roman"/>
        <family val="1"/>
      </rPr>
      <t xml:space="preserve">       </t>
    </r>
    <r>
      <rPr>
        <sz val="9"/>
        <color indexed="8"/>
        <rFont val="Arial"/>
        <family val="2"/>
      </rPr>
      <t>Localización y elaboración de mapas</t>
    </r>
  </si>
  <si>
    <r>
      <t>·</t>
    </r>
    <r>
      <rPr>
        <sz val="9"/>
        <color indexed="8"/>
        <rFont val="Times New Roman"/>
        <family val="1"/>
      </rPr>
      <t xml:space="preserve">       </t>
    </r>
    <r>
      <rPr>
        <sz val="9"/>
        <color indexed="8"/>
        <rFont val="Arial"/>
        <family val="2"/>
      </rPr>
      <t>Estudios, diagnósticos e inventarios biofísicos</t>
    </r>
  </si>
  <si>
    <r>
      <t>·</t>
    </r>
    <r>
      <rPr>
        <sz val="9"/>
        <color indexed="8"/>
        <rFont val="Times New Roman"/>
        <family val="1"/>
      </rPr>
      <t xml:space="preserve">       </t>
    </r>
    <r>
      <rPr>
        <sz val="9"/>
        <color indexed="8"/>
        <rFont val="Arial"/>
        <family val="2"/>
      </rPr>
      <t>Trámites legales para obtención de permisos, licencias y concesiones</t>
    </r>
  </si>
  <si>
    <r>
      <t>·</t>
    </r>
    <r>
      <rPr>
        <sz val="9"/>
        <color indexed="8"/>
        <rFont val="Times New Roman"/>
        <family val="1"/>
      </rPr>
      <t xml:space="preserve">       </t>
    </r>
    <r>
      <rPr>
        <sz val="9"/>
        <color indexed="8"/>
        <rFont val="Arial"/>
        <family val="2"/>
      </rPr>
      <t>Gastos financieros</t>
    </r>
  </si>
  <si>
    <r>
      <t>·</t>
    </r>
    <r>
      <rPr>
        <sz val="9"/>
        <color indexed="8"/>
        <rFont val="Times New Roman"/>
        <family val="1"/>
      </rPr>
      <t xml:space="preserve">       </t>
    </r>
    <r>
      <rPr>
        <sz val="9"/>
        <color indexed="8"/>
        <rFont val="Arial"/>
        <family val="2"/>
      </rPr>
      <t>Pago de impuestos</t>
    </r>
  </si>
  <si>
    <r>
      <t>·</t>
    </r>
    <r>
      <rPr>
        <sz val="9"/>
        <color indexed="8"/>
        <rFont val="Times New Roman"/>
        <family val="1"/>
      </rPr>
      <t xml:space="preserve">       </t>
    </r>
    <r>
      <rPr>
        <sz val="9"/>
        <color indexed="8"/>
        <rFont val="Arial"/>
        <family val="2"/>
      </rPr>
      <t>Servicios de alquiler de equipo y maquinaria</t>
    </r>
  </si>
  <si>
    <r>
      <t>·</t>
    </r>
    <r>
      <rPr>
        <sz val="9"/>
        <color indexed="8"/>
        <rFont val="Times New Roman"/>
        <family val="1"/>
      </rPr>
      <t xml:space="preserve">       </t>
    </r>
    <r>
      <rPr>
        <sz val="9"/>
        <color indexed="8"/>
        <rFont val="Arial"/>
        <family val="2"/>
      </rPr>
      <t>Interventorías, auditorías y evaluaciones de gestión</t>
    </r>
  </si>
  <si>
    <r>
      <t>·</t>
    </r>
    <r>
      <rPr>
        <sz val="9"/>
        <color indexed="8"/>
        <rFont val="Times New Roman"/>
        <family val="1"/>
      </rPr>
      <t xml:space="preserve">       </t>
    </r>
    <r>
      <rPr>
        <sz val="9"/>
        <color indexed="8"/>
        <rFont val="Arial"/>
        <family val="2"/>
      </rPr>
      <t>Servicios de comunicación contratados</t>
    </r>
  </si>
  <si>
    <r>
      <t>·</t>
    </r>
    <r>
      <rPr>
        <sz val="9"/>
        <color indexed="8"/>
        <rFont val="Times New Roman"/>
        <family val="1"/>
      </rPr>
      <t xml:space="preserve">       </t>
    </r>
    <r>
      <rPr>
        <sz val="9"/>
        <color indexed="8"/>
        <rFont val="Arial"/>
        <family val="2"/>
      </rPr>
      <t>Operación y mantenimiento de equipos y redes de monitoreo</t>
    </r>
  </si>
  <si>
    <r>
      <t>·</t>
    </r>
    <r>
      <rPr>
        <sz val="9"/>
        <color indexed="8"/>
        <rFont val="Times New Roman"/>
        <family val="1"/>
      </rPr>
      <t xml:space="preserve">       </t>
    </r>
    <r>
      <rPr>
        <sz val="9"/>
        <color indexed="8"/>
        <rFont val="Arial"/>
        <family val="2"/>
      </rPr>
      <t>Servicios personales contratados para desarrollar actividades administrativas</t>
    </r>
  </si>
  <si>
    <r>
      <t>·</t>
    </r>
    <r>
      <rPr>
        <sz val="9"/>
        <color indexed="8"/>
        <rFont val="Times New Roman"/>
        <family val="1"/>
      </rPr>
      <t xml:space="preserve">       </t>
    </r>
    <r>
      <rPr>
        <sz val="9"/>
        <color indexed="8"/>
        <rFont val="Arial"/>
        <family val="2"/>
      </rPr>
      <t>Servicios de transporte contratados</t>
    </r>
  </si>
  <si>
    <r>
      <t>·</t>
    </r>
    <r>
      <rPr>
        <sz val="9"/>
        <color indexed="8"/>
        <rFont val="Times New Roman"/>
        <family val="1"/>
      </rPr>
      <t xml:space="preserve">       </t>
    </r>
    <r>
      <rPr>
        <sz val="9"/>
        <color indexed="8"/>
        <rFont val="Arial"/>
        <family val="2"/>
      </rPr>
      <t>Programas de salud ocupacional y sociales</t>
    </r>
  </si>
  <si>
    <r>
      <t>·</t>
    </r>
    <r>
      <rPr>
        <sz val="9"/>
        <color indexed="8"/>
        <rFont val="Times New Roman"/>
        <family val="1"/>
      </rPr>
      <t xml:space="preserve">       </t>
    </r>
    <r>
      <rPr>
        <sz val="9"/>
        <color indexed="8"/>
        <rFont val="Arial"/>
        <family val="2"/>
      </rPr>
      <t>Organización de foros, reuniones, conferencias y otros eventos</t>
    </r>
  </si>
  <si>
    <r>
      <t>·</t>
    </r>
    <r>
      <rPr>
        <sz val="9"/>
        <color indexed="8"/>
        <rFont val="Times New Roman"/>
        <family val="1"/>
      </rPr>
      <t xml:space="preserve">       </t>
    </r>
    <r>
      <rPr>
        <sz val="9"/>
        <color indexed="8"/>
        <rFont val="Arial"/>
        <family val="2"/>
      </rPr>
      <t>Publicidad</t>
    </r>
  </si>
  <si>
    <r>
      <t>·</t>
    </r>
    <r>
      <rPr>
        <sz val="9"/>
        <color indexed="8"/>
        <rFont val="Times New Roman"/>
        <family val="1"/>
      </rPr>
      <t xml:space="preserve">       </t>
    </r>
    <r>
      <rPr>
        <sz val="9"/>
        <color indexed="8"/>
        <rFont val="Arial"/>
        <family val="2"/>
      </rPr>
      <t>Otros gastos generales</t>
    </r>
  </si>
  <si>
    <r>
      <t>·</t>
    </r>
    <r>
      <rPr>
        <sz val="9"/>
        <color indexed="8"/>
        <rFont val="Times New Roman"/>
        <family val="1"/>
      </rPr>
      <t xml:space="preserve">       </t>
    </r>
    <r>
      <rPr>
        <sz val="9"/>
        <color indexed="8"/>
        <rFont val="Arial"/>
        <family val="2"/>
      </rPr>
      <t>Comisiones y honorarios</t>
    </r>
  </si>
  <si>
    <r>
      <t>·</t>
    </r>
    <r>
      <rPr>
        <sz val="9"/>
        <color indexed="8"/>
        <rFont val="Times New Roman"/>
        <family val="1"/>
      </rPr>
      <t xml:space="preserve">       </t>
    </r>
    <r>
      <rPr>
        <sz val="9"/>
        <color indexed="8"/>
        <rFont val="Arial"/>
        <family val="2"/>
      </rPr>
      <t>Viáticos y gastos de viaje</t>
    </r>
  </si>
  <si>
    <r>
      <t>·</t>
    </r>
    <r>
      <rPr>
        <sz val="9"/>
        <color indexed="8"/>
        <rFont val="Times New Roman"/>
        <family val="1"/>
      </rPr>
      <t xml:space="preserve">       </t>
    </r>
    <r>
      <rPr>
        <sz val="9"/>
        <color indexed="8"/>
        <rFont val="Arial"/>
        <family val="2"/>
      </rPr>
      <t>Servicios personales y remuneración de servicios técnicos</t>
    </r>
  </si>
  <si>
    <t>Inversión Ambiental Agua</t>
  </si>
  <si>
    <r>
      <t>·</t>
    </r>
    <r>
      <rPr>
        <sz val="9"/>
        <color indexed="8"/>
        <rFont val="Times New Roman"/>
        <family val="1"/>
      </rPr>
      <t xml:space="preserve">       </t>
    </r>
    <r>
      <rPr>
        <sz val="9"/>
        <color indexed="8"/>
        <rFont val="Arial"/>
        <family val="2"/>
      </rPr>
      <t>Implementación de sistemas de riego y drenajes</t>
    </r>
  </si>
  <si>
    <r>
      <t>·</t>
    </r>
    <r>
      <rPr>
        <sz val="9"/>
        <color indexed="8"/>
        <rFont val="Times New Roman"/>
        <family val="1"/>
      </rPr>
      <t xml:space="preserve">       </t>
    </r>
    <r>
      <rPr>
        <sz val="9"/>
        <color indexed="8"/>
        <rFont val="Arial"/>
        <family val="2"/>
      </rPr>
      <t>Construcción, operación y manejo de plantas de tratamiento de aguas residuales</t>
    </r>
  </si>
  <si>
    <r>
      <t>·</t>
    </r>
    <r>
      <rPr>
        <sz val="9"/>
        <color indexed="8"/>
        <rFont val="Times New Roman"/>
        <family val="1"/>
      </rPr>
      <t xml:space="preserve">       </t>
    </r>
    <r>
      <rPr>
        <sz val="9"/>
        <color indexed="8"/>
        <rFont val="Arial"/>
        <family val="2"/>
      </rPr>
      <t>Limpieza y adecuación de caños y/ o canales</t>
    </r>
  </si>
  <si>
    <r>
      <t>·</t>
    </r>
    <r>
      <rPr>
        <sz val="9"/>
        <color indexed="8"/>
        <rFont val="Times New Roman"/>
        <family val="1"/>
      </rPr>
      <t xml:space="preserve">       </t>
    </r>
    <r>
      <rPr>
        <sz val="9"/>
        <color indexed="8"/>
        <rFont val="Arial"/>
        <family val="2"/>
      </rPr>
      <t>Compra y montaje de equipos para control y seguimiento de la cantidad y calidad del recursos hídrico superficial y/o subterráneo</t>
    </r>
  </si>
  <si>
    <r>
      <t>·</t>
    </r>
    <r>
      <rPr>
        <sz val="9"/>
        <color indexed="8"/>
        <rFont val="Times New Roman"/>
        <family val="1"/>
      </rPr>
      <t xml:space="preserve">       </t>
    </r>
    <r>
      <rPr>
        <sz val="9"/>
        <color indexed="8"/>
        <rFont val="Arial"/>
        <family val="2"/>
      </rPr>
      <t>Explotación de aguas subterráneas (pozos, aljibes y manantiales)</t>
    </r>
  </si>
  <si>
    <r>
      <t>·</t>
    </r>
    <r>
      <rPr>
        <sz val="9"/>
        <color indexed="8"/>
        <rFont val="Times New Roman"/>
        <family val="1"/>
      </rPr>
      <t xml:space="preserve">       </t>
    </r>
    <r>
      <rPr>
        <sz val="9"/>
        <color indexed="8"/>
        <rFont val="Arial"/>
        <family val="2"/>
      </rPr>
      <t>Montaje de redes de hidrometerología</t>
    </r>
  </si>
  <si>
    <r>
      <t>·</t>
    </r>
    <r>
      <rPr>
        <sz val="9"/>
        <color indexed="8"/>
        <rFont val="Times New Roman"/>
        <family val="1"/>
      </rPr>
      <t xml:space="preserve">       </t>
    </r>
    <r>
      <rPr>
        <sz val="9"/>
        <color indexed="8"/>
        <rFont val="Arial"/>
        <family val="2"/>
      </rPr>
      <t>Construcción de obras para control de inundaciones</t>
    </r>
  </si>
  <si>
    <r>
      <t>·</t>
    </r>
    <r>
      <rPr>
        <sz val="9"/>
        <color indexed="8"/>
        <rFont val="Times New Roman"/>
        <family val="1"/>
      </rPr>
      <t xml:space="preserve">       </t>
    </r>
    <r>
      <rPr>
        <sz val="9"/>
        <color indexed="8"/>
        <rFont val="Arial"/>
        <family val="2"/>
      </rPr>
      <t>Delimitación y protección de rondas hidráulicas</t>
    </r>
  </si>
  <si>
    <r>
      <t>·</t>
    </r>
    <r>
      <rPr>
        <sz val="9"/>
        <color indexed="8"/>
        <rFont val="Times New Roman"/>
        <family val="1"/>
      </rPr>
      <t xml:space="preserve">       </t>
    </r>
    <r>
      <rPr>
        <sz val="9"/>
        <color indexed="8"/>
        <rFont val="Arial"/>
        <family val="2"/>
      </rPr>
      <t>Construcción e implementación de obras de abastecimiento de agua potable</t>
    </r>
  </si>
  <si>
    <r>
      <t>·</t>
    </r>
    <r>
      <rPr>
        <sz val="9"/>
        <color indexed="8"/>
        <rFont val="Times New Roman"/>
        <family val="1"/>
      </rPr>
      <t xml:space="preserve">       </t>
    </r>
    <r>
      <rPr>
        <sz val="9"/>
        <color indexed="8"/>
        <rFont val="Arial"/>
        <family val="2"/>
      </rPr>
      <t>Otras actividades</t>
    </r>
  </si>
  <si>
    <t>Inversión Ambiental Aire</t>
  </si>
  <si>
    <r>
      <t>·</t>
    </r>
    <r>
      <rPr>
        <sz val="9"/>
        <color indexed="8"/>
        <rFont val="Times New Roman"/>
        <family val="1"/>
      </rPr>
      <t xml:space="preserve">       </t>
    </r>
    <r>
      <rPr>
        <sz val="9"/>
        <color indexed="8"/>
        <rFont val="Arial"/>
        <family val="2"/>
      </rPr>
      <t>Adquisición de equipos para reducir o eliminar emisiones atmosféricas</t>
    </r>
  </si>
  <si>
    <r>
      <t>·</t>
    </r>
    <r>
      <rPr>
        <sz val="9"/>
        <color indexed="8"/>
        <rFont val="Times New Roman"/>
        <family val="1"/>
      </rPr>
      <t xml:space="preserve">       </t>
    </r>
    <r>
      <rPr>
        <sz val="9"/>
        <color indexed="8"/>
        <rFont val="Arial"/>
        <family val="2"/>
      </rPr>
      <t>Compra de equipos y montaje de estaciones para control y seguimiento de la calidad del aire</t>
    </r>
  </si>
  <si>
    <r>
      <t>·</t>
    </r>
    <r>
      <rPr>
        <sz val="9"/>
        <color indexed="8"/>
        <rFont val="Times New Roman"/>
        <family val="1"/>
      </rPr>
      <t xml:space="preserve">       </t>
    </r>
    <r>
      <rPr>
        <sz val="9"/>
        <color indexed="8"/>
        <rFont val="Arial"/>
        <family val="2"/>
      </rPr>
      <t>Construcción de estructuras anti –ruido</t>
    </r>
  </si>
  <si>
    <r>
      <t>·</t>
    </r>
    <r>
      <rPr>
        <sz val="9"/>
        <color indexed="8"/>
        <rFont val="Times New Roman"/>
        <family val="1"/>
      </rPr>
      <t xml:space="preserve">       </t>
    </r>
    <r>
      <rPr>
        <sz val="9"/>
        <color indexed="8"/>
        <rFont val="Arial"/>
        <family val="2"/>
      </rPr>
      <t>Control de radiaciones</t>
    </r>
  </si>
  <si>
    <r>
      <t>·</t>
    </r>
    <r>
      <rPr>
        <sz val="9"/>
        <color indexed="8"/>
        <rFont val="Times New Roman"/>
        <family val="1"/>
      </rPr>
      <t xml:space="preserve">       </t>
    </r>
    <r>
      <rPr>
        <sz val="9"/>
        <color indexed="8"/>
        <rFont val="Arial"/>
        <family val="2"/>
      </rPr>
      <t>Construcción y/o adquisición de infraestructura para generación de energía alternativa</t>
    </r>
  </si>
  <si>
    <r>
      <t>·</t>
    </r>
    <r>
      <rPr>
        <sz val="9"/>
        <color indexed="8"/>
        <rFont val="Times New Roman"/>
        <family val="1"/>
      </rPr>
      <t xml:space="preserve">       </t>
    </r>
    <r>
      <rPr>
        <sz val="9"/>
        <color indexed="8"/>
        <rFont val="Arial"/>
        <family val="2"/>
      </rPr>
      <t>Adquisición y / o desarrollo de tecnologías productivas para reducción de emisiones</t>
    </r>
  </si>
  <si>
    <t xml:space="preserve"> Inversión Ambiental Fauna</t>
  </si>
  <si>
    <r>
      <t>·</t>
    </r>
    <r>
      <rPr>
        <sz val="9"/>
        <color indexed="8"/>
        <rFont val="Times New Roman"/>
        <family val="1"/>
      </rPr>
      <t xml:space="preserve">       </t>
    </r>
    <r>
      <rPr>
        <sz val="9"/>
        <color indexed="8"/>
        <rFont val="Arial"/>
        <family val="2"/>
      </rPr>
      <t>Construcción de hogares de paso para especies animales</t>
    </r>
  </si>
  <si>
    <r>
      <t>·</t>
    </r>
    <r>
      <rPr>
        <sz val="9"/>
        <color indexed="8"/>
        <rFont val="Times New Roman"/>
        <family val="1"/>
      </rPr>
      <t xml:space="preserve">       </t>
    </r>
    <r>
      <rPr>
        <sz val="9"/>
        <color indexed="8"/>
        <rFont val="Arial"/>
        <family val="2"/>
      </rPr>
      <t>Actividades de reproducción en cautiverios (Zoocría)</t>
    </r>
  </si>
  <si>
    <r>
      <t>·</t>
    </r>
    <r>
      <rPr>
        <sz val="9"/>
        <color indexed="8"/>
        <rFont val="Times New Roman"/>
        <family val="1"/>
      </rPr>
      <t xml:space="preserve">       </t>
    </r>
    <r>
      <rPr>
        <sz val="9"/>
        <color indexed="8"/>
        <rFont val="Arial"/>
        <family val="2"/>
      </rPr>
      <t>Seguimiento y manejo de poblaciones</t>
    </r>
  </si>
  <si>
    <r>
      <t>·</t>
    </r>
    <r>
      <rPr>
        <sz val="9"/>
        <color indexed="8"/>
        <rFont val="Times New Roman"/>
        <family val="1"/>
      </rPr>
      <t xml:space="preserve">       </t>
    </r>
    <r>
      <rPr>
        <sz val="9"/>
        <color indexed="8"/>
        <rFont val="Arial"/>
        <family val="2"/>
      </rPr>
      <t>Repoblamiento de especies</t>
    </r>
  </si>
  <si>
    <r>
      <t>·</t>
    </r>
    <r>
      <rPr>
        <sz val="9"/>
        <color indexed="8"/>
        <rFont val="Times New Roman"/>
        <family val="1"/>
      </rPr>
      <t xml:space="preserve">       </t>
    </r>
    <r>
      <rPr>
        <sz val="9"/>
        <color indexed="8"/>
        <rFont val="Arial"/>
        <family val="2"/>
      </rPr>
      <t>Selección y adquisición de unidades reproductoras/ sementales, pie de cría</t>
    </r>
  </si>
  <si>
    <r>
      <t>·</t>
    </r>
    <r>
      <rPr>
        <sz val="9"/>
        <color indexed="8"/>
        <rFont val="Times New Roman"/>
        <family val="1"/>
      </rPr>
      <t xml:space="preserve">       </t>
    </r>
    <r>
      <rPr>
        <sz val="9"/>
        <color indexed="8"/>
        <rFont val="Arial"/>
        <family val="2"/>
      </rPr>
      <t>Creación de centros de recepción de fauna</t>
    </r>
  </si>
  <si>
    <r>
      <t>·</t>
    </r>
    <r>
      <rPr>
        <sz val="9"/>
        <color indexed="8"/>
        <rFont val="Times New Roman"/>
        <family val="1"/>
      </rPr>
      <t xml:space="preserve">       </t>
    </r>
    <r>
      <rPr>
        <sz val="9"/>
        <color indexed="8"/>
        <rFont val="Arial"/>
        <family val="2"/>
      </rPr>
      <t>Actividades de reincorporación al hábitat natural de las especies</t>
    </r>
  </si>
  <si>
    <t>Inversión Ambiental Flora</t>
  </si>
  <si>
    <r>
      <t>·</t>
    </r>
    <r>
      <rPr>
        <sz val="9"/>
        <color indexed="8"/>
        <rFont val="Times New Roman"/>
        <family val="1"/>
      </rPr>
      <t xml:space="preserve">       </t>
    </r>
    <r>
      <rPr>
        <sz val="9"/>
        <color indexed="8"/>
        <rFont val="Arial"/>
        <family val="2"/>
      </rPr>
      <t>Conservación de muestras o ejemplares en herbarios y jardines botánicos</t>
    </r>
  </si>
  <si>
    <r>
      <t>·</t>
    </r>
    <r>
      <rPr>
        <sz val="9"/>
        <color indexed="8"/>
        <rFont val="Times New Roman"/>
        <family val="1"/>
      </rPr>
      <t xml:space="preserve">       </t>
    </r>
    <r>
      <rPr>
        <sz val="9"/>
        <color indexed="8"/>
        <rFont val="Arial"/>
        <family val="2"/>
      </rPr>
      <t>Compra de semillas</t>
    </r>
  </si>
  <si>
    <r>
      <t>·</t>
    </r>
    <r>
      <rPr>
        <sz val="9"/>
        <color indexed="8"/>
        <rFont val="Times New Roman"/>
        <family val="1"/>
      </rPr>
      <t xml:space="preserve">       </t>
    </r>
    <r>
      <rPr>
        <sz val="9"/>
        <color indexed="8"/>
        <rFont val="Arial"/>
        <family val="2"/>
      </rPr>
      <t>Tratamientos de selección y obtención de semillas</t>
    </r>
  </si>
  <si>
    <r>
      <t>·</t>
    </r>
    <r>
      <rPr>
        <sz val="9"/>
        <color indexed="8"/>
        <rFont val="Times New Roman"/>
        <family val="1"/>
      </rPr>
      <t xml:space="preserve">       </t>
    </r>
    <r>
      <rPr>
        <sz val="9"/>
        <color indexed="8"/>
        <rFont val="Arial"/>
        <family val="2"/>
      </rPr>
      <t>Adecuación de terrenos (trazado, ahoyado, etc.) y siembra de especies</t>
    </r>
  </si>
  <si>
    <r>
      <t>·</t>
    </r>
    <r>
      <rPr>
        <sz val="9"/>
        <color indexed="8"/>
        <rFont val="Times New Roman"/>
        <family val="1"/>
      </rPr>
      <t xml:space="preserve">       </t>
    </r>
    <r>
      <rPr>
        <sz val="9"/>
        <color indexed="8"/>
        <rFont val="Arial"/>
        <family val="2"/>
      </rPr>
      <t>Mantenimiento de plantaciones (plateo, desyerbe, fertilización y riego)</t>
    </r>
  </si>
  <si>
    <r>
      <t>·</t>
    </r>
    <r>
      <rPr>
        <sz val="9"/>
        <color indexed="8"/>
        <rFont val="Times New Roman"/>
        <family val="1"/>
      </rPr>
      <t xml:space="preserve">       </t>
    </r>
    <r>
      <rPr>
        <sz val="9"/>
        <color indexed="8"/>
        <rFont val="Arial"/>
        <family val="2"/>
      </rPr>
      <t>Producción de especies mejoradas</t>
    </r>
  </si>
  <si>
    <r>
      <t>·</t>
    </r>
    <r>
      <rPr>
        <sz val="9"/>
        <color indexed="8"/>
        <rFont val="Times New Roman"/>
        <family val="1"/>
      </rPr>
      <t xml:space="preserve">       </t>
    </r>
    <r>
      <rPr>
        <sz val="9"/>
        <color indexed="8"/>
        <rFont val="Arial"/>
        <family val="2"/>
      </rPr>
      <t>Aislamiento protector de áreas reforestadas</t>
    </r>
  </si>
  <si>
    <r>
      <t>·</t>
    </r>
    <r>
      <rPr>
        <sz val="9"/>
        <color indexed="8"/>
        <rFont val="Times New Roman"/>
        <family val="1"/>
      </rPr>
      <t xml:space="preserve">       </t>
    </r>
    <r>
      <rPr>
        <sz val="9"/>
        <color indexed="8"/>
        <rFont val="Arial"/>
        <family val="2"/>
      </rPr>
      <t>Creación y mantenimiento de micro –hábitats</t>
    </r>
  </si>
  <si>
    <t>Inversión Ambiental Suelo</t>
  </si>
  <si>
    <r>
      <t>·</t>
    </r>
    <r>
      <rPr>
        <sz val="9"/>
        <color indexed="8"/>
        <rFont val="Times New Roman"/>
        <family val="1"/>
      </rPr>
      <t xml:space="preserve">       </t>
    </r>
    <r>
      <rPr>
        <sz val="9"/>
        <color indexed="8"/>
        <rFont val="Arial"/>
        <family val="2"/>
      </rPr>
      <t>Control de erosión: Afirmados, excavaciones, llenos y descapotes</t>
    </r>
  </si>
  <si>
    <r>
      <t>·</t>
    </r>
    <r>
      <rPr>
        <sz val="9"/>
        <color indexed="8"/>
        <rFont val="Times New Roman"/>
        <family val="1"/>
      </rPr>
      <t xml:space="preserve">       </t>
    </r>
    <r>
      <rPr>
        <sz val="9"/>
        <color indexed="8"/>
        <rFont val="Arial"/>
        <family val="2"/>
      </rPr>
      <t>Obras físicas de protección de suelos: muros, gaviones, trinchos, terrazas</t>
    </r>
  </si>
  <si>
    <r>
      <t>·</t>
    </r>
    <r>
      <rPr>
        <sz val="9"/>
        <color indexed="8"/>
        <rFont val="Times New Roman"/>
        <family val="1"/>
      </rPr>
      <t xml:space="preserve">       </t>
    </r>
    <r>
      <rPr>
        <sz val="9"/>
        <color indexed="8"/>
        <rFont val="Arial"/>
        <family val="2"/>
      </rPr>
      <t>Construcción y / o adecuación de rellenos sanitarios y botaderos</t>
    </r>
  </si>
  <si>
    <r>
      <t>·</t>
    </r>
    <r>
      <rPr>
        <sz val="9"/>
        <color indexed="8"/>
        <rFont val="Times New Roman"/>
        <family val="1"/>
      </rPr>
      <t xml:space="preserve">       </t>
    </r>
    <r>
      <rPr>
        <sz val="9"/>
        <color indexed="8"/>
        <rFont val="Arial"/>
        <family val="2"/>
      </rPr>
      <t>Adecuación de tierras: subsolados</t>
    </r>
  </si>
  <si>
    <r>
      <t>·</t>
    </r>
    <r>
      <rPr>
        <sz val="9"/>
        <color indexed="8"/>
        <rFont val="Times New Roman"/>
        <family val="1"/>
      </rPr>
      <t xml:space="preserve">       </t>
    </r>
    <r>
      <rPr>
        <sz val="9"/>
        <color indexed="8"/>
        <rFont val="Arial"/>
        <family val="2"/>
      </rPr>
      <t>Recuperación de suelos: Producción y aplicación de compost, abonamientos, establecimientos de cobertura y barreras vivas</t>
    </r>
  </si>
  <si>
    <r>
      <t>·</t>
    </r>
    <r>
      <rPr>
        <sz val="9"/>
        <color indexed="8"/>
        <rFont val="Times New Roman"/>
        <family val="1"/>
      </rPr>
      <t xml:space="preserve">       </t>
    </r>
    <r>
      <rPr>
        <sz val="9"/>
        <color indexed="8"/>
        <rFont val="Arial"/>
        <family val="2"/>
      </rPr>
      <t>Demarcación física de zonas de reserva</t>
    </r>
  </si>
  <si>
    <t xml:space="preserve"> Inversión Operativa</t>
  </si>
  <si>
    <r>
      <t>·</t>
    </r>
    <r>
      <rPr>
        <sz val="9"/>
        <color indexed="8"/>
        <rFont val="Times New Roman"/>
        <family val="1"/>
      </rPr>
      <t xml:space="preserve">       </t>
    </r>
    <r>
      <rPr>
        <sz val="9"/>
        <color indexed="8"/>
        <rFont val="Arial"/>
        <family val="2"/>
      </rPr>
      <t>Estudios e investigación básica, diagnósticos, inventarios biofísicos, formulación de planes y/o programas</t>
    </r>
  </si>
  <si>
    <r>
      <t>·</t>
    </r>
    <r>
      <rPr>
        <sz val="9"/>
        <color indexed="8"/>
        <rFont val="Times New Roman"/>
        <family val="1"/>
      </rPr>
      <t xml:space="preserve">       </t>
    </r>
    <r>
      <rPr>
        <sz val="9"/>
        <color indexed="8"/>
        <rFont val="Arial"/>
        <family val="2"/>
      </rPr>
      <t>Transferencia de tecnología, Capacitación y/o Educación</t>
    </r>
  </si>
  <si>
    <r>
      <t>·</t>
    </r>
    <r>
      <rPr>
        <sz val="9"/>
        <color indexed="8"/>
        <rFont val="Times New Roman"/>
        <family val="1"/>
      </rPr>
      <t xml:space="preserve">       </t>
    </r>
    <r>
      <rPr>
        <sz val="9"/>
        <color indexed="8"/>
        <rFont val="Arial"/>
        <family val="2"/>
      </rPr>
      <t>Mantenimiento de equipos de monitoreo, seguimiento y evaluación</t>
    </r>
  </si>
  <si>
    <r>
      <t>·</t>
    </r>
    <r>
      <rPr>
        <sz val="9"/>
        <color indexed="8"/>
        <rFont val="Times New Roman"/>
        <family val="1"/>
      </rPr>
      <t xml:space="preserve">       </t>
    </r>
    <r>
      <rPr>
        <sz val="9"/>
        <color indexed="8"/>
        <rFont val="Arial"/>
        <family val="2"/>
      </rPr>
      <t>Servicios de asistencia técnica contratados</t>
    </r>
  </si>
  <si>
    <r>
      <t>·</t>
    </r>
    <r>
      <rPr>
        <sz val="9"/>
        <color indexed="8"/>
        <rFont val="Times New Roman"/>
        <family val="1"/>
      </rPr>
      <t xml:space="preserve">       </t>
    </r>
    <r>
      <rPr>
        <sz val="9"/>
        <color indexed="8"/>
        <rFont val="Arial"/>
        <family val="2"/>
      </rPr>
      <t>Desarrollo, montaje e implementación de redes internas (intranet) y sistemas internet (páginas web, correo electrónico)</t>
    </r>
  </si>
  <si>
    <r>
      <t>·</t>
    </r>
    <r>
      <rPr>
        <sz val="9"/>
        <color indexed="8"/>
        <rFont val="Times New Roman"/>
        <family val="1"/>
      </rPr>
      <t xml:space="preserve">       </t>
    </r>
    <r>
      <rPr>
        <sz val="9"/>
        <color indexed="8"/>
        <rFont val="Arial"/>
        <family val="2"/>
      </rPr>
      <t>Desarrollo e implementación de sistemas de información administrativa y financiera/contable</t>
    </r>
  </si>
  <si>
    <r>
      <t>·</t>
    </r>
    <r>
      <rPr>
        <sz val="9"/>
        <color indexed="8"/>
        <rFont val="Times New Roman"/>
        <family val="1"/>
      </rPr>
      <t xml:space="preserve">       </t>
    </r>
    <r>
      <rPr>
        <sz val="9"/>
        <color indexed="8"/>
        <rFont val="Arial"/>
        <family val="2"/>
      </rPr>
      <t>Adquisición de equipos de cómputo y comunicaciones</t>
    </r>
  </si>
  <si>
    <r>
      <t>·</t>
    </r>
    <r>
      <rPr>
        <sz val="9"/>
        <color indexed="8"/>
        <rFont val="Times New Roman"/>
        <family val="1"/>
      </rPr>
      <t xml:space="preserve">       </t>
    </r>
    <r>
      <rPr>
        <sz val="9"/>
        <color indexed="8"/>
        <rFont val="Arial"/>
        <family val="2"/>
      </rPr>
      <t>Adquisición de equipos de oficina</t>
    </r>
  </si>
  <si>
    <r>
      <t>·</t>
    </r>
    <r>
      <rPr>
        <sz val="9"/>
        <color indexed="8"/>
        <rFont val="Times New Roman"/>
        <family val="1"/>
      </rPr>
      <t xml:space="preserve">       </t>
    </r>
    <r>
      <rPr>
        <sz val="9"/>
        <color indexed="8"/>
        <rFont val="Arial"/>
        <family val="2"/>
      </rPr>
      <t>Compra de terrenos para conservación de los recursos naturales</t>
    </r>
  </si>
  <si>
    <r>
      <t>·</t>
    </r>
    <r>
      <rPr>
        <sz val="9"/>
        <color indexed="8"/>
        <rFont val="Times New Roman"/>
        <family val="1"/>
      </rPr>
      <t xml:space="preserve">       </t>
    </r>
    <r>
      <rPr>
        <sz val="9"/>
        <color indexed="8"/>
        <rFont val="Arial"/>
        <family val="2"/>
      </rPr>
      <t>Adquisición, desarrollo y/o implementación de sistemas de información geográfica (SIG) y /o sistemas de modelación</t>
    </r>
  </si>
  <si>
    <r>
      <t>·</t>
    </r>
    <r>
      <rPr>
        <sz val="9"/>
        <color indexed="8"/>
        <rFont val="Times New Roman"/>
        <family val="1"/>
      </rPr>
      <t xml:space="preserve">       </t>
    </r>
    <r>
      <rPr>
        <sz val="9"/>
        <color indexed="8"/>
        <rFont val="Arial"/>
        <family val="2"/>
      </rPr>
      <t>Montaje y adecuación de laboratorios</t>
    </r>
  </si>
  <si>
    <r>
      <t>·</t>
    </r>
    <r>
      <rPr>
        <sz val="9"/>
        <color indexed="8"/>
        <rFont val="Times New Roman"/>
        <family val="1"/>
      </rPr>
      <t xml:space="preserve">       </t>
    </r>
    <r>
      <rPr>
        <sz val="9"/>
        <color indexed="8"/>
        <rFont val="Arial"/>
        <family val="2"/>
      </rPr>
      <t>Construcción, adquisición y/o adecuación de edificios</t>
    </r>
  </si>
  <si>
    <r>
      <t>·</t>
    </r>
    <r>
      <rPr>
        <sz val="9"/>
        <color indexed="8"/>
        <rFont val="Times New Roman"/>
        <family val="1"/>
      </rPr>
      <t xml:space="preserve">       </t>
    </r>
    <r>
      <rPr>
        <sz val="9"/>
        <color indexed="8"/>
        <rFont val="Arial"/>
        <family val="2"/>
      </rPr>
      <t>Adquisición de equipos de transporte</t>
    </r>
  </si>
  <si>
    <r>
      <t>·</t>
    </r>
    <r>
      <rPr>
        <sz val="9"/>
        <color indexed="8"/>
        <rFont val="Times New Roman"/>
        <family val="1"/>
      </rPr>
      <t xml:space="preserve">       </t>
    </r>
    <r>
      <rPr>
        <sz val="9"/>
        <color indexed="8"/>
        <rFont val="Arial"/>
        <family val="2"/>
      </rPr>
      <t>Programas de reciclaje</t>
    </r>
  </si>
  <si>
    <r>
      <t>·</t>
    </r>
    <r>
      <rPr>
        <sz val="9"/>
        <color indexed="8"/>
        <rFont val="Times New Roman"/>
        <family val="1"/>
      </rPr>
      <t xml:space="preserve">       </t>
    </r>
    <r>
      <rPr>
        <sz val="9"/>
        <color indexed="8"/>
        <rFont val="Arial"/>
        <family val="2"/>
      </rPr>
      <t>Programas de seguridad industrial</t>
    </r>
  </si>
  <si>
    <r>
      <t>·</t>
    </r>
    <r>
      <rPr>
        <sz val="9"/>
        <color indexed="8"/>
        <rFont val="Times New Roman"/>
        <family val="1"/>
      </rPr>
      <t xml:space="preserve">       </t>
    </r>
    <r>
      <rPr>
        <sz val="9"/>
        <color indexed="8"/>
        <rFont val="Arial"/>
        <family val="2"/>
      </rPr>
      <t>Manejo de Aguas Residuales</t>
    </r>
  </si>
  <si>
    <r>
      <t>·</t>
    </r>
    <r>
      <rPr>
        <sz val="9"/>
        <color indexed="8"/>
        <rFont val="Times New Roman"/>
        <family val="1"/>
      </rPr>
      <t xml:space="preserve">       </t>
    </r>
    <r>
      <rPr>
        <sz val="9"/>
        <color indexed="8"/>
        <rFont val="Arial"/>
        <family val="2"/>
      </rPr>
      <t>Manejo de Residuos Sólidos</t>
    </r>
  </si>
  <si>
    <r>
      <t>·</t>
    </r>
    <r>
      <rPr>
        <sz val="9"/>
        <color indexed="8"/>
        <rFont val="Times New Roman"/>
        <family val="1"/>
      </rPr>
      <t xml:space="preserve">       </t>
    </r>
    <r>
      <rPr>
        <sz val="9"/>
        <color indexed="8"/>
        <rFont val="Arial"/>
        <family val="2"/>
      </rPr>
      <t>Educación capacitación y divulgación</t>
    </r>
  </si>
  <si>
    <t>RESUMEN FICHA VIGENCIA SGR 3</t>
  </si>
  <si>
    <t>PROYECTO BPIN 20243201010055 (SGR 3)</t>
  </si>
  <si>
    <t>OBJETO :</t>
  </si>
  <si>
    <t>1. RELACION DE VALORES</t>
  </si>
  <si>
    <t>INFORMACION PLAN OPERATIVO ANUAL DE INVERSIÒN</t>
  </si>
  <si>
    <t>PROYECTO (LINEA ESTRATEGICA)</t>
  </si>
  <si>
    <t>Conservación y gestión ambiental en áreas de la estructura ecológica del departamento de Caldas</t>
  </si>
  <si>
    <t>OBJETIVO ESPECIFICO (PROGRAMA)</t>
  </si>
  <si>
    <t>OBJETIVO ESPECÍFICO O3 Mejorar las estrategias de sostenibilidad orientadas a la conservación, restauración y gobernanza de las áreas protegidas y otras áreas de la estructura ecológica del departamento de Caldas</t>
  </si>
  <si>
    <t>ACTIVIDAD (PROYECTO)</t>
  </si>
  <si>
    <t>ACTIVIDAD A.3.1.2 Fortalecer la educación ambiental mediante asesorías a PRAE, PROCEDA, jornadas con la Red de Jóvenes de Ambiente e iniciativas formativas para la conservación ecológica en Caldas.</t>
  </si>
  <si>
    <t xml:space="preserve">CÓDIGO </t>
  </si>
  <si>
    <t>SUBACTIVIDAD (META)</t>
  </si>
  <si>
    <t>CÓDIGO</t>
  </si>
  <si>
    <t>TAREA (ACTIVIDAD)</t>
  </si>
  <si>
    <t>RESPONSABLE</t>
  </si>
  <si>
    <t>COD. FUENTE (No diligenciar)</t>
  </si>
  <si>
    <t>FUENTE (No diligenciar)</t>
  </si>
  <si>
    <t>VALOR ($)</t>
  </si>
  <si>
    <t>A.3.1.2.2</t>
  </si>
  <si>
    <t>A.3.1.2.2 Realizar asesoría y acompañamiento a  establecimientos educativos priorizados para articular el conocimiento de conservación de la estructura ecológica en los proyectos ambientales escolares PRAE.</t>
  </si>
  <si>
    <t>A.3.1.2.2.1</t>
  </si>
  <si>
    <t>A.3.1.4.1</t>
  </si>
  <si>
    <t>A.3.1.4.1 Realizar encuentros municipales de intercambio con los PRAE para fortalecer los procesos de educación ambiental de las comunidades educativas priorizadas en el departamento de Caldas.</t>
  </si>
  <si>
    <t>A.3.1.4.1.1</t>
  </si>
  <si>
    <t>A.3.1.4.2</t>
  </si>
  <si>
    <t>A.3.1.4.2 Realizar encuentros regionales de intercambio con los PRAE para fortalecer los procesos de educación ambiental de las comunidades educativas priorizadas en el departamento de Caldas.</t>
  </si>
  <si>
    <t>Meta Plan de acción</t>
  </si>
  <si>
    <t>3.2.1.4 Implementar el programa de educación ambiental establecido para la vigencia 2024 - 2027</t>
  </si>
  <si>
    <t>INVERSIONES REALIZADAS EN LA CUENCA</t>
  </si>
  <si>
    <t>El valor debe ser igual a cero($0)</t>
  </si>
  <si>
    <t>SUMAS IGUALES</t>
  </si>
  <si>
    <t>VALOR FICHA</t>
  </si>
  <si>
    <t>SGI (Cuadro de mando)</t>
  </si>
  <si>
    <t>PROYECTO SGR 3 - BPIN 20243201010055</t>
  </si>
  <si>
    <t>LINEA ESTRATEGICA</t>
  </si>
  <si>
    <t>BPIN 20243201010055 Conservación y Gestión ambiental en áreas de la estructura ecológica del departamento de Caldas.</t>
  </si>
  <si>
    <t>PROGRAMAS</t>
  </si>
  <si>
    <t>Objetivo Específico</t>
  </si>
  <si>
    <t>PROYECTOS</t>
  </si>
  <si>
    <t>Actividades</t>
  </si>
  <si>
    <t>METAS</t>
  </si>
  <si>
    <t>Subactividades</t>
  </si>
  <si>
    <t>TAREA (ACTIVIDADES)</t>
  </si>
  <si>
    <t>Subactividades 
(Se toma nuevamente este apartado, pero se relacionará con un código diferente permitiendo mantener la estructura diseñada para el Plan de Acción en el SGI)</t>
  </si>
  <si>
    <t>META PLAN DE ACCIÓN</t>
  </si>
  <si>
    <t>Código y nombre de la meta del Plan de acción alineada con la subactividad (Articulación SGR 5 - Plan de Acción)</t>
  </si>
  <si>
    <t>ARTICULACIÓN PLAN DE ACCIÓN</t>
  </si>
  <si>
    <t>PROYECTO CONSERVACIÓN Y GESTIÓN AMBIENTAL EN ÁREAS DE LA ESTRUCTURA ECOLÓGICA DEL DEPARTAMENTO DE CALDAS</t>
  </si>
  <si>
    <t>BPIN 20243201010055</t>
  </si>
  <si>
    <t>#O</t>
  </si>
  <si>
    <t>OBJETIVO ESPECÍFICO</t>
  </si>
  <si>
    <t>#A</t>
  </si>
  <si>
    <t>ACTIVIDAD</t>
  </si>
  <si>
    <t>#SA</t>
  </si>
  <si>
    <t>SUBACTIVIDADES DEL PROYECTO</t>
  </si>
  <si>
    <t>UNIDAD DE MEDIDA</t>
  </si>
  <si>
    <t>META SUBACTIVIDAD</t>
  </si>
  <si>
    <t>PRESUPUESTO TOTAL SUBACTIVIDAD</t>
  </si>
  <si>
    <t>SUBDIRECCIÓN</t>
  </si>
  <si>
    <t>TEMAS</t>
  </si>
  <si>
    <t>CÓDIGO PAI</t>
  </si>
  <si>
    <t>METAS PLAN DE ACCIÓN</t>
  </si>
  <si>
    <t>INDICADOR FÓRMULA</t>
  </si>
  <si>
    <t>O1</t>
  </si>
  <si>
    <t>Consolidar una estrategia de gobernanza y participación social en las cuencas hidrográficas y áreas protegidas objeto de intervención en el departamento de Caldas</t>
  </si>
  <si>
    <t>A.1.1.1</t>
  </si>
  <si>
    <t>Coordinar acciones para el seguimiento del acuerdo social territorial, fortalecer los Comités de turismo sostenible y transferir el Modelo de Gobernanza Ambiental en Caldas.</t>
  </si>
  <si>
    <t>A.1.1.1.1</t>
  </si>
  <si>
    <t>Realizar encuentros de seguimiento al acuerdo social territorial con las entidades vinculadas al proyecto</t>
  </si>
  <si>
    <t># Reuniones de seguimiento realizados</t>
  </si>
  <si>
    <t>Planificación</t>
  </si>
  <si>
    <t>Participación Comunitaria</t>
  </si>
  <si>
    <t>3.2.2.2</t>
  </si>
  <si>
    <t>Acompañar a las instancias de veeduría ciudadana e implementar estrategias en torno a mecanismos de control social para el mejoramiento de la gestión pública</t>
  </si>
  <si>
    <t># de veedurías acompañadas y estrategias implementadas</t>
  </si>
  <si>
    <t>A.1.1.1.2</t>
  </si>
  <si>
    <t>Realizar acompañamiento para la consolidación y fortalecimiento de los Comités de turismo sostenible en áreas de la estructura ecológica del departamento de Caldas.</t>
  </si>
  <si>
    <t># de comites consolidados ( la actividad se realizará durante 12 meses )</t>
  </si>
  <si>
    <t>Biodiversidad</t>
  </si>
  <si>
    <t>Turismlo sostenible</t>
  </si>
  <si>
    <t>1.1.1.11</t>
  </si>
  <si>
    <t xml:space="preserve">Apoyar proyectos de uso sostenible de la biodiversidad y sus servicios ecosistemicos </t>
  </si>
  <si>
    <t># de proyectos apoyados</t>
  </si>
  <si>
    <t>A.1.1.1.3</t>
  </si>
  <si>
    <t>Realizar jornadas de transferencia del Modelo de Gobernanza Ambiental con los Consejos de cuenca y las instancias de gobernanza de las áreas protegidas en el departamento de Caldas.</t>
  </si>
  <si>
    <t># de instancias de gobernanza fortalecidas</t>
  </si>
  <si>
    <t>3.2.2.1</t>
  </si>
  <si>
    <t>Fortalecer los procesos y escenarios de participación ciudadana para garantizar el derecho a la participación, el acceso a la Justicia Ambiental, y el acceso a la información para la incidencia en las decisiones ambientales del territorio (ACUERDO DE ESCAZÚ).</t>
  </si>
  <si>
    <t># subregiones acompañadas</t>
  </si>
  <si>
    <t>A.1.1.2</t>
  </si>
  <si>
    <t>Hacer seguimiento a la ejecución de los instrumentos de planificación de los POMCA y las áreas protegidas con las instancias de participación para tal fin en el departamento de Caldas</t>
  </si>
  <si>
    <t>A.1.1.2.1</t>
  </si>
  <si>
    <t>Hacer seguimiento a la ejecución de los componentes programáticos de los Planes de Ordenación y Manejo de Cuencas Hidrográficas POMCA con los Consejos de Cuenca.</t>
  </si>
  <si>
    <t># POMCAS con seguimiento</t>
  </si>
  <si>
    <t>1.2.2.6</t>
  </si>
  <si>
    <t>Seguimiento a la implementación de los instrumentos de planificación ambiental</t>
  </si>
  <si>
    <t># de instrumentos de planificación ambiental con seguimiento a la implementación</t>
  </si>
  <si>
    <t>A.1.1.2.2</t>
  </si>
  <si>
    <t>Hacer seguimiento a la ejecución de los Planes de Manejo de las áreas protegidas con las instancias de participación para tal fin en los municipios seleccionados del departamento de Caldas.</t>
  </si>
  <si>
    <t># AP con seguimiento</t>
  </si>
  <si>
    <t>Planes manejo Áreas Protegidas</t>
  </si>
  <si>
    <t>1.1.1.9</t>
  </si>
  <si>
    <t xml:space="preserve">Implementar acciones de los planes de manejo de áreas protegidas y ecosistemas estrátegicos </t>
  </si>
  <si>
    <t># planes de manejo con  acciones implementadas</t>
  </si>
  <si>
    <t>A.1.1.3</t>
  </si>
  <si>
    <t>Realizar giras de intercambio de saberes en temas de conservación y uso sostenible con particiación de representantes de las instancias de participación y las comunidades en las áreas priorizadas.</t>
  </si>
  <si>
    <t>A.1.1.3.1</t>
  </si>
  <si>
    <t># giras</t>
  </si>
  <si>
    <t>3.2.1.5</t>
  </si>
  <si>
    <t>Desarrollar proyectos de apropiación social del conocimiento socioambiental</t>
  </si>
  <si>
    <t># de acciones implementadas</t>
  </si>
  <si>
    <t>A.1.1.4</t>
  </si>
  <si>
    <t>Realizar encuentros y giras con los actores de la agenda ambiental ganadera en los municipios priorizados del departamento de Caldas.</t>
  </si>
  <si>
    <t>A.1.1.4.1</t>
  </si>
  <si>
    <t>Realizar encuentros con los actores de la agenda ambiental ganadera en los municipios priorizados del departamento de Caldas.</t>
  </si>
  <si>
    <t># reuniones realizadas</t>
  </si>
  <si>
    <t>Dirección General</t>
  </si>
  <si>
    <t>Agenda Ganadera</t>
  </si>
  <si>
    <t>2.2.1.4</t>
  </si>
  <si>
    <t xml:space="preserve">Actualizar e implementar acciones de las agendas ambientales sectoriales </t>
  </si>
  <si>
    <t># de agendas gestionadas</t>
  </si>
  <si>
    <t>A.1.1.4.2</t>
  </si>
  <si>
    <t>Realizar giras de intercambio de experiencias exitosas en sistemas de ganadería sostenible con los integrantes de la agenda ambiental ganadera de los municipios priorizados del departamento de Caldas.</t>
  </si>
  <si>
    <t xml:space="preserve"># giras de intercambio </t>
  </si>
  <si>
    <t>A.1.1.5</t>
  </si>
  <si>
    <t>Fortalecer el control social mediante la conformación de veedurías, socialización, rendición de cuentas y visitas de seguimiento en las áreas de intervención del proyecto en Caldas.</t>
  </si>
  <si>
    <t>A.1.1.5.1</t>
  </si>
  <si>
    <t>Conformar la veeduría del proyecto en los municipios objeto de intevención en el departamento de Caldas</t>
  </si>
  <si>
    <t># veedurias conformadas</t>
  </si>
  <si>
    <t>A.1.1.5.2</t>
  </si>
  <si>
    <t>Realizar jornadas de socialización y rendición de cuentas en las áreas de intervención para facilitar el seguimiento y control social del proyecto por parte de las instituciones y la comunidad.</t>
  </si>
  <si>
    <t># jornadas realizadas</t>
  </si>
  <si>
    <t>A.1.1.5.3</t>
  </si>
  <si>
    <t>Realizar visitas de seguimiento del proyecto con los actores y público de interés de las áreas objeto de intervención del departamento de Caldas.</t>
  </si>
  <si>
    <t># visitas de seguimiento</t>
  </si>
  <si>
    <t>O2</t>
  </si>
  <si>
    <t>Fortalecer la gestión ambiental de las áreas protegidas y otras áreas de la estructura ecológica del departamento de Caldas</t>
  </si>
  <si>
    <t>A.2.1.1</t>
  </si>
  <si>
    <t xml:space="preserve">Adecuar con señalética los senderos y recorridos de las áreas protegidas con potencial turistico del departamento de Caldas. </t>
  </si>
  <si>
    <t>A.2.1.1.1</t>
  </si>
  <si>
    <t># de áreas protegidas con señalética</t>
  </si>
  <si>
    <t>Señaléctica áreas protegidas</t>
  </si>
  <si>
    <t>A.2.1.2</t>
  </si>
  <si>
    <t>Establecer viveros familiares de plantas nativas meliferas como apoyo a la restauración en proyectos de meliponicultura.</t>
  </si>
  <si>
    <t>A.2.1.2.1</t>
  </si>
  <si>
    <t># de viveros familiares establecidos</t>
  </si>
  <si>
    <t>Meliponicultura</t>
  </si>
  <si>
    <t>A.2.1.3</t>
  </si>
  <si>
    <t>Brindar acompañamiento técnico a emprendimientos verdes, certificación de Reservas Naturales de la Sociedad Civil y Otras Estrategias de Conservación en Caldas.</t>
  </si>
  <si>
    <t>A.2.1.3.1</t>
  </si>
  <si>
    <t>Realizar acompañamiento a emprendimientos y negocios verdes potenciales y avalados en áreas protegidas y otras áreas de la estructura ecológica de Caldas</t>
  </si>
  <si>
    <t># de negocios verdes acompañados</t>
  </si>
  <si>
    <t>Negocios verdes</t>
  </si>
  <si>
    <t>2.2.1.1</t>
  </si>
  <si>
    <t>Asistir técnicamente a los negocios verdes para su consolidación incluye verificación y asesoría</t>
  </si>
  <si>
    <t># de negocios verdes establecidos</t>
  </si>
  <si>
    <t>A.2.1.3.2</t>
  </si>
  <si>
    <t>Acompañar la ruta de certificación para la declaratoria de Reservas naturales de la sociedad civil (RNSC) en los municipios priorizados del departamento de Caldas.</t>
  </si>
  <si>
    <t>#  de RNSC acompañadas</t>
  </si>
  <si>
    <t>RNSC</t>
  </si>
  <si>
    <t>1.1.1.10</t>
  </si>
  <si>
    <t>Implementar otras estrategias de conservación  y  apoyar la declaratoria de las  Reservas Naturales de la Sociedad Civil</t>
  </si>
  <si>
    <t># de predios con otras estratégias de conservación implementadas</t>
  </si>
  <si>
    <t>A.2.1.3.3</t>
  </si>
  <si>
    <t>Realizar asistencia técnica y acompañamiento a las Otras Estrategias de Conservación (OEC) del departamento de Caldas.</t>
  </si>
  <si>
    <t># de OEC asistidas</t>
  </si>
  <si>
    <t>OEC</t>
  </si>
  <si>
    <t>A.2.1.4</t>
  </si>
  <si>
    <t>Instalar biofábricas para la producción de bioinsumos en predios localizados en áreas protegidas y áreas de la estructura ecológica de Caldas</t>
  </si>
  <si>
    <t>A.2.1.4.1</t>
  </si>
  <si>
    <t># de biofábricas instaladas</t>
  </si>
  <si>
    <t>Agroecología</t>
  </si>
  <si>
    <t>1.1.1.13</t>
  </si>
  <si>
    <t>Impulsar el desarrollo de sistemas regenerativos de producción agrícola y pecuaria agroecológica, como soporte de la recuperación de la biodiversidad, los suelos y la conectividad funcional.</t>
  </si>
  <si>
    <t># de iniciativas apoyadas</t>
  </si>
  <si>
    <t>A.2.1.5</t>
  </si>
  <si>
    <t>Adecuar hornos paneleros para mejorar su eficiencia energética en áreas protegidas y otras áreas de la estructura ecológica de Caldas.</t>
  </si>
  <si>
    <t>A.2.1.5.1</t>
  </si>
  <si>
    <t># de hornos adecuados</t>
  </si>
  <si>
    <t>Hornos paneleros</t>
  </si>
  <si>
    <t>2.1.2.4</t>
  </si>
  <si>
    <t>Implementar acciones climáticas asociadas al PIGCC en los municipios del departamento de Caldas</t>
  </si>
  <si>
    <t xml:space="preserve"># de acciones realizadas por Corpocaldas en el marco del PIGCC </t>
  </si>
  <si>
    <t>O3</t>
  </si>
  <si>
    <t>Mejorar las estrategias de sostenibilidad orientadas a la conservación, restauración y gobernanza de las áreas protegidas y otras áreas de la estructura ecológica del departamento de Caldas</t>
  </si>
  <si>
    <t xml:space="preserve">A.3.1.1 </t>
  </si>
  <si>
    <t>Implementar monitoreo participativo, consolidación de información ambiental y asistencia técnica para la conservación, restauración y gobernanza de la estructura ecológica en Caldas.</t>
  </si>
  <si>
    <t>A.3.1.1.1</t>
  </si>
  <si>
    <t>Ejecutar monitoreo participativo a la biodiversidad en la estructura ecológica con énfasis en los valores objeto de conservación (VOC) de las áreas protegidas del departamento de Caldas.</t>
  </si>
  <si>
    <t># Areas protegidas monitoreadas</t>
  </si>
  <si>
    <t>Monitoreo a la Biodiversidad</t>
  </si>
  <si>
    <t>1.1.2.9</t>
  </si>
  <si>
    <t>Desarrollar programa de monitoreo participativo en torno a la biodiversidad y los servicios ecosistemicos</t>
  </si>
  <si>
    <t>Programa de Monitoreo Participativo</t>
  </si>
  <si>
    <t>A.3.1.1.2</t>
  </si>
  <si>
    <t>Realizar monitoreo participativo a la restauración en áreas intervenidas en el proyecto.</t>
  </si>
  <si>
    <t># parcelas monitoreadas</t>
  </si>
  <si>
    <t>A.3.1.1.3</t>
  </si>
  <si>
    <t>Consolidar la información resultante del proyecto para su incorporación al Sistema de Información Ambiental para Colombia y sus subsistemas regionales.</t>
  </si>
  <si>
    <t># reportes</t>
  </si>
  <si>
    <t>Reporte SNIF</t>
  </si>
  <si>
    <t>1.1.1.1</t>
  </si>
  <si>
    <t xml:space="preserve">Restaurar áreas de especial importancia ambiental para la conservación de la biodiversidad y sus servicios ecosistemicos </t>
  </si>
  <si>
    <t># de Hectareas de áreas de ecosistemas en restauración, rehabilitación y reforestación</t>
  </si>
  <si>
    <t>A.3.1.1.4</t>
  </si>
  <si>
    <t>Asesorar a las administraciones municipales para la definición de estrategias de gestión, conservación y restauración de las áreas protegidas y otras áreas de la estructura ecológica de Caldas.</t>
  </si>
  <si>
    <t># administraciones municipales asesoradas</t>
  </si>
  <si>
    <t>Asesoría Administraciones municiplaes</t>
  </si>
  <si>
    <t>1.1.1.12</t>
  </si>
  <si>
    <t xml:space="preserve">Asesorar a los entes territoriales y otros actores para la conservacion, manejo y uso sostenible de la Biodiversidad y sus servicios ecosistemicos </t>
  </si>
  <si>
    <t># de municipios asesorados</t>
  </si>
  <si>
    <t>A.3.1.1.5</t>
  </si>
  <si>
    <t>Brindar asistencia técnica para definir estrategias de gobernanza y gobernabilidad en el DMI Laguna de San Diego del departamento de Caldas.</t>
  </si>
  <si>
    <t># Asistencia Técnica</t>
  </si>
  <si>
    <t>1.2.1.8</t>
  </si>
  <si>
    <t>Formular lineamientos para el desarrollo de turismo sostenible en áreas de la estructura ecológica principal</t>
  </si>
  <si>
    <t># de lineamientos formulados</t>
  </si>
  <si>
    <t>A.3.1.2</t>
  </si>
  <si>
    <t>Fortalecer la educación ambiental mediante asesorías a PRAE, PROCEDA, jornadas con la Red de Jóvenes de Ambiente e iniciativas formativas para la conservación ecológica en Caldas.</t>
  </si>
  <si>
    <t>A.3.1.2.1</t>
  </si>
  <si>
    <t>Implementar proyectos ciudadanos de educación ambiental PROCEDA con grupos organizados de la ciudadanía de los municipios priorizados por el proyecto.</t>
  </si>
  <si>
    <t xml:space="preserve"># de intervenciones a PROCEDAS </t>
  </si>
  <si>
    <t>Educación Ambiental</t>
  </si>
  <si>
    <t>3.2.1.4</t>
  </si>
  <si>
    <t>Implementar el programa de educación ambiental establecido para la vigencia 2024 - 2027</t>
  </si>
  <si>
    <t>% de implementación del programa de educación ambiental</t>
  </si>
  <si>
    <t>Realizar asesoría y acompañamiento a  establecimientos educativos priorizados para articular el conocimiento de conservación de la estructura ecológica en los proyectos ambientales escolares PRAE.</t>
  </si>
  <si>
    <t># de PRAES asesorados</t>
  </si>
  <si>
    <t>A.3.1.2.3</t>
  </si>
  <si>
    <t xml:space="preserve">Realizar jornadas de interpretación ambiental con la Red de Jovenes de Ambiente en los municipios priorizados del departamento de Caldas </t>
  </si>
  <si>
    <t># de jornadas</t>
  </si>
  <si>
    <t>A.3.1.2.4</t>
  </si>
  <si>
    <t>Implementar un proceso de educación formal, no formal e informal, para el fortalecimiento de capacidades de los actores sociales para la conservación de la estructura ecológica del departamento de Caldas.</t>
  </si>
  <si>
    <t># jornadas de capacitación</t>
  </si>
  <si>
    <t>A.3.1.3</t>
  </si>
  <si>
    <t>Realizar labores de extensión ambiental para los actores sociales en temas de turismo de naturaleza, meliponicultura, restauración y agroecología, en áreas protegidas del departamento de Caldas.</t>
  </si>
  <si>
    <t>A.3.1.3.1</t>
  </si>
  <si>
    <t>Realizar labores de extensión ambiental con actores sociales para la prestación de servicios de turismo de naturaleza sostenible en las áreas protegidas con potencial turístico en el departamento de Caldas</t>
  </si>
  <si>
    <t># de personas asistidas</t>
  </si>
  <si>
    <t>Extensionismo</t>
  </si>
  <si>
    <t>A.3.1.3.2</t>
  </si>
  <si>
    <t>Realizar labores de extensión ambiental a los meliponicultores y cuidadores de abejas nativas para su conservación y restauración en las áreas protegidas y otras áreas de la estructura ecológica.</t>
  </si>
  <si>
    <t># de meliponicultores asistidos</t>
  </si>
  <si>
    <t>A.3.1.3.3</t>
  </si>
  <si>
    <t>Realizar labores de extensión ambiental en iniciativas de viveros forestales de propagación de especies nativas en las áreas protegidas y otras áreas de la estructura ecológica de Caldas</t>
  </si>
  <si>
    <t>A.3.1.3.4</t>
  </si>
  <si>
    <t>Realizar labores de extensión ambiental para la apropiación de buenas prácticas de producción sostenible en sistemas agrícolas localizados en áreas protegidas y otras áreas de la estructura ecológica.</t>
  </si>
  <si>
    <t>A.3.1.4</t>
  </si>
  <si>
    <t>Realizar jornadas de intercambio de saberes para fortalecer los procesos de apropiación social del conocimiento entre comunidades locales.</t>
  </si>
  <si>
    <t>Realizar encuentros municipales de intercambio con los PRAE para fortalecer los procesos de educación ambiental de las comunidades educativas priorizadas en el departamento de Caldas.</t>
  </si>
  <si>
    <t># de eventos</t>
  </si>
  <si>
    <t>Realizar encuentros regionales de intercambio con los PRAE para fortalecer los procesos de educación ambiental de las comunidades educativas priorizadas en el departamento de Caldas.</t>
  </si>
  <si>
    <t>A.3.1.4.3</t>
  </si>
  <si>
    <t>Realizar ferias ambientales con metodologías lúdico-participativas para fortalecer los procesos de educación ambiental implementados con las comunidades educativas priorizadas en el departamento de Caldas</t>
  </si>
  <si>
    <t># de ferias realizadas</t>
  </si>
  <si>
    <t>3.2.1.1</t>
  </si>
  <si>
    <t>Implementar  estrategias de comunicación para el conocimiento ambiental, promoción de la conservación y la apropiación del bioterritorio y la acción colaborativa</t>
  </si>
  <si>
    <t># de Estrategias implementadas</t>
  </si>
  <si>
    <t>A.3.1.5</t>
  </si>
  <si>
    <t>Producir material educativo y divulgativo del proyecto</t>
  </si>
  <si>
    <t>A.3.1.5.1</t>
  </si>
  <si>
    <t>Global</t>
  </si>
  <si>
    <t>Comunicaciones</t>
  </si>
  <si>
    <t>Comunicación</t>
  </si>
  <si>
    <t>3.2.1.2</t>
  </si>
  <si>
    <t xml:space="preserve">Implementar estrategias de comunicación para la visibilización de la gestión y las competencias de la entidad  y mejorar la percepción de valor de los grupos de interés </t>
  </si>
  <si>
    <t>A.3.1.6</t>
  </si>
  <si>
    <t>Dotar a meliponicultores y cuidadores de abejas nativas para su conservación y restauración en las áreas protegidas y otras áreas de la estructura ecológica</t>
  </si>
  <si>
    <t>A.3.1.6.1</t>
  </si>
  <si>
    <t># de unidades productivas dotadas</t>
  </si>
  <si>
    <t>O4</t>
  </si>
  <si>
    <t>Implementar soluciones basadas en la naturaleza para la conservación, restauración y uso múltiple en áreas protegidas y otras áreas de la estructura ecológica del departamento de Caldas</t>
  </si>
  <si>
    <t xml:space="preserve">A.4.1.1 </t>
  </si>
  <si>
    <t>Realizar planificación predial participativa con propietarios de los predios seleccionados para las actividades de restauración en las áreas protegidas y otras áreas de la estructura ecológica de Caldas</t>
  </si>
  <si>
    <t>A.4.1.1.1</t>
  </si>
  <si>
    <t xml:space="preserve"># de predios con planificación </t>
  </si>
  <si>
    <t>Restauracion</t>
  </si>
  <si>
    <t>A.4.1.2</t>
  </si>
  <si>
    <t>Aislar áreas en proceso de restauración al interior de las áreas protegidas y otras áreas de la estructura ecológica de Caldas.</t>
  </si>
  <si>
    <t>A.4.1.2.1</t>
  </si>
  <si>
    <t>Hectáreas</t>
  </si>
  <si>
    <t>A.4.1.3</t>
  </si>
  <si>
    <t>Producir material vegetal nativo en viveros comunitarios locales en áreas protegidas y otras áreas de la estructura ecológica del departamento de Caldas</t>
  </si>
  <si>
    <t>A.4.1.3.1</t>
  </si>
  <si>
    <t># de plantulas</t>
  </si>
  <si>
    <t>A.4.1.4</t>
  </si>
  <si>
    <t>Establecer cercos vivos en  las áreas protegidas y otras áreas de la estructura ecológica de Caldas</t>
  </si>
  <si>
    <t>A.4.1.4.1</t>
  </si>
  <si>
    <t># plántulas sembradas</t>
  </si>
  <si>
    <t>A.4.1.5</t>
  </si>
  <si>
    <t>Implementar acciones de restauración</t>
  </si>
  <si>
    <t>A.4.1.5.1</t>
  </si>
  <si>
    <t>Implementar acciones de restauración y enriquecimiento con especies nativas bajo el enfoque de restauración, rehabilitación y corredores de conectividad en áreas degradadas y/o fragmentadas de la estructura ecológica del departamento de Caldas.</t>
  </si>
  <si>
    <t>Hectareas</t>
  </si>
  <si>
    <t>A.4.1.5.2</t>
  </si>
  <si>
    <t>Implementar acciones de restauración bajo el enfoque de enriquecimiento en las áreas protegidas y otras áreas de la estructura ecológica de Caldas.</t>
  </si>
  <si>
    <t>A.4.1.5.3</t>
  </si>
  <si>
    <t>Implementar acciones de restauración bajo el enfoque de recuperación y/o rehabilitación mediante sistemas agroforestales ambientalmente sostenibles en las áreas protegidas y otras áreas de la estructura ecológica de Caldas.</t>
  </si>
  <si>
    <t>Sistemas producción sostenible</t>
  </si>
  <si>
    <t>A.4.1.5.4</t>
  </si>
  <si>
    <t>Implementar acciones de restauración bajo el enfoque de recuperación y rehabilitación mediante sistemas silvopastoriles ambientalmente sostenibles en las áreas protegidas y otras áreas de la estructura ecológica de Caldas.</t>
  </si>
  <si>
    <t>A.4.1.5.5</t>
  </si>
  <si>
    <t>Realizar mantenimiento a áreas con acciones de restauración en las áreas protegidas y otras áreas de la estructura ecológica de Caldas</t>
  </si>
  <si>
    <t>A.4.1.5.6</t>
  </si>
  <si>
    <t>Realizar mantenimiento a áreas con acciones de restauración mediante sistemas silvopastoriles ambientalmente sostenibles en las áreas protegidas y otras áreas de la estructura ecológica de Caldas</t>
  </si>
  <si>
    <t>A.4.1.6</t>
  </si>
  <si>
    <t xml:space="preserve">Realizar jornadas de reforestación con las instancias de gobernanza de Caldas </t>
  </si>
  <si>
    <t>A.4.1.6.1</t>
  </si>
  <si>
    <t>Realizar jornadas de reforestación con las instancias de gobernanza de Caldas.</t>
  </si>
  <si>
    <t># jornadas reforestacion</t>
  </si>
  <si>
    <t>A.4.1.7</t>
  </si>
  <si>
    <t>Establecer parcelas para el monitoreo a las áreas en procesos de restauración intervenidas en el proyecto</t>
  </si>
  <si>
    <t>A.4.1.7.1</t>
  </si>
  <si>
    <t>Establecer parcelas para el monitoreo a las áreas en procesos de restauración intervenidas en el proyecto.</t>
  </si>
  <si>
    <t># parcelas establecidas</t>
  </si>
  <si>
    <t>A.4.1.8</t>
  </si>
  <si>
    <t>Construir obras de conservación de suelos y agua en las áreas protegidas y otras áreas de la estructura ecológica de Caldas.</t>
  </si>
  <si>
    <t>A.4.1.8.1</t>
  </si>
  <si>
    <t>Construir obras de conservación de suelos y agua en el área protegida DMI Cerro Guadalupe en el municipio de Manzanares</t>
  </si>
  <si>
    <t># de obras de conservación</t>
  </si>
  <si>
    <t>Infraestructura</t>
  </si>
  <si>
    <t>SbN</t>
  </si>
  <si>
    <t>2.1.1.1</t>
  </si>
  <si>
    <t xml:space="preserve">Implementar medidas estructurales (obras de ingeniería y Soluciones Basadas en la Naturaleza - SBN) para la reducción del riesgo de desastres </t>
  </si>
  <si>
    <t># de sitios intervenidos</t>
  </si>
  <si>
    <t>A.4.1.8.2</t>
  </si>
  <si>
    <t>Construir obras de conservación de suelos y agua en el área protegida DMI Cerro Guadalupe en el municipio de Marquetalia</t>
  </si>
  <si>
    <t>A.4.1.8.3</t>
  </si>
  <si>
    <t>Construir obras de conservación de suelos y agua en el área de la estructura ecológica Quebrada San Antonio en el municipio de Manzanares</t>
  </si>
  <si>
    <t>A.4.1.8.4</t>
  </si>
  <si>
    <t>Construir obras de conservación de suelos y agua en el área abastecedora de acueducto Chambery en el municipio de Aranzazu</t>
  </si>
  <si>
    <t>A.4.1.8.5</t>
  </si>
  <si>
    <t>A.4.1.8.6</t>
  </si>
  <si>
    <t>Construir obras de conservación de suelos y agua en el área protegida DCS El Gigante en el municipio de Salamina</t>
  </si>
  <si>
    <t>A.4.1.8.7</t>
  </si>
  <si>
    <t>Construir obras de conservación de suelos y agua en el área abastecedora de acueducto El Uvito en el municipio de Salamina</t>
  </si>
  <si>
    <t>A.4.1.8.8</t>
  </si>
  <si>
    <t>Construir obras de conservación de suelos y agua en el área protegida RFP Tarcará en el municipio de Aguadas</t>
  </si>
  <si>
    <t>A.4.1.8.9</t>
  </si>
  <si>
    <t>Construir obras de conservación de suelos y agua en el área protegida DMI Laguna de San Diego en el municipio de Samaná</t>
  </si>
  <si>
    <t>A.4.1.8.10</t>
  </si>
  <si>
    <t>Construir obras de conservación de suelos y agua en el área protegida PNN Selva de Florencia en el municipio de Pensilvania</t>
  </si>
  <si>
    <t xml:space="preserve"># de obras  </t>
  </si>
  <si>
    <t>A.4.1.9</t>
  </si>
  <si>
    <t>Realizar apoyo a la supervisión del proyecto</t>
  </si>
  <si>
    <t>A.4.1.9.1</t>
  </si>
  <si>
    <t># de meses</t>
  </si>
  <si>
    <t>Gestión Proyectos</t>
  </si>
  <si>
    <t>3.1.2.2</t>
  </si>
  <si>
    <t>Fortalecer la Formulación y Gestión de Proyectos en la Corporación</t>
  </si>
  <si>
    <t># de proyectos formulados y gestionados ante diferentes instancias</t>
  </si>
  <si>
    <t>A.4.1.10</t>
  </si>
  <si>
    <t>Realizar la interventoría técnica, administrativa, financiera y legal del proyecto.</t>
  </si>
  <si>
    <t>A.4.1.10.1</t>
  </si>
  <si>
    <t>PROYECTO</t>
  </si>
  <si>
    <t>OBJETIVOS</t>
  </si>
  <si>
    <t>OBJETIVO ESPECÍFICO O1 Consolidar una estrategia de gobernanza y participación social en las cuencas hidrográficas y áreas protegidas objeto de intervención en el departamento de Caldas</t>
  </si>
  <si>
    <t>OBJETIVO ESPECÍFICO O2 Fortalecer la gestión ambiental de las áreas protegidas y otras áreas de la estructura ecológica del departamento de Caldas</t>
  </si>
  <si>
    <t>OBJETIVO ESPECÍFICO O4 Implementar soluciones basadas en la naturaleza para la conservación, restauración y uso múltiple en áreas protegidas y otras áreas de la estructura ecológica del departamento de Caldas</t>
  </si>
  <si>
    <t>ACTIVIDADES</t>
  </si>
  <si>
    <t>ACTIVIDAD A.1.1.1 Coordinar acciones para el seguimiento del acuerdo social territorial, fortalecer los Comités de turismo sostenible y transferir el Modelo de Gobernanza Ambiental en Caldas.</t>
  </si>
  <si>
    <t>ACTIVIDAD A.1.1.2 Hacer seguimiento a la ejecución de los instrumentos de planificación de los POMCA y las áreas protegidas con las instancias de participación para tal fin en el departamento de Caldas</t>
  </si>
  <si>
    <t>ACTIVIDAD A.1.1.3 Realizar giras de intercambio de saberes en temas de conservación y uso sostenible con particiación de representantes de las instancias de participación y las comunidades en las áreas priorizadas.</t>
  </si>
  <si>
    <t>ACTIVIDAD A.1.1.4 Realizar encuentros y giras con los actores de la agenda ambiental ganadera en los municipios priorizados del departamento de Caldas.</t>
  </si>
  <si>
    <t>ACTIVIDAD A.1.1.5 Fortalecer el control social mediante la conformación de veedurías, socialización, rendición de cuentas y visitas de seguimiento en las áreas de intervención del proyecto en Caldas.</t>
  </si>
  <si>
    <t xml:space="preserve">ACTIVIDAD A.2.1.1 Adecuar con señalética los senderos y recorridos de las áreas protegidas con potencial turistico del departamento de Caldas. </t>
  </si>
  <si>
    <t>ACTIVIDAD A.2.1.2 Establecer viveros familiares de plantas nativas meliferas como apoyo a la restauración en proyectos de meliponicultura.</t>
  </si>
  <si>
    <t>ACTIVIDAD A.2.1.3 Brindar acompañamiento técnico a emprendimientos verdes, certificación de Reservas Naturales de la Sociedad Civil y Otras Estrategias de Conservación en Caldas.</t>
  </si>
  <si>
    <t>ACTIVIDAD A.2.1.4 Instalar biofábricas para la producción de bioinsumos en predios localizados en áreas protegidas y áreas de la estructura ecológica de Caldas</t>
  </si>
  <si>
    <t>ACTIVIDAD A.2.1.5 Adecuar hornos paneleros para mejorar su eficiencia energética en áreas protegidas y otras áreas de la estructura ecológica de Caldas.</t>
  </si>
  <si>
    <t>ACTIVIDAD A.3.1.1 Implementar monitoreo participativo, consolidación de información ambiental y asistencia técnica para la conservación, restauración y gobernanza de la estructura ecológica en Caldas.</t>
  </si>
  <si>
    <t>ACTIVIDAD A.3.1.3 Realizar labores de extensión ambiental para los actores sociales en temas de turismo de naturaleza, meliponicultura, restauración y agroecología, en áreas protegidas del departamento de Caldas.</t>
  </si>
  <si>
    <t>ACTIVIDAD A.3.1.4 Realizar jornadas de intercambio de saberes para fortalecer los procesos de apropiación social del conocimiento entre comunidades locales.</t>
  </si>
  <si>
    <t>ACTIVIDAD A.3.1.5 Producir material educativo y divulgativo del proyecto</t>
  </si>
  <si>
    <t>ACTIVIDAD A.3.1.6 Dotar a meliponicultores y cuidadores de abejas nativas para su conservación y restauración en las áreas protegidas y otras áreas de la estructura ecológica</t>
  </si>
  <si>
    <t>ACTIVIDAD A.4.1.1 Realizar planificación predial participativa con propietarios de los predios seleccionados para las actividades de restauración en las áreas protegidas y otras áreas de la estructura ecológica de Caldas</t>
  </si>
  <si>
    <t xml:space="preserve">ACTIVIDAD A.4.1.2 Aislar áreas en proceso de restauración al interior de las áreas protegidas y otras áreas de la estructura ecológica de Caldas. </t>
  </si>
  <si>
    <t>ACTIVIDAD A.4.1.3 Producir material vegetal nativo en viveros comunitarios locales en áreas protegidas y otras áreas de la estructura ecológica del departamento de Caldas</t>
  </si>
  <si>
    <t>ACTIVIDAD A.4.1.4 Establecer cercos vivos en  las áreas protegidas y otras áreas de la estructura ecológica de Caldas</t>
  </si>
  <si>
    <t>ACTIVIDAD A.4.1.5 Implementar acciones de restauración</t>
  </si>
  <si>
    <t xml:space="preserve">ACTIVIDAD A.4.1.6 Realizar jornadas de reforestación con las instancias de gobernanza de Caldas </t>
  </si>
  <si>
    <t>ACTIVIDAD A.4.1.7 Establecer parcelas para el monitoreo a las áreas en procesos de restauración intervenidas en el proyecto</t>
  </si>
  <si>
    <t>ACTIVIDAD A.4.1.8 Construir obras de conservación de suelos y agua en las áreas protegidas y otras áreas de la estructura ecológica de Caldas.</t>
  </si>
  <si>
    <t>ACTIVIDAD A.4.1.9 Realizar apoyo a la supervisión del proyecto</t>
  </si>
  <si>
    <t>ACTIVIDAD A.4.1.10 Realizar la interventoría técnica, administrativa, financiera y legal del proyecto.</t>
  </si>
  <si>
    <t>SUBACTIVIDADES</t>
  </si>
  <si>
    <t>A.1.1.1.1 Realizar encuentros de seguimiento al acuerdo social territorial con las entidades vinculadas al proyecto</t>
  </si>
  <si>
    <t>A.1.1.1.2 Realizar acompañamiento para la consolidación y fortalecimiento de los Comités de turismo sostenible en áreas de la estructura ecológica del departamento de Caldas.</t>
  </si>
  <si>
    <t>A.1.1.1.3 Realizar jornadas de transferencia del Modelo de Gobernanza Ambiental con los Consejos de cuenca y las instancias de gobernanza de las áreas protegidas en el departamento de Caldas.</t>
  </si>
  <si>
    <t>A.1.1.2.1 Hacer seguimiento a la ejecución de los componentes programáticos de los Planes de Ordenación y Manejo de Cuencas Hidrográficas POMCA con los Consejos de Cuenca.</t>
  </si>
  <si>
    <t>A.1.1.2.2 Hacer seguimiento a la ejecución de los Planes de Manejo de las áreas protegidas con las instancias de participación para tal fin en los municipios seleccionados del departamento de Caldas.</t>
  </si>
  <si>
    <t>A.1.1.3.1 Realizar giras de intercambio de saberes en temas de conservación y uso sostenible con particiación de representantes de las instancias de participación y las comunidades en las áreas priorizadas.</t>
  </si>
  <si>
    <t>A.1.1.4.1 Realizar encuentros con los actores de la agenda ambiental ganadera en los municipios priorizados del departamento de Caldas.</t>
  </si>
  <si>
    <t>A.1.1.4.2 Realizar giras de intercambio de experiencias exitosas en sistemas de ganadería sostenible con los integrantes de la agenda ambiental ganadera de los municipios priorizados del departamento de Caldas.</t>
  </si>
  <si>
    <t>A.1.1.5.1 Conformar la veeduría del proyecto en los municipios objeto de intevención en el departamento de Caldas</t>
  </si>
  <si>
    <t>A.1.1.5.2 Realizar jornadas de socialización y rendición de cuentas en las áreas de intervención para facilitar el seguimiento y control social del proyecto por parte de las instituciones y la comunidad.</t>
  </si>
  <si>
    <t>A.1.1.5.3 Realizar visitas de seguimiento del proyecto con los actores y público de interés de las áreas objeto de intervención del departamento de Caldas.</t>
  </si>
  <si>
    <t xml:space="preserve">A.2.1.1.1 Adecuar con señalética los senderos y recorridos de las áreas protegidas con potencial turistico del departamento de Caldas. </t>
  </si>
  <si>
    <t>A.2.1.2.1 Establecer viveros familiares de plantas nativas meliferas como apoyo a la restauración en proyectos de meliponicultura.</t>
  </si>
  <si>
    <t>A.2.1.3.1 Realizar acompañamiento a emprendimientos y negocios verdes potenciales y avalados en áreas protegidas y otras áreas de la estructura ecológica de Caldas</t>
  </si>
  <si>
    <t>A.2.1.3.2 Acompañar la ruta de certificación para la declaratoria de Reservas naturales de la sociedad civil (RNSC) en los municipios priorizados del departamento de Caldas.</t>
  </si>
  <si>
    <t>A.2.1.3.3 Realizar asistencia técnica y acompañamiento a las Otras Estrategias de Conservación (OEC) del departamento de Caldas.</t>
  </si>
  <si>
    <t>A.2.1.4.1 Instalar biofábricas para la producción de bioinsumos en predios localizados en áreas protegidas y áreas de la estructura ecológica de Caldas</t>
  </si>
  <si>
    <t>A.2.1.5.1 Adecuar hornos paneleros para mejorar su eficiencia energética en áreas protegidas y otras áreas de la estructura ecológica de Caldas.</t>
  </si>
  <si>
    <t>A.3.1.1.1 Ejecutar monitoreo participativo a la biodiversidad en la estructura ecológica con énfasis en los valores objeto de conservación (VOC) de las áreas protegidas del departamento de Caldas.</t>
  </si>
  <si>
    <t>A.3.1.1.2 Realizar monitoreo participativo a la restauración en áreas intervenidas en el proyecto.</t>
  </si>
  <si>
    <t>A.3.1.1.3 Consolidar la información resultante del proyecto para su incorporación al Sistema de Información Ambiental para Colombia y sus subsistemas regionales.</t>
  </si>
  <si>
    <t>A.3.1.1.4 Asesorar a las administraciones municipales para la definición de estrategias de gestión, conservación y restauración de las áreas protegidas y otras áreas de la estructura ecológica de Caldas.</t>
  </si>
  <si>
    <t>A.3.1.1.5 Brindar asistencia técnica para definir estrategias de gobernanza y gobernabilidad en el DMI Laguna de San Diego del departamento de Caldas.</t>
  </si>
  <si>
    <t>A.3.1.2.1 Implementar proyectos ciudadanos de educación ambiental PROCEDA con grupos organizados de la ciudadanía de los municipios priorizados por el proyecto.</t>
  </si>
  <si>
    <t xml:space="preserve">A.3.1.2.3 Realizar jornadas de interpretación ambiental con la Red de Jovenes de Ambiente en los municipios priorizados del departamento de Caldas </t>
  </si>
  <si>
    <t>A.3.1.2.4 Implementar un proceso de educación formal, no formal e informal, para el fortalecimiento de capacidades de los actores sociales para la conservación de la estructura ecológica del departamento de Caldas.</t>
  </si>
  <si>
    <t>A.3.1.3.1 Realizar labores de extensión ambiental con actores sociales para la prestación de servicios de turismo de naturaleza sostenible en las áreas protegidas con potencial turístico en el departamento de Caldas</t>
  </si>
  <si>
    <t>A.3.1.3.2 Realizar labores de extensión ambiental a los meliponicultores y cuidadores de abejas nativas para su conservación y restauración en las áreas protegidas y otras áreas de la estructura ecológica.</t>
  </si>
  <si>
    <t>A.3.1.3.3 Realizar labores de extensión ambiental en iniciativas de viveros forestales de propagación de especies nativas en las áreas protegidas y otras áreas de la estructura ecológica de Caldas</t>
  </si>
  <si>
    <t>A.3.1.3.4 Realizar labores de extensión ambiental para la apropiación de buenas prácticas de producción sostenible en sistemas agrícolas localizados en áreas protegidas y otras áreas de la estructura ecológica.</t>
  </si>
  <si>
    <t>A.3.1.4.3 Realizar ferias ambientales con metodologías lúdico-participativas para fortalecer los procesos de educación ambiental implementados con las comunidades educativas priorizadas en el departamento de Caldas</t>
  </si>
  <si>
    <t>A.3.1.5.1 Producir material educativo y divulgativo del proyecto</t>
  </si>
  <si>
    <t>A.3.1.6.1 Dotar a meliponicultores y cuidadores de abejas nativas para su conservación y restauración en las áreas protegidas y otras áreas de la estructura ecológica</t>
  </si>
  <si>
    <t>A.4.1.1.1 Realizar planificación predial participativa con propietarios de los predios seleccionados para las actividades de restauración en las áreas protegidas y otras áreas de la estructura ecológica de Caldas</t>
  </si>
  <si>
    <t>A.4.1.2.1 Aislar áreas en proceso de restauración al interior de las áreas protegidas y otras áreas de la estructura ecológica de Caldas.</t>
  </si>
  <si>
    <t>A.4.1.3.1 Producir material vegetal nativo en viveros comunitarios locales en áreas protegidas y otras áreas de la estructura ecológica del departamento de Caldas</t>
  </si>
  <si>
    <t>A.4.1.4.1 Establecer cercos vivos en  las áreas protegidas y otras áreas de la estructura ecológica de Caldas</t>
  </si>
  <si>
    <t>A.4.1.5.1 Implementar acciones de restauración y enriquecimiento con especies nativas bajo el enfoque de restauración, rehabilitación y corredores de conectividad en áreas degradadas y/o fragmentadas de la estructura ecológica del departamento de Caldas.</t>
  </si>
  <si>
    <t>A.4.1.5.2 Implementar acciones de restauración bajo el enfoque de enriquecimiento en las áreas protegidas y otras áreas de la estructura ecológica de Caldas.</t>
  </si>
  <si>
    <t>A.4.1.5.3 Implementar acciones de restauración bajo el enfoque de recuperación y/o rehabilitación mediante sistemas agroforestales ambientalmente sostenibles en las áreas protegidas y otras áreas de la estructura ecológica de Caldas.</t>
  </si>
  <si>
    <t>A.4.1.5.4 Implementar acciones de restauración bajo el enfoque de recuperación y rehabilitación mediante sistemas silvopastoriles ambientalmente sostenibles en las áreas protegidas y otras áreas de la estructura ecológica de Caldas.</t>
  </si>
  <si>
    <t>A.4.1.5.5 Realizar mantenimiento a áreas con acciones de restauración en las áreas protegidas y otras áreas de la estructura ecológica de Caldas</t>
  </si>
  <si>
    <t>A.4.1.5.6 Realizar mantenimiento a áreas con acciones de restauración mediante sistemas silvopastoriles ambientalmente sostenibles en las áreas protegidas y otras áreas de la estructura ecológica de Caldas</t>
  </si>
  <si>
    <t>A.4.1.6.1 Realizar jornadas de reforestación con las instancias de gobernanza de Caldas.</t>
  </si>
  <si>
    <t>A.4.1.7.1 Establecer parcelas para el monitoreo a las áreas en procesos de restauración intervenidas en el proyecto.</t>
  </si>
  <si>
    <t>A.4.1.8.1 Construir obras de conservación de suelos y agua en el área protegida DMI Cerro Guadalupe en el municipio de Manzanares</t>
  </si>
  <si>
    <t>A.4.1.8.2 Construir obras de conservación de suelos y agua en el área protegida DMI Cerro Guadalupe en el municipio de Marquetalia</t>
  </si>
  <si>
    <t>A.4.1.8.3 Construir obras de conservación de suelos y agua en el área de la estructura ecológica Quebrada San Antonio en el municipio de Manzanares</t>
  </si>
  <si>
    <t>A.4.1.8.4 Construir obras de conservación de suelos y agua en el área abastecedora de acueducto Chambery en el municipio de Aranzazu</t>
  </si>
  <si>
    <t>A.4.1.8.5 Construir obras de conservación de suelos y agua en el área abastecedora de acueducto Chambery en el municipio de Aranzazu</t>
  </si>
  <si>
    <t>A.4.1.8.6 Construir obras de conservación de suelos y agua en el área protegida DCS El Gigante en el municipio de Salamina</t>
  </si>
  <si>
    <t>A.4.1.8.7 Construir obras de conservación de suelos y agua en el área abastecedora de acueducto El Uvito en el municipio de Salamina</t>
  </si>
  <si>
    <t>A.4.1.8.8 Construir obras de conservación de suelos y agua en el área protegida RFP Tarcará en el municipio de Aguadas</t>
  </si>
  <si>
    <t>A.4.1.8.9 Construir obras de conservación de suelos y agua en el área protegida DMI Laguna de San Diego en el municipio de Samaná</t>
  </si>
  <si>
    <t>A.4.1.8.10 Construir obras de conservación de suelos y agua en el área protegida PNN Selva de Florencia en el municipio de Pensilvania</t>
  </si>
  <si>
    <t>A.4.1.9.1 Realizar apoyo a la supervisión del proyecto</t>
  </si>
  <si>
    <t>A.4.1.10.1 Realizar la interventoría técnica, administrativa, financiera y legal del proyecto.</t>
  </si>
  <si>
    <t>ASESORIA  A  PRAES</t>
  </si>
  <si>
    <t>DETALLE</t>
  </si>
  <si>
    <t xml:space="preserve">UNIDAD </t>
  </si>
  <si>
    <t>CANTIDAD</t>
  </si>
  <si>
    <t>% DEDICACIÓN</t>
  </si>
  <si>
    <t>VALOR UNITARIO</t>
  </si>
  <si>
    <t>VALOR PARCIAL</t>
  </si>
  <si>
    <t>VALOR TOTAL</t>
  </si>
  <si>
    <t xml:space="preserve">1 COSTOS </t>
  </si>
  <si>
    <t xml:space="preserve">1.1 MANO DE OBRA </t>
  </si>
  <si>
    <t>Subtotal Mano de obra</t>
  </si>
  <si>
    <t>1.2 MATERIALES Y EQUIPOS</t>
  </si>
  <si>
    <t>Material didáctico</t>
  </si>
  <si>
    <t>unidad</t>
  </si>
  <si>
    <t>Subtotal Materiales</t>
  </si>
  <si>
    <t xml:space="preserve">SUBTOTAL COSTOS </t>
  </si>
  <si>
    <t xml:space="preserve">2 COSTOS </t>
  </si>
  <si>
    <t>2.1 TRANSPORTE</t>
  </si>
  <si>
    <t>dia</t>
  </si>
  <si>
    <t xml:space="preserve">SUBTOTAL INDIRECTOS </t>
  </si>
  <si>
    <t xml:space="preserve">COSTO TOTAL </t>
  </si>
  <si>
    <t xml:space="preserve">ENCUENTROS AMBIENTALES MUNICIPALES  </t>
  </si>
  <si>
    <t>NUMERO</t>
  </si>
  <si>
    <t>honorarios</t>
  </si>
  <si>
    <t>Apoyo Logístico</t>
  </si>
  <si>
    <t>jornal</t>
  </si>
  <si>
    <t>Alquiler sonido y video beand</t>
  </si>
  <si>
    <t>Papeleria y material didáctico</t>
  </si>
  <si>
    <t>Refrigerios participantes</t>
  </si>
  <si>
    <t>Transporte participantes</t>
  </si>
  <si>
    <t>Almuerzos participantes</t>
  </si>
  <si>
    <t>2 COSTOS INDIRECTOS</t>
  </si>
  <si>
    <t>Gastos de viajes Profesional social</t>
  </si>
  <si>
    <t>día</t>
  </si>
  <si>
    <t>Gastos de viajes Tecnologo y técnico</t>
  </si>
  <si>
    <t>Gastos de viaje apoyo logístico</t>
  </si>
  <si>
    <t xml:space="preserve">3.1.4 Actividad 14: Realizar jornadas de intercambio de saberes para fortalecer los procesos de apropiación social del conocimiento entre comunidades locales.							</t>
  </si>
  <si>
    <t>3.1.4.2 Subactividad  28:  Realizar encuentros regionales de interacambio con los PRAE para fortalecer los procesos de educación ambiental de las comunidades educativas priorizadas en el departamento de Caldas.</t>
  </si>
  <si>
    <t>Mes</t>
  </si>
  <si>
    <t>3.1.2 Actividad 12:  Fortalecer la educación ambiental mediante asesorías a PRAE, PROCEDA, jornadas con la Red de Jóvenes de Ambiente e iniciativas formativas para la conservación ecológica en Caldas.</t>
  </si>
  <si>
    <t>3.1.2.2 Subactividad 20: Realizar asesoría y acompañamiento a  establecimientos educativos priorizados para articular el conocimiento de conservación de la estructura ecológica en los proyectos ambientales escolares PRAE.</t>
  </si>
  <si>
    <t>3.1.4.1 Subactividad  27:  Realizar encuentros municipales de interacambio con los PRAE para fortalecer los procesos de educación ambiental de las comunidades educativas priorizadas en el departamento de Caldas.</t>
  </si>
  <si>
    <t>TOTAL DESPUES DE IVA</t>
  </si>
  <si>
    <t>TOTAL ANTES DEL  IVA</t>
  </si>
  <si>
    <t>TOTAL PARA 13 EVENTOS ANTES  IVA</t>
  </si>
  <si>
    <t>Refrigerios participantes sesiones presenciales</t>
  </si>
  <si>
    <t>TOTAL COSTOS  DIRECTOS</t>
  </si>
  <si>
    <t xml:space="preserve">TOTAL INDIRECTOS </t>
  </si>
  <si>
    <t xml:space="preserve">COSTO TOTAL  POR ENCUENTRO </t>
  </si>
  <si>
    <t>ENCUENTROS AMBIENTALES REGIONALES</t>
  </si>
  <si>
    <t>TOTAL COSTOS POR JORNADA</t>
  </si>
  <si>
    <t xml:space="preserve">TOTAL GENERAL </t>
  </si>
  <si>
    <t>Viaticos Profesionales especializados - cada profesional Asistiría 25 Desplazamiento a 50 Instituciones para sesiones de trabajo presencial (4 sesiones presenciales por institucion educativa)</t>
  </si>
  <si>
    <t>IVA</t>
  </si>
  <si>
    <t>Profesional Experto en PRAES (incluye prestaciones y seguridad social)</t>
  </si>
  <si>
    <t>Profesional del área social, especialista en gestiòn ambiental (icluye prestaciones y seguridad social)</t>
  </si>
  <si>
    <t>Apoyo Logístico (icluye prestaciones y seguridad social)</t>
  </si>
  <si>
    <t>Tecnologa en producciòn agropecuaria ecológica (icluye prestaciones y seguridad social)</t>
  </si>
  <si>
    <t>Tecnico de apoyo - Dedicación Parcial (icluye prestaciones y seguridad social))</t>
  </si>
  <si>
    <t xml:space="preserve">Profesional del área social, especialista en gestiòn ambiental (icluye prestaciones y seguridad social) </t>
  </si>
  <si>
    <t>Tecnico de apoyo - Dedicación Parcial (icluye prestaciones y seguridad social)</t>
  </si>
  <si>
    <t>1.3 TRANSPORTE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</si>
</sst>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Red]\-&quot;$&quot;\ #,##0"/>
    <numFmt numFmtId="165" formatCode="_-&quot;$&quot;\ * #,##0.00_-;\-&quot;$&quot;\ * #,##0.00_-;_-&quot;$&quot;\ * &quot;-&quot;??_-;_-@_-"/>
    <numFmt numFmtId="166" formatCode="[$$-240A]#,##0"/>
    <numFmt numFmtId="167" formatCode="_-&quot;$&quot;\ * #,##0_-;\-&quot;$&quot;\ * #,##0_-;_-&quot;$&quot;\ * &quot;-&quot;??_-;_-@_-"/>
  </numFmts>
  <fonts count="53" x14ac:knownFonts="1">
    <font>
      <sz val="11"/>
      <color theme="1"/>
      <name val="Calibri"/>
      <family val="2"/>
      <scheme val="minor"/>
    </font>
    <font>
      <b/>
      <sz val="12"/>
      <color indexed="8"/>
      <name val="Arial"/>
      <family val="2"/>
    </font>
    <font>
      <sz val="7"/>
      <color indexed="8"/>
      <name val="Times New Roman"/>
      <family val="1"/>
    </font>
    <font>
      <sz val="12"/>
      <color indexed="8"/>
      <name val="Arial"/>
      <family val="2"/>
    </font>
    <font>
      <b/>
      <sz val="7"/>
      <color indexed="8"/>
      <name val="Times New Roman"/>
      <family val="1"/>
    </font>
    <font>
      <sz val="9"/>
      <color indexed="8"/>
      <name val="Times New Roman"/>
      <family val="1"/>
    </font>
    <font>
      <sz val="9"/>
      <color indexed="8"/>
      <name val="Arial"/>
      <family val="2"/>
    </font>
    <font>
      <sz val="8"/>
      <name val="Arial"/>
      <family val="2"/>
    </font>
    <font>
      <sz val="11"/>
      <color theme="1"/>
      <name val="Calibri"/>
      <family val="2"/>
      <scheme val="minor"/>
    </font>
    <font>
      <sz val="11"/>
      <color rgb="FF9C6500"/>
      <name val="Calibri"/>
      <family val="2"/>
      <scheme val="minor"/>
    </font>
    <font>
      <sz val="11"/>
      <color theme="0"/>
      <name val="Calibri"/>
      <family val="2"/>
      <scheme val="minor"/>
    </font>
    <font>
      <b/>
      <sz val="12"/>
      <color theme="1"/>
      <name val="Arial"/>
      <family val="2"/>
    </font>
    <font>
      <sz val="12"/>
      <color theme="1"/>
      <name val="Times New Roman"/>
      <family val="1"/>
    </font>
    <font>
      <sz val="12"/>
      <color theme="1"/>
      <name val="Symbol"/>
      <family val="1"/>
      <charset val="2"/>
    </font>
    <font>
      <sz val="12"/>
      <color theme="1"/>
      <name val="Arial"/>
      <family val="2"/>
    </font>
    <font>
      <b/>
      <sz val="20"/>
      <color theme="1"/>
      <name val="Calibri"/>
      <family val="2"/>
      <scheme val="minor"/>
    </font>
    <font>
      <sz val="8"/>
      <color theme="1"/>
      <name val="Arial"/>
      <family val="2"/>
    </font>
    <font>
      <b/>
      <sz val="11"/>
      <color theme="1"/>
      <name val="Arial"/>
      <family val="2"/>
    </font>
    <font>
      <b/>
      <sz val="11"/>
      <color rgb="FFFF0000"/>
      <name val="Calibri"/>
      <family val="2"/>
      <scheme val="minor"/>
    </font>
    <font>
      <b/>
      <sz val="11"/>
      <color theme="1"/>
      <name val="Calibri"/>
      <family val="2"/>
      <scheme val="minor"/>
    </font>
    <font>
      <b/>
      <sz val="8"/>
      <color rgb="FFFF0000"/>
      <name val="Arial"/>
      <family val="2"/>
    </font>
    <font>
      <sz val="8"/>
      <color rgb="FFFF0000"/>
      <name val="Arial"/>
      <family val="2"/>
    </font>
    <font>
      <sz val="14"/>
      <color rgb="FF50656E"/>
      <name val="Arial"/>
      <family val="2"/>
    </font>
    <font>
      <b/>
      <sz val="14"/>
      <name val="Calibri"/>
      <family val="2"/>
      <scheme val="minor"/>
    </font>
    <font>
      <b/>
      <sz val="11"/>
      <name val="Calibri"/>
      <family val="2"/>
      <scheme val="minor"/>
    </font>
    <font>
      <b/>
      <sz val="12"/>
      <color theme="1"/>
      <name val="Calibri"/>
      <family val="2"/>
      <scheme val="minor"/>
    </font>
    <font>
      <b/>
      <sz val="12"/>
      <name val="Calibri"/>
      <family val="2"/>
      <scheme val="minor"/>
    </font>
    <font>
      <sz val="9"/>
      <color rgb="FF000000"/>
      <name val="Symbol"/>
      <family val="1"/>
      <charset val="2"/>
    </font>
    <font>
      <b/>
      <sz val="7"/>
      <color rgb="FFFF0000"/>
      <name val="Calibri"/>
      <family val="2"/>
    </font>
    <font>
      <b/>
      <sz val="10"/>
      <color rgb="FFFF0000"/>
      <name val="Times New Roman"/>
      <family val="1"/>
    </font>
    <font>
      <b/>
      <sz val="12"/>
      <color rgb="FF000000"/>
      <name val="Arial"/>
      <family val="2"/>
    </font>
    <font>
      <b/>
      <sz val="14"/>
      <color rgb="FF000000"/>
      <name val="Arial"/>
      <family val="2"/>
    </font>
    <font>
      <b/>
      <sz val="14"/>
      <color theme="1"/>
      <name val="Calibri"/>
      <family val="2"/>
      <scheme val="minor"/>
    </font>
    <font>
      <b/>
      <sz val="14"/>
      <color theme="1"/>
      <name val="Arial"/>
      <family val="2"/>
    </font>
    <font>
      <sz val="14"/>
      <name val="Calibri"/>
      <family val="2"/>
      <scheme val="minor"/>
    </font>
    <font>
      <b/>
      <sz val="8"/>
      <color theme="1"/>
      <name val="Arial"/>
      <family val="2"/>
    </font>
    <font>
      <b/>
      <sz val="10"/>
      <color theme="1"/>
      <name val="Arial"/>
      <family val="2"/>
    </font>
    <font>
      <sz val="10"/>
      <color rgb="FF000000"/>
      <name val="Arial"/>
      <family val="2"/>
    </font>
    <font>
      <b/>
      <sz val="20"/>
      <name val="Calibri"/>
      <family val="2"/>
      <scheme val="minor"/>
    </font>
    <font>
      <sz val="12"/>
      <name val="Calibri"/>
      <family val="2"/>
      <scheme val="minor"/>
    </font>
    <font>
      <b/>
      <sz val="18"/>
      <color theme="1"/>
      <name val="Calibri"/>
      <family val="2"/>
      <scheme val="minor"/>
    </font>
    <font>
      <b/>
      <sz val="8"/>
      <name val="Arial"/>
      <family val="2"/>
    </font>
    <font>
      <sz val="12"/>
      <color theme="1"/>
      <name val="Calibri"/>
      <family val="2"/>
      <scheme val="minor"/>
    </font>
    <font>
      <b/>
      <sz val="18"/>
      <color rgb="FF000000"/>
      <name val="Calibri"/>
      <family val="2"/>
    </font>
    <font>
      <b/>
      <sz val="11"/>
      <color rgb="FF000000"/>
      <name val="Arial"/>
      <family val="2"/>
    </font>
    <font>
      <sz val="11"/>
      <color rgb="FF000000"/>
      <name val="Arial"/>
      <family val="2"/>
    </font>
    <font>
      <sz val="11"/>
      <name val="Arial"/>
      <family val="2"/>
    </font>
    <font>
      <sz val="11"/>
      <color rgb="FFFF0000"/>
      <name val="Arial"/>
      <family val="2"/>
    </font>
    <font>
      <sz val="11"/>
      <color rgb="FF222A35"/>
      <name val="Arial"/>
      <family val="2"/>
    </font>
    <font>
      <sz val="11"/>
      <color theme="1"/>
      <name val="Aptos"/>
      <family val="2"/>
    </font>
    <font>
      <b/>
      <sz val="9"/>
      <color theme="1"/>
      <name val="Calibri"/>
      <family val="2"/>
      <scheme val="minor"/>
    </font>
    <font>
      <b/>
      <sz val="9"/>
      <color theme="1"/>
      <name val="Calibri"/>
      <family val="2"/>
      <scheme val="minor"/>
    </font>
    <font>
      <b/>
      <sz val="9"/>
      <color theme="1"/>
      <name val="Arial"/>
      <family val="2"/>
    </font>
  </fonts>
  <fills count="23">
    <fill>
      <patternFill patternType="none"/>
    </fill>
    <fill>
      <patternFill patternType="gray125"/>
    </fill>
    <fill>
      <patternFill patternType="solid">
        <fgColor rgb="FFFFEB9C"/>
      </patternFill>
    </fill>
    <fill>
      <patternFill patternType="solid">
        <fgColor rgb="FFFFFFCC"/>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5"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249977111117893"/>
        <bgColor indexed="64"/>
      </patternFill>
    </fill>
    <fill>
      <patternFill patternType="solid">
        <fgColor rgb="FFFFF2CC"/>
        <bgColor rgb="FF000000"/>
      </patternFill>
    </fill>
    <fill>
      <patternFill patternType="solid">
        <fgColor rgb="FFFFFFFF"/>
        <bgColor rgb="FFFFFFFF"/>
      </patternFill>
    </fill>
    <fill>
      <patternFill patternType="solid">
        <fgColor rgb="FFFFFFFF"/>
        <bgColor rgb="FF000000"/>
      </patternFill>
    </fill>
    <fill>
      <patternFill patternType="solid">
        <fgColor rgb="FFD9D9D9"/>
        <bgColor rgb="FFD9D9D9"/>
      </patternFill>
    </fill>
    <fill>
      <patternFill patternType="solid">
        <fgColor theme="4" tint="0.39997558519241921"/>
        <bgColor indexed="64"/>
      </patternFill>
    </fill>
    <fill>
      <patternFill patternType="solid">
        <fgColor rgb="FFFFFF00"/>
        <bgColor rgb="FFD9D9D9"/>
      </patternFill>
    </fill>
    <fill>
      <patternFill patternType="solid">
        <fgColor rgb="FFFFFF00"/>
        <bgColor indexed="64"/>
      </patternFill>
    </fill>
    <fill>
      <patternFill patternType="solid">
        <fgColor rgb="FFFFFF00"/>
        <bgColor rgb="FFFFFFFF"/>
      </patternFill>
    </fill>
    <fill>
      <patternFill patternType="solid">
        <fgColor rgb="FF92D050"/>
        <bgColor rgb="FF92D050"/>
      </patternFill>
    </fill>
    <fill>
      <patternFill patternType="solid">
        <fgColor theme="0" tint="-0.14999847407452621"/>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right/>
      <top style="double">
        <color rgb="FFCCCCCC"/>
      </top>
      <bottom style="double">
        <color rgb="FFCCCCCC"/>
      </bottom>
      <diagonal/>
    </border>
    <border>
      <left style="medium">
        <color indexed="64"/>
      </left>
      <right style="medium">
        <color indexed="64"/>
      </right>
      <top/>
      <bottom style="double">
        <color rgb="FFCCCCCC"/>
      </bottom>
      <diagonal/>
    </border>
    <border>
      <left style="thin">
        <color indexed="64"/>
      </left>
      <right style="thin">
        <color indexed="64"/>
      </right>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right/>
      <top style="double">
        <color rgb="FFCCCCCC"/>
      </top>
      <bottom style="medium">
        <color indexed="64"/>
      </bottom>
      <diagonal/>
    </border>
    <border>
      <left/>
      <right style="medium">
        <color indexed="64"/>
      </right>
      <top style="double">
        <color rgb="FFCCCCCC"/>
      </top>
      <bottom style="medium">
        <color indexed="64"/>
      </bottom>
      <diagonal/>
    </border>
    <border>
      <left/>
      <right style="thin">
        <color indexed="64"/>
      </right>
      <top/>
      <bottom style="thin">
        <color indexed="64"/>
      </bottom>
      <diagonal/>
    </border>
    <border>
      <left/>
      <right/>
      <top style="thin">
        <color indexed="64"/>
      </top>
      <bottom/>
      <diagonal/>
    </border>
    <border>
      <left/>
      <right/>
      <top style="thin">
        <color rgb="FF000000"/>
      </top>
      <bottom/>
      <diagonal/>
    </border>
  </borders>
  <cellStyleXfs count="11">
    <xf numFmtId="0" fontId="0" fillId="0" borderId="0"/>
    <xf numFmtId="0" fontId="8" fillId="5" borderId="0" applyNumberFormat="0" applyBorder="0" applyAlignment="0" applyProtection="0"/>
    <xf numFmtId="0" fontId="8" fillId="6" borderId="0" applyNumberFormat="0" applyBorder="0" applyAlignment="0" applyProtection="0"/>
    <xf numFmtId="0" fontId="10" fillId="4" borderId="0" applyNumberFormat="0" applyBorder="0" applyAlignment="0" applyProtection="0"/>
    <xf numFmtId="165" fontId="8" fillId="0" borderId="0" applyFont="0" applyFill="0" applyBorder="0" applyAlignment="0" applyProtection="0"/>
    <xf numFmtId="0" fontId="9" fillId="2" borderId="0" applyNumberFormat="0" applyBorder="0" applyAlignment="0" applyProtection="0"/>
    <xf numFmtId="0" fontId="8" fillId="3" borderId="44" applyNumberFormat="0" applyFont="0" applyAlignment="0" applyProtection="0"/>
    <xf numFmtId="9" fontId="8" fillId="0" borderId="0" applyFont="0" applyFill="0" applyBorder="0" applyAlignment="0" applyProtection="0"/>
    <xf numFmtId="0" fontId="42" fillId="0" borderId="0"/>
    <xf numFmtId="43" fontId="42" fillId="0" borderId="0" applyFont="0" applyFill="0" applyBorder="0" applyAlignment="0" applyProtection="0"/>
    <xf numFmtId="165" fontId="42" fillId="0" borderId="0" applyFont="0" applyFill="0" applyBorder="0" applyAlignment="0" applyProtection="0"/>
  </cellStyleXfs>
  <cellXfs count="241">
    <xf numFmtId="0" fontId="0" fillId="0" borderId="0" xfId="0"/>
    <xf numFmtId="0" fontId="11" fillId="0" borderId="0" xfId="0" applyFont="1" applyAlignment="1">
      <alignment horizontal="left" vertical="center"/>
    </xf>
    <xf numFmtId="0" fontId="0" fillId="0" borderId="0" xfId="0" applyAlignment="1">
      <alignment horizontal="left"/>
    </xf>
    <xf numFmtId="0" fontId="12" fillId="0" borderId="0" xfId="0" applyFont="1" applyAlignment="1">
      <alignment horizontal="left" vertical="center"/>
    </xf>
    <xf numFmtId="0" fontId="13" fillId="0" borderId="0" xfId="0" applyFont="1" applyAlignment="1">
      <alignment horizontal="left" vertical="center" wrapText="1"/>
    </xf>
    <xf numFmtId="0" fontId="14" fillId="0" borderId="0" xfId="0" applyFont="1" applyAlignment="1">
      <alignment horizontal="left" vertical="center"/>
    </xf>
    <xf numFmtId="0" fontId="13" fillId="0" borderId="0" xfId="0" applyFont="1" applyAlignment="1">
      <alignment horizontal="left" vertical="center" indent="2"/>
    </xf>
    <xf numFmtId="0" fontId="15" fillId="0" borderId="0" xfId="0" applyFont="1" applyAlignment="1">
      <alignment vertical="center"/>
    </xf>
    <xf numFmtId="0" fontId="11" fillId="0" borderId="0" xfId="0" applyFont="1" applyAlignment="1">
      <alignment vertical="center"/>
    </xf>
    <xf numFmtId="0" fontId="16" fillId="0" borderId="0" xfId="0" applyFont="1" applyAlignment="1">
      <alignment vertical="center" wrapText="1"/>
    </xf>
    <xf numFmtId="0" fontId="0" fillId="0" borderId="0" xfId="0" applyAlignment="1">
      <alignment horizontal="center"/>
    </xf>
    <xf numFmtId="0" fontId="17" fillId="0" borderId="0" xfId="0" applyFont="1" applyAlignment="1">
      <alignment vertical="center"/>
    </xf>
    <xf numFmtId="0" fontId="0" fillId="0" borderId="1" xfId="0" applyBorder="1"/>
    <xf numFmtId="0" fontId="18" fillId="0" borderId="0" xfId="0" applyFont="1"/>
    <xf numFmtId="0" fontId="17" fillId="0" borderId="0" xfId="0" applyFont="1" applyAlignment="1">
      <alignment horizontal="center" vertical="center"/>
    </xf>
    <xf numFmtId="0" fontId="19" fillId="7" borderId="2" xfId="0" applyFont="1" applyFill="1" applyBorder="1"/>
    <xf numFmtId="0" fontId="19" fillId="7" borderId="3" xfId="0" applyFont="1" applyFill="1" applyBorder="1"/>
    <xf numFmtId="0" fontId="0" fillId="8" borderId="45" xfId="0" applyFill="1" applyBorder="1" applyAlignment="1">
      <alignment horizontal="center"/>
    </xf>
    <xf numFmtId="0" fontId="20" fillId="8" borderId="45" xfId="0" applyFont="1" applyFill="1" applyBorder="1" applyAlignment="1">
      <alignment horizontal="right" vertical="center" wrapText="1"/>
    </xf>
    <xf numFmtId="0" fontId="22" fillId="0" borderId="0" xfId="0" applyFont="1" applyAlignment="1">
      <alignment vertical="center" wrapText="1"/>
    </xf>
    <xf numFmtId="166" fontId="23" fillId="4" borderId="4" xfId="3" applyNumberFormat="1" applyFont="1" applyBorder="1"/>
    <xf numFmtId="0" fontId="24" fillId="2" borderId="5" xfId="5" applyFont="1" applyBorder="1" applyAlignment="1" applyProtection="1">
      <alignment horizontal="center" vertical="center"/>
    </xf>
    <xf numFmtId="0" fontId="24" fillId="2" borderId="6" xfId="5" applyFont="1" applyBorder="1" applyAlignment="1" applyProtection="1">
      <alignment horizontal="center" vertical="center"/>
    </xf>
    <xf numFmtId="0" fontId="24" fillId="2" borderId="7" xfId="5" applyFont="1" applyBorder="1" applyAlignment="1" applyProtection="1">
      <alignment horizontal="center" vertical="center"/>
    </xf>
    <xf numFmtId="0" fontId="24" fillId="2" borderId="8" xfId="5" applyFont="1" applyBorder="1" applyAlignment="1">
      <alignment horizontal="center" vertical="center"/>
    </xf>
    <xf numFmtId="0" fontId="24" fillId="2" borderId="9" xfId="5" applyFont="1" applyBorder="1" applyAlignment="1">
      <alignment horizontal="center" vertical="center"/>
    </xf>
    <xf numFmtId="0" fontId="24" fillId="2" borderId="10" xfId="5" applyFont="1" applyBorder="1" applyAlignment="1">
      <alignment horizontal="center" vertical="center"/>
    </xf>
    <xf numFmtId="0" fontId="23" fillId="2" borderId="11" xfId="5" applyFont="1" applyBorder="1" applyAlignment="1">
      <alignment vertical="center"/>
    </xf>
    <xf numFmtId="0" fontId="25" fillId="6" borderId="4" xfId="2" applyFont="1" applyBorder="1" applyAlignment="1">
      <alignment horizontal="center" vertical="center"/>
    </xf>
    <xf numFmtId="0" fontId="25" fillId="6" borderId="12" xfId="2" applyFont="1" applyBorder="1" applyAlignment="1">
      <alignment vertical="center" wrapText="1"/>
    </xf>
    <xf numFmtId="0" fontId="25" fillId="6" borderId="13" xfId="2" applyFont="1" applyBorder="1" applyAlignment="1">
      <alignment horizontal="center" vertical="center" wrapText="1"/>
    </xf>
    <xf numFmtId="0" fontId="25" fillId="6" borderId="14" xfId="2" applyFont="1" applyBorder="1" applyAlignment="1">
      <alignment horizontal="center" vertical="center" wrapText="1"/>
    </xf>
    <xf numFmtId="0" fontId="26" fillId="9" borderId="0" xfId="5" applyFont="1" applyFill="1" applyBorder="1"/>
    <xf numFmtId="0" fontId="26" fillId="9" borderId="0" xfId="5" applyFont="1" applyFill="1" applyBorder="1" applyAlignment="1">
      <alignment horizontal="center"/>
    </xf>
    <xf numFmtId="0" fontId="26" fillId="9" borderId="17" xfId="5" applyFont="1" applyFill="1" applyBorder="1"/>
    <xf numFmtId="0" fontId="26" fillId="0" borderId="0" xfId="0" applyFont="1" applyAlignment="1">
      <alignment vertical="top" wrapText="1"/>
    </xf>
    <xf numFmtId="0" fontId="26" fillId="4" borderId="1" xfId="3" applyFont="1" applyBorder="1" applyAlignment="1">
      <alignment vertical="top" wrapText="1"/>
    </xf>
    <xf numFmtId="0" fontId="26" fillId="4" borderId="1" xfId="3" applyFont="1" applyBorder="1" applyAlignment="1" applyProtection="1">
      <alignment vertical="top" wrapText="1"/>
      <protection locked="0"/>
    </xf>
    <xf numFmtId="0" fontId="27" fillId="3" borderId="1" xfId="6" applyFont="1" applyBorder="1" applyAlignment="1">
      <alignment horizontal="left" vertical="center"/>
    </xf>
    <xf numFmtId="0" fontId="28" fillId="3" borderId="1" xfId="6" applyFont="1" applyBorder="1" applyAlignment="1" applyProtection="1">
      <alignment vertical="center"/>
      <protection locked="0"/>
    </xf>
    <xf numFmtId="0" fontId="29" fillId="3" borderId="1" xfId="6" applyFont="1" applyBorder="1" applyAlignment="1" applyProtection="1">
      <protection locked="0"/>
    </xf>
    <xf numFmtId="0" fontId="18" fillId="0" borderId="1" xfId="0" applyFont="1" applyBorder="1"/>
    <xf numFmtId="0" fontId="23" fillId="2" borderId="18" xfId="5" applyFont="1" applyBorder="1" applyAlignment="1">
      <alignment vertical="center"/>
    </xf>
    <xf numFmtId="0" fontId="14" fillId="0" borderId="19" xfId="0" applyFont="1" applyBorder="1" applyAlignment="1">
      <alignment vertical="center"/>
    </xf>
    <xf numFmtId="0" fontId="14" fillId="0" borderId="20" xfId="0" applyFont="1" applyBorder="1" applyAlignment="1">
      <alignment vertical="center"/>
    </xf>
    <xf numFmtId="0" fontId="14" fillId="0" borderId="21" xfId="0" applyFont="1" applyBorder="1" applyAlignment="1">
      <alignment vertical="center"/>
    </xf>
    <xf numFmtId="0" fontId="14" fillId="0" borderId="22" xfId="0" applyFont="1" applyBorder="1" applyAlignment="1">
      <alignment vertical="center"/>
    </xf>
    <xf numFmtId="0" fontId="14" fillId="0" borderId="23" xfId="0" applyFont="1" applyBorder="1" applyAlignment="1">
      <alignment vertical="center"/>
    </xf>
    <xf numFmtId="0" fontId="30" fillId="0" borderId="24" xfId="0" applyFont="1" applyBorder="1" applyAlignment="1">
      <alignment horizontal="center" vertical="center"/>
    </xf>
    <xf numFmtId="0" fontId="0" fillId="0" borderId="25" xfId="0" applyBorder="1" applyAlignment="1">
      <alignment horizontal="left" wrapText="1"/>
    </xf>
    <xf numFmtId="0" fontId="14" fillId="0" borderId="26" xfId="0" applyFont="1" applyBorder="1" applyAlignment="1">
      <alignment vertical="center"/>
    </xf>
    <xf numFmtId="0" fontId="31" fillId="0" borderId="14" xfId="0" applyFont="1" applyBorder="1" applyAlignment="1">
      <alignment vertical="center"/>
    </xf>
    <xf numFmtId="0" fontId="32" fillId="0" borderId="27" xfId="0" applyFont="1" applyBorder="1" applyAlignment="1">
      <alignment horizontal="left" wrapText="1"/>
    </xf>
    <xf numFmtId="0" fontId="33" fillId="0" borderId="4" xfId="0" applyFont="1" applyBorder="1" applyAlignment="1">
      <alignment horizontal="left" vertical="center" indent="2"/>
    </xf>
    <xf numFmtId="0" fontId="30" fillId="0" borderId="24" xfId="0" applyFont="1" applyBorder="1" applyAlignment="1">
      <alignment horizontal="center" vertical="center" wrapText="1"/>
    </xf>
    <xf numFmtId="0" fontId="8" fillId="8" borderId="1" xfId="2" applyFill="1" applyBorder="1" applyAlignment="1">
      <alignment horizontal="right" vertical="center"/>
    </xf>
    <xf numFmtId="0" fontId="8" fillId="8" borderId="1" xfId="2" applyFill="1" applyBorder="1"/>
    <xf numFmtId="0" fontId="8" fillId="8" borderId="1" xfId="2" applyFill="1" applyBorder="1" applyAlignment="1">
      <alignment horizontal="right"/>
    </xf>
    <xf numFmtId="0" fontId="0" fillId="8" borderId="1" xfId="0" applyFill="1" applyBorder="1"/>
    <xf numFmtId="9" fontId="8" fillId="8" borderId="1" xfId="7" applyFont="1" applyFill="1" applyBorder="1" applyAlignment="1">
      <alignment horizontal="right"/>
    </xf>
    <xf numFmtId="9" fontId="0" fillId="8" borderId="1" xfId="0" applyNumberFormat="1" applyFill="1" applyBorder="1" applyAlignment="1">
      <alignment horizontal="right"/>
    </xf>
    <xf numFmtId="0" fontId="35" fillId="11" borderId="12" xfId="0" applyFont="1" applyFill="1" applyBorder="1" applyAlignment="1">
      <alignment horizontal="center" vertical="center" wrapText="1"/>
    </xf>
    <xf numFmtId="0" fontId="35" fillId="11" borderId="29" xfId="0" applyFont="1" applyFill="1" applyBorder="1" applyAlignment="1">
      <alignment horizontal="center" vertical="center" wrapText="1"/>
    </xf>
    <xf numFmtId="0" fontId="35" fillId="11" borderId="14" xfId="0" applyFont="1" applyFill="1" applyBorder="1" applyAlignment="1">
      <alignment horizontal="center" vertical="center" wrapText="1"/>
    </xf>
    <xf numFmtId="167" fontId="7" fillId="10" borderId="30" xfId="4" applyNumberFormat="1" applyFont="1" applyFill="1" applyBorder="1" applyAlignment="1">
      <alignment horizontal="center" vertical="center" wrapText="1"/>
    </xf>
    <xf numFmtId="167" fontId="7" fillId="10" borderId="31" xfId="4" applyNumberFormat="1" applyFont="1" applyFill="1" applyBorder="1" applyAlignment="1">
      <alignment horizontal="center" vertical="center" wrapText="1"/>
    </xf>
    <xf numFmtId="167" fontId="7" fillId="10" borderId="16" xfId="4" applyNumberFormat="1" applyFont="1" applyFill="1" applyBorder="1" applyAlignment="1">
      <alignment horizontal="center" vertical="center" wrapText="1"/>
    </xf>
    <xf numFmtId="165" fontId="36" fillId="8" borderId="46" xfId="4" applyFont="1" applyFill="1" applyBorder="1" applyAlignment="1">
      <alignment vertical="center" wrapText="1"/>
    </xf>
    <xf numFmtId="165" fontId="36" fillId="11" borderId="4" xfId="4" applyFont="1" applyFill="1" applyBorder="1" applyAlignment="1">
      <alignment vertical="center" wrapText="1"/>
    </xf>
    <xf numFmtId="167" fontId="8" fillId="0" borderId="1" xfId="4" applyNumberFormat="1" applyFill="1" applyBorder="1" applyProtection="1">
      <protection locked="0"/>
    </xf>
    <xf numFmtId="0" fontId="41" fillId="10" borderId="26" xfId="0" applyFont="1" applyFill="1" applyBorder="1" applyAlignment="1">
      <alignment horizontal="center" vertical="center" wrapText="1"/>
    </xf>
    <xf numFmtId="0" fontId="41" fillId="10" borderId="28" xfId="0" applyFont="1" applyFill="1" applyBorder="1" applyAlignment="1">
      <alignment horizontal="center" vertical="center" wrapText="1"/>
    </xf>
    <xf numFmtId="0" fontId="41" fillId="10" borderId="1" xfId="0" applyFont="1" applyFill="1" applyBorder="1" applyAlignment="1">
      <alignment horizontal="center" vertical="center" wrapText="1"/>
    </xf>
    <xf numFmtId="0" fontId="41" fillId="10" borderId="21" xfId="0" applyFont="1" applyFill="1" applyBorder="1" applyAlignment="1">
      <alignment horizontal="center" vertical="center" wrapText="1"/>
    </xf>
    <xf numFmtId="0" fontId="41" fillId="10" borderId="15" xfId="0" applyFont="1" applyFill="1" applyBorder="1" applyAlignment="1">
      <alignment horizontal="center" vertical="center" wrapText="1"/>
    </xf>
    <xf numFmtId="0" fontId="41" fillId="10" borderId="47" xfId="0" applyFont="1" applyFill="1" applyBorder="1" applyAlignment="1">
      <alignment horizontal="center" vertical="center" wrapText="1"/>
    </xf>
    <xf numFmtId="0" fontId="35" fillId="12" borderId="50" xfId="0" applyFont="1" applyFill="1" applyBorder="1" applyAlignment="1">
      <alignment horizontal="right" vertical="center" wrapText="1"/>
    </xf>
    <xf numFmtId="0" fontId="35" fillId="12" borderId="51" xfId="0" applyFont="1" applyFill="1" applyBorder="1" applyAlignment="1">
      <alignment horizontal="right" vertical="center" wrapText="1"/>
    </xf>
    <xf numFmtId="0" fontId="41" fillId="10" borderId="48" xfId="0" applyFont="1" applyFill="1" applyBorder="1" applyAlignment="1">
      <alignment horizontal="center" vertical="center" wrapText="1"/>
    </xf>
    <xf numFmtId="0" fontId="35" fillId="12" borderId="0" xfId="0" applyFont="1" applyFill="1" applyAlignment="1">
      <alignment horizontal="center" vertical="center" wrapText="1"/>
    </xf>
    <xf numFmtId="0" fontId="0" fillId="8" borderId="36" xfId="0" applyFill="1" applyBorder="1"/>
    <xf numFmtId="0" fontId="0" fillId="8" borderId="37" xfId="0" applyFill="1" applyBorder="1"/>
    <xf numFmtId="165" fontId="21" fillId="8" borderId="46" xfId="0" applyNumberFormat="1" applyFont="1" applyFill="1" applyBorder="1" applyAlignment="1">
      <alignment vertical="center" wrapText="1"/>
    </xf>
    <xf numFmtId="0" fontId="41" fillId="13" borderId="28" xfId="0" applyFont="1" applyFill="1" applyBorder="1" applyAlignment="1">
      <alignment horizontal="center" vertical="center" wrapText="1"/>
    </xf>
    <xf numFmtId="0" fontId="41" fillId="13" borderId="52" xfId="0" applyFont="1" applyFill="1" applyBorder="1" applyAlignment="1">
      <alignment horizontal="center" vertical="center" wrapText="1"/>
    </xf>
    <xf numFmtId="0" fontId="20" fillId="10" borderId="52" xfId="0" applyFont="1" applyFill="1" applyBorder="1" applyAlignment="1">
      <alignment horizontal="center" vertical="center" wrapText="1"/>
    </xf>
    <xf numFmtId="0" fontId="20" fillId="10" borderId="26" xfId="0" applyFont="1" applyFill="1" applyBorder="1" applyAlignment="1">
      <alignment horizontal="center" vertical="center" wrapText="1"/>
    </xf>
    <xf numFmtId="0" fontId="44" fillId="0" borderId="0" xfId="0" applyFont="1" applyAlignment="1">
      <alignment horizontal="center" vertical="center" wrapText="1"/>
    </xf>
    <xf numFmtId="0" fontId="44" fillId="16" borderId="0" xfId="0" applyFont="1" applyFill="1" applyAlignment="1">
      <alignment horizontal="center" vertical="center"/>
    </xf>
    <xf numFmtId="0" fontId="44" fillId="16" borderId="54" xfId="0" applyFont="1" applyFill="1" applyBorder="1" applyAlignment="1">
      <alignment horizontal="center" vertical="center"/>
    </xf>
    <xf numFmtId="0" fontId="45" fillId="16" borderId="0" xfId="0" applyFont="1" applyFill="1" applyAlignment="1">
      <alignment vertical="center" wrapText="1"/>
    </xf>
    <xf numFmtId="0" fontId="45" fillId="16" borderId="54" xfId="0" applyFont="1" applyFill="1" applyBorder="1" applyAlignment="1">
      <alignment vertical="center" wrapText="1"/>
    </xf>
    <xf numFmtId="0" fontId="45" fillId="16" borderId="0" xfId="0" applyFont="1" applyFill="1" applyAlignment="1">
      <alignment horizontal="center" vertical="center" wrapText="1"/>
    </xf>
    <xf numFmtId="0" fontId="46" fillId="16" borderId="0" xfId="0" applyFont="1" applyFill="1" applyAlignment="1">
      <alignment horizontal="center" vertical="center" wrapText="1"/>
    </xf>
    <xf numFmtId="0" fontId="46" fillId="16" borderId="54" xfId="0" applyFont="1" applyFill="1" applyBorder="1" applyAlignment="1">
      <alignment horizontal="center" vertical="center" wrapText="1"/>
    </xf>
    <xf numFmtId="0" fontId="46" fillId="16" borderId="0" xfId="0" applyFont="1" applyFill="1" applyAlignment="1">
      <alignment vertical="center" wrapText="1"/>
    </xf>
    <xf numFmtId="0" fontId="46" fillId="16" borderId="54" xfId="0" applyFont="1" applyFill="1" applyBorder="1" applyAlignment="1">
      <alignment vertical="center" wrapText="1"/>
    </xf>
    <xf numFmtId="0" fontId="45" fillId="16" borderId="0" xfId="0" applyFont="1" applyFill="1" applyAlignment="1">
      <alignment horizontal="center" vertical="center"/>
    </xf>
    <xf numFmtId="164" fontId="45" fillId="16" borderId="0" xfId="0" applyNumberFormat="1" applyFont="1" applyFill="1" applyAlignment="1">
      <alignment horizontal="right" vertical="center"/>
    </xf>
    <xf numFmtId="0" fontId="44" fillId="0" borderId="0" xfId="0" applyFont="1" applyAlignment="1">
      <alignment horizontal="center" vertical="center"/>
    </xf>
    <xf numFmtId="0" fontId="45" fillId="0" borderId="0" xfId="0" applyFont="1" applyAlignment="1">
      <alignment vertical="center" wrapText="1"/>
    </xf>
    <xf numFmtId="0" fontId="45" fillId="0" borderId="0" xfId="0" applyFont="1" applyAlignment="1">
      <alignment horizontal="center" vertical="center" wrapText="1"/>
    </xf>
    <xf numFmtId="0" fontId="46" fillId="0" borderId="0" xfId="0" applyFont="1" applyAlignment="1">
      <alignment horizontal="center" vertical="center" wrapText="1"/>
    </xf>
    <xf numFmtId="0" fontId="46" fillId="0" borderId="0" xfId="0" applyFont="1" applyAlignment="1">
      <alignment vertical="center" wrapText="1"/>
    </xf>
    <xf numFmtId="0" fontId="45" fillId="0" borderId="0" xfId="0" applyFont="1" applyAlignment="1">
      <alignment horizontal="center" vertical="center"/>
    </xf>
    <xf numFmtId="164" fontId="45" fillId="0" borderId="0" xfId="0" applyNumberFormat="1" applyFont="1" applyAlignment="1">
      <alignment horizontal="right" vertical="center"/>
    </xf>
    <xf numFmtId="0" fontId="44" fillId="14" borderId="0" xfId="0" applyFont="1" applyFill="1" applyAlignment="1">
      <alignment horizontal="center" vertical="center"/>
    </xf>
    <xf numFmtId="0" fontId="46" fillId="16" borderId="0" xfId="0" applyFont="1" applyFill="1" applyAlignment="1">
      <alignment horizontal="center" vertical="center"/>
    </xf>
    <xf numFmtId="0" fontId="46" fillId="15" borderId="0" xfId="0" applyFont="1" applyFill="1" applyAlignment="1">
      <alignment vertical="center" wrapText="1"/>
    </xf>
    <xf numFmtId="0" fontId="44" fillId="15" borderId="0" xfId="0" applyFont="1" applyFill="1" applyAlignment="1">
      <alignment horizontal="center" vertical="center"/>
    </xf>
    <xf numFmtId="0" fontId="48" fillId="0" borderId="0" xfId="0" applyFont="1" applyAlignment="1">
      <alignment horizontal="center" vertical="center" wrapText="1"/>
    </xf>
    <xf numFmtId="0" fontId="48" fillId="16" borderId="0" xfId="0" applyFont="1" applyFill="1" applyAlignment="1">
      <alignment horizontal="center" vertical="center" wrapText="1"/>
    </xf>
    <xf numFmtId="0" fontId="44" fillId="0" borderId="0" xfId="0" applyFont="1" applyAlignment="1">
      <alignment horizontal="left" vertical="center"/>
    </xf>
    <xf numFmtId="0" fontId="44" fillId="8" borderId="0" xfId="0" applyFont="1" applyFill="1" applyAlignment="1">
      <alignment horizontal="center" vertical="center" wrapText="1"/>
    </xf>
    <xf numFmtId="0" fontId="44" fillId="17" borderId="0" xfId="0" applyFont="1" applyFill="1" applyAlignment="1">
      <alignment horizontal="center" vertical="center" wrapText="1"/>
    </xf>
    <xf numFmtId="0" fontId="44" fillId="0" borderId="53" xfId="0" applyFont="1" applyBorder="1" applyAlignment="1">
      <alignment horizontal="center" vertical="center" wrapText="1"/>
    </xf>
    <xf numFmtId="0" fontId="45" fillId="16" borderId="0" xfId="0" applyFont="1" applyFill="1" applyAlignment="1">
      <alignment vertical="center"/>
    </xf>
    <xf numFmtId="0" fontId="45" fillId="0" borderId="0" xfId="0" applyFont="1" applyAlignment="1">
      <alignment vertical="center"/>
    </xf>
    <xf numFmtId="0" fontId="44" fillId="15" borderId="0" xfId="0" applyFont="1" applyFill="1" applyAlignment="1">
      <alignment vertical="center"/>
    </xf>
    <xf numFmtId="0" fontId="45" fillId="14" borderId="0" xfId="0" applyFont="1" applyFill="1" applyAlignment="1">
      <alignment vertical="center" wrapText="1"/>
    </xf>
    <xf numFmtId="0" fontId="19" fillId="0" borderId="1" xfId="0" applyFont="1" applyBorder="1" applyAlignment="1">
      <alignment horizontal="center"/>
    </xf>
    <xf numFmtId="0" fontId="19" fillId="0" borderId="1" xfId="0" applyFont="1" applyBorder="1" applyAlignment="1">
      <alignment horizontal="center" vertical="center"/>
    </xf>
    <xf numFmtId="0" fontId="0" fillId="0" borderId="1" xfId="0" applyBorder="1" applyAlignment="1">
      <alignment vertical="center"/>
    </xf>
    <xf numFmtId="0" fontId="0" fillId="0" borderId="1" xfId="0" applyBorder="1" applyAlignment="1">
      <alignment vertical="center" wrapText="1"/>
    </xf>
    <xf numFmtId="0" fontId="41" fillId="17" borderId="20" xfId="0" applyFont="1" applyFill="1" applyBorder="1" applyAlignment="1">
      <alignment horizontal="center" vertical="center" wrapText="1"/>
    </xf>
    <xf numFmtId="0" fontId="19" fillId="0" borderId="0" xfId="0" applyFont="1"/>
    <xf numFmtId="0" fontId="49" fillId="0" borderId="0" xfId="0" applyFont="1" applyAlignment="1">
      <alignment vertical="center"/>
    </xf>
    <xf numFmtId="0" fontId="0" fillId="5" borderId="16" xfId="1" applyFont="1" applyBorder="1" applyAlignment="1" applyProtection="1">
      <alignment vertical="center"/>
      <protection locked="0"/>
    </xf>
    <xf numFmtId="0" fontId="41" fillId="10" borderId="52" xfId="0" applyFont="1" applyFill="1" applyBorder="1" applyAlignment="1">
      <alignment horizontal="center" vertical="center" wrapText="1"/>
    </xf>
    <xf numFmtId="0" fontId="8" fillId="0" borderId="15" xfId="1" applyFill="1" applyBorder="1" applyAlignment="1" applyProtection="1">
      <alignment horizontal="center" vertical="center"/>
      <protection locked="0"/>
    </xf>
    <xf numFmtId="0" fontId="0" fillId="0" borderId="15" xfId="1" applyFont="1" applyFill="1" applyBorder="1" applyAlignment="1" applyProtection="1">
      <alignment vertical="center"/>
      <protection locked="0"/>
    </xf>
    <xf numFmtId="0" fontId="44" fillId="18" borderId="0" xfId="0" applyFont="1" applyFill="1" applyAlignment="1">
      <alignment horizontal="center" vertical="center"/>
    </xf>
    <xf numFmtId="0" fontId="45" fillId="18" borderId="0" xfId="0" applyFont="1" applyFill="1" applyAlignment="1">
      <alignment vertical="center" wrapText="1"/>
    </xf>
    <xf numFmtId="0" fontId="45" fillId="18" borderId="0" xfId="0" applyFont="1" applyFill="1" applyAlignment="1">
      <alignment horizontal="center" vertical="center"/>
    </xf>
    <xf numFmtId="0" fontId="46" fillId="18" borderId="0" xfId="0" applyFont="1" applyFill="1" applyAlignment="1">
      <alignment vertical="center" wrapText="1"/>
    </xf>
    <xf numFmtId="0" fontId="45" fillId="18" borderId="0" xfId="0" applyFont="1" applyFill="1" applyAlignment="1">
      <alignment horizontal="center" vertical="center" wrapText="1"/>
    </xf>
    <xf numFmtId="0" fontId="47" fillId="18" borderId="0" xfId="0" applyFont="1" applyFill="1" applyAlignment="1">
      <alignment horizontal="center" vertical="center"/>
    </xf>
    <xf numFmtId="164" fontId="45" fillId="18" borderId="0" xfId="0" applyNumberFormat="1" applyFont="1" applyFill="1" applyAlignment="1">
      <alignment horizontal="right" vertical="center"/>
    </xf>
    <xf numFmtId="0" fontId="45" fillId="18" borderId="0" xfId="0" applyFont="1" applyFill="1" applyAlignment="1">
      <alignment vertical="center"/>
    </xf>
    <xf numFmtId="164" fontId="0" fillId="19" borderId="0" xfId="0" applyNumberFormat="1" applyFill="1"/>
    <xf numFmtId="0" fontId="44" fillId="20" borderId="0" xfId="0" applyFont="1" applyFill="1" applyAlignment="1">
      <alignment horizontal="center" vertical="center"/>
    </xf>
    <xf numFmtId="0" fontId="45" fillId="19" borderId="0" xfId="0" applyFont="1" applyFill="1" applyAlignment="1">
      <alignment vertical="center" wrapText="1"/>
    </xf>
    <xf numFmtId="0" fontId="45" fillId="19" borderId="0" xfId="0" applyFont="1" applyFill="1" applyAlignment="1">
      <alignment horizontal="center" vertical="center"/>
    </xf>
    <xf numFmtId="0" fontId="46" fillId="19" borderId="0" xfId="0" applyFont="1" applyFill="1" applyAlignment="1">
      <alignment vertical="center" wrapText="1"/>
    </xf>
    <xf numFmtId="0" fontId="45" fillId="19" borderId="0" xfId="0" applyFont="1" applyFill="1" applyAlignment="1">
      <alignment horizontal="center" vertical="center" wrapText="1"/>
    </xf>
    <xf numFmtId="164" fontId="45" fillId="19" borderId="0" xfId="0" applyNumberFormat="1" applyFont="1" applyFill="1" applyAlignment="1">
      <alignment horizontal="right" vertical="center"/>
    </xf>
    <xf numFmtId="0" fontId="45" fillId="19" borderId="0" xfId="0" applyFont="1" applyFill="1" applyAlignment="1">
      <alignment vertical="center"/>
    </xf>
    <xf numFmtId="165" fontId="0" fillId="0" borderId="0" xfId="4" applyFont="1"/>
    <xf numFmtId="167" fontId="0" fillId="0" borderId="0" xfId="4" applyNumberFormat="1" applyFont="1"/>
    <xf numFmtId="167" fontId="0" fillId="0" borderId="0" xfId="0" applyNumberFormat="1"/>
    <xf numFmtId="0" fontId="52" fillId="0" borderId="0" xfId="0" applyFont="1" applyAlignment="1">
      <alignment horizontal="center" vertical="center"/>
    </xf>
    <xf numFmtId="2" fontId="51" fillId="22" borderId="1" xfId="0" applyNumberFormat="1" applyFont="1" applyFill="1" applyBorder="1" applyAlignment="1">
      <alignment horizontal="center" vertical="center" wrapText="1"/>
    </xf>
    <xf numFmtId="0" fontId="19" fillId="22" borderId="1" xfId="0" applyFont="1" applyFill="1" applyBorder="1" applyAlignment="1">
      <alignment vertical="center" wrapText="1"/>
    </xf>
    <xf numFmtId="0" fontId="0" fillId="22" borderId="1" xfId="0" applyFill="1" applyBorder="1" applyAlignment="1">
      <alignment vertical="center" wrapText="1"/>
    </xf>
    <xf numFmtId="0" fontId="0" fillId="0" borderId="1" xfId="0" applyBorder="1" applyAlignment="1">
      <alignment horizontal="center" vertical="center" wrapText="1"/>
    </xf>
    <xf numFmtId="167" fontId="0" fillId="0" borderId="1" xfId="4" applyNumberFormat="1" applyFont="1" applyBorder="1" applyAlignment="1">
      <alignment vertical="center" wrapText="1"/>
    </xf>
    <xf numFmtId="0" fontId="19" fillId="0" borderId="1" xfId="0" applyFont="1" applyBorder="1" applyAlignment="1">
      <alignment vertical="center" wrapText="1"/>
    </xf>
    <xf numFmtId="167" fontId="19" fillId="0" borderId="1" xfId="4" applyNumberFormat="1" applyFont="1" applyBorder="1" applyAlignment="1">
      <alignment vertical="center" wrapText="1"/>
    </xf>
    <xf numFmtId="0" fontId="0" fillId="22" borderId="1" xfId="0" applyFill="1" applyBorder="1" applyAlignment="1">
      <alignment horizontal="center" vertical="center" wrapText="1"/>
    </xf>
    <xf numFmtId="0" fontId="0" fillId="0" borderId="42" xfId="0" applyBorder="1" applyAlignment="1">
      <alignment vertical="center" wrapText="1"/>
    </xf>
    <xf numFmtId="167" fontId="0" fillId="0" borderId="1" xfId="0" applyNumberFormat="1" applyBorder="1" applyAlignment="1">
      <alignment vertical="center" wrapText="1"/>
    </xf>
    <xf numFmtId="0" fontId="19" fillId="0" borderId="0" xfId="0" applyFont="1" applyAlignment="1">
      <alignment vertical="center" wrapText="1"/>
    </xf>
    <xf numFmtId="0" fontId="0" fillId="0" borderId="0" xfId="0" applyAlignment="1">
      <alignment vertical="center" wrapText="1"/>
    </xf>
    <xf numFmtId="167" fontId="19" fillId="0" borderId="1" xfId="0" applyNumberFormat="1" applyFont="1" applyBorder="1" applyAlignment="1">
      <alignment vertical="center" wrapText="1"/>
    </xf>
    <xf numFmtId="0" fontId="51" fillId="22" borderId="1" xfId="0" applyFont="1" applyFill="1" applyBorder="1" applyAlignment="1">
      <alignment horizontal="center" vertical="center" wrapText="1"/>
    </xf>
    <xf numFmtId="0" fontId="0" fillId="0" borderId="0" xfId="0" applyAlignment="1">
      <alignment horizontal="center" vertical="center" wrapText="1"/>
    </xf>
    <xf numFmtId="167" fontId="19" fillId="0" borderId="0" xfId="0" applyNumberFormat="1" applyFont="1" applyAlignment="1">
      <alignment vertical="center" wrapText="1"/>
    </xf>
    <xf numFmtId="167" fontId="0" fillId="22" borderId="1" xfId="4" applyNumberFormat="1" applyFont="1" applyFill="1" applyBorder="1" applyAlignment="1">
      <alignment vertical="center" wrapText="1"/>
    </xf>
    <xf numFmtId="0" fontId="19" fillId="2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19" fillId="0" borderId="1" xfId="0" applyFont="1" applyBorder="1" applyAlignment="1">
      <alignment horizontal="left" vertical="center" wrapText="1"/>
    </xf>
    <xf numFmtId="0" fontId="51" fillId="0" borderId="1" xfId="0" applyFont="1" applyBorder="1" applyAlignment="1">
      <alignment horizontal="center" vertical="center" wrapText="1"/>
    </xf>
    <xf numFmtId="0" fontId="52" fillId="0" borderId="1" xfId="0" applyFont="1" applyBorder="1" applyAlignment="1">
      <alignment horizontal="center" vertical="center" wrapText="1"/>
    </xf>
    <xf numFmtId="0" fontId="52" fillId="21" borderId="1" xfId="0" applyFont="1" applyFill="1" applyBorder="1" applyAlignment="1">
      <alignment horizontal="center" vertical="center" wrapText="1"/>
    </xf>
    <xf numFmtId="0" fontId="50" fillId="0" borderId="0" xfId="0" applyFont="1" applyAlignment="1">
      <alignment horizontal="center" vertical="center" wrapText="1"/>
    </xf>
    <xf numFmtId="0" fontId="51" fillId="0" borderId="0" xfId="0" applyFont="1" applyAlignment="1">
      <alignment horizontal="center" vertical="center" wrapText="1"/>
    </xf>
    <xf numFmtId="0" fontId="52" fillId="0" borderId="0" xfId="0" applyFont="1" applyAlignment="1">
      <alignment horizontal="center" vertical="center" wrapText="1"/>
    </xf>
    <xf numFmtId="0" fontId="11" fillId="0" borderId="28" xfId="0" applyFont="1" applyBorder="1" applyAlignment="1">
      <alignment horizontal="center" vertical="center"/>
    </xf>
    <xf numFmtId="0" fontId="11" fillId="0" borderId="1" xfId="0" applyFont="1" applyBorder="1" applyAlignment="1">
      <alignment horizontal="center" vertical="center"/>
    </xf>
    <xf numFmtId="0" fontId="11" fillId="0" borderId="32" xfId="0" applyFont="1" applyBorder="1" applyAlignment="1">
      <alignment horizontal="center" vertical="center"/>
    </xf>
    <xf numFmtId="0" fontId="0" fillId="0" borderId="30" xfId="0" applyBorder="1" applyAlignment="1">
      <alignment horizontal="left" wrapText="1"/>
    </xf>
    <xf numFmtId="0" fontId="0" fillId="0" borderId="31" xfId="0" applyBorder="1" applyAlignment="1">
      <alignment horizontal="left" wrapText="1"/>
    </xf>
    <xf numFmtId="0" fontId="0" fillId="0" borderId="33" xfId="0" applyBorder="1" applyAlignment="1">
      <alignment horizontal="left" wrapText="1"/>
    </xf>
    <xf numFmtId="0" fontId="30" fillId="0" borderId="8"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15" xfId="0" applyFont="1" applyBorder="1" applyAlignment="1">
      <alignment horizontal="center" vertical="center" wrapText="1"/>
    </xf>
    <xf numFmtId="0" fontId="37" fillId="0" borderId="10" xfId="0" applyFont="1" applyBorder="1" applyAlignment="1">
      <alignment horizontal="center" wrapText="1"/>
    </xf>
    <xf numFmtId="0" fontId="37" fillId="0" borderId="31" xfId="0" applyFont="1" applyBorder="1" applyAlignment="1">
      <alignment horizontal="center" wrapText="1"/>
    </xf>
    <xf numFmtId="0" fontId="37" fillId="0" borderId="16" xfId="0" applyFont="1" applyBorder="1" applyAlignment="1">
      <alignment horizontal="center" wrapText="1"/>
    </xf>
    <xf numFmtId="0" fontId="8" fillId="8" borderId="9" xfId="2" applyFill="1" applyBorder="1" applyAlignment="1">
      <alignment horizontal="left"/>
    </xf>
    <xf numFmtId="0" fontId="8" fillId="8" borderId="34" xfId="2" applyFill="1" applyBorder="1" applyAlignment="1">
      <alignment horizontal="left"/>
    </xf>
    <xf numFmtId="0" fontId="25" fillId="6" borderId="13" xfId="2" applyFont="1" applyBorder="1" applyAlignment="1">
      <alignment horizontal="center" vertical="center" wrapText="1"/>
    </xf>
    <xf numFmtId="0" fontId="25" fillId="6" borderId="27" xfId="2" applyFont="1" applyBorder="1" applyAlignment="1">
      <alignment horizontal="center" vertical="center" wrapText="1"/>
    </xf>
    <xf numFmtId="0" fontId="38" fillId="2" borderId="35" xfId="5" applyFont="1" applyBorder="1" applyAlignment="1" applyProtection="1">
      <alignment horizontal="center" vertical="center"/>
      <protection locked="0"/>
    </xf>
    <xf numFmtId="0" fontId="38" fillId="2" borderId="36" xfId="5" applyFont="1" applyBorder="1" applyAlignment="1" applyProtection="1">
      <alignment horizontal="center" vertical="center"/>
      <protection locked="0"/>
    </xf>
    <xf numFmtId="0" fontId="38" fillId="2" borderId="37" xfId="5" applyFont="1" applyBorder="1" applyAlignment="1" applyProtection="1">
      <alignment horizontal="center" vertical="center"/>
      <protection locked="0"/>
    </xf>
    <xf numFmtId="0" fontId="38" fillId="2" borderId="5" xfId="5" applyFont="1" applyBorder="1" applyAlignment="1" applyProtection="1">
      <alignment horizontal="center" vertical="center"/>
      <protection locked="0"/>
    </xf>
    <xf numFmtId="0" fontId="38" fillId="2" borderId="6" xfId="5" applyFont="1" applyBorder="1" applyAlignment="1" applyProtection="1">
      <alignment horizontal="center" vertical="center"/>
      <protection locked="0"/>
    </xf>
    <xf numFmtId="0" fontId="38" fillId="2" borderId="7" xfId="5" applyFont="1" applyBorder="1" applyAlignment="1" applyProtection="1">
      <alignment horizontal="center" vertical="center"/>
      <protection locked="0"/>
    </xf>
    <xf numFmtId="0" fontId="26" fillId="2" borderId="5" xfId="5" applyFont="1" applyBorder="1" applyAlignment="1" applyProtection="1">
      <alignment horizontal="center" vertical="center"/>
    </xf>
    <xf numFmtId="0" fontId="26" fillId="2" borderId="6" xfId="5" applyFont="1" applyBorder="1" applyAlignment="1" applyProtection="1">
      <alignment horizontal="center" vertical="center"/>
    </xf>
    <xf numFmtId="0" fontId="26" fillId="2" borderId="7" xfId="5" applyFont="1" applyBorder="1" applyAlignment="1" applyProtection="1">
      <alignment horizontal="center" vertical="center"/>
    </xf>
    <xf numFmtId="0" fontId="0" fillId="5" borderId="18" xfId="1" applyFont="1" applyBorder="1" applyAlignment="1" applyProtection="1">
      <alignment horizontal="center" wrapText="1"/>
      <protection locked="0"/>
    </xf>
    <xf numFmtId="0" fontId="8" fillId="5" borderId="13" xfId="1" applyBorder="1" applyAlignment="1" applyProtection="1">
      <alignment horizontal="center" wrapText="1"/>
      <protection locked="0"/>
    </xf>
    <xf numFmtId="0" fontId="8" fillId="5" borderId="38" xfId="1" applyBorder="1" applyAlignment="1" applyProtection="1">
      <alignment horizontal="center" wrapText="1"/>
      <protection locked="0"/>
    </xf>
    <xf numFmtId="0" fontId="26" fillId="2" borderId="18" xfId="5" applyFont="1" applyBorder="1" applyAlignment="1">
      <alignment horizontal="center" vertical="center"/>
    </xf>
    <xf numFmtId="0" fontId="26" fillId="2" borderId="13" xfId="5" applyFont="1" applyBorder="1" applyAlignment="1">
      <alignment horizontal="center" vertical="center"/>
    </xf>
    <xf numFmtId="0" fontId="26" fillId="2" borderId="38" xfId="5" applyFont="1" applyBorder="1" applyAlignment="1">
      <alignment horizontal="center" vertical="center"/>
    </xf>
    <xf numFmtId="0" fontId="39" fillId="2" borderId="39" xfId="5" applyFont="1" applyBorder="1" applyAlignment="1">
      <alignment horizontal="center" vertical="center" wrapText="1"/>
    </xf>
    <xf numFmtId="0" fontId="39" fillId="2" borderId="0" xfId="5" applyFont="1" applyBorder="1" applyAlignment="1">
      <alignment horizontal="center" vertical="center" wrapText="1"/>
    </xf>
    <xf numFmtId="0" fontId="39" fillId="2" borderId="17" xfId="5" applyFont="1" applyBorder="1" applyAlignment="1">
      <alignment horizontal="center" vertical="center" wrapText="1"/>
    </xf>
    <xf numFmtId="0" fontId="39" fillId="2" borderId="5" xfId="5" applyFont="1" applyBorder="1" applyAlignment="1">
      <alignment horizontal="center" vertical="center" wrapText="1"/>
    </xf>
    <xf numFmtId="0" fontId="39" fillId="2" borderId="6" xfId="5" applyFont="1" applyBorder="1" applyAlignment="1">
      <alignment horizontal="center" vertical="center" wrapText="1"/>
    </xf>
    <xf numFmtId="0" fontId="39" fillId="2" borderId="7" xfId="5" applyFont="1" applyBorder="1" applyAlignment="1">
      <alignment horizontal="center" vertical="center" wrapText="1"/>
    </xf>
    <xf numFmtId="0" fontId="24" fillId="2" borderId="19" xfId="5" applyFont="1" applyBorder="1" applyAlignment="1">
      <alignment horizontal="center" vertical="center"/>
    </xf>
    <xf numFmtId="0" fontId="24" fillId="2" borderId="8" xfId="5" applyFont="1" applyBorder="1" applyAlignment="1">
      <alignment horizontal="center" vertical="center"/>
    </xf>
    <xf numFmtId="0" fontId="0" fillId="5" borderId="21" xfId="1" applyFont="1" applyBorder="1" applyAlignment="1" applyProtection="1">
      <alignment horizontal="center" vertical="center"/>
      <protection locked="0"/>
    </xf>
    <xf numFmtId="0" fontId="8" fillId="5" borderId="15" xfId="1" applyBorder="1" applyAlignment="1" applyProtection="1">
      <alignment horizontal="center" vertical="center"/>
      <protection locked="0"/>
    </xf>
    <xf numFmtId="0" fontId="19" fillId="6" borderId="5" xfId="2" applyFont="1" applyBorder="1" applyAlignment="1">
      <alignment horizontal="center"/>
    </xf>
    <xf numFmtId="0" fontId="19" fillId="6" borderId="6" xfId="2" applyFont="1" applyBorder="1" applyAlignment="1">
      <alignment horizontal="center"/>
    </xf>
    <xf numFmtId="0" fontId="19" fillId="6" borderId="7" xfId="2" applyFont="1" applyBorder="1" applyAlignment="1">
      <alignment horizontal="center"/>
    </xf>
    <xf numFmtId="0" fontId="23" fillId="2" borderId="40" xfId="5" applyFont="1" applyBorder="1" applyAlignment="1">
      <alignment horizontal="center" vertical="center"/>
    </xf>
    <xf numFmtId="0" fontId="35" fillId="12" borderId="0" xfId="0" applyFont="1" applyFill="1" applyAlignment="1">
      <alignment horizontal="center" vertical="center" wrapText="1"/>
    </xf>
    <xf numFmtId="0" fontId="0" fillId="8" borderId="36" xfId="0" applyFill="1" applyBorder="1" applyAlignment="1">
      <alignment horizontal="center"/>
    </xf>
    <xf numFmtId="0" fontId="0" fillId="8" borderId="0" xfId="0" applyFill="1" applyAlignment="1">
      <alignment horizontal="center"/>
    </xf>
    <xf numFmtId="0" fontId="40" fillId="0" borderId="0" xfId="0" applyFont="1" applyAlignment="1">
      <alignment horizontal="center" vertical="top"/>
    </xf>
    <xf numFmtId="0" fontId="17" fillId="11" borderId="0" xfId="0" applyFont="1" applyFill="1" applyAlignment="1">
      <alignment horizontal="center" vertical="center"/>
    </xf>
    <xf numFmtId="0" fontId="17" fillId="11" borderId="17" xfId="0" applyFont="1" applyFill="1" applyBorder="1" applyAlignment="1">
      <alignment horizontal="center" vertical="center"/>
    </xf>
    <xf numFmtId="0" fontId="8" fillId="5" borderId="2" xfId="1" applyBorder="1" applyAlignment="1" applyProtection="1">
      <alignment horizontal="left"/>
      <protection locked="0"/>
    </xf>
    <xf numFmtId="0" fontId="8" fillId="5" borderId="43" xfId="1" applyBorder="1" applyAlignment="1" applyProtection="1">
      <alignment horizontal="left"/>
      <protection locked="0"/>
    </xf>
    <xf numFmtId="0" fontId="8" fillId="5" borderId="49" xfId="1" applyBorder="1" applyAlignment="1" applyProtection="1">
      <alignment horizontal="left"/>
      <protection locked="0"/>
    </xf>
    <xf numFmtId="0" fontId="8" fillId="5" borderId="42" xfId="1" applyBorder="1" applyAlignment="1" applyProtection="1">
      <alignment horizontal="left" vertical="center"/>
      <protection locked="0"/>
    </xf>
    <xf numFmtId="0" fontId="8" fillId="5" borderId="43" xfId="1" applyBorder="1" applyAlignment="1" applyProtection="1">
      <alignment horizontal="left" vertical="center"/>
      <protection locked="0"/>
    </xf>
    <xf numFmtId="0" fontId="8" fillId="5" borderId="41" xfId="1" applyBorder="1" applyAlignment="1" applyProtection="1">
      <alignment horizontal="left" vertical="center"/>
      <protection locked="0"/>
    </xf>
    <xf numFmtId="0" fontId="43" fillId="0" borderId="0" xfId="0" applyFont="1" applyAlignment="1">
      <alignment horizontal="center"/>
    </xf>
    <xf numFmtId="0" fontId="34" fillId="2" borderId="39" xfId="5" applyFont="1" applyBorder="1" applyAlignment="1">
      <alignment horizontal="center" wrapText="1"/>
    </xf>
    <xf numFmtId="0" fontId="34" fillId="2" borderId="0" xfId="5" applyFont="1" applyBorder="1" applyAlignment="1">
      <alignment horizontal="center" wrapText="1"/>
    </xf>
    <xf numFmtId="0" fontId="0" fillId="9" borderId="1" xfId="0" applyFill="1" applyBorder="1"/>
    <xf numFmtId="167" fontId="19" fillId="9" borderId="1" xfId="0" applyNumberFormat="1" applyFont="1" applyFill="1" applyBorder="1"/>
    <xf numFmtId="0" fontId="19" fillId="22" borderId="1" xfId="0" applyFont="1" applyFill="1" applyBorder="1" applyAlignment="1">
      <alignment horizontal="center"/>
    </xf>
  </cellXfs>
  <cellStyles count="11">
    <cellStyle name="20% - Énfasis4" xfId="1" builtinId="42"/>
    <cellStyle name="40% - Énfasis4" xfId="2" builtinId="43"/>
    <cellStyle name="Énfasis4" xfId="3" builtinId="41"/>
    <cellStyle name="Millares 2" xfId="9" xr:uid="{00000000-0005-0000-0000-000003000000}"/>
    <cellStyle name="Moneda" xfId="4" builtinId="4"/>
    <cellStyle name="Moneda 2" xfId="10" xr:uid="{00000000-0005-0000-0000-000005000000}"/>
    <cellStyle name="Neutral" xfId="5" builtinId="28"/>
    <cellStyle name="Normal" xfId="0" builtinId="0"/>
    <cellStyle name="Normal 2" xfId="8" xr:uid="{00000000-0005-0000-0000-000008000000}"/>
    <cellStyle name="Notas" xfId="6" builtinId="10"/>
    <cellStyle name="Porcentaje" xfId="7" builtinId="5"/>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171451</xdr:colOff>
      <xdr:row>4</xdr:row>
      <xdr:rowOff>514350</xdr:rowOff>
    </xdr:from>
    <xdr:to>
      <xdr:col>2</xdr:col>
      <xdr:colOff>381001</xdr:colOff>
      <xdr:row>4</xdr:row>
      <xdr:rowOff>819150</xdr:rowOff>
    </xdr:to>
    <xdr:sp macro="" textlink="">
      <xdr:nvSpPr>
        <xdr:cNvPr id="2" name="Flecha: a la derecha con muesca 1">
          <a:extLst>
            <a:ext uri="{FF2B5EF4-FFF2-40B4-BE49-F238E27FC236}">
              <a16:creationId xmlns:a16="http://schemas.microsoft.com/office/drawing/2014/main" id="{00000000-0008-0000-0000-000002000000}"/>
            </a:ext>
          </a:extLst>
        </xdr:cNvPr>
        <xdr:cNvSpPr/>
      </xdr:nvSpPr>
      <xdr:spPr>
        <a:xfrm>
          <a:off x="8543926" y="1314450"/>
          <a:ext cx="209550" cy="304800"/>
        </a:xfrm>
        <a:prstGeom prst="notched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428625</xdr:colOff>
      <xdr:row>0</xdr:row>
      <xdr:rowOff>0</xdr:rowOff>
    </xdr:from>
    <xdr:to>
      <xdr:col>1</xdr:col>
      <xdr:colOff>2107406</xdr:colOff>
      <xdr:row>4</xdr:row>
      <xdr:rowOff>85725</xdr:rowOff>
    </xdr:to>
    <xdr:pic>
      <xdr:nvPicPr>
        <xdr:cNvPr id="9219" name="Logo" descr="Logo">
          <a:extLst>
            <a:ext uri="{FF2B5EF4-FFF2-40B4-BE49-F238E27FC236}">
              <a16:creationId xmlns:a16="http://schemas.microsoft.com/office/drawing/2014/main" id="{00000000-0008-0000-0400-0000032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0625" y="0"/>
          <a:ext cx="1714500" cy="1143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C28"/>
  <sheetViews>
    <sheetView topLeftCell="A16" workbookViewId="0">
      <selection activeCell="A5" sqref="A5"/>
    </sheetView>
  </sheetViews>
  <sheetFormatPr baseColWidth="10" defaultColWidth="11.5" defaultRowHeight="15" x14ac:dyDescent="0.2"/>
  <cols>
    <col min="1" max="1" width="93.33203125" style="2" customWidth="1"/>
    <col min="2" max="2" width="32.33203125" style="2" customWidth="1"/>
    <col min="3" max="3" width="30.83203125" style="2" customWidth="1"/>
    <col min="4" max="4" width="28.83203125" style="2" customWidth="1"/>
    <col min="5" max="16384" width="11.5" style="2"/>
  </cols>
  <sheetData>
    <row r="1" spans="1:3" ht="16" x14ac:dyDescent="0.2">
      <c r="A1" s="1" t="s">
        <v>0</v>
      </c>
    </row>
    <row r="2" spans="1:3" ht="16" x14ac:dyDescent="0.2">
      <c r="A2" s="3"/>
    </row>
    <row r="3" spans="1:3" ht="16" x14ac:dyDescent="0.2">
      <c r="A3" s="1" t="s">
        <v>1</v>
      </c>
    </row>
    <row r="4" spans="1:3" ht="34" x14ac:dyDescent="0.2">
      <c r="A4" s="4" t="s">
        <v>2</v>
      </c>
    </row>
    <row r="5" spans="1:3" ht="85.5" customHeight="1" x14ac:dyDescent="0.2">
      <c r="A5" s="4" t="s">
        <v>3</v>
      </c>
    </row>
    <row r="6" spans="1:3" ht="16" x14ac:dyDescent="0.2">
      <c r="A6" s="5" t="s">
        <v>4</v>
      </c>
    </row>
    <row r="7" spans="1:3" ht="16" x14ac:dyDescent="0.2">
      <c r="A7" s="1" t="s">
        <v>5</v>
      </c>
    </row>
    <row r="8" spans="1:3" ht="16" x14ac:dyDescent="0.2">
      <c r="A8" s="6" t="s">
        <v>6</v>
      </c>
    </row>
    <row r="9" spans="1:3" ht="17" thickBot="1" x14ac:dyDescent="0.25">
      <c r="A9" s="6" t="s">
        <v>7</v>
      </c>
    </row>
    <row r="10" spans="1:3" ht="48" customHeight="1" thickBot="1" x14ac:dyDescent="0.3">
      <c r="A10" s="53" t="s">
        <v>8</v>
      </c>
      <c r="B10" s="52" t="s">
        <v>9</v>
      </c>
      <c r="C10" s="51" t="s">
        <v>10</v>
      </c>
    </row>
    <row r="11" spans="1:3" ht="26.25" customHeight="1" x14ac:dyDescent="0.2">
      <c r="A11" s="50" t="s">
        <v>11</v>
      </c>
      <c r="B11" s="178" t="s">
        <v>12</v>
      </c>
      <c r="C11" s="181" t="s">
        <v>13</v>
      </c>
    </row>
    <row r="12" spans="1:3" ht="24.75" customHeight="1" x14ac:dyDescent="0.2">
      <c r="A12" s="44" t="s">
        <v>14</v>
      </c>
      <c r="B12" s="179"/>
      <c r="C12" s="182"/>
    </row>
    <row r="13" spans="1:3" ht="23.25" customHeight="1" x14ac:dyDescent="0.2">
      <c r="A13" s="44" t="s">
        <v>15</v>
      </c>
      <c r="B13" s="179"/>
      <c r="C13" s="182"/>
    </row>
    <row r="14" spans="1:3" ht="25.5" customHeight="1" x14ac:dyDescent="0.2">
      <c r="A14" s="44" t="s">
        <v>16</v>
      </c>
      <c r="B14" s="179"/>
      <c r="C14" s="182"/>
    </row>
    <row r="15" spans="1:3" ht="25.5" customHeight="1" thickBot="1" x14ac:dyDescent="0.25">
      <c r="A15" s="46" t="s">
        <v>17</v>
      </c>
      <c r="B15" s="180"/>
      <c r="C15" s="183"/>
    </row>
    <row r="16" spans="1:3" ht="129" thickBot="1" x14ac:dyDescent="0.25">
      <c r="A16" s="47" t="s">
        <v>18</v>
      </c>
      <c r="B16" s="48" t="s">
        <v>19</v>
      </c>
      <c r="C16" s="49" t="s">
        <v>20</v>
      </c>
    </row>
    <row r="17" spans="1:3" ht="129" thickBot="1" x14ac:dyDescent="0.25">
      <c r="A17" s="47" t="s">
        <v>21</v>
      </c>
      <c r="B17" s="54" t="s">
        <v>22</v>
      </c>
      <c r="C17" s="49" t="s">
        <v>20</v>
      </c>
    </row>
    <row r="18" spans="1:3" ht="25.5" customHeight="1" x14ac:dyDescent="0.2">
      <c r="A18" s="43" t="s">
        <v>23</v>
      </c>
      <c r="B18" s="184" t="s">
        <v>24</v>
      </c>
      <c r="C18" s="187" t="s">
        <v>25</v>
      </c>
    </row>
    <row r="19" spans="1:3" ht="16" x14ac:dyDescent="0.2">
      <c r="A19" s="44" t="s">
        <v>26</v>
      </c>
      <c r="B19" s="185"/>
      <c r="C19" s="188"/>
    </row>
    <row r="20" spans="1:3" ht="16" x14ac:dyDescent="0.2">
      <c r="A20" s="44" t="s">
        <v>27</v>
      </c>
      <c r="B20" s="185"/>
      <c r="C20" s="188"/>
    </row>
    <row r="21" spans="1:3" ht="16" x14ac:dyDescent="0.2">
      <c r="A21" s="44" t="s">
        <v>28</v>
      </c>
      <c r="B21" s="185"/>
      <c r="C21" s="188"/>
    </row>
    <row r="22" spans="1:3" ht="16" x14ac:dyDescent="0.2">
      <c r="A22" s="44" t="s">
        <v>29</v>
      </c>
      <c r="B22" s="185"/>
      <c r="C22" s="188"/>
    </row>
    <row r="23" spans="1:3" ht="17" thickBot="1" x14ac:dyDescent="0.25">
      <c r="A23" s="45" t="s">
        <v>30</v>
      </c>
      <c r="B23" s="186"/>
      <c r="C23" s="189"/>
    </row>
    <row r="24" spans="1:3" ht="16" x14ac:dyDescent="0.2">
      <c r="A24" s="6" t="s">
        <v>31</v>
      </c>
    </row>
    <row r="25" spans="1:3" ht="16" x14ac:dyDescent="0.2">
      <c r="A25" s="6" t="s">
        <v>32</v>
      </c>
    </row>
    <row r="26" spans="1:3" ht="16" x14ac:dyDescent="0.2">
      <c r="A26" s="6" t="s">
        <v>33</v>
      </c>
    </row>
    <row r="27" spans="1:3" ht="16" x14ac:dyDescent="0.2">
      <c r="A27" s="5"/>
    </row>
    <row r="28" spans="1:3" ht="16" x14ac:dyDescent="0.2">
      <c r="A28" s="3"/>
    </row>
  </sheetData>
  <mergeCells count="4">
    <mergeCell ref="B11:B15"/>
    <mergeCell ref="C11:C15"/>
    <mergeCell ref="B18:B23"/>
    <mergeCell ref="C18:C2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1:H64"/>
  <sheetViews>
    <sheetView topLeftCell="A8" workbookViewId="0">
      <selection activeCell="F7" sqref="F7"/>
    </sheetView>
  </sheetViews>
  <sheetFormatPr baseColWidth="10" defaultColWidth="11.5" defaultRowHeight="15" x14ac:dyDescent="0.2"/>
  <cols>
    <col min="1" max="1" width="7.5" customWidth="1"/>
    <col min="2" max="2" width="24.83203125" customWidth="1"/>
    <col min="3" max="3" width="38.1640625" customWidth="1"/>
    <col min="4" max="4" width="28.5" customWidth="1"/>
    <col min="5" max="5" width="20.6640625" customWidth="1"/>
    <col min="6" max="6" width="18.33203125" style="10" customWidth="1"/>
    <col min="7" max="7" width="36" customWidth="1"/>
  </cols>
  <sheetData>
    <row r="1" spans="2:8" ht="26.25" customHeight="1" x14ac:dyDescent="0.2">
      <c r="B1" s="194" t="s">
        <v>34</v>
      </c>
      <c r="C1" s="195"/>
      <c r="D1" s="195"/>
      <c r="E1" s="195"/>
      <c r="F1" s="195"/>
      <c r="G1" s="196"/>
      <c r="H1" s="7"/>
    </row>
    <row r="2" spans="2:8" ht="26.25" customHeight="1" thickBot="1" x14ac:dyDescent="0.25">
      <c r="B2" s="197"/>
      <c r="C2" s="198"/>
      <c r="D2" s="198"/>
      <c r="E2" s="198"/>
      <c r="F2" s="198"/>
      <c r="G2" s="199"/>
      <c r="H2" s="7"/>
    </row>
    <row r="3" spans="2:8" ht="26.25" customHeight="1" thickBot="1" x14ac:dyDescent="0.25">
      <c r="B3" s="21"/>
      <c r="C3" s="22"/>
      <c r="D3" s="22"/>
      <c r="E3" s="22"/>
      <c r="F3" s="22"/>
      <c r="G3" s="23"/>
      <c r="H3" s="7"/>
    </row>
    <row r="4" spans="2:8" ht="17" thickBot="1" x14ac:dyDescent="0.25">
      <c r="B4" s="200" t="s">
        <v>35</v>
      </c>
      <c r="C4" s="201"/>
      <c r="D4" s="201"/>
      <c r="E4" s="201"/>
      <c r="F4" s="201"/>
      <c r="G4" s="202"/>
      <c r="H4" s="8"/>
    </row>
    <row r="5" spans="2:8" ht="65.25" customHeight="1" thickBot="1" x14ac:dyDescent="0.25">
      <c r="B5" s="27" t="s">
        <v>36</v>
      </c>
      <c r="C5" s="203" t="s">
        <v>37</v>
      </c>
      <c r="D5" s="204"/>
      <c r="E5" s="204"/>
      <c r="F5" s="204"/>
      <c r="G5" s="205"/>
    </row>
    <row r="6" spans="2:8" x14ac:dyDescent="0.2">
      <c r="B6" s="215" t="s">
        <v>38</v>
      </c>
      <c r="C6" s="216"/>
      <c r="D6" s="24" t="s">
        <v>39</v>
      </c>
      <c r="E6" s="24" t="s">
        <v>40</v>
      </c>
      <c r="F6" s="25" t="s">
        <v>41</v>
      </c>
      <c r="G6" s="26" t="s">
        <v>42</v>
      </c>
    </row>
    <row r="7" spans="2:8" ht="16" thickBot="1" x14ac:dyDescent="0.25">
      <c r="B7" s="217" t="s">
        <v>43</v>
      </c>
      <c r="C7" s="218"/>
      <c r="D7" s="129">
        <v>10</v>
      </c>
      <c r="E7" s="130" t="s">
        <v>44</v>
      </c>
      <c r="F7" s="129" t="s">
        <v>45</v>
      </c>
      <c r="G7" s="127" t="s">
        <v>46</v>
      </c>
    </row>
    <row r="8" spans="2:8" ht="20" thickBot="1" x14ac:dyDescent="0.25">
      <c r="B8" s="27" t="s">
        <v>47</v>
      </c>
      <c r="C8" s="129">
        <v>86101600</v>
      </c>
      <c r="D8" s="32"/>
      <c r="E8" s="32"/>
      <c r="F8" s="33"/>
      <c r="G8" s="34"/>
    </row>
    <row r="9" spans="2:8" ht="17" thickBot="1" x14ac:dyDescent="0.25">
      <c r="B9" s="206" t="s">
        <v>48</v>
      </c>
      <c r="C9" s="207"/>
      <c r="D9" s="207"/>
      <c r="E9" s="207"/>
      <c r="F9" s="207"/>
      <c r="G9" s="208"/>
      <c r="H9" s="8"/>
    </row>
    <row r="10" spans="2:8" ht="15" customHeight="1" x14ac:dyDescent="0.2">
      <c r="B10" s="209" t="s">
        <v>49</v>
      </c>
      <c r="C10" s="210"/>
      <c r="D10" s="210"/>
      <c r="E10" s="210"/>
      <c r="F10" s="210"/>
      <c r="G10" s="211"/>
      <c r="H10" s="9"/>
    </row>
    <row r="11" spans="2:8" ht="16" thickBot="1" x14ac:dyDescent="0.25">
      <c r="B11" s="212"/>
      <c r="C11" s="213"/>
      <c r="D11" s="213"/>
      <c r="E11" s="213"/>
      <c r="F11" s="213"/>
      <c r="G11" s="214"/>
      <c r="H11" s="9"/>
    </row>
    <row r="12" spans="2:8" ht="31.5" customHeight="1" thickBot="1" x14ac:dyDescent="0.25">
      <c r="B12" s="28" t="s">
        <v>50</v>
      </c>
      <c r="C12" s="192" t="s">
        <v>51</v>
      </c>
      <c r="D12" s="193"/>
      <c r="E12" s="29" t="s">
        <v>52</v>
      </c>
      <c r="F12" s="30" t="s">
        <v>53</v>
      </c>
      <c r="G12" s="31" t="s">
        <v>54</v>
      </c>
    </row>
    <row r="13" spans="2:8" ht="15" customHeight="1" thickBot="1" x14ac:dyDescent="0.25">
      <c r="B13" s="55">
        <v>17380</v>
      </c>
      <c r="C13" s="190" t="s">
        <v>55</v>
      </c>
      <c r="D13" s="191"/>
      <c r="E13" s="56" t="s">
        <v>56</v>
      </c>
      <c r="F13" s="57" t="s">
        <v>57</v>
      </c>
      <c r="G13" s="69">
        <v>0</v>
      </c>
    </row>
    <row r="14" spans="2:8" ht="15" customHeight="1" thickBot="1" x14ac:dyDescent="0.25">
      <c r="B14" s="55">
        <v>17867</v>
      </c>
      <c r="C14" s="190" t="s">
        <v>58</v>
      </c>
      <c r="D14" s="191"/>
      <c r="E14" s="56" t="s">
        <v>59</v>
      </c>
      <c r="F14" s="57" t="s">
        <v>60</v>
      </c>
      <c r="G14" s="69">
        <v>56781663</v>
      </c>
    </row>
    <row r="15" spans="2:8" ht="15" customHeight="1" thickBot="1" x14ac:dyDescent="0.25">
      <c r="B15" s="58">
        <v>17001</v>
      </c>
      <c r="C15" s="190" t="s">
        <v>61</v>
      </c>
      <c r="D15" s="191"/>
      <c r="E15" s="58" t="s">
        <v>62</v>
      </c>
      <c r="F15" s="59">
        <v>1</v>
      </c>
      <c r="G15" s="69">
        <v>0</v>
      </c>
    </row>
    <row r="16" spans="2:8" ht="15" customHeight="1" thickBot="1" x14ac:dyDescent="0.25">
      <c r="B16" s="55">
        <v>17013</v>
      </c>
      <c r="C16" s="190" t="s">
        <v>63</v>
      </c>
      <c r="D16" s="191"/>
      <c r="E16" s="56" t="s">
        <v>64</v>
      </c>
      <c r="F16" s="57" t="s">
        <v>65</v>
      </c>
      <c r="G16" s="69">
        <v>56781663</v>
      </c>
    </row>
    <row r="17" spans="2:7" ht="15" customHeight="1" thickBot="1" x14ac:dyDescent="0.25">
      <c r="B17" s="55">
        <v>17541</v>
      </c>
      <c r="C17" s="190" t="s">
        <v>66</v>
      </c>
      <c r="D17" s="191"/>
      <c r="E17" s="56" t="s">
        <v>67</v>
      </c>
      <c r="F17" s="57" t="s">
        <v>68</v>
      </c>
      <c r="G17" s="69">
        <v>56781663</v>
      </c>
    </row>
    <row r="18" spans="2:7" ht="15" customHeight="1" thickBot="1" x14ac:dyDescent="0.25">
      <c r="B18" s="55">
        <v>17653</v>
      </c>
      <c r="C18" s="190" t="s">
        <v>69</v>
      </c>
      <c r="D18" s="191"/>
      <c r="E18" s="56" t="s">
        <v>70</v>
      </c>
      <c r="F18" s="57" t="s">
        <v>71</v>
      </c>
      <c r="G18" s="69">
        <v>56781663</v>
      </c>
    </row>
    <row r="19" spans="2:7" ht="15" customHeight="1" thickBot="1" x14ac:dyDescent="0.25">
      <c r="B19" s="55">
        <v>17174</v>
      </c>
      <c r="C19" s="190" t="s">
        <v>72</v>
      </c>
      <c r="D19" s="191"/>
      <c r="E19" s="56" t="s">
        <v>73</v>
      </c>
      <c r="F19" s="57" t="s">
        <v>74</v>
      </c>
      <c r="G19" s="69">
        <v>0</v>
      </c>
    </row>
    <row r="20" spans="2:7" ht="15" customHeight="1" thickBot="1" x14ac:dyDescent="0.25">
      <c r="B20" s="55">
        <v>17524</v>
      </c>
      <c r="C20" s="190" t="s">
        <v>75</v>
      </c>
      <c r="D20" s="191"/>
      <c r="E20" s="56" t="s">
        <v>76</v>
      </c>
      <c r="F20" s="57" t="s">
        <v>77</v>
      </c>
      <c r="G20" s="69">
        <v>0</v>
      </c>
    </row>
    <row r="21" spans="2:7" ht="15" customHeight="1" thickBot="1" x14ac:dyDescent="0.25">
      <c r="B21" s="55">
        <v>17873</v>
      </c>
      <c r="C21" s="190" t="s">
        <v>78</v>
      </c>
      <c r="D21" s="191"/>
      <c r="E21" s="56" t="s">
        <v>79</v>
      </c>
      <c r="F21" s="57" t="s">
        <v>80</v>
      </c>
      <c r="G21" s="69">
        <v>0</v>
      </c>
    </row>
    <row r="22" spans="2:7" ht="15" customHeight="1" thickBot="1" x14ac:dyDescent="0.25">
      <c r="B22" s="55">
        <v>17174</v>
      </c>
      <c r="C22" s="190" t="s">
        <v>81</v>
      </c>
      <c r="D22" s="191"/>
      <c r="E22" s="56" t="s">
        <v>73</v>
      </c>
      <c r="F22" s="57" t="s">
        <v>82</v>
      </c>
      <c r="G22" s="69">
        <v>0</v>
      </c>
    </row>
    <row r="23" spans="2:7" ht="15" customHeight="1" thickBot="1" x14ac:dyDescent="0.25">
      <c r="B23" s="55">
        <v>17001</v>
      </c>
      <c r="C23" s="190" t="s">
        <v>83</v>
      </c>
      <c r="D23" s="191"/>
      <c r="E23" s="56" t="s">
        <v>62</v>
      </c>
      <c r="F23" s="57" t="s">
        <v>84</v>
      </c>
      <c r="G23" s="69">
        <v>0</v>
      </c>
    </row>
    <row r="24" spans="2:7" ht="15" customHeight="1" thickBot="1" x14ac:dyDescent="0.25">
      <c r="B24" s="55">
        <v>17486</v>
      </c>
      <c r="C24" s="190" t="s">
        <v>85</v>
      </c>
      <c r="D24" s="191"/>
      <c r="E24" s="56" t="s">
        <v>86</v>
      </c>
      <c r="F24" s="57" t="s">
        <v>87</v>
      </c>
      <c r="G24" s="69">
        <v>0</v>
      </c>
    </row>
    <row r="25" spans="2:7" ht="15" customHeight="1" thickBot="1" x14ac:dyDescent="0.25">
      <c r="B25" s="55">
        <v>17524</v>
      </c>
      <c r="C25" s="190" t="s">
        <v>88</v>
      </c>
      <c r="D25" s="191"/>
      <c r="E25" s="56" t="s">
        <v>76</v>
      </c>
      <c r="F25" s="57" t="s">
        <v>89</v>
      </c>
      <c r="G25" s="69">
        <v>0</v>
      </c>
    </row>
    <row r="26" spans="2:7" ht="15" customHeight="1" thickBot="1" x14ac:dyDescent="0.25">
      <c r="B26" s="55">
        <v>17873</v>
      </c>
      <c r="C26" s="190" t="s">
        <v>90</v>
      </c>
      <c r="D26" s="191"/>
      <c r="E26" s="56" t="s">
        <v>79</v>
      </c>
      <c r="F26" s="57" t="s">
        <v>91</v>
      </c>
      <c r="G26" s="69">
        <v>0</v>
      </c>
    </row>
    <row r="27" spans="2:7" ht="15" customHeight="1" thickBot="1" x14ac:dyDescent="0.25">
      <c r="B27" s="55">
        <v>17380</v>
      </c>
      <c r="C27" s="190" t="s">
        <v>92</v>
      </c>
      <c r="D27" s="191"/>
      <c r="E27" s="56" t="s">
        <v>56</v>
      </c>
      <c r="F27" s="57" t="s">
        <v>93</v>
      </c>
      <c r="G27" s="69">
        <v>0</v>
      </c>
    </row>
    <row r="28" spans="2:7" ht="15" customHeight="1" thickBot="1" x14ac:dyDescent="0.25">
      <c r="B28" s="55">
        <v>17433</v>
      </c>
      <c r="C28" s="190" t="s">
        <v>94</v>
      </c>
      <c r="D28" s="191"/>
      <c r="E28" s="56" t="s">
        <v>95</v>
      </c>
      <c r="F28" s="57" t="s">
        <v>96</v>
      </c>
      <c r="G28" s="69">
        <v>56781663</v>
      </c>
    </row>
    <row r="29" spans="2:7" ht="15" customHeight="1" thickBot="1" x14ac:dyDescent="0.25">
      <c r="B29" s="55">
        <v>17444</v>
      </c>
      <c r="C29" s="190" t="s">
        <v>97</v>
      </c>
      <c r="D29" s="191"/>
      <c r="E29" s="56" t="s">
        <v>98</v>
      </c>
      <c r="F29" s="57" t="s">
        <v>99</v>
      </c>
      <c r="G29" s="69">
        <v>56781663</v>
      </c>
    </row>
    <row r="30" spans="2:7" ht="15" customHeight="1" thickBot="1" x14ac:dyDescent="0.25">
      <c r="B30" s="55">
        <v>17446</v>
      </c>
      <c r="C30" s="190" t="s">
        <v>100</v>
      </c>
      <c r="D30" s="191"/>
      <c r="E30" s="56" t="s">
        <v>101</v>
      </c>
      <c r="F30" s="57" t="s">
        <v>102</v>
      </c>
      <c r="G30" s="69">
        <v>0</v>
      </c>
    </row>
    <row r="31" spans="2:7" ht="15" customHeight="1" thickBot="1" x14ac:dyDescent="0.25">
      <c r="B31" s="55">
        <v>17867</v>
      </c>
      <c r="C31" s="190" t="s">
        <v>103</v>
      </c>
      <c r="D31" s="191"/>
      <c r="E31" s="56" t="s">
        <v>59</v>
      </c>
      <c r="F31" s="57" t="s">
        <v>104</v>
      </c>
      <c r="G31" s="69">
        <v>56781663</v>
      </c>
    </row>
    <row r="32" spans="2:7" ht="15" customHeight="1" thickBot="1" x14ac:dyDescent="0.25">
      <c r="B32" s="55">
        <v>17380</v>
      </c>
      <c r="C32" s="190" t="s">
        <v>105</v>
      </c>
      <c r="D32" s="191"/>
      <c r="E32" s="56" t="s">
        <v>56</v>
      </c>
      <c r="F32" s="57" t="s">
        <v>106</v>
      </c>
      <c r="G32" s="69">
        <v>0</v>
      </c>
    </row>
    <row r="33" spans="2:7" ht="15" customHeight="1" thickBot="1" x14ac:dyDescent="0.25">
      <c r="B33" s="55">
        <v>17433</v>
      </c>
      <c r="C33" s="190" t="s">
        <v>107</v>
      </c>
      <c r="D33" s="191"/>
      <c r="E33" s="56" t="s">
        <v>95</v>
      </c>
      <c r="F33" s="57" t="s">
        <v>108</v>
      </c>
      <c r="G33" s="69">
        <v>56781663</v>
      </c>
    </row>
    <row r="34" spans="2:7" ht="15" customHeight="1" thickBot="1" x14ac:dyDescent="0.25">
      <c r="B34" s="55">
        <v>17444</v>
      </c>
      <c r="C34" s="190" t="s">
        <v>109</v>
      </c>
      <c r="D34" s="191"/>
      <c r="E34" s="56" t="s">
        <v>98</v>
      </c>
      <c r="F34" s="57" t="s">
        <v>110</v>
      </c>
      <c r="G34" s="69">
        <v>56781663</v>
      </c>
    </row>
    <row r="35" spans="2:7" ht="15" customHeight="1" thickBot="1" x14ac:dyDescent="0.25">
      <c r="B35" s="55">
        <v>17495</v>
      </c>
      <c r="C35" s="190" t="s">
        <v>111</v>
      </c>
      <c r="D35" s="191"/>
      <c r="E35" s="56" t="s">
        <v>112</v>
      </c>
      <c r="F35" s="57" t="s">
        <v>113</v>
      </c>
      <c r="G35" s="69">
        <v>0</v>
      </c>
    </row>
    <row r="36" spans="2:7" ht="15" customHeight="1" thickBot="1" x14ac:dyDescent="0.25">
      <c r="B36" s="55">
        <v>17541</v>
      </c>
      <c r="C36" s="190" t="s">
        <v>114</v>
      </c>
      <c r="D36" s="191"/>
      <c r="E36" s="56" t="s">
        <v>67</v>
      </c>
      <c r="F36" s="57" t="s">
        <v>115</v>
      </c>
      <c r="G36" s="69">
        <v>56781663</v>
      </c>
    </row>
    <row r="37" spans="2:7" ht="15" customHeight="1" thickBot="1" x14ac:dyDescent="0.25">
      <c r="B37" s="55">
        <v>17662</v>
      </c>
      <c r="C37" s="190" t="s">
        <v>116</v>
      </c>
      <c r="D37" s="191"/>
      <c r="E37" s="56" t="s">
        <v>117</v>
      </c>
      <c r="F37" s="57" t="s">
        <v>118</v>
      </c>
      <c r="G37" s="69">
        <v>56781663</v>
      </c>
    </row>
    <row r="38" spans="2:7" ht="15" customHeight="1" thickBot="1" x14ac:dyDescent="0.25">
      <c r="B38" s="55">
        <v>17867</v>
      </c>
      <c r="C38" s="190" t="s">
        <v>119</v>
      </c>
      <c r="D38" s="191"/>
      <c r="E38" s="56" t="s">
        <v>59</v>
      </c>
      <c r="F38" s="57" t="s">
        <v>120</v>
      </c>
      <c r="G38" s="69">
        <v>56781663</v>
      </c>
    </row>
    <row r="39" spans="2:7" ht="15" customHeight="1" thickBot="1" x14ac:dyDescent="0.25">
      <c r="B39" s="55">
        <v>17042</v>
      </c>
      <c r="C39" s="190" t="s">
        <v>121</v>
      </c>
      <c r="D39" s="191"/>
      <c r="E39" s="56" t="s">
        <v>122</v>
      </c>
      <c r="F39" s="57" t="s">
        <v>123</v>
      </c>
      <c r="G39" s="69">
        <v>0</v>
      </c>
    </row>
    <row r="40" spans="2:7" ht="15" customHeight="1" thickBot="1" x14ac:dyDescent="0.25">
      <c r="B40" s="55">
        <v>17088</v>
      </c>
      <c r="C40" s="190" t="s">
        <v>124</v>
      </c>
      <c r="D40" s="191"/>
      <c r="E40" s="56" t="s">
        <v>125</v>
      </c>
      <c r="F40" s="57" t="s">
        <v>126</v>
      </c>
      <c r="G40" s="69">
        <v>0</v>
      </c>
    </row>
    <row r="41" spans="2:7" ht="15" customHeight="1" thickBot="1" x14ac:dyDescent="0.25">
      <c r="B41" s="55">
        <v>17442</v>
      </c>
      <c r="C41" s="190" t="s">
        <v>127</v>
      </c>
      <c r="D41" s="191"/>
      <c r="E41" s="56" t="s">
        <v>128</v>
      </c>
      <c r="F41" s="57" t="s">
        <v>102</v>
      </c>
      <c r="G41" s="69">
        <v>0</v>
      </c>
    </row>
    <row r="42" spans="2:7" ht="15" customHeight="1" thickBot="1" x14ac:dyDescent="0.25">
      <c r="B42" s="55">
        <v>17614</v>
      </c>
      <c r="C42" s="190" t="s">
        <v>129</v>
      </c>
      <c r="D42" s="191"/>
      <c r="E42" s="56" t="s">
        <v>130</v>
      </c>
      <c r="F42" s="57" t="s">
        <v>131</v>
      </c>
      <c r="G42" s="69">
        <v>0</v>
      </c>
    </row>
    <row r="43" spans="2:7" ht="15" customHeight="1" thickBot="1" x14ac:dyDescent="0.25">
      <c r="B43" s="55">
        <v>17616</v>
      </c>
      <c r="C43" s="190" t="s">
        <v>132</v>
      </c>
      <c r="D43" s="191"/>
      <c r="E43" s="56" t="s">
        <v>133</v>
      </c>
      <c r="F43" s="57" t="s">
        <v>134</v>
      </c>
      <c r="G43" s="69">
        <v>0</v>
      </c>
    </row>
    <row r="44" spans="2:7" ht="15" customHeight="1" thickBot="1" x14ac:dyDescent="0.25">
      <c r="B44" s="55">
        <v>17665</v>
      </c>
      <c r="C44" s="190" t="s">
        <v>135</v>
      </c>
      <c r="D44" s="191"/>
      <c r="E44" s="56" t="s">
        <v>136</v>
      </c>
      <c r="F44" s="57" t="s">
        <v>137</v>
      </c>
      <c r="G44" s="69">
        <v>0</v>
      </c>
    </row>
    <row r="45" spans="2:7" ht="15" customHeight="1" thickBot="1" x14ac:dyDescent="0.25">
      <c r="B45" s="55">
        <v>17777</v>
      </c>
      <c r="C45" s="190" t="s">
        <v>138</v>
      </c>
      <c r="D45" s="191"/>
      <c r="E45" s="56" t="s">
        <v>139</v>
      </c>
      <c r="F45" s="57" t="s">
        <v>102</v>
      </c>
      <c r="G45" s="69">
        <v>0</v>
      </c>
    </row>
    <row r="46" spans="2:7" ht="15" customHeight="1" thickBot="1" x14ac:dyDescent="0.25">
      <c r="B46" s="55">
        <v>17042</v>
      </c>
      <c r="C46" s="190" t="s">
        <v>140</v>
      </c>
      <c r="D46" s="191"/>
      <c r="E46" s="56" t="s">
        <v>122</v>
      </c>
      <c r="F46" s="57" t="s">
        <v>141</v>
      </c>
      <c r="G46" s="69">
        <v>0</v>
      </c>
    </row>
    <row r="47" spans="2:7" ht="15" customHeight="1" thickBot="1" x14ac:dyDescent="0.25">
      <c r="B47" s="55">
        <v>17088</v>
      </c>
      <c r="C47" s="190" t="s">
        <v>142</v>
      </c>
      <c r="D47" s="191"/>
      <c r="E47" s="56" t="s">
        <v>125</v>
      </c>
      <c r="F47" s="57" t="s">
        <v>143</v>
      </c>
      <c r="G47" s="69">
        <v>0</v>
      </c>
    </row>
    <row r="48" spans="2:7" ht="15" customHeight="1" thickBot="1" x14ac:dyDescent="0.25">
      <c r="B48" s="55">
        <v>17614</v>
      </c>
      <c r="C48" s="190" t="s">
        <v>144</v>
      </c>
      <c r="D48" s="191"/>
      <c r="E48" s="56" t="s">
        <v>130</v>
      </c>
      <c r="F48" s="57" t="s">
        <v>145</v>
      </c>
      <c r="G48" s="69">
        <v>0</v>
      </c>
    </row>
    <row r="49" spans="2:7" ht="15" customHeight="1" thickBot="1" x14ac:dyDescent="0.25">
      <c r="B49" s="55">
        <v>17616</v>
      </c>
      <c r="C49" s="190" t="s">
        <v>146</v>
      </c>
      <c r="D49" s="191"/>
      <c r="E49" s="56" t="s">
        <v>133</v>
      </c>
      <c r="F49" s="57" t="s">
        <v>147</v>
      </c>
      <c r="G49" s="69">
        <v>0</v>
      </c>
    </row>
    <row r="50" spans="2:7" ht="15" customHeight="1" thickBot="1" x14ac:dyDescent="0.25">
      <c r="B50" s="55">
        <v>17665</v>
      </c>
      <c r="C50" s="190" t="s">
        <v>148</v>
      </c>
      <c r="D50" s="191"/>
      <c r="E50" s="56" t="s">
        <v>136</v>
      </c>
      <c r="F50" s="57" t="s">
        <v>149</v>
      </c>
      <c r="G50" s="69">
        <v>0</v>
      </c>
    </row>
    <row r="51" spans="2:7" ht="15" customHeight="1" thickBot="1" x14ac:dyDescent="0.25">
      <c r="B51" s="55">
        <v>17877</v>
      </c>
      <c r="C51" s="190" t="s">
        <v>150</v>
      </c>
      <c r="D51" s="191"/>
      <c r="E51" s="56" t="s">
        <v>151</v>
      </c>
      <c r="F51" s="57" t="s">
        <v>102</v>
      </c>
      <c r="G51" s="69">
        <v>0</v>
      </c>
    </row>
    <row r="52" spans="2:7" ht="15" customHeight="1" thickBot="1" x14ac:dyDescent="0.25">
      <c r="B52" s="55">
        <v>17495</v>
      </c>
      <c r="C52" s="190" t="s">
        <v>152</v>
      </c>
      <c r="D52" s="191"/>
      <c r="E52" s="56" t="s">
        <v>112</v>
      </c>
      <c r="F52" s="57" t="s">
        <v>153</v>
      </c>
      <c r="G52" s="69">
        <v>0</v>
      </c>
    </row>
    <row r="53" spans="2:7" ht="15" customHeight="1" thickBot="1" x14ac:dyDescent="0.25">
      <c r="B53" s="55">
        <v>17541</v>
      </c>
      <c r="C53" s="190" t="s">
        <v>154</v>
      </c>
      <c r="D53" s="191"/>
      <c r="E53" s="56" t="s">
        <v>67</v>
      </c>
      <c r="F53" s="57" t="s">
        <v>155</v>
      </c>
      <c r="G53" s="69">
        <v>56781663</v>
      </c>
    </row>
    <row r="54" spans="2:7" ht="15" customHeight="1" thickBot="1" x14ac:dyDescent="0.25">
      <c r="B54" s="55">
        <v>17662</v>
      </c>
      <c r="C54" s="190" t="s">
        <v>156</v>
      </c>
      <c r="D54" s="191"/>
      <c r="E54" s="56" t="s">
        <v>117</v>
      </c>
      <c r="F54" s="57" t="s">
        <v>157</v>
      </c>
      <c r="G54" s="69">
        <v>56781663</v>
      </c>
    </row>
    <row r="55" spans="2:7" ht="15" customHeight="1" thickBot="1" x14ac:dyDescent="0.25">
      <c r="B55" s="55">
        <v>17013</v>
      </c>
      <c r="C55" s="190" t="s">
        <v>158</v>
      </c>
      <c r="D55" s="191"/>
      <c r="E55" s="56" t="s">
        <v>64</v>
      </c>
      <c r="F55" s="57" t="s">
        <v>159</v>
      </c>
      <c r="G55" s="69">
        <v>56781663</v>
      </c>
    </row>
    <row r="56" spans="2:7" ht="15" customHeight="1" thickBot="1" x14ac:dyDescent="0.25">
      <c r="B56" s="55">
        <v>17050</v>
      </c>
      <c r="C56" s="190" t="s">
        <v>160</v>
      </c>
      <c r="D56" s="191"/>
      <c r="E56" s="56" t="s">
        <v>161</v>
      </c>
      <c r="F56" s="57" t="s">
        <v>102</v>
      </c>
      <c r="G56" s="69">
        <v>56781663</v>
      </c>
    </row>
    <row r="57" spans="2:7" ht="15" customHeight="1" thickBot="1" x14ac:dyDescent="0.25">
      <c r="B57" s="55">
        <v>17272</v>
      </c>
      <c r="C57" s="190" t="s">
        <v>162</v>
      </c>
      <c r="D57" s="191"/>
      <c r="E57" s="56" t="s">
        <v>163</v>
      </c>
      <c r="F57" s="57" t="s">
        <v>102</v>
      </c>
      <c r="G57" s="69">
        <v>0</v>
      </c>
    </row>
    <row r="58" spans="2:7" ht="15" customHeight="1" thickBot="1" x14ac:dyDescent="0.25">
      <c r="B58" s="55">
        <v>17388</v>
      </c>
      <c r="C58" s="190" t="s">
        <v>164</v>
      </c>
      <c r="D58" s="191"/>
      <c r="E58" s="56" t="s">
        <v>165</v>
      </c>
      <c r="F58" s="57" t="s">
        <v>102</v>
      </c>
      <c r="G58" s="69">
        <v>0</v>
      </c>
    </row>
    <row r="59" spans="2:7" ht="15" customHeight="1" thickBot="1" x14ac:dyDescent="0.25">
      <c r="B59" s="55">
        <v>17001</v>
      </c>
      <c r="C59" s="190" t="s">
        <v>166</v>
      </c>
      <c r="D59" s="191"/>
      <c r="E59" s="56" t="s">
        <v>62</v>
      </c>
      <c r="F59" s="57" t="s">
        <v>167</v>
      </c>
      <c r="G59" s="69">
        <v>0</v>
      </c>
    </row>
    <row r="60" spans="2:7" ht="15" customHeight="1" thickBot="1" x14ac:dyDescent="0.25">
      <c r="B60" s="55">
        <v>17486</v>
      </c>
      <c r="C60" s="190" t="s">
        <v>168</v>
      </c>
      <c r="D60" s="191"/>
      <c r="E60" s="56" t="s">
        <v>86</v>
      </c>
      <c r="F60" s="57" t="s">
        <v>169</v>
      </c>
      <c r="G60" s="69">
        <v>0</v>
      </c>
    </row>
    <row r="61" spans="2:7" ht="15" customHeight="1" thickBot="1" x14ac:dyDescent="0.25">
      <c r="B61" s="55">
        <v>17513</v>
      </c>
      <c r="C61" s="190" t="s">
        <v>170</v>
      </c>
      <c r="D61" s="191"/>
      <c r="E61" s="56" t="s">
        <v>171</v>
      </c>
      <c r="F61" s="57" t="s">
        <v>102</v>
      </c>
      <c r="G61" s="69">
        <v>0</v>
      </c>
    </row>
    <row r="62" spans="2:7" ht="15" customHeight="1" thickBot="1" x14ac:dyDescent="0.25">
      <c r="B62" s="55">
        <v>17653</v>
      </c>
      <c r="C62" s="190" t="s">
        <v>172</v>
      </c>
      <c r="D62" s="191"/>
      <c r="E62" s="56" t="s">
        <v>70</v>
      </c>
      <c r="F62" s="57" t="s">
        <v>173</v>
      </c>
      <c r="G62" s="69">
        <v>56781663</v>
      </c>
    </row>
    <row r="63" spans="2:7" ht="15" customHeight="1" thickBot="1" x14ac:dyDescent="0.25">
      <c r="B63" s="55">
        <v>17001</v>
      </c>
      <c r="C63" s="190" t="s">
        <v>174</v>
      </c>
      <c r="D63" s="191"/>
      <c r="E63" s="56" t="s">
        <v>62</v>
      </c>
      <c r="F63" s="60">
        <v>1</v>
      </c>
      <c r="G63" s="69">
        <v>0</v>
      </c>
    </row>
    <row r="64" spans="2:7" ht="20" thickBot="1" x14ac:dyDescent="0.3">
      <c r="B64" s="219" t="s">
        <v>175</v>
      </c>
      <c r="C64" s="220"/>
      <c r="D64" s="220"/>
      <c r="E64" s="220"/>
      <c r="F64" s="221"/>
      <c r="G64" s="20">
        <f>SUM(G13:G63)</f>
        <v>965288271</v>
      </c>
    </row>
  </sheetData>
  <mergeCells count="60">
    <mergeCell ref="C30:D30"/>
    <mergeCell ref="C62:D62"/>
    <mergeCell ref="C63:D63"/>
    <mergeCell ref="B64:F64"/>
    <mergeCell ref="C18:D18"/>
    <mergeCell ref="C28:D28"/>
    <mergeCell ref="C29:D29"/>
    <mergeCell ref="C40:D40"/>
    <mergeCell ref="C31:D31"/>
    <mergeCell ref="C32:D32"/>
    <mergeCell ref="C33:D33"/>
    <mergeCell ref="C34:D34"/>
    <mergeCell ref="C35:D35"/>
    <mergeCell ref="C36:D36"/>
    <mergeCell ref="C45:D45"/>
    <mergeCell ref="C46:D46"/>
    <mergeCell ref="B1:G2"/>
    <mergeCell ref="B4:G4"/>
    <mergeCell ref="C5:G5"/>
    <mergeCell ref="B9:G9"/>
    <mergeCell ref="B10:G11"/>
    <mergeCell ref="B6:C6"/>
    <mergeCell ref="B7:C7"/>
    <mergeCell ref="C12:D12"/>
    <mergeCell ref="C24:D24"/>
    <mergeCell ref="C25:D25"/>
    <mergeCell ref="C26:D26"/>
    <mergeCell ref="C27:D27"/>
    <mergeCell ref="C19:D19"/>
    <mergeCell ref="C20:D20"/>
    <mergeCell ref="C21:D21"/>
    <mergeCell ref="C22:D22"/>
    <mergeCell ref="C23:D23"/>
    <mergeCell ref="C13:D13"/>
    <mergeCell ref="C14:D14"/>
    <mergeCell ref="C15:D15"/>
    <mergeCell ref="C16:D16"/>
    <mergeCell ref="C17:D17"/>
    <mergeCell ref="C47:D47"/>
    <mergeCell ref="C48:D48"/>
    <mergeCell ref="C41:D41"/>
    <mergeCell ref="C42:D42"/>
    <mergeCell ref="C51:D51"/>
    <mergeCell ref="C49:D49"/>
    <mergeCell ref="C50:D50"/>
    <mergeCell ref="C52:D52"/>
    <mergeCell ref="C53:D53"/>
    <mergeCell ref="C61:D61"/>
    <mergeCell ref="C55:D55"/>
    <mergeCell ref="C56:D56"/>
    <mergeCell ref="C57:D57"/>
    <mergeCell ref="C58:D58"/>
    <mergeCell ref="C59:D59"/>
    <mergeCell ref="C60:D60"/>
    <mergeCell ref="C54:D54"/>
    <mergeCell ref="C37:D37"/>
    <mergeCell ref="C38:D38"/>
    <mergeCell ref="C39:D39"/>
    <mergeCell ref="C43:D43"/>
    <mergeCell ref="C44:D4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F88"/>
  <sheetViews>
    <sheetView zoomScaleNormal="100" workbookViewId="0">
      <selection activeCell="A88" sqref="A88"/>
    </sheetView>
  </sheetViews>
  <sheetFormatPr baseColWidth="10" defaultColWidth="11.5" defaultRowHeight="15" x14ac:dyDescent="0.2"/>
  <cols>
    <col min="1" max="1" width="108" bestFit="1" customWidth="1"/>
    <col min="2" max="2" width="3.6640625" style="13" customWidth="1"/>
  </cols>
  <sheetData>
    <row r="1" spans="1:6" ht="19" x14ac:dyDescent="0.2">
      <c r="A1" s="222" t="s">
        <v>176</v>
      </c>
      <c r="B1" s="222"/>
      <c r="C1" s="11"/>
      <c r="D1" s="11"/>
      <c r="E1" s="11"/>
      <c r="F1" s="11"/>
    </row>
    <row r="2" spans="1:6" x14ac:dyDescent="0.2">
      <c r="A2" s="12"/>
      <c r="B2" s="41"/>
    </row>
    <row r="3" spans="1:6" ht="18" customHeight="1" x14ac:dyDescent="0.2">
      <c r="A3" s="36" t="s">
        <v>177</v>
      </c>
      <c r="B3" s="37"/>
    </row>
    <row r="4" spans="1:6" ht="10" customHeight="1" x14ac:dyDescent="0.2">
      <c r="A4" s="38" t="s">
        <v>178</v>
      </c>
      <c r="B4" s="39"/>
    </row>
    <row r="5" spans="1:6" ht="10" customHeight="1" x14ac:dyDescent="0.2">
      <c r="A5" s="38" t="s">
        <v>179</v>
      </c>
      <c r="B5" s="39"/>
    </row>
    <row r="6" spans="1:6" ht="10" customHeight="1" x14ac:dyDescent="0.2">
      <c r="A6" s="38" t="s">
        <v>180</v>
      </c>
      <c r="B6" s="39"/>
    </row>
    <row r="7" spans="1:6" ht="10" customHeight="1" x14ac:dyDescent="0.2">
      <c r="A7" s="38" t="s">
        <v>181</v>
      </c>
      <c r="B7" s="39"/>
    </row>
    <row r="8" spans="1:6" ht="10" customHeight="1" x14ac:dyDescent="0.2">
      <c r="A8" s="38" t="s">
        <v>182</v>
      </c>
      <c r="B8" s="39"/>
    </row>
    <row r="9" spans="1:6" ht="10" customHeight="1" x14ac:dyDescent="0.2">
      <c r="A9" s="38" t="s">
        <v>183</v>
      </c>
      <c r="B9" s="39"/>
    </row>
    <row r="10" spans="1:6" ht="10" customHeight="1" x14ac:dyDescent="0.2">
      <c r="A10" s="38" t="s">
        <v>184</v>
      </c>
      <c r="B10" s="39"/>
    </row>
    <row r="11" spans="1:6" ht="10" customHeight="1" x14ac:dyDescent="0.2">
      <c r="A11" s="38" t="s">
        <v>185</v>
      </c>
      <c r="B11" s="39"/>
    </row>
    <row r="12" spans="1:6" ht="10" customHeight="1" x14ac:dyDescent="0.2">
      <c r="A12" s="38" t="s">
        <v>186</v>
      </c>
      <c r="B12" s="39"/>
    </row>
    <row r="13" spans="1:6" ht="10" customHeight="1" x14ac:dyDescent="0.2">
      <c r="A13" s="38" t="s">
        <v>187</v>
      </c>
      <c r="B13" s="39"/>
    </row>
    <row r="14" spans="1:6" ht="10" customHeight="1" x14ac:dyDescent="0.2">
      <c r="A14" s="38" t="s">
        <v>188</v>
      </c>
      <c r="B14" s="39"/>
    </row>
    <row r="15" spans="1:6" ht="10" customHeight="1" x14ac:dyDescent="0.2">
      <c r="A15" s="38" t="s">
        <v>189</v>
      </c>
      <c r="B15" s="39"/>
    </row>
    <row r="16" spans="1:6" ht="10" customHeight="1" x14ac:dyDescent="0.2">
      <c r="A16" s="38" t="s">
        <v>190</v>
      </c>
      <c r="B16" s="39"/>
    </row>
    <row r="17" spans="1:2" ht="10" customHeight="1" x14ac:dyDescent="0.2">
      <c r="A17" s="38" t="s">
        <v>191</v>
      </c>
      <c r="B17" s="39"/>
    </row>
    <row r="18" spans="1:2" ht="10" customHeight="1" x14ac:dyDescent="0.2">
      <c r="A18" s="38" t="s">
        <v>192</v>
      </c>
      <c r="B18" s="39"/>
    </row>
    <row r="19" spans="1:2" ht="10" customHeight="1" x14ac:dyDescent="0.2">
      <c r="A19" s="38" t="s">
        <v>193</v>
      </c>
      <c r="B19" s="39"/>
    </row>
    <row r="20" spans="1:2" ht="10" customHeight="1" x14ac:dyDescent="0.2">
      <c r="A20" s="38" t="s">
        <v>194</v>
      </c>
      <c r="B20" s="40"/>
    </row>
    <row r="21" spans="1:2" ht="10" customHeight="1" x14ac:dyDescent="0.2">
      <c r="A21" s="38" t="s">
        <v>195</v>
      </c>
      <c r="B21" s="39"/>
    </row>
    <row r="22" spans="1:2" ht="10" customHeight="1" x14ac:dyDescent="0.2">
      <c r="A22" s="38" t="s">
        <v>196</v>
      </c>
      <c r="B22" s="39"/>
    </row>
    <row r="23" spans="1:2" ht="18" customHeight="1" x14ac:dyDescent="0.2">
      <c r="A23" s="36" t="s">
        <v>197</v>
      </c>
      <c r="B23" s="37"/>
    </row>
    <row r="24" spans="1:2" ht="10" customHeight="1" x14ac:dyDescent="0.2">
      <c r="A24" s="38" t="s">
        <v>198</v>
      </c>
      <c r="B24" s="39"/>
    </row>
    <row r="25" spans="1:2" ht="10" customHeight="1" x14ac:dyDescent="0.2">
      <c r="A25" s="38" t="s">
        <v>199</v>
      </c>
      <c r="B25" s="39"/>
    </row>
    <row r="26" spans="1:2" ht="10" customHeight="1" x14ac:dyDescent="0.2">
      <c r="A26" s="38" t="s">
        <v>200</v>
      </c>
      <c r="B26" s="39"/>
    </row>
    <row r="27" spans="1:2" x14ac:dyDescent="0.2">
      <c r="A27" s="38" t="s">
        <v>201</v>
      </c>
      <c r="B27" s="39"/>
    </row>
    <row r="28" spans="1:2" ht="10" customHeight="1" x14ac:dyDescent="0.2">
      <c r="A28" s="38" t="s">
        <v>202</v>
      </c>
      <c r="B28" s="39"/>
    </row>
    <row r="29" spans="1:2" ht="10" customHeight="1" x14ac:dyDescent="0.2">
      <c r="A29" s="38" t="s">
        <v>203</v>
      </c>
      <c r="B29" s="39"/>
    </row>
    <row r="30" spans="1:2" ht="10" customHeight="1" x14ac:dyDescent="0.2">
      <c r="A30" s="38" t="s">
        <v>204</v>
      </c>
      <c r="B30" s="39"/>
    </row>
    <row r="31" spans="1:2" ht="10" customHeight="1" x14ac:dyDescent="0.2">
      <c r="A31" s="38" t="s">
        <v>205</v>
      </c>
      <c r="B31" s="39"/>
    </row>
    <row r="32" spans="1:2" ht="10" customHeight="1" x14ac:dyDescent="0.2">
      <c r="A32" s="38" t="s">
        <v>206</v>
      </c>
      <c r="B32" s="39"/>
    </row>
    <row r="33" spans="1:2" ht="10" customHeight="1" x14ac:dyDescent="0.2">
      <c r="A33" s="38" t="s">
        <v>207</v>
      </c>
      <c r="B33" s="39"/>
    </row>
    <row r="34" spans="1:2" ht="18" customHeight="1" x14ac:dyDescent="0.2">
      <c r="A34" s="36" t="s">
        <v>208</v>
      </c>
      <c r="B34" s="37"/>
    </row>
    <row r="35" spans="1:2" ht="10" customHeight="1" x14ac:dyDescent="0.2">
      <c r="A35" s="38" t="s">
        <v>209</v>
      </c>
      <c r="B35" s="39"/>
    </row>
    <row r="36" spans="1:2" ht="10" customHeight="1" x14ac:dyDescent="0.2">
      <c r="A36" s="38" t="s">
        <v>210</v>
      </c>
      <c r="B36" s="39"/>
    </row>
    <row r="37" spans="1:2" ht="10" customHeight="1" x14ac:dyDescent="0.2">
      <c r="A37" s="38" t="s">
        <v>211</v>
      </c>
      <c r="B37" s="39"/>
    </row>
    <row r="38" spans="1:2" ht="10" customHeight="1" x14ac:dyDescent="0.2">
      <c r="A38" s="38" t="s">
        <v>212</v>
      </c>
      <c r="B38" s="39"/>
    </row>
    <row r="39" spans="1:2" ht="10" customHeight="1" x14ac:dyDescent="0.2">
      <c r="A39" s="38" t="s">
        <v>213</v>
      </c>
      <c r="B39" s="39"/>
    </row>
    <row r="40" spans="1:2" ht="10" customHeight="1" x14ac:dyDescent="0.2">
      <c r="A40" s="38" t="s">
        <v>214</v>
      </c>
      <c r="B40" s="39"/>
    </row>
    <row r="41" spans="1:2" ht="10" customHeight="1" x14ac:dyDescent="0.2">
      <c r="A41" s="38" t="s">
        <v>207</v>
      </c>
      <c r="B41" s="39"/>
    </row>
    <row r="42" spans="1:2" ht="18" customHeight="1" x14ac:dyDescent="0.2">
      <c r="A42" s="36" t="s">
        <v>215</v>
      </c>
      <c r="B42" s="37"/>
    </row>
    <row r="43" spans="1:2" ht="10" customHeight="1" x14ac:dyDescent="0.2">
      <c r="A43" s="38" t="s">
        <v>216</v>
      </c>
      <c r="B43" s="39"/>
    </row>
    <row r="44" spans="1:2" ht="10" customHeight="1" x14ac:dyDescent="0.2">
      <c r="A44" s="38" t="s">
        <v>217</v>
      </c>
      <c r="B44" s="39"/>
    </row>
    <row r="45" spans="1:2" ht="10" customHeight="1" x14ac:dyDescent="0.2">
      <c r="A45" s="38" t="s">
        <v>218</v>
      </c>
      <c r="B45" s="39"/>
    </row>
    <row r="46" spans="1:2" ht="10" customHeight="1" x14ac:dyDescent="0.2">
      <c r="A46" s="38" t="s">
        <v>219</v>
      </c>
      <c r="B46" s="39"/>
    </row>
    <row r="47" spans="1:2" ht="10" customHeight="1" x14ac:dyDescent="0.2">
      <c r="A47" s="38" t="s">
        <v>220</v>
      </c>
      <c r="B47" s="39"/>
    </row>
    <row r="48" spans="1:2" ht="10" customHeight="1" x14ac:dyDescent="0.2">
      <c r="A48" s="38" t="s">
        <v>221</v>
      </c>
      <c r="B48" s="39"/>
    </row>
    <row r="49" spans="1:6" ht="10" customHeight="1" x14ac:dyDescent="0.2">
      <c r="A49" s="38" t="s">
        <v>222</v>
      </c>
      <c r="B49" s="39"/>
    </row>
    <row r="50" spans="1:6" ht="10" customHeight="1" x14ac:dyDescent="0.2">
      <c r="A50" s="38" t="s">
        <v>207</v>
      </c>
      <c r="B50" s="39"/>
    </row>
    <row r="51" spans="1:6" ht="18" customHeight="1" x14ac:dyDescent="0.2">
      <c r="A51" s="36" t="s">
        <v>223</v>
      </c>
      <c r="B51" s="37"/>
    </row>
    <row r="52" spans="1:6" ht="10" customHeight="1" x14ac:dyDescent="0.2">
      <c r="A52" s="38" t="s">
        <v>224</v>
      </c>
      <c r="B52" s="39"/>
    </row>
    <row r="53" spans="1:6" ht="10" customHeight="1" x14ac:dyDescent="0.2">
      <c r="A53" s="38" t="s">
        <v>225</v>
      </c>
      <c r="B53" s="39"/>
    </row>
    <row r="54" spans="1:6" ht="10" customHeight="1" x14ac:dyDescent="0.2">
      <c r="A54" s="38" t="s">
        <v>226</v>
      </c>
      <c r="B54" s="39"/>
    </row>
    <row r="55" spans="1:6" ht="18" customHeight="1" x14ac:dyDescent="0.2">
      <c r="A55" s="38" t="s">
        <v>227</v>
      </c>
      <c r="B55" s="39"/>
      <c r="F55" s="35"/>
    </row>
    <row r="56" spans="1:6" ht="10" customHeight="1" x14ac:dyDescent="0.2">
      <c r="A56" s="38" t="s">
        <v>228</v>
      </c>
      <c r="B56" s="39"/>
    </row>
    <row r="57" spans="1:6" ht="10" customHeight="1" x14ac:dyDescent="0.2">
      <c r="A57" s="38" t="s">
        <v>229</v>
      </c>
      <c r="B57" s="39"/>
    </row>
    <row r="58" spans="1:6" ht="10" customHeight="1" x14ac:dyDescent="0.2">
      <c r="A58" s="38" t="s">
        <v>230</v>
      </c>
      <c r="B58" s="39"/>
    </row>
    <row r="59" spans="1:6" ht="10" customHeight="1" x14ac:dyDescent="0.2">
      <c r="A59" s="38" t="s">
        <v>231</v>
      </c>
      <c r="B59" s="39"/>
    </row>
    <row r="60" spans="1:6" ht="10" customHeight="1" x14ac:dyDescent="0.2">
      <c r="A60" s="38" t="s">
        <v>207</v>
      </c>
      <c r="B60" s="39"/>
    </row>
    <row r="61" spans="1:6" ht="18" customHeight="1" x14ac:dyDescent="0.2">
      <c r="A61" s="36" t="s">
        <v>232</v>
      </c>
      <c r="B61" s="37"/>
    </row>
    <row r="62" spans="1:6" ht="10" customHeight="1" x14ac:dyDescent="0.2">
      <c r="A62" s="38" t="s">
        <v>233</v>
      </c>
      <c r="B62" s="39"/>
    </row>
    <row r="63" spans="1:6" ht="10" customHeight="1" x14ac:dyDescent="0.2">
      <c r="A63" s="38" t="s">
        <v>234</v>
      </c>
      <c r="B63" s="39"/>
    </row>
    <row r="64" spans="1:6" ht="10" customHeight="1" x14ac:dyDescent="0.2">
      <c r="A64" s="38" t="s">
        <v>235</v>
      </c>
      <c r="B64" s="39"/>
    </row>
    <row r="65" spans="1:2" ht="10" customHeight="1" x14ac:dyDescent="0.2">
      <c r="A65" s="38" t="s">
        <v>236</v>
      </c>
      <c r="B65" s="39"/>
    </row>
    <row r="66" spans="1:2" x14ac:dyDescent="0.2">
      <c r="A66" s="38" t="s">
        <v>237</v>
      </c>
      <c r="B66" s="39"/>
    </row>
    <row r="67" spans="1:2" ht="10" customHeight="1" x14ac:dyDescent="0.2">
      <c r="A67" s="38" t="s">
        <v>238</v>
      </c>
      <c r="B67" s="39"/>
    </row>
    <row r="68" spans="1:2" ht="10" customHeight="1" x14ac:dyDescent="0.2">
      <c r="A68" s="38" t="s">
        <v>207</v>
      </c>
      <c r="B68" s="39"/>
    </row>
    <row r="69" spans="1:2" ht="18" customHeight="1" x14ac:dyDescent="0.2">
      <c r="A69" s="36" t="s">
        <v>239</v>
      </c>
      <c r="B69" s="37"/>
    </row>
    <row r="70" spans="1:2" ht="20.25" customHeight="1" x14ac:dyDescent="0.2">
      <c r="A70" s="38" t="s">
        <v>240</v>
      </c>
      <c r="B70" s="39"/>
    </row>
    <row r="71" spans="1:2" ht="10" customHeight="1" x14ac:dyDescent="0.2">
      <c r="A71" s="38" t="s">
        <v>241</v>
      </c>
      <c r="B71" s="39"/>
    </row>
    <row r="72" spans="1:2" ht="10" customHeight="1" x14ac:dyDescent="0.2">
      <c r="A72" s="38" t="s">
        <v>242</v>
      </c>
      <c r="B72" s="39"/>
    </row>
    <row r="73" spans="1:2" ht="10" customHeight="1" x14ac:dyDescent="0.2">
      <c r="A73" s="38" t="s">
        <v>243</v>
      </c>
      <c r="B73" s="39"/>
    </row>
    <row r="74" spans="1:2" x14ac:dyDescent="0.2">
      <c r="A74" s="38" t="s">
        <v>244</v>
      </c>
      <c r="B74" s="39"/>
    </row>
    <row r="75" spans="1:2" ht="10" customHeight="1" x14ac:dyDescent="0.2">
      <c r="A75" s="38" t="s">
        <v>245</v>
      </c>
      <c r="B75" s="39"/>
    </row>
    <row r="76" spans="1:2" ht="10" customHeight="1" x14ac:dyDescent="0.2">
      <c r="A76" s="38" t="s">
        <v>246</v>
      </c>
      <c r="B76" s="39"/>
    </row>
    <row r="77" spans="1:2" ht="10" customHeight="1" x14ac:dyDescent="0.2">
      <c r="A77" s="38" t="s">
        <v>247</v>
      </c>
      <c r="B77" s="39"/>
    </row>
    <row r="78" spans="1:2" ht="10" customHeight="1" x14ac:dyDescent="0.2">
      <c r="A78" s="38" t="s">
        <v>248</v>
      </c>
      <c r="B78" s="39"/>
    </row>
    <row r="79" spans="1:2" x14ac:dyDescent="0.2">
      <c r="A79" s="38" t="s">
        <v>249</v>
      </c>
      <c r="B79" s="39"/>
    </row>
    <row r="80" spans="1:2" ht="10" customHeight="1" x14ac:dyDescent="0.2">
      <c r="A80" s="38" t="s">
        <v>250</v>
      </c>
      <c r="B80" s="39"/>
    </row>
    <row r="81" spans="1:2" ht="10" customHeight="1" x14ac:dyDescent="0.2">
      <c r="A81" s="38" t="s">
        <v>251</v>
      </c>
      <c r="B81" s="39"/>
    </row>
    <row r="82" spans="1:2" ht="10" customHeight="1" x14ac:dyDescent="0.2">
      <c r="A82" s="38" t="s">
        <v>252</v>
      </c>
      <c r="B82" s="39"/>
    </row>
    <row r="83" spans="1:2" ht="10" customHeight="1" x14ac:dyDescent="0.2">
      <c r="A83" s="38" t="s">
        <v>253</v>
      </c>
      <c r="B83" s="39"/>
    </row>
    <row r="84" spans="1:2" ht="10" customHeight="1" x14ac:dyDescent="0.2">
      <c r="A84" s="38" t="s">
        <v>254</v>
      </c>
      <c r="B84" s="39"/>
    </row>
    <row r="85" spans="1:2" ht="10" customHeight="1" x14ac:dyDescent="0.2">
      <c r="A85" s="38" t="s">
        <v>255</v>
      </c>
      <c r="B85" s="39"/>
    </row>
    <row r="86" spans="1:2" ht="10" customHeight="1" x14ac:dyDescent="0.2">
      <c r="A86" s="38" t="s">
        <v>256</v>
      </c>
      <c r="B86" s="39"/>
    </row>
    <row r="87" spans="1:2" ht="10" customHeight="1" x14ac:dyDescent="0.2">
      <c r="A87" s="38" t="s">
        <v>257</v>
      </c>
      <c r="B87" s="39"/>
    </row>
    <row r="88" spans="1:2" ht="10" customHeight="1" x14ac:dyDescent="0.2">
      <c r="A88" s="38" t="s">
        <v>207</v>
      </c>
      <c r="B88" s="39"/>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B4:I33"/>
  <sheetViews>
    <sheetView topLeftCell="D7" zoomScale="80" zoomScaleNormal="80" workbookViewId="0">
      <selection activeCell="I23" sqref="I23"/>
    </sheetView>
  </sheetViews>
  <sheetFormatPr baseColWidth="10" defaultColWidth="11.5" defaultRowHeight="15" x14ac:dyDescent="0.2"/>
  <cols>
    <col min="2" max="2" width="35" customWidth="1"/>
    <col min="3" max="3" width="64.33203125" customWidth="1"/>
    <col min="4" max="4" width="25.33203125" customWidth="1"/>
    <col min="5" max="5" width="55.6640625" customWidth="1"/>
    <col min="6" max="6" width="23.1640625" customWidth="1"/>
    <col min="7" max="7" width="22.83203125" customWidth="1"/>
    <col min="8" max="8" width="23.33203125" customWidth="1"/>
    <col min="9" max="9" width="20" customWidth="1"/>
  </cols>
  <sheetData>
    <row r="4" spans="2:9" ht="38.25" customHeight="1" x14ac:dyDescent="0.2">
      <c r="B4" s="226" t="s">
        <v>258</v>
      </c>
      <c r="C4" s="226"/>
      <c r="D4" s="226"/>
      <c r="E4" s="226"/>
      <c r="F4" s="226"/>
      <c r="G4" s="226"/>
      <c r="H4" s="226"/>
    </row>
    <row r="5" spans="2:9" ht="24" x14ac:dyDescent="0.3">
      <c r="B5" s="235" t="s">
        <v>259</v>
      </c>
      <c r="C5" s="235"/>
      <c r="D5" s="235"/>
      <c r="E5" s="235"/>
      <c r="F5" s="235"/>
      <c r="G5" s="235"/>
      <c r="H5" s="235"/>
    </row>
    <row r="7" spans="2:9" ht="57.75" customHeight="1" x14ac:dyDescent="0.25">
      <c r="B7" s="42" t="s">
        <v>260</v>
      </c>
      <c r="C7" s="236" t="str">
        <f>+'Objeto + Area de influencia'!C5</f>
        <v>Prestar servicios profesionales y de apoyo a la gestión para el fortalecimiento de la educación ambiental en instituciones educativas priorizadas en el Proyecto BPIN 20243201010055, “Conservación y gestión ambiental en áreas de la estructura ecológica del departamento de Caldas” mediante asesorías a PRAES de los municipios seleccionados y encuentros de intercambio de experiencias en el nivel municipal y regional.</v>
      </c>
      <c r="D7" s="237"/>
      <c r="E7" s="237"/>
      <c r="F7" s="237"/>
      <c r="G7" s="237"/>
      <c r="H7" s="237"/>
    </row>
    <row r="9" spans="2:9" x14ac:dyDescent="0.2">
      <c r="B9" s="14" t="s">
        <v>261</v>
      </c>
    </row>
    <row r="10" spans="2:9" x14ac:dyDescent="0.2">
      <c r="B10" s="227" t="s">
        <v>262</v>
      </c>
      <c r="C10" s="227"/>
      <c r="D10" s="227"/>
      <c r="E10" s="227"/>
      <c r="F10" s="227"/>
      <c r="G10" s="227"/>
      <c r="H10" s="228"/>
    </row>
    <row r="11" spans="2:9" x14ac:dyDescent="0.2">
      <c r="B11" s="15" t="s">
        <v>263</v>
      </c>
      <c r="C11" s="229" t="s">
        <v>264</v>
      </c>
      <c r="D11" s="230"/>
      <c r="E11" s="230"/>
      <c r="F11" s="230"/>
      <c r="G11" s="230"/>
      <c r="H11" s="231"/>
    </row>
    <row r="12" spans="2:9" x14ac:dyDescent="0.2">
      <c r="B12" s="15" t="s">
        <v>265</v>
      </c>
      <c r="C12" s="229" t="s">
        <v>266</v>
      </c>
      <c r="D12" s="230"/>
      <c r="E12" s="230"/>
      <c r="F12" s="230"/>
      <c r="G12" s="230"/>
      <c r="H12" s="231"/>
    </row>
    <row r="13" spans="2:9" ht="16" thickBot="1" x14ac:dyDescent="0.25">
      <c r="B13" s="16" t="s">
        <v>267</v>
      </c>
      <c r="C13" s="232" t="s">
        <v>268</v>
      </c>
      <c r="D13" s="233"/>
      <c r="E13" s="233"/>
      <c r="F13" s="233"/>
      <c r="G13" s="233"/>
      <c r="H13" s="234"/>
    </row>
    <row r="14" spans="2:9" ht="16" thickBot="1" x14ac:dyDescent="0.25"/>
    <row r="15" spans="2:9" ht="27" customHeight="1" thickBot="1" x14ac:dyDescent="0.25">
      <c r="B15" s="61" t="s">
        <v>269</v>
      </c>
      <c r="C15" s="61" t="s">
        <v>270</v>
      </c>
      <c r="D15" s="61" t="s">
        <v>271</v>
      </c>
      <c r="E15" s="62" t="s">
        <v>272</v>
      </c>
      <c r="F15" s="62" t="s">
        <v>273</v>
      </c>
      <c r="G15" s="62" t="s">
        <v>274</v>
      </c>
      <c r="H15" s="62" t="s">
        <v>275</v>
      </c>
      <c r="I15" s="63" t="s">
        <v>276</v>
      </c>
    </row>
    <row r="16" spans="2:9" ht="46.5" customHeight="1" x14ac:dyDescent="0.2">
      <c r="B16" s="86" t="s">
        <v>277</v>
      </c>
      <c r="C16" s="70" t="s">
        <v>278</v>
      </c>
      <c r="D16" s="85" t="s">
        <v>279</v>
      </c>
      <c r="E16" s="70" t="s">
        <v>278</v>
      </c>
      <c r="F16" s="71" t="s">
        <v>46</v>
      </c>
      <c r="G16" s="83"/>
      <c r="H16" s="84"/>
      <c r="I16" s="64">
        <v>345664060</v>
      </c>
    </row>
    <row r="17" spans="2:9" ht="46.5" customHeight="1" x14ac:dyDescent="0.2">
      <c r="B17" s="86" t="s">
        <v>280</v>
      </c>
      <c r="C17" s="70" t="s">
        <v>281</v>
      </c>
      <c r="D17" s="85" t="s">
        <v>282</v>
      </c>
      <c r="E17" s="128" t="s">
        <v>281</v>
      </c>
      <c r="F17" s="71" t="s">
        <v>46</v>
      </c>
      <c r="G17" s="83"/>
      <c r="H17" s="84"/>
      <c r="I17" s="64">
        <v>261137901</v>
      </c>
    </row>
    <row r="18" spans="2:9" ht="46.5" customHeight="1" x14ac:dyDescent="0.2">
      <c r="B18" s="86" t="s">
        <v>283</v>
      </c>
      <c r="C18" s="70" t="s">
        <v>284</v>
      </c>
      <c r="D18" s="85" t="s">
        <v>282</v>
      </c>
      <c r="E18" s="128" t="s">
        <v>281</v>
      </c>
      <c r="F18" s="71" t="s">
        <v>46</v>
      </c>
      <c r="G18" s="83"/>
      <c r="H18" s="84"/>
      <c r="I18" s="64">
        <v>358486310</v>
      </c>
    </row>
    <row r="19" spans="2:9" ht="27" customHeight="1" x14ac:dyDescent="0.2">
      <c r="B19" s="124" t="s">
        <v>285</v>
      </c>
      <c r="C19" s="124" t="s">
        <v>286</v>
      </c>
      <c r="D19" s="78"/>
      <c r="E19" s="75"/>
      <c r="F19" s="72"/>
      <c r="G19" s="72"/>
      <c r="H19" s="72"/>
      <c r="I19" s="65">
        <v>0</v>
      </c>
    </row>
    <row r="20" spans="2:9" ht="27" customHeight="1" thickBot="1" x14ac:dyDescent="0.25">
      <c r="B20" s="73"/>
      <c r="C20" s="73"/>
      <c r="D20" s="74"/>
      <c r="E20" s="74"/>
      <c r="F20" s="74"/>
      <c r="G20" s="74"/>
      <c r="H20" s="74"/>
      <c r="I20" s="66"/>
    </row>
    <row r="21" spans="2:9" ht="16" thickBot="1" x14ac:dyDescent="0.25">
      <c r="B21" s="224"/>
      <c r="C21" s="224"/>
      <c r="D21" s="224"/>
      <c r="E21" s="80" t="s">
        <v>287</v>
      </c>
      <c r="F21" s="80"/>
      <c r="G21" s="80"/>
      <c r="H21" s="81"/>
      <c r="I21" s="67">
        <f>+'Objeto + Area de influencia'!G64</f>
        <v>965288271</v>
      </c>
    </row>
    <row r="22" spans="2:9" ht="17" thickTop="1" thickBot="1" x14ac:dyDescent="0.25">
      <c r="B22" s="225"/>
      <c r="C22" s="225"/>
      <c r="D22" s="225"/>
      <c r="E22" s="17" t="s">
        <v>288</v>
      </c>
      <c r="F22" s="17"/>
      <c r="G22" s="17"/>
      <c r="H22" s="18" t="s">
        <v>289</v>
      </c>
      <c r="I22" s="82">
        <f>+I21-I23</f>
        <v>0</v>
      </c>
    </row>
    <row r="23" spans="2:9" ht="17" thickTop="1" thickBot="1" x14ac:dyDescent="0.25">
      <c r="B23" s="223" t="s">
        <v>290</v>
      </c>
      <c r="C23" s="223"/>
      <c r="D23" s="79"/>
      <c r="E23" s="76"/>
      <c r="F23" s="76"/>
      <c r="G23" s="76"/>
      <c r="H23" s="77"/>
      <c r="I23" s="68">
        <f>+SUM(I16:I20)</f>
        <v>965288271</v>
      </c>
    </row>
    <row r="25" spans="2:9" x14ac:dyDescent="0.2">
      <c r="B25" s="120" t="s">
        <v>291</v>
      </c>
      <c r="C25" s="121" t="s">
        <v>292</v>
      </c>
    </row>
    <row r="26" spans="2:9" ht="44.25" customHeight="1" x14ac:dyDescent="0.2">
      <c r="B26" s="122" t="s">
        <v>293</v>
      </c>
      <c r="C26" s="123" t="s">
        <v>294</v>
      </c>
    </row>
    <row r="27" spans="2:9" x14ac:dyDescent="0.2">
      <c r="B27" s="122" t="s">
        <v>295</v>
      </c>
      <c r="C27" s="122" t="s">
        <v>296</v>
      </c>
    </row>
    <row r="28" spans="2:9" x14ac:dyDescent="0.2">
      <c r="B28" s="122" t="s">
        <v>297</v>
      </c>
      <c r="C28" s="122" t="s">
        <v>298</v>
      </c>
    </row>
    <row r="29" spans="2:9" ht="18" x14ac:dyDescent="0.2">
      <c r="B29" s="122" t="s">
        <v>299</v>
      </c>
      <c r="C29" s="122" t="s">
        <v>300</v>
      </c>
      <c r="D29" s="19"/>
      <c r="E29" s="19"/>
    </row>
    <row r="30" spans="2:9" ht="48" x14ac:dyDescent="0.2">
      <c r="B30" s="122" t="s">
        <v>301</v>
      </c>
      <c r="C30" s="123" t="s">
        <v>302</v>
      </c>
      <c r="D30" s="19"/>
      <c r="E30" s="19"/>
    </row>
    <row r="31" spans="2:9" ht="47.25" customHeight="1" x14ac:dyDescent="0.2">
      <c r="B31" s="122" t="s">
        <v>303</v>
      </c>
      <c r="C31" s="123" t="s">
        <v>304</v>
      </c>
      <c r="D31" s="19"/>
      <c r="E31" s="19"/>
    </row>
    <row r="32" spans="2:9" ht="18" x14ac:dyDescent="0.2">
      <c r="C32" s="19"/>
      <c r="D32" s="19"/>
      <c r="E32" s="19"/>
    </row>
    <row r="33" spans="3:5" ht="18" x14ac:dyDescent="0.2">
      <c r="C33" s="19"/>
      <c r="D33" s="19"/>
      <c r="E33" s="19"/>
    </row>
  </sheetData>
  <mergeCells count="9">
    <mergeCell ref="B23:C23"/>
    <mergeCell ref="B21:D22"/>
    <mergeCell ref="B4:H4"/>
    <mergeCell ref="B10:H10"/>
    <mergeCell ref="C11:H11"/>
    <mergeCell ref="C12:H12"/>
    <mergeCell ref="C13:H13"/>
    <mergeCell ref="B5:H5"/>
    <mergeCell ref="C7:H7"/>
  </mergeCells>
  <dataValidations count="1">
    <dataValidation type="list" allowBlank="1" showInputMessage="1" showErrorMessage="1" sqref="C12:H12" xr:uid="{00000000-0002-0000-0300-000000000000}">
      <formula1>Objetivos4</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300-000001000000}">
          <x14:formula1>
            <xm:f>Proyecto!$A$12:$A$37</xm:f>
          </x14:formula1>
          <xm:sqref>C13:H13</xm:sqref>
        </x14:dataValidation>
        <x14:dataValidation type="list" allowBlank="1" showInputMessage="1" showErrorMessage="1" xr:uid="{00000000-0002-0000-0300-000002000000}">
          <x14:formula1>
            <xm:f>Proyecto!$A$3</xm:f>
          </x14:formula1>
          <xm:sqref>C11:H11</xm:sqref>
        </x14:dataValidation>
        <x14:dataValidation type="list" allowBlank="1" showInputMessage="1" showErrorMessage="1" xr:uid="{00000000-0002-0000-0300-000003000000}">
          <x14:formula1>
            <xm:f>Proyecto!$A$40:$A$99</xm:f>
          </x14:formula1>
          <xm:sqref>C16:C18 E16:E18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67"/>
  <sheetViews>
    <sheetView topLeftCell="E25" workbookViewId="0">
      <selection activeCell="H31" sqref="H31"/>
    </sheetView>
  </sheetViews>
  <sheetFormatPr baseColWidth="10" defaultColWidth="11.5" defaultRowHeight="15" x14ac:dyDescent="0.2"/>
  <cols>
    <col min="1" max="1" width="7.33203125" customWidth="1"/>
    <col min="2" max="2" width="35" customWidth="1"/>
    <col min="4" max="4" width="36.5" customWidth="1"/>
    <col min="6" max="6" width="33.5" customWidth="1"/>
    <col min="7" max="7" width="21" customWidth="1"/>
    <col min="8" max="9" width="17.6640625" customWidth="1"/>
    <col min="10" max="10" width="16.5" customWidth="1"/>
    <col min="11" max="11" width="25.33203125" customWidth="1"/>
    <col min="12" max="12" width="16.83203125" customWidth="1"/>
    <col min="13" max="13" width="54.6640625" customWidth="1"/>
    <col min="14" max="14" width="30.5" customWidth="1"/>
    <col min="15" max="15" width="12.5" bestFit="1" customWidth="1"/>
  </cols>
  <sheetData>
    <row r="1" spans="1:14" x14ac:dyDescent="0.2">
      <c r="A1" s="112" t="s">
        <v>305</v>
      </c>
    </row>
    <row r="2" spans="1:14" x14ac:dyDescent="0.2">
      <c r="A2" s="112"/>
    </row>
    <row r="3" spans="1:14" x14ac:dyDescent="0.2">
      <c r="A3" s="112" t="s">
        <v>306</v>
      </c>
    </row>
    <row r="4" spans="1:14" x14ac:dyDescent="0.2">
      <c r="A4" s="112" t="s">
        <v>307</v>
      </c>
    </row>
    <row r="6" spans="1:14" ht="69" customHeight="1" x14ac:dyDescent="0.2">
      <c r="A6" s="87" t="s">
        <v>308</v>
      </c>
      <c r="B6" s="87" t="s">
        <v>309</v>
      </c>
      <c r="C6" s="115" t="s">
        <v>310</v>
      </c>
      <c r="D6" s="115" t="s">
        <v>311</v>
      </c>
      <c r="E6" s="113" t="s">
        <v>312</v>
      </c>
      <c r="F6" s="113" t="s">
        <v>313</v>
      </c>
      <c r="G6" s="87" t="s">
        <v>314</v>
      </c>
      <c r="H6" s="87" t="s">
        <v>315</v>
      </c>
      <c r="I6" s="113" t="s">
        <v>316</v>
      </c>
      <c r="J6" s="87" t="s">
        <v>317</v>
      </c>
      <c r="K6" s="87" t="s">
        <v>318</v>
      </c>
      <c r="L6" s="114" t="s">
        <v>319</v>
      </c>
      <c r="M6" s="114" t="s">
        <v>320</v>
      </c>
      <c r="N6" s="87" t="s">
        <v>321</v>
      </c>
    </row>
    <row r="7" spans="1:14" ht="41.5" customHeight="1" x14ac:dyDescent="0.2">
      <c r="A7" s="89" t="s">
        <v>322</v>
      </c>
      <c r="B7" s="91" t="s">
        <v>323</v>
      </c>
      <c r="C7" s="94" t="s">
        <v>324</v>
      </c>
      <c r="D7" s="96" t="s">
        <v>325</v>
      </c>
      <c r="E7" s="92" t="s">
        <v>326</v>
      </c>
      <c r="F7" s="95" t="s">
        <v>327</v>
      </c>
      <c r="G7" s="92" t="s">
        <v>328</v>
      </c>
      <c r="H7" s="97">
        <v>7</v>
      </c>
      <c r="I7" s="98">
        <v>25406500</v>
      </c>
      <c r="J7" s="116" t="s">
        <v>329</v>
      </c>
      <c r="K7" s="90" t="s">
        <v>330</v>
      </c>
      <c r="L7" s="97" t="s">
        <v>331</v>
      </c>
      <c r="M7" s="90" t="s">
        <v>332</v>
      </c>
      <c r="N7" s="90" t="s">
        <v>333</v>
      </c>
    </row>
    <row r="8" spans="1:14" ht="55.25" customHeight="1" x14ac:dyDescent="0.2">
      <c r="A8" s="99" t="s">
        <v>322</v>
      </c>
      <c r="B8" s="100" t="s">
        <v>323</v>
      </c>
      <c r="C8" s="102" t="s">
        <v>324</v>
      </c>
      <c r="D8" s="103" t="s">
        <v>325</v>
      </c>
      <c r="E8" s="101" t="s">
        <v>334</v>
      </c>
      <c r="F8" s="103" t="s">
        <v>335</v>
      </c>
      <c r="G8" s="101" t="s">
        <v>336</v>
      </c>
      <c r="H8" s="104">
        <v>4</v>
      </c>
      <c r="I8" s="105">
        <v>312081632</v>
      </c>
      <c r="J8" s="117" t="s">
        <v>337</v>
      </c>
      <c r="K8" s="100" t="s">
        <v>338</v>
      </c>
      <c r="L8" s="104" t="s">
        <v>339</v>
      </c>
      <c r="M8" s="100" t="s">
        <v>340</v>
      </c>
      <c r="N8" s="100" t="s">
        <v>341</v>
      </c>
    </row>
    <row r="9" spans="1:14" ht="41.5" customHeight="1" x14ac:dyDescent="0.2">
      <c r="A9" s="88" t="s">
        <v>322</v>
      </c>
      <c r="B9" s="90" t="s">
        <v>323</v>
      </c>
      <c r="C9" s="93" t="s">
        <v>324</v>
      </c>
      <c r="D9" s="95" t="s">
        <v>325</v>
      </c>
      <c r="E9" s="92" t="s">
        <v>342</v>
      </c>
      <c r="F9" s="95" t="s">
        <v>343</v>
      </c>
      <c r="G9" s="92" t="s">
        <v>344</v>
      </c>
      <c r="H9" s="97">
        <v>12</v>
      </c>
      <c r="I9" s="98">
        <v>227350852</v>
      </c>
      <c r="J9" s="116" t="s">
        <v>329</v>
      </c>
      <c r="K9" s="90" t="s">
        <v>330</v>
      </c>
      <c r="L9" s="97" t="s">
        <v>345</v>
      </c>
      <c r="M9" s="90" t="s">
        <v>346</v>
      </c>
      <c r="N9" s="90" t="s">
        <v>347</v>
      </c>
    </row>
    <row r="10" spans="1:14" ht="83" customHeight="1" x14ac:dyDescent="0.2">
      <c r="A10" s="99" t="s">
        <v>322</v>
      </c>
      <c r="B10" s="100" t="s">
        <v>323</v>
      </c>
      <c r="C10" s="102" t="s">
        <v>348</v>
      </c>
      <c r="D10" s="103" t="s">
        <v>349</v>
      </c>
      <c r="E10" s="101" t="s">
        <v>350</v>
      </c>
      <c r="F10" s="103" t="s">
        <v>351</v>
      </c>
      <c r="G10" s="101" t="s">
        <v>352</v>
      </c>
      <c r="H10" s="104">
        <v>5</v>
      </c>
      <c r="I10" s="105">
        <v>53522297</v>
      </c>
      <c r="J10" s="117" t="s">
        <v>329</v>
      </c>
      <c r="K10" s="100" t="s">
        <v>330</v>
      </c>
      <c r="L10" s="104" t="s">
        <v>353</v>
      </c>
      <c r="M10" s="100" t="s">
        <v>354</v>
      </c>
      <c r="N10" s="100" t="s">
        <v>355</v>
      </c>
    </row>
    <row r="11" spans="1:14" ht="98.25" customHeight="1" x14ac:dyDescent="0.2">
      <c r="A11" s="88" t="s">
        <v>322</v>
      </c>
      <c r="B11" s="90" t="s">
        <v>323</v>
      </c>
      <c r="C11" s="93" t="s">
        <v>348</v>
      </c>
      <c r="D11" s="90" t="s">
        <v>349</v>
      </c>
      <c r="E11" s="97" t="s">
        <v>356</v>
      </c>
      <c r="F11" s="95" t="s">
        <v>357</v>
      </c>
      <c r="G11" s="92" t="s">
        <v>358</v>
      </c>
      <c r="H11" s="97">
        <v>9</v>
      </c>
      <c r="I11" s="98">
        <v>53522297</v>
      </c>
      <c r="J11" s="116" t="s">
        <v>329</v>
      </c>
      <c r="K11" s="116" t="s">
        <v>359</v>
      </c>
      <c r="L11" s="92" t="s">
        <v>360</v>
      </c>
      <c r="M11" s="90" t="s">
        <v>361</v>
      </c>
      <c r="N11" s="90" t="s">
        <v>362</v>
      </c>
    </row>
    <row r="12" spans="1:14" ht="55.25" customHeight="1" x14ac:dyDescent="0.2">
      <c r="A12" s="99" t="s">
        <v>322</v>
      </c>
      <c r="B12" s="100" t="s">
        <v>323</v>
      </c>
      <c r="C12" s="102" t="s">
        <v>363</v>
      </c>
      <c r="D12" s="103" t="s">
        <v>364</v>
      </c>
      <c r="E12" s="101" t="s">
        <v>365</v>
      </c>
      <c r="F12" s="103" t="s">
        <v>364</v>
      </c>
      <c r="G12" s="101" t="s">
        <v>366</v>
      </c>
      <c r="H12" s="104">
        <v>4</v>
      </c>
      <c r="I12" s="105">
        <v>125654018</v>
      </c>
      <c r="J12" s="117" t="s">
        <v>329</v>
      </c>
      <c r="K12" s="100" t="s">
        <v>330</v>
      </c>
      <c r="L12" s="104" t="s">
        <v>367</v>
      </c>
      <c r="M12" s="100" t="s">
        <v>368</v>
      </c>
      <c r="N12" s="100" t="s">
        <v>369</v>
      </c>
    </row>
    <row r="13" spans="1:14" ht="27.5" customHeight="1" x14ac:dyDescent="0.2">
      <c r="A13" s="88" t="s">
        <v>322</v>
      </c>
      <c r="B13" s="90" t="s">
        <v>323</v>
      </c>
      <c r="C13" s="93" t="s">
        <v>370</v>
      </c>
      <c r="D13" s="95" t="s">
        <v>371</v>
      </c>
      <c r="E13" s="92" t="s">
        <v>372</v>
      </c>
      <c r="F13" s="95" t="s">
        <v>373</v>
      </c>
      <c r="G13" s="92" t="s">
        <v>374</v>
      </c>
      <c r="H13" s="97">
        <v>12</v>
      </c>
      <c r="I13" s="98">
        <v>167842608</v>
      </c>
      <c r="J13" s="116" t="s">
        <v>375</v>
      </c>
      <c r="K13" s="116" t="s">
        <v>376</v>
      </c>
      <c r="L13" s="97" t="s">
        <v>377</v>
      </c>
      <c r="M13" s="90" t="s">
        <v>378</v>
      </c>
      <c r="N13" s="90" t="s">
        <v>379</v>
      </c>
    </row>
    <row r="14" spans="1:14" ht="55.25" customHeight="1" x14ac:dyDescent="0.2">
      <c r="A14" s="99" t="s">
        <v>322</v>
      </c>
      <c r="B14" s="100" t="s">
        <v>323</v>
      </c>
      <c r="C14" s="102" t="s">
        <v>370</v>
      </c>
      <c r="D14" s="103" t="s">
        <v>371</v>
      </c>
      <c r="E14" s="101" t="s">
        <v>380</v>
      </c>
      <c r="F14" s="103" t="s">
        <v>381</v>
      </c>
      <c r="G14" s="101" t="s">
        <v>382</v>
      </c>
      <c r="H14" s="104">
        <v>2</v>
      </c>
      <c r="I14" s="105">
        <v>63794334</v>
      </c>
      <c r="J14" s="117" t="s">
        <v>375</v>
      </c>
      <c r="K14" s="117" t="s">
        <v>376</v>
      </c>
      <c r="L14" s="104" t="s">
        <v>377</v>
      </c>
      <c r="M14" s="100" t="s">
        <v>378</v>
      </c>
      <c r="N14" s="100" t="s">
        <v>379</v>
      </c>
    </row>
    <row r="15" spans="1:14" ht="41.5" customHeight="1" x14ac:dyDescent="0.2">
      <c r="A15" s="88" t="s">
        <v>322</v>
      </c>
      <c r="B15" s="90" t="s">
        <v>323</v>
      </c>
      <c r="C15" s="93" t="s">
        <v>383</v>
      </c>
      <c r="D15" s="95" t="s">
        <v>384</v>
      </c>
      <c r="E15" s="92" t="s">
        <v>385</v>
      </c>
      <c r="F15" s="95" t="s">
        <v>386</v>
      </c>
      <c r="G15" s="92" t="s">
        <v>387</v>
      </c>
      <c r="H15" s="97">
        <v>8</v>
      </c>
      <c r="I15" s="98">
        <v>58072000</v>
      </c>
      <c r="J15" s="116" t="s">
        <v>329</v>
      </c>
      <c r="K15" s="90" t="s">
        <v>330</v>
      </c>
      <c r="L15" s="97" t="s">
        <v>331</v>
      </c>
      <c r="M15" s="90" t="s">
        <v>332</v>
      </c>
      <c r="N15" s="90" t="s">
        <v>333</v>
      </c>
    </row>
    <row r="16" spans="1:14" ht="41.5" customHeight="1" x14ac:dyDescent="0.2">
      <c r="A16" s="99" t="s">
        <v>322</v>
      </c>
      <c r="B16" s="100" t="s">
        <v>323</v>
      </c>
      <c r="C16" s="102" t="s">
        <v>383</v>
      </c>
      <c r="D16" s="103" t="s">
        <v>384</v>
      </c>
      <c r="E16" s="101" t="s">
        <v>388</v>
      </c>
      <c r="F16" s="103" t="s">
        <v>389</v>
      </c>
      <c r="G16" s="101" t="s">
        <v>390</v>
      </c>
      <c r="H16" s="104">
        <v>6</v>
      </c>
      <c r="I16" s="105">
        <v>52299429</v>
      </c>
      <c r="J16" s="117" t="s">
        <v>329</v>
      </c>
      <c r="K16" s="100" t="s">
        <v>330</v>
      </c>
      <c r="L16" s="104" t="s">
        <v>331</v>
      </c>
      <c r="M16" s="100" t="s">
        <v>332</v>
      </c>
      <c r="N16" s="100" t="s">
        <v>333</v>
      </c>
    </row>
    <row r="17" spans="1:15" ht="41.5" customHeight="1" x14ac:dyDescent="0.2">
      <c r="A17" s="88" t="s">
        <v>322</v>
      </c>
      <c r="B17" s="90" t="s">
        <v>323</v>
      </c>
      <c r="C17" s="93" t="s">
        <v>383</v>
      </c>
      <c r="D17" s="95" t="s">
        <v>384</v>
      </c>
      <c r="E17" s="92" t="s">
        <v>391</v>
      </c>
      <c r="F17" s="95" t="s">
        <v>392</v>
      </c>
      <c r="G17" s="92" t="s">
        <v>393</v>
      </c>
      <c r="H17" s="97">
        <v>32</v>
      </c>
      <c r="I17" s="98">
        <v>362230288</v>
      </c>
      <c r="J17" s="116" t="s">
        <v>329</v>
      </c>
      <c r="K17" s="90" t="s">
        <v>330</v>
      </c>
      <c r="L17" s="97" t="s">
        <v>331</v>
      </c>
      <c r="M17" s="90" t="s">
        <v>332</v>
      </c>
      <c r="N17" s="90" t="s">
        <v>333</v>
      </c>
    </row>
    <row r="18" spans="1:15" ht="55.25" customHeight="1" x14ac:dyDescent="0.2">
      <c r="A18" s="106" t="s">
        <v>394</v>
      </c>
      <c r="B18" s="100" t="s">
        <v>395</v>
      </c>
      <c r="C18" s="102" t="s">
        <v>396</v>
      </c>
      <c r="D18" s="100" t="s">
        <v>397</v>
      </c>
      <c r="E18" s="101" t="s">
        <v>398</v>
      </c>
      <c r="F18" s="103" t="s">
        <v>397</v>
      </c>
      <c r="G18" s="101" t="s">
        <v>399</v>
      </c>
      <c r="H18" s="104">
        <v>2</v>
      </c>
      <c r="I18" s="105">
        <v>295118802</v>
      </c>
      <c r="J18" s="117" t="s">
        <v>337</v>
      </c>
      <c r="K18" s="117" t="s">
        <v>400</v>
      </c>
      <c r="L18" s="101" t="s">
        <v>360</v>
      </c>
      <c r="M18" s="100" t="s">
        <v>361</v>
      </c>
      <c r="N18" s="100" t="s">
        <v>362</v>
      </c>
    </row>
    <row r="19" spans="1:15" ht="41.5" customHeight="1" x14ac:dyDescent="0.2">
      <c r="A19" s="88" t="s">
        <v>394</v>
      </c>
      <c r="B19" s="90" t="s">
        <v>395</v>
      </c>
      <c r="C19" s="93" t="s">
        <v>401</v>
      </c>
      <c r="D19" s="90" t="s">
        <v>402</v>
      </c>
      <c r="E19" s="92" t="s">
        <v>403</v>
      </c>
      <c r="F19" s="95" t="s">
        <v>402</v>
      </c>
      <c r="G19" s="92" t="s">
        <v>404</v>
      </c>
      <c r="H19" s="97">
        <v>30</v>
      </c>
      <c r="I19" s="98">
        <v>93302946</v>
      </c>
      <c r="J19" s="116" t="s">
        <v>337</v>
      </c>
      <c r="K19" s="116" t="s">
        <v>405</v>
      </c>
      <c r="L19" s="97" t="s">
        <v>339</v>
      </c>
      <c r="M19" s="90" t="s">
        <v>340</v>
      </c>
      <c r="N19" s="90" t="s">
        <v>341</v>
      </c>
    </row>
    <row r="20" spans="1:15" ht="69" customHeight="1" x14ac:dyDescent="0.2">
      <c r="A20" s="106" t="s">
        <v>394</v>
      </c>
      <c r="B20" s="100" t="s">
        <v>395</v>
      </c>
      <c r="C20" s="102" t="s">
        <v>406</v>
      </c>
      <c r="D20" s="100" t="s">
        <v>407</v>
      </c>
      <c r="E20" s="101" t="s">
        <v>408</v>
      </c>
      <c r="F20" s="103" t="s">
        <v>409</v>
      </c>
      <c r="G20" s="101" t="s">
        <v>410</v>
      </c>
      <c r="H20" s="104">
        <v>40</v>
      </c>
      <c r="I20" s="105">
        <v>141561653</v>
      </c>
      <c r="J20" s="117" t="s">
        <v>337</v>
      </c>
      <c r="K20" s="117" t="s">
        <v>411</v>
      </c>
      <c r="L20" s="104" t="s">
        <v>412</v>
      </c>
      <c r="M20" s="100" t="s">
        <v>413</v>
      </c>
      <c r="N20" s="100" t="s">
        <v>414</v>
      </c>
    </row>
    <row r="21" spans="1:15" ht="96.5" customHeight="1" x14ac:dyDescent="0.2">
      <c r="A21" s="88" t="s">
        <v>394</v>
      </c>
      <c r="B21" s="90" t="s">
        <v>395</v>
      </c>
      <c r="C21" s="93" t="s">
        <v>406</v>
      </c>
      <c r="D21" s="90" t="s">
        <v>407</v>
      </c>
      <c r="E21" s="92" t="s">
        <v>415</v>
      </c>
      <c r="F21" s="95" t="s">
        <v>416</v>
      </c>
      <c r="G21" s="92" t="s">
        <v>417</v>
      </c>
      <c r="H21" s="107">
        <v>6</v>
      </c>
      <c r="I21" s="98">
        <v>161802838</v>
      </c>
      <c r="J21" s="116" t="s">
        <v>337</v>
      </c>
      <c r="K21" s="116" t="s">
        <v>418</v>
      </c>
      <c r="L21" s="97" t="s">
        <v>419</v>
      </c>
      <c r="M21" s="90" t="s">
        <v>420</v>
      </c>
      <c r="N21" s="90" t="s">
        <v>421</v>
      </c>
    </row>
    <row r="22" spans="1:15" ht="96.5" customHeight="1" x14ac:dyDescent="0.2">
      <c r="A22" s="106" t="s">
        <v>394</v>
      </c>
      <c r="B22" s="100" t="s">
        <v>395</v>
      </c>
      <c r="C22" s="102" t="s">
        <v>406</v>
      </c>
      <c r="D22" s="100" t="s">
        <v>407</v>
      </c>
      <c r="E22" s="101" t="s">
        <v>422</v>
      </c>
      <c r="F22" s="103" t="s">
        <v>423</v>
      </c>
      <c r="G22" s="101" t="s">
        <v>424</v>
      </c>
      <c r="H22" s="104">
        <v>50</v>
      </c>
      <c r="I22" s="105">
        <v>248901114</v>
      </c>
      <c r="J22" s="117" t="s">
        <v>337</v>
      </c>
      <c r="K22" s="117" t="s">
        <v>425</v>
      </c>
      <c r="L22" s="104" t="s">
        <v>419</v>
      </c>
      <c r="M22" s="100" t="s">
        <v>420</v>
      </c>
      <c r="N22" s="100" t="s">
        <v>421</v>
      </c>
    </row>
    <row r="23" spans="1:15" ht="69" customHeight="1" x14ac:dyDescent="0.2">
      <c r="A23" s="88" t="s">
        <v>394</v>
      </c>
      <c r="B23" s="90" t="s">
        <v>395</v>
      </c>
      <c r="C23" s="93" t="s">
        <v>426</v>
      </c>
      <c r="D23" s="95" t="s">
        <v>427</v>
      </c>
      <c r="E23" s="92" t="s">
        <v>428</v>
      </c>
      <c r="F23" s="95" t="s">
        <v>427</v>
      </c>
      <c r="G23" s="92" t="s">
        <v>429</v>
      </c>
      <c r="H23" s="97">
        <v>13</v>
      </c>
      <c r="I23" s="98">
        <v>195741821</v>
      </c>
      <c r="J23" s="116" t="s">
        <v>337</v>
      </c>
      <c r="K23" s="116" t="s">
        <v>430</v>
      </c>
      <c r="L23" s="97" t="s">
        <v>431</v>
      </c>
      <c r="M23" s="90" t="s">
        <v>432</v>
      </c>
      <c r="N23" s="90" t="s">
        <v>433</v>
      </c>
    </row>
    <row r="24" spans="1:15" ht="83" customHeight="1" x14ac:dyDescent="0.2">
      <c r="A24" s="106" t="s">
        <v>394</v>
      </c>
      <c r="B24" s="100" t="s">
        <v>395</v>
      </c>
      <c r="C24" s="102" t="s">
        <v>434</v>
      </c>
      <c r="D24" s="103" t="s">
        <v>435</v>
      </c>
      <c r="E24" s="101" t="s">
        <v>436</v>
      </c>
      <c r="F24" s="103" t="s">
        <v>435</v>
      </c>
      <c r="G24" s="101" t="s">
        <v>437</v>
      </c>
      <c r="H24" s="104">
        <v>8</v>
      </c>
      <c r="I24" s="105">
        <v>457712640</v>
      </c>
      <c r="J24" s="117" t="s">
        <v>337</v>
      </c>
      <c r="K24" s="117" t="s">
        <v>438</v>
      </c>
      <c r="L24" s="104" t="s">
        <v>439</v>
      </c>
      <c r="M24" s="100" t="s">
        <v>440</v>
      </c>
      <c r="N24" s="100" t="s">
        <v>441</v>
      </c>
    </row>
    <row r="25" spans="1:15" ht="105.75" customHeight="1" x14ac:dyDescent="0.2">
      <c r="A25" s="88" t="s">
        <v>442</v>
      </c>
      <c r="B25" s="90" t="s">
        <v>443</v>
      </c>
      <c r="C25" s="97" t="s">
        <v>444</v>
      </c>
      <c r="D25" s="95" t="s">
        <v>445</v>
      </c>
      <c r="E25" s="92" t="s">
        <v>446</v>
      </c>
      <c r="F25" s="95" t="s">
        <v>447</v>
      </c>
      <c r="G25" s="92" t="s">
        <v>448</v>
      </c>
      <c r="H25" s="92">
        <v>9</v>
      </c>
      <c r="I25" s="98">
        <v>406712721</v>
      </c>
      <c r="J25" s="116" t="s">
        <v>337</v>
      </c>
      <c r="K25" s="90" t="s">
        <v>449</v>
      </c>
      <c r="L25" s="97" t="s">
        <v>450</v>
      </c>
      <c r="M25" s="90" t="s">
        <v>451</v>
      </c>
      <c r="N25" s="90" t="s">
        <v>452</v>
      </c>
    </row>
    <row r="26" spans="1:15" ht="27.5" customHeight="1" x14ac:dyDescent="0.2">
      <c r="A26" s="106" t="s">
        <v>442</v>
      </c>
      <c r="B26" s="100" t="s">
        <v>443</v>
      </c>
      <c r="C26" s="104" t="s">
        <v>444</v>
      </c>
      <c r="D26" s="103" t="s">
        <v>445</v>
      </c>
      <c r="E26" s="101" t="s">
        <v>453</v>
      </c>
      <c r="F26" s="103" t="s">
        <v>454</v>
      </c>
      <c r="G26" s="101" t="s">
        <v>455</v>
      </c>
      <c r="H26" s="104">
        <v>9</v>
      </c>
      <c r="I26" s="105">
        <v>209398043</v>
      </c>
      <c r="J26" s="117" t="s">
        <v>337</v>
      </c>
      <c r="K26" s="100" t="s">
        <v>449</v>
      </c>
      <c r="L26" s="104" t="s">
        <v>450</v>
      </c>
      <c r="M26" s="100" t="s">
        <v>451</v>
      </c>
      <c r="N26" s="100" t="s">
        <v>452</v>
      </c>
    </row>
    <row r="27" spans="1:15" ht="96.5" customHeight="1" x14ac:dyDescent="0.2">
      <c r="A27" s="88" t="s">
        <v>442</v>
      </c>
      <c r="B27" s="90" t="s">
        <v>443</v>
      </c>
      <c r="C27" s="97" t="s">
        <v>444</v>
      </c>
      <c r="D27" s="95" t="s">
        <v>445</v>
      </c>
      <c r="E27" s="92" t="s">
        <v>456</v>
      </c>
      <c r="F27" s="95" t="s">
        <v>457</v>
      </c>
      <c r="G27" s="92" t="s">
        <v>458</v>
      </c>
      <c r="H27" s="97">
        <v>2</v>
      </c>
      <c r="I27" s="98">
        <v>53216800</v>
      </c>
      <c r="J27" s="116" t="s">
        <v>337</v>
      </c>
      <c r="K27" s="116" t="s">
        <v>459</v>
      </c>
      <c r="L27" s="92" t="s">
        <v>460</v>
      </c>
      <c r="M27" s="90" t="s">
        <v>461</v>
      </c>
      <c r="N27" s="90" t="s">
        <v>462</v>
      </c>
    </row>
    <row r="28" spans="1:15" ht="41.5" customHeight="1" x14ac:dyDescent="0.2">
      <c r="A28" s="106" t="s">
        <v>442</v>
      </c>
      <c r="B28" s="100" t="s">
        <v>443</v>
      </c>
      <c r="C28" s="104" t="s">
        <v>444</v>
      </c>
      <c r="D28" s="103" t="s">
        <v>445</v>
      </c>
      <c r="E28" s="101" t="s">
        <v>463</v>
      </c>
      <c r="F28" s="103" t="s">
        <v>464</v>
      </c>
      <c r="G28" s="101" t="s">
        <v>465</v>
      </c>
      <c r="H28" s="104">
        <v>8</v>
      </c>
      <c r="I28" s="105">
        <v>106422528</v>
      </c>
      <c r="J28" s="117" t="s">
        <v>329</v>
      </c>
      <c r="K28" s="100" t="s">
        <v>466</v>
      </c>
      <c r="L28" s="104" t="s">
        <v>467</v>
      </c>
      <c r="M28" s="100" t="s">
        <v>468</v>
      </c>
      <c r="N28" s="100" t="s">
        <v>469</v>
      </c>
    </row>
    <row r="29" spans="1:15" ht="27.5" customHeight="1" x14ac:dyDescent="0.2">
      <c r="A29" s="88" t="s">
        <v>442</v>
      </c>
      <c r="B29" s="90" t="s">
        <v>443</v>
      </c>
      <c r="C29" s="97" t="s">
        <v>444</v>
      </c>
      <c r="D29" s="95" t="s">
        <v>445</v>
      </c>
      <c r="E29" s="92" t="s">
        <v>470</v>
      </c>
      <c r="F29" s="95" t="s">
        <v>471</v>
      </c>
      <c r="G29" s="92" t="s">
        <v>472</v>
      </c>
      <c r="H29" s="97">
        <v>1</v>
      </c>
      <c r="I29" s="98">
        <v>82071915</v>
      </c>
      <c r="J29" s="116" t="s">
        <v>337</v>
      </c>
      <c r="K29" s="90" t="s">
        <v>338</v>
      </c>
      <c r="L29" s="97" t="s">
        <v>473</v>
      </c>
      <c r="M29" s="90" t="s">
        <v>474</v>
      </c>
      <c r="N29" s="90" t="s">
        <v>475</v>
      </c>
    </row>
    <row r="30" spans="1:15" ht="113.25" customHeight="1" x14ac:dyDescent="0.2">
      <c r="A30" s="106" t="s">
        <v>442</v>
      </c>
      <c r="B30" s="100" t="s">
        <v>443</v>
      </c>
      <c r="C30" s="104" t="s">
        <v>476</v>
      </c>
      <c r="D30" s="103" t="s">
        <v>477</v>
      </c>
      <c r="E30" s="101" t="s">
        <v>478</v>
      </c>
      <c r="F30" s="103" t="s">
        <v>479</v>
      </c>
      <c r="G30" s="101" t="s">
        <v>480</v>
      </c>
      <c r="H30" s="104">
        <v>16</v>
      </c>
      <c r="I30" s="105">
        <v>265382281</v>
      </c>
      <c r="J30" s="117" t="s">
        <v>329</v>
      </c>
      <c r="K30" s="100" t="s">
        <v>481</v>
      </c>
      <c r="L30" s="104" t="s">
        <v>482</v>
      </c>
      <c r="M30" s="100" t="s">
        <v>483</v>
      </c>
      <c r="N30" s="100" t="s">
        <v>484</v>
      </c>
    </row>
    <row r="31" spans="1:15" ht="55.25" customHeight="1" x14ac:dyDescent="0.2">
      <c r="A31" s="131" t="s">
        <v>442</v>
      </c>
      <c r="B31" s="132" t="s">
        <v>443</v>
      </c>
      <c r="C31" s="133" t="s">
        <v>476</v>
      </c>
      <c r="D31" s="134" t="s">
        <v>477</v>
      </c>
      <c r="E31" s="135" t="s">
        <v>277</v>
      </c>
      <c r="F31" s="134" t="s">
        <v>485</v>
      </c>
      <c r="G31" s="135" t="s">
        <v>486</v>
      </c>
      <c r="H31" s="136">
        <v>64</v>
      </c>
      <c r="I31" s="137">
        <v>345664060</v>
      </c>
      <c r="J31" s="138" t="s">
        <v>329</v>
      </c>
      <c r="K31" s="132" t="s">
        <v>481</v>
      </c>
      <c r="L31" s="133" t="s">
        <v>482</v>
      </c>
      <c r="M31" s="132" t="s">
        <v>483</v>
      </c>
      <c r="N31" s="132" t="s">
        <v>484</v>
      </c>
      <c r="O31" s="139">
        <f>I31</f>
        <v>345664060</v>
      </c>
    </row>
    <row r="32" spans="1:15" ht="27.5" customHeight="1" x14ac:dyDescent="0.2">
      <c r="A32" s="106" t="s">
        <v>442</v>
      </c>
      <c r="B32" s="100" t="s">
        <v>443</v>
      </c>
      <c r="C32" s="104" t="s">
        <v>476</v>
      </c>
      <c r="D32" s="103" t="s">
        <v>477</v>
      </c>
      <c r="E32" s="101" t="s">
        <v>487</v>
      </c>
      <c r="F32" s="103" t="s">
        <v>488</v>
      </c>
      <c r="G32" s="101" t="s">
        <v>489</v>
      </c>
      <c r="H32" s="104">
        <v>16</v>
      </c>
      <c r="I32" s="105">
        <v>150266384</v>
      </c>
      <c r="J32" s="117" t="s">
        <v>329</v>
      </c>
      <c r="K32" s="100" t="s">
        <v>481</v>
      </c>
      <c r="L32" s="104" t="s">
        <v>367</v>
      </c>
      <c r="M32" s="100" t="s">
        <v>368</v>
      </c>
      <c r="N32" s="100" t="s">
        <v>369</v>
      </c>
    </row>
    <row r="33" spans="1:15" ht="41.5" customHeight="1" x14ac:dyDescent="0.2">
      <c r="A33" s="88" t="s">
        <v>442</v>
      </c>
      <c r="B33" s="90" t="s">
        <v>443</v>
      </c>
      <c r="C33" s="97" t="s">
        <v>476</v>
      </c>
      <c r="D33" s="95" t="s">
        <v>477</v>
      </c>
      <c r="E33" s="92" t="s">
        <v>490</v>
      </c>
      <c r="F33" s="95" t="s">
        <v>491</v>
      </c>
      <c r="G33" s="92" t="s">
        <v>492</v>
      </c>
      <c r="H33" s="97">
        <v>186</v>
      </c>
      <c r="I33" s="98">
        <v>2631562731</v>
      </c>
      <c r="J33" s="116" t="s">
        <v>329</v>
      </c>
      <c r="K33" s="90" t="s">
        <v>481</v>
      </c>
      <c r="L33" s="97" t="s">
        <v>482</v>
      </c>
      <c r="M33" s="90" t="s">
        <v>483</v>
      </c>
      <c r="N33" s="90" t="s">
        <v>484</v>
      </c>
    </row>
    <row r="34" spans="1:15" ht="55.25" customHeight="1" x14ac:dyDescent="0.2">
      <c r="A34" s="106" t="s">
        <v>442</v>
      </c>
      <c r="B34" s="100" t="s">
        <v>443</v>
      </c>
      <c r="C34" s="104" t="s">
        <v>493</v>
      </c>
      <c r="D34" s="108" t="s">
        <v>494</v>
      </c>
      <c r="E34" s="101" t="s">
        <v>495</v>
      </c>
      <c r="F34" s="103" t="s">
        <v>496</v>
      </c>
      <c r="G34" s="101" t="s">
        <v>497</v>
      </c>
      <c r="H34" s="104">
        <v>45</v>
      </c>
      <c r="I34" s="105">
        <v>171443300</v>
      </c>
      <c r="J34" s="117" t="s">
        <v>337</v>
      </c>
      <c r="K34" s="117" t="s">
        <v>498</v>
      </c>
      <c r="L34" s="104" t="s">
        <v>339</v>
      </c>
      <c r="M34" s="100" t="s">
        <v>340</v>
      </c>
      <c r="N34" s="100" t="s">
        <v>341</v>
      </c>
    </row>
    <row r="35" spans="1:15" ht="41.5" customHeight="1" x14ac:dyDescent="0.2">
      <c r="A35" s="88" t="s">
        <v>442</v>
      </c>
      <c r="B35" s="90" t="s">
        <v>443</v>
      </c>
      <c r="C35" s="97" t="s">
        <v>493</v>
      </c>
      <c r="D35" s="95" t="s">
        <v>494</v>
      </c>
      <c r="E35" s="92" t="s">
        <v>499</v>
      </c>
      <c r="F35" s="95" t="s">
        <v>500</v>
      </c>
      <c r="G35" s="92" t="s">
        <v>501</v>
      </c>
      <c r="H35" s="97">
        <v>90</v>
      </c>
      <c r="I35" s="98">
        <v>438467400</v>
      </c>
      <c r="J35" s="116" t="s">
        <v>337</v>
      </c>
      <c r="K35" s="116" t="s">
        <v>498</v>
      </c>
      <c r="L35" s="97" t="s">
        <v>339</v>
      </c>
      <c r="M35" s="90" t="s">
        <v>340</v>
      </c>
      <c r="N35" s="90" t="s">
        <v>341</v>
      </c>
    </row>
    <row r="36" spans="1:15" ht="41.5" customHeight="1" x14ac:dyDescent="0.2">
      <c r="A36" s="106" t="s">
        <v>442</v>
      </c>
      <c r="B36" s="100" t="s">
        <v>443</v>
      </c>
      <c r="C36" s="104" t="s">
        <v>493</v>
      </c>
      <c r="D36" s="108" t="s">
        <v>494</v>
      </c>
      <c r="E36" s="101" t="s">
        <v>502</v>
      </c>
      <c r="F36" s="103" t="s">
        <v>503</v>
      </c>
      <c r="G36" s="101" t="s">
        <v>497</v>
      </c>
      <c r="H36" s="104">
        <v>60</v>
      </c>
      <c r="I36" s="105">
        <v>171443300</v>
      </c>
      <c r="J36" s="117" t="s">
        <v>337</v>
      </c>
      <c r="K36" s="117" t="s">
        <v>498</v>
      </c>
      <c r="L36" s="104" t="s">
        <v>339</v>
      </c>
      <c r="M36" s="100" t="s">
        <v>340</v>
      </c>
      <c r="N36" s="100" t="s">
        <v>341</v>
      </c>
    </row>
    <row r="37" spans="1:15" ht="55.25" customHeight="1" x14ac:dyDescent="0.2">
      <c r="A37" s="88" t="s">
        <v>442</v>
      </c>
      <c r="B37" s="90" t="s">
        <v>443</v>
      </c>
      <c r="C37" s="97" t="s">
        <v>493</v>
      </c>
      <c r="D37" s="95" t="s">
        <v>494</v>
      </c>
      <c r="E37" s="92" t="s">
        <v>504</v>
      </c>
      <c r="F37" s="95" t="s">
        <v>505</v>
      </c>
      <c r="G37" s="92" t="s">
        <v>497</v>
      </c>
      <c r="H37" s="97">
        <v>135</v>
      </c>
      <c r="I37" s="98">
        <v>171443300</v>
      </c>
      <c r="J37" s="116" t="s">
        <v>337</v>
      </c>
      <c r="K37" s="116" t="s">
        <v>498</v>
      </c>
      <c r="L37" s="97" t="s">
        <v>431</v>
      </c>
      <c r="M37" s="90" t="s">
        <v>432</v>
      </c>
      <c r="N37" s="90" t="s">
        <v>433</v>
      </c>
    </row>
    <row r="38" spans="1:15" ht="41.5" customHeight="1" x14ac:dyDescent="0.2">
      <c r="A38" s="140" t="s">
        <v>442</v>
      </c>
      <c r="B38" s="141" t="s">
        <v>443</v>
      </c>
      <c r="C38" s="142" t="s">
        <v>506</v>
      </c>
      <c r="D38" s="143" t="s">
        <v>507</v>
      </c>
      <c r="E38" s="144" t="s">
        <v>280</v>
      </c>
      <c r="F38" s="143" t="s">
        <v>508</v>
      </c>
      <c r="G38" s="144" t="s">
        <v>509</v>
      </c>
      <c r="H38" s="142">
        <v>13</v>
      </c>
      <c r="I38" s="145">
        <v>261137901</v>
      </c>
      <c r="J38" s="146" t="s">
        <v>329</v>
      </c>
      <c r="K38" s="141" t="s">
        <v>481</v>
      </c>
      <c r="L38" s="142" t="s">
        <v>482</v>
      </c>
      <c r="M38" s="141" t="s">
        <v>483</v>
      </c>
      <c r="N38" s="141" t="s">
        <v>484</v>
      </c>
      <c r="O38" s="139">
        <f>I38</f>
        <v>261137901</v>
      </c>
    </row>
    <row r="39" spans="1:15" ht="41.5" customHeight="1" x14ac:dyDescent="0.2">
      <c r="A39" s="131" t="s">
        <v>442</v>
      </c>
      <c r="B39" s="132" t="s">
        <v>443</v>
      </c>
      <c r="C39" s="133" t="s">
        <v>506</v>
      </c>
      <c r="D39" s="134" t="s">
        <v>507</v>
      </c>
      <c r="E39" s="135" t="s">
        <v>283</v>
      </c>
      <c r="F39" s="134" t="s">
        <v>510</v>
      </c>
      <c r="G39" s="135" t="s">
        <v>509</v>
      </c>
      <c r="H39" s="133">
        <v>13</v>
      </c>
      <c r="I39" s="137">
        <v>358486310</v>
      </c>
      <c r="J39" s="138" t="s">
        <v>329</v>
      </c>
      <c r="K39" s="132" t="s">
        <v>481</v>
      </c>
      <c r="L39" s="133" t="s">
        <v>482</v>
      </c>
      <c r="M39" s="132" t="s">
        <v>483</v>
      </c>
      <c r="N39" s="132" t="s">
        <v>484</v>
      </c>
      <c r="O39" s="139">
        <f>I39</f>
        <v>358486310</v>
      </c>
    </row>
    <row r="40" spans="1:15" ht="55.25" customHeight="1" x14ac:dyDescent="0.2">
      <c r="A40" s="106" t="s">
        <v>442</v>
      </c>
      <c r="B40" s="100" t="s">
        <v>443</v>
      </c>
      <c r="C40" s="104" t="s">
        <v>506</v>
      </c>
      <c r="D40" s="103" t="s">
        <v>507</v>
      </c>
      <c r="E40" s="101" t="s">
        <v>511</v>
      </c>
      <c r="F40" s="103" t="s">
        <v>512</v>
      </c>
      <c r="G40" s="101" t="s">
        <v>513</v>
      </c>
      <c r="H40" s="104">
        <v>10</v>
      </c>
      <c r="I40" s="105">
        <v>200875308</v>
      </c>
      <c r="J40" s="117" t="s">
        <v>329</v>
      </c>
      <c r="K40" s="117" t="s">
        <v>481</v>
      </c>
      <c r="L40" s="104" t="s">
        <v>514</v>
      </c>
      <c r="M40" s="100" t="s">
        <v>515</v>
      </c>
      <c r="N40" s="100" t="s">
        <v>516</v>
      </c>
    </row>
    <row r="41" spans="1:15" ht="27.5" customHeight="1" x14ac:dyDescent="0.2">
      <c r="A41" s="88" t="s">
        <v>442</v>
      </c>
      <c r="B41" s="90" t="s">
        <v>443</v>
      </c>
      <c r="C41" s="97" t="s">
        <v>517</v>
      </c>
      <c r="D41" s="95" t="s">
        <v>518</v>
      </c>
      <c r="E41" s="92" t="s">
        <v>519</v>
      </c>
      <c r="F41" s="95" t="s">
        <v>518</v>
      </c>
      <c r="G41" s="92" t="s">
        <v>520</v>
      </c>
      <c r="H41" s="97">
        <v>1</v>
      </c>
      <c r="I41" s="98">
        <v>262213525</v>
      </c>
      <c r="J41" s="116" t="s">
        <v>521</v>
      </c>
      <c r="K41" s="116" t="s">
        <v>522</v>
      </c>
      <c r="L41" s="97" t="s">
        <v>523</v>
      </c>
      <c r="M41" s="90" t="s">
        <v>524</v>
      </c>
      <c r="N41" s="90" t="s">
        <v>516</v>
      </c>
    </row>
    <row r="42" spans="1:15" ht="27.5" customHeight="1" x14ac:dyDescent="0.2">
      <c r="A42" s="106" t="s">
        <v>442</v>
      </c>
      <c r="B42" s="100" t="s">
        <v>443</v>
      </c>
      <c r="C42" s="104" t="s">
        <v>525</v>
      </c>
      <c r="D42" s="108" t="s">
        <v>526</v>
      </c>
      <c r="E42" s="101" t="s">
        <v>527</v>
      </c>
      <c r="F42" s="103" t="s">
        <v>526</v>
      </c>
      <c r="G42" s="101" t="s">
        <v>528</v>
      </c>
      <c r="H42" s="104">
        <v>40</v>
      </c>
      <c r="I42" s="105">
        <v>70026502</v>
      </c>
      <c r="J42" s="117" t="s">
        <v>337</v>
      </c>
      <c r="K42" s="117" t="s">
        <v>405</v>
      </c>
      <c r="L42" s="104" t="s">
        <v>339</v>
      </c>
      <c r="M42" s="100" t="s">
        <v>340</v>
      </c>
      <c r="N42" s="100" t="s">
        <v>341</v>
      </c>
    </row>
    <row r="43" spans="1:15" ht="124.25" customHeight="1" x14ac:dyDescent="0.2">
      <c r="A43" s="88" t="s">
        <v>529</v>
      </c>
      <c r="B43" s="90" t="s">
        <v>530</v>
      </c>
      <c r="C43" s="92" t="s">
        <v>531</v>
      </c>
      <c r="D43" s="95" t="s">
        <v>532</v>
      </c>
      <c r="E43" s="97" t="s">
        <v>533</v>
      </c>
      <c r="F43" s="95" t="s">
        <v>532</v>
      </c>
      <c r="G43" s="92" t="s">
        <v>534</v>
      </c>
      <c r="H43" s="97">
        <v>250</v>
      </c>
      <c r="I43" s="98">
        <v>214467274</v>
      </c>
      <c r="J43" s="116" t="s">
        <v>337</v>
      </c>
      <c r="K43" s="116" t="s">
        <v>535</v>
      </c>
      <c r="L43" s="92" t="s">
        <v>460</v>
      </c>
      <c r="M43" s="90" t="s">
        <v>461</v>
      </c>
      <c r="N43" s="90" t="s">
        <v>462</v>
      </c>
    </row>
    <row r="44" spans="1:15" ht="124.25" customHeight="1" x14ac:dyDescent="0.2">
      <c r="A44" s="109" t="s">
        <v>529</v>
      </c>
      <c r="B44" s="100" t="s">
        <v>530</v>
      </c>
      <c r="C44" s="110" t="s">
        <v>536</v>
      </c>
      <c r="D44" s="103" t="s">
        <v>537</v>
      </c>
      <c r="E44" s="104" t="s">
        <v>538</v>
      </c>
      <c r="F44" s="103" t="s">
        <v>537</v>
      </c>
      <c r="G44" s="101" t="s">
        <v>539</v>
      </c>
      <c r="H44" s="104">
        <v>200</v>
      </c>
      <c r="I44" s="105">
        <v>2223916147</v>
      </c>
      <c r="J44" s="117" t="s">
        <v>337</v>
      </c>
      <c r="K44" s="117" t="s">
        <v>535</v>
      </c>
      <c r="L44" s="101">
        <v>0</v>
      </c>
      <c r="M44" s="100" t="s">
        <v>461</v>
      </c>
      <c r="N44" s="100" t="s">
        <v>462</v>
      </c>
    </row>
    <row r="45" spans="1:15" ht="124.25" customHeight="1" x14ac:dyDescent="0.2">
      <c r="A45" s="88" t="s">
        <v>529</v>
      </c>
      <c r="B45" s="90" t="s">
        <v>530</v>
      </c>
      <c r="C45" s="111" t="s">
        <v>540</v>
      </c>
      <c r="D45" s="95" t="s">
        <v>541</v>
      </c>
      <c r="E45" s="97" t="s">
        <v>542</v>
      </c>
      <c r="F45" s="95" t="s">
        <v>541</v>
      </c>
      <c r="G45" s="92" t="s">
        <v>543</v>
      </c>
      <c r="H45" s="97">
        <v>41000</v>
      </c>
      <c r="I45" s="98">
        <v>161764680</v>
      </c>
      <c r="J45" s="116" t="s">
        <v>337</v>
      </c>
      <c r="K45" s="116" t="s">
        <v>535</v>
      </c>
      <c r="L45" s="92" t="s">
        <v>460</v>
      </c>
      <c r="M45" s="90" t="s">
        <v>461</v>
      </c>
      <c r="N45" s="90" t="s">
        <v>462</v>
      </c>
    </row>
    <row r="46" spans="1:15" ht="124.25" customHeight="1" x14ac:dyDescent="0.2">
      <c r="A46" s="109" t="s">
        <v>529</v>
      </c>
      <c r="B46" s="100" t="s">
        <v>530</v>
      </c>
      <c r="C46" s="110" t="s">
        <v>544</v>
      </c>
      <c r="D46" s="103" t="s">
        <v>545</v>
      </c>
      <c r="E46" s="104" t="s">
        <v>546</v>
      </c>
      <c r="F46" s="103" t="s">
        <v>545</v>
      </c>
      <c r="G46" s="101" t="s">
        <v>547</v>
      </c>
      <c r="H46" s="104">
        <v>32000</v>
      </c>
      <c r="I46" s="105">
        <v>606527539</v>
      </c>
      <c r="J46" s="117" t="s">
        <v>337</v>
      </c>
      <c r="K46" s="117" t="s">
        <v>535</v>
      </c>
      <c r="L46" s="101" t="s">
        <v>460</v>
      </c>
      <c r="M46" s="100" t="s">
        <v>461</v>
      </c>
      <c r="N46" s="100" t="s">
        <v>462</v>
      </c>
    </row>
    <row r="47" spans="1:15" ht="124.25" customHeight="1" x14ac:dyDescent="0.2">
      <c r="A47" s="88" t="s">
        <v>529</v>
      </c>
      <c r="B47" s="90" t="s">
        <v>530</v>
      </c>
      <c r="C47" s="92" t="s">
        <v>548</v>
      </c>
      <c r="D47" s="95" t="s">
        <v>549</v>
      </c>
      <c r="E47" s="97" t="s">
        <v>550</v>
      </c>
      <c r="F47" s="95" t="s">
        <v>551</v>
      </c>
      <c r="G47" s="92" t="s">
        <v>552</v>
      </c>
      <c r="H47" s="97">
        <v>100</v>
      </c>
      <c r="I47" s="98">
        <v>1157563044</v>
      </c>
      <c r="J47" s="116" t="s">
        <v>337</v>
      </c>
      <c r="K47" s="116" t="s">
        <v>535</v>
      </c>
      <c r="L47" s="92" t="s">
        <v>460</v>
      </c>
      <c r="M47" s="90" t="s">
        <v>461</v>
      </c>
      <c r="N47" s="90" t="s">
        <v>462</v>
      </c>
    </row>
    <row r="48" spans="1:15" ht="124.25" customHeight="1" x14ac:dyDescent="0.2">
      <c r="A48" s="109" t="s">
        <v>529</v>
      </c>
      <c r="B48" s="100" t="s">
        <v>530</v>
      </c>
      <c r="C48" s="101" t="s">
        <v>548</v>
      </c>
      <c r="D48" s="103" t="s">
        <v>549</v>
      </c>
      <c r="E48" s="104" t="s">
        <v>553</v>
      </c>
      <c r="F48" s="103" t="s">
        <v>554</v>
      </c>
      <c r="G48" s="101" t="s">
        <v>552</v>
      </c>
      <c r="H48" s="104">
        <v>60</v>
      </c>
      <c r="I48" s="105">
        <v>407759853</v>
      </c>
      <c r="J48" s="117" t="s">
        <v>337</v>
      </c>
      <c r="K48" s="117" t="s">
        <v>535</v>
      </c>
      <c r="L48" s="101" t="s">
        <v>460</v>
      </c>
      <c r="M48" s="100" t="s">
        <v>461</v>
      </c>
      <c r="N48" s="100" t="s">
        <v>462</v>
      </c>
    </row>
    <row r="49" spans="1:14" ht="83" customHeight="1" x14ac:dyDescent="0.2">
      <c r="A49" s="88" t="s">
        <v>529</v>
      </c>
      <c r="B49" s="90" t="s">
        <v>530</v>
      </c>
      <c r="C49" s="92" t="s">
        <v>548</v>
      </c>
      <c r="D49" s="95" t="s">
        <v>549</v>
      </c>
      <c r="E49" s="92" t="s">
        <v>555</v>
      </c>
      <c r="F49" s="95" t="s">
        <v>556</v>
      </c>
      <c r="G49" s="92" t="s">
        <v>539</v>
      </c>
      <c r="H49" s="97">
        <v>30</v>
      </c>
      <c r="I49" s="98">
        <v>77013090</v>
      </c>
      <c r="J49" s="116" t="s">
        <v>337</v>
      </c>
      <c r="K49" s="116" t="s">
        <v>557</v>
      </c>
      <c r="L49" s="97" t="s">
        <v>431</v>
      </c>
      <c r="M49" s="90" t="s">
        <v>432</v>
      </c>
      <c r="N49" s="90" t="s">
        <v>433</v>
      </c>
    </row>
    <row r="50" spans="1:14" ht="83" customHeight="1" x14ac:dyDescent="0.2">
      <c r="A50" s="109" t="s">
        <v>529</v>
      </c>
      <c r="B50" s="100" t="s">
        <v>530</v>
      </c>
      <c r="C50" s="101" t="s">
        <v>548</v>
      </c>
      <c r="D50" s="103" t="s">
        <v>549</v>
      </c>
      <c r="E50" s="101" t="s">
        <v>558</v>
      </c>
      <c r="F50" s="103" t="s">
        <v>559</v>
      </c>
      <c r="G50" s="101" t="s">
        <v>539</v>
      </c>
      <c r="H50" s="104">
        <v>50</v>
      </c>
      <c r="I50" s="105">
        <v>851694360</v>
      </c>
      <c r="J50" s="117" t="s">
        <v>337</v>
      </c>
      <c r="K50" s="117" t="s">
        <v>557</v>
      </c>
      <c r="L50" s="104" t="s">
        <v>431</v>
      </c>
      <c r="M50" s="100" t="s">
        <v>432</v>
      </c>
      <c r="N50" s="100" t="s">
        <v>433</v>
      </c>
    </row>
    <row r="51" spans="1:14" ht="55.25" customHeight="1" x14ac:dyDescent="0.2">
      <c r="A51" s="88" t="s">
        <v>529</v>
      </c>
      <c r="B51" s="90" t="s">
        <v>530</v>
      </c>
      <c r="C51" s="92" t="s">
        <v>548</v>
      </c>
      <c r="D51" s="95" t="s">
        <v>549</v>
      </c>
      <c r="E51" s="97" t="s">
        <v>560</v>
      </c>
      <c r="F51" s="95" t="s">
        <v>561</v>
      </c>
      <c r="G51" s="92" t="s">
        <v>552</v>
      </c>
      <c r="H51" s="97">
        <v>160</v>
      </c>
      <c r="I51" s="98">
        <v>778194701</v>
      </c>
      <c r="J51" s="116" t="s">
        <v>337</v>
      </c>
      <c r="K51" s="116" t="s">
        <v>535</v>
      </c>
      <c r="L51" s="92" t="s">
        <v>460</v>
      </c>
      <c r="M51" s="90" t="s">
        <v>461</v>
      </c>
      <c r="N51" s="90"/>
    </row>
    <row r="52" spans="1:14" ht="69" customHeight="1" x14ac:dyDescent="0.2">
      <c r="A52" s="109" t="s">
        <v>529</v>
      </c>
      <c r="B52" s="100" t="s">
        <v>530</v>
      </c>
      <c r="C52" s="101" t="s">
        <v>548</v>
      </c>
      <c r="D52" s="103" t="s">
        <v>549</v>
      </c>
      <c r="E52" s="101" t="s">
        <v>562</v>
      </c>
      <c r="F52" s="103" t="s">
        <v>563</v>
      </c>
      <c r="G52" s="101" t="s">
        <v>552</v>
      </c>
      <c r="H52" s="104">
        <v>50</v>
      </c>
      <c r="I52" s="105">
        <v>91267374</v>
      </c>
      <c r="J52" s="117" t="s">
        <v>337</v>
      </c>
      <c r="K52" s="117" t="s">
        <v>557</v>
      </c>
      <c r="L52" s="104" t="s">
        <v>431</v>
      </c>
      <c r="M52" s="100" t="s">
        <v>432</v>
      </c>
      <c r="N52" s="100" t="s">
        <v>433</v>
      </c>
    </row>
    <row r="53" spans="1:14" ht="55.25" customHeight="1" x14ac:dyDescent="0.2">
      <c r="A53" s="88" t="s">
        <v>529</v>
      </c>
      <c r="B53" s="90" t="s">
        <v>530</v>
      </c>
      <c r="C53" s="92" t="s">
        <v>564</v>
      </c>
      <c r="D53" s="95" t="s">
        <v>565</v>
      </c>
      <c r="E53" s="92" t="s">
        <v>566</v>
      </c>
      <c r="F53" s="95" t="s">
        <v>567</v>
      </c>
      <c r="G53" s="92" t="s">
        <v>568</v>
      </c>
      <c r="H53" s="97">
        <v>36</v>
      </c>
      <c r="I53" s="98">
        <v>112044421</v>
      </c>
      <c r="J53" s="116" t="s">
        <v>337</v>
      </c>
      <c r="K53" s="116" t="s">
        <v>330</v>
      </c>
      <c r="L53" s="97" t="s">
        <v>367</v>
      </c>
      <c r="M53" s="90" t="s">
        <v>368</v>
      </c>
      <c r="N53" s="90" t="s">
        <v>369</v>
      </c>
    </row>
    <row r="54" spans="1:14" ht="55.25" customHeight="1" x14ac:dyDescent="0.2">
      <c r="A54" s="109" t="s">
        <v>529</v>
      </c>
      <c r="B54" s="100" t="s">
        <v>530</v>
      </c>
      <c r="C54" s="101" t="s">
        <v>569</v>
      </c>
      <c r="D54" s="103" t="s">
        <v>570</v>
      </c>
      <c r="E54" s="104" t="s">
        <v>571</v>
      </c>
      <c r="F54" s="103" t="s">
        <v>572</v>
      </c>
      <c r="G54" s="101" t="s">
        <v>573</v>
      </c>
      <c r="H54" s="104">
        <v>15</v>
      </c>
      <c r="I54" s="105">
        <v>127869865</v>
      </c>
      <c r="J54" s="117" t="s">
        <v>337</v>
      </c>
      <c r="K54" s="100" t="s">
        <v>449</v>
      </c>
      <c r="L54" s="104" t="s">
        <v>450</v>
      </c>
      <c r="M54" s="100" t="s">
        <v>451</v>
      </c>
      <c r="N54" s="100" t="s">
        <v>452</v>
      </c>
    </row>
    <row r="55" spans="1:14" ht="55.25" customHeight="1" x14ac:dyDescent="0.2">
      <c r="A55" s="88" t="s">
        <v>529</v>
      </c>
      <c r="B55" s="90" t="s">
        <v>530</v>
      </c>
      <c r="C55" s="92" t="s">
        <v>574</v>
      </c>
      <c r="D55" s="90" t="s">
        <v>575</v>
      </c>
      <c r="E55" s="92" t="s">
        <v>576</v>
      </c>
      <c r="F55" s="95" t="s">
        <v>577</v>
      </c>
      <c r="G55" s="92" t="s">
        <v>578</v>
      </c>
      <c r="H55" s="92">
        <v>1</v>
      </c>
      <c r="I55" s="98">
        <v>375318905</v>
      </c>
      <c r="J55" s="116" t="s">
        <v>579</v>
      </c>
      <c r="K55" s="116" t="s">
        <v>580</v>
      </c>
      <c r="L55" s="97" t="s">
        <v>581</v>
      </c>
      <c r="M55" s="90" t="s">
        <v>582</v>
      </c>
      <c r="N55" s="90" t="s">
        <v>583</v>
      </c>
    </row>
    <row r="56" spans="1:14" ht="55.25" customHeight="1" x14ac:dyDescent="0.2">
      <c r="A56" s="109" t="s">
        <v>529</v>
      </c>
      <c r="B56" s="100" t="s">
        <v>530</v>
      </c>
      <c r="C56" s="101" t="s">
        <v>574</v>
      </c>
      <c r="D56" s="100" t="s">
        <v>575</v>
      </c>
      <c r="E56" s="101" t="s">
        <v>584</v>
      </c>
      <c r="F56" s="103" t="s">
        <v>585</v>
      </c>
      <c r="G56" s="101" t="s">
        <v>578</v>
      </c>
      <c r="H56" s="101">
        <v>1</v>
      </c>
      <c r="I56" s="105">
        <v>234987342</v>
      </c>
      <c r="J56" s="117" t="s">
        <v>579</v>
      </c>
      <c r="K56" s="117" t="s">
        <v>580</v>
      </c>
      <c r="L56" s="104" t="s">
        <v>581</v>
      </c>
      <c r="M56" s="100" t="s">
        <v>582</v>
      </c>
      <c r="N56" s="100" t="s">
        <v>583</v>
      </c>
    </row>
    <row r="57" spans="1:14" ht="55.25" customHeight="1" x14ac:dyDescent="0.2">
      <c r="A57" s="88" t="s">
        <v>529</v>
      </c>
      <c r="B57" s="90" t="s">
        <v>530</v>
      </c>
      <c r="C57" s="92" t="s">
        <v>574</v>
      </c>
      <c r="D57" s="90" t="s">
        <v>575</v>
      </c>
      <c r="E57" s="92" t="s">
        <v>586</v>
      </c>
      <c r="F57" s="95" t="s">
        <v>587</v>
      </c>
      <c r="G57" s="92" t="s">
        <v>578</v>
      </c>
      <c r="H57" s="92">
        <v>1</v>
      </c>
      <c r="I57" s="98">
        <v>1626722685</v>
      </c>
      <c r="J57" s="116" t="s">
        <v>579</v>
      </c>
      <c r="K57" s="116" t="s">
        <v>580</v>
      </c>
      <c r="L57" s="97" t="s">
        <v>581</v>
      </c>
      <c r="M57" s="90" t="s">
        <v>582</v>
      </c>
      <c r="N57" s="90" t="s">
        <v>583</v>
      </c>
    </row>
    <row r="58" spans="1:14" ht="55.25" customHeight="1" x14ac:dyDescent="0.2">
      <c r="A58" s="109" t="s">
        <v>529</v>
      </c>
      <c r="B58" s="100" t="s">
        <v>530</v>
      </c>
      <c r="C58" s="101" t="s">
        <v>574</v>
      </c>
      <c r="D58" s="100" t="s">
        <v>575</v>
      </c>
      <c r="E58" s="101" t="s">
        <v>588</v>
      </c>
      <c r="F58" s="103" t="s">
        <v>589</v>
      </c>
      <c r="G58" s="101" t="s">
        <v>578</v>
      </c>
      <c r="H58" s="101">
        <v>1</v>
      </c>
      <c r="I58" s="105">
        <v>1368866413</v>
      </c>
      <c r="J58" s="117" t="s">
        <v>579</v>
      </c>
      <c r="K58" s="117" t="s">
        <v>580</v>
      </c>
      <c r="L58" s="104" t="s">
        <v>581</v>
      </c>
      <c r="M58" s="100" t="s">
        <v>582</v>
      </c>
      <c r="N58" s="100" t="s">
        <v>583</v>
      </c>
    </row>
    <row r="59" spans="1:14" ht="55.25" customHeight="1" x14ac:dyDescent="0.2">
      <c r="A59" s="88" t="s">
        <v>529</v>
      </c>
      <c r="B59" s="90" t="s">
        <v>530</v>
      </c>
      <c r="C59" s="92" t="s">
        <v>574</v>
      </c>
      <c r="D59" s="90" t="s">
        <v>575</v>
      </c>
      <c r="E59" s="92" t="s">
        <v>590</v>
      </c>
      <c r="F59" s="95" t="s">
        <v>589</v>
      </c>
      <c r="G59" s="92" t="s">
        <v>578</v>
      </c>
      <c r="H59" s="92">
        <v>1</v>
      </c>
      <c r="I59" s="98">
        <v>1322919511</v>
      </c>
      <c r="J59" s="116" t="s">
        <v>579</v>
      </c>
      <c r="K59" s="116" t="s">
        <v>580</v>
      </c>
      <c r="L59" s="97" t="s">
        <v>581</v>
      </c>
      <c r="M59" s="90" t="s">
        <v>582</v>
      </c>
      <c r="N59" s="90" t="s">
        <v>583</v>
      </c>
    </row>
    <row r="60" spans="1:14" ht="55.25" customHeight="1" x14ac:dyDescent="0.2">
      <c r="A60" s="109" t="s">
        <v>529</v>
      </c>
      <c r="B60" s="100" t="s">
        <v>530</v>
      </c>
      <c r="C60" s="101" t="s">
        <v>574</v>
      </c>
      <c r="D60" s="100" t="s">
        <v>575</v>
      </c>
      <c r="E60" s="101" t="s">
        <v>591</v>
      </c>
      <c r="F60" s="103" t="s">
        <v>592</v>
      </c>
      <c r="G60" s="101" t="s">
        <v>578</v>
      </c>
      <c r="H60" s="101">
        <v>1</v>
      </c>
      <c r="I60" s="105">
        <v>333259697</v>
      </c>
      <c r="J60" s="117" t="s">
        <v>579</v>
      </c>
      <c r="K60" s="117" t="s">
        <v>580</v>
      </c>
      <c r="L60" s="104" t="s">
        <v>581</v>
      </c>
      <c r="M60" s="100" t="s">
        <v>582</v>
      </c>
      <c r="N60" s="100" t="s">
        <v>583</v>
      </c>
    </row>
    <row r="61" spans="1:14" ht="55.25" customHeight="1" x14ac:dyDescent="0.2">
      <c r="A61" s="88" t="s">
        <v>529</v>
      </c>
      <c r="B61" s="90" t="s">
        <v>530</v>
      </c>
      <c r="C61" s="92" t="s">
        <v>574</v>
      </c>
      <c r="D61" s="90" t="s">
        <v>575</v>
      </c>
      <c r="E61" s="92" t="s">
        <v>593</v>
      </c>
      <c r="F61" s="95" t="s">
        <v>594</v>
      </c>
      <c r="G61" s="92" t="s">
        <v>578</v>
      </c>
      <c r="H61" s="92">
        <v>1</v>
      </c>
      <c r="I61" s="98">
        <v>1993004815</v>
      </c>
      <c r="J61" s="116" t="s">
        <v>579</v>
      </c>
      <c r="K61" s="116" t="s">
        <v>580</v>
      </c>
      <c r="L61" s="97" t="s">
        <v>581</v>
      </c>
      <c r="M61" s="90" t="s">
        <v>582</v>
      </c>
      <c r="N61" s="90" t="s">
        <v>583</v>
      </c>
    </row>
    <row r="62" spans="1:14" ht="55.25" customHeight="1" x14ac:dyDescent="0.2">
      <c r="A62" s="109" t="s">
        <v>529</v>
      </c>
      <c r="B62" s="100" t="s">
        <v>530</v>
      </c>
      <c r="C62" s="101" t="s">
        <v>574</v>
      </c>
      <c r="D62" s="100" t="s">
        <v>575</v>
      </c>
      <c r="E62" s="101" t="s">
        <v>595</v>
      </c>
      <c r="F62" s="103" t="s">
        <v>596</v>
      </c>
      <c r="G62" s="101" t="s">
        <v>578</v>
      </c>
      <c r="H62" s="101">
        <v>1</v>
      </c>
      <c r="I62" s="105">
        <v>333314399</v>
      </c>
      <c r="J62" s="117" t="s">
        <v>579</v>
      </c>
      <c r="K62" s="117" t="s">
        <v>580</v>
      </c>
      <c r="L62" s="104" t="s">
        <v>581</v>
      </c>
      <c r="M62" s="100" t="s">
        <v>582</v>
      </c>
      <c r="N62" s="100" t="s">
        <v>583</v>
      </c>
    </row>
    <row r="63" spans="1:14" ht="55.25" customHeight="1" x14ac:dyDescent="0.2">
      <c r="A63" s="88" t="s">
        <v>529</v>
      </c>
      <c r="B63" s="90" t="s">
        <v>530</v>
      </c>
      <c r="C63" s="92" t="s">
        <v>574</v>
      </c>
      <c r="D63" s="90" t="s">
        <v>575</v>
      </c>
      <c r="E63" s="92" t="s">
        <v>597</v>
      </c>
      <c r="F63" s="95" t="s">
        <v>598</v>
      </c>
      <c r="G63" s="92" t="s">
        <v>578</v>
      </c>
      <c r="H63" s="92">
        <v>1</v>
      </c>
      <c r="I63" s="98">
        <v>293934947</v>
      </c>
      <c r="J63" s="116" t="s">
        <v>579</v>
      </c>
      <c r="K63" s="116" t="s">
        <v>580</v>
      </c>
      <c r="L63" s="97" t="s">
        <v>581</v>
      </c>
      <c r="M63" s="90" t="s">
        <v>582</v>
      </c>
      <c r="N63" s="90" t="s">
        <v>583</v>
      </c>
    </row>
    <row r="64" spans="1:14" ht="55.25" customHeight="1" x14ac:dyDescent="0.2">
      <c r="A64" s="109" t="s">
        <v>529</v>
      </c>
      <c r="B64" s="100" t="s">
        <v>530</v>
      </c>
      <c r="C64" s="101" t="s">
        <v>574</v>
      </c>
      <c r="D64" s="100" t="s">
        <v>575</v>
      </c>
      <c r="E64" s="101" t="s">
        <v>599</v>
      </c>
      <c r="F64" s="103" t="s">
        <v>600</v>
      </c>
      <c r="G64" s="101" t="s">
        <v>601</v>
      </c>
      <c r="H64" s="104">
        <v>1</v>
      </c>
      <c r="I64" s="105">
        <v>933207091</v>
      </c>
      <c r="J64" s="117" t="s">
        <v>579</v>
      </c>
      <c r="K64" s="117" t="s">
        <v>580</v>
      </c>
      <c r="L64" s="104" t="s">
        <v>581</v>
      </c>
      <c r="M64" s="100" t="s">
        <v>582</v>
      </c>
      <c r="N64" s="100" t="s">
        <v>583</v>
      </c>
    </row>
    <row r="65" spans="1:14" ht="83" customHeight="1" x14ac:dyDescent="0.2">
      <c r="A65" s="88" t="s">
        <v>529</v>
      </c>
      <c r="B65" s="90" t="s">
        <v>530</v>
      </c>
      <c r="C65" s="92" t="s">
        <v>602</v>
      </c>
      <c r="D65" s="90" t="s">
        <v>603</v>
      </c>
      <c r="E65" s="92" t="s">
        <v>604</v>
      </c>
      <c r="F65" s="95" t="s">
        <v>603</v>
      </c>
      <c r="G65" s="92" t="s">
        <v>605</v>
      </c>
      <c r="H65" s="92">
        <v>22</v>
      </c>
      <c r="I65" s="98">
        <v>345114000</v>
      </c>
      <c r="J65" s="116" t="s">
        <v>329</v>
      </c>
      <c r="K65" s="116" t="s">
        <v>606</v>
      </c>
      <c r="L65" s="97" t="s">
        <v>607</v>
      </c>
      <c r="M65" s="90" t="s">
        <v>608</v>
      </c>
      <c r="N65" s="90" t="s">
        <v>609</v>
      </c>
    </row>
    <row r="66" spans="1:14" ht="83" customHeight="1" x14ac:dyDescent="0.2">
      <c r="A66" s="109" t="s">
        <v>529</v>
      </c>
      <c r="B66" s="100" t="s">
        <v>530</v>
      </c>
      <c r="C66" s="101" t="s">
        <v>610</v>
      </c>
      <c r="D66" s="100" t="s">
        <v>611</v>
      </c>
      <c r="E66" s="101" t="s">
        <v>612</v>
      </c>
      <c r="F66" s="103" t="s">
        <v>611</v>
      </c>
      <c r="G66" s="101" t="s">
        <v>605</v>
      </c>
      <c r="H66" s="101">
        <v>22</v>
      </c>
      <c r="I66" s="105">
        <v>1668880752</v>
      </c>
      <c r="J66" s="117" t="s">
        <v>329</v>
      </c>
      <c r="K66" s="117" t="s">
        <v>606</v>
      </c>
      <c r="L66" s="104" t="s">
        <v>607</v>
      </c>
      <c r="M66" s="100" t="s">
        <v>608</v>
      </c>
      <c r="N66" s="100" t="s">
        <v>609</v>
      </c>
    </row>
    <row r="67" spans="1:14" x14ac:dyDescent="0.2">
      <c r="A67" s="118"/>
      <c r="B67" s="100"/>
      <c r="C67" s="119"/>
      <c r="D67" s="100"/>
      <c r="E67" s="100"/>
      <c r="F67" s="103"/>
      <c r="G67" s="100"/>
      <c r="H67" s="100"/>
      <c r="I67" s="101"/>
      <c r="J67" s="117"/>
      <c r="K67" s="117"/>
      <c r="L67" s="117"/>
      <c r="M67" s="100"/>
      <c r="N67" s="100"/>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B1:K93"/>
  <sheetViews>
    <sheetView tabSelected="1" workbookViewId="0">
      <selection activeCell="B5" sqref="B5"/>
    </sheetView>
  </sheetViews>
  <sheetFormatPr baseColWidth="10" defaultRowHeight="15" x14ac:dyDescent="0.2"/>
  <cols>
    <col min="1" max="1" width="5.83203125" customWidth="1"/>
    <col min="2" max="2" width="55.33203125" customWidth="1"/>
    <col min="3" max="3" width="8.6640625" customWidth="1"/>
    <col min="4" max="4" width="9.5" customWidth="1"/>
    <col min="5" max="5" width="9.33203125" customWidth="1"/>
    <col min="7" max="7" width="14.5" bestFit="1" customWidth="1"/>
    <col min="8" max="8" width="23.83203125" customWidth="1"/>
    <col min="9" max="9" width="19.1640625" customWidth="1"/>
    <col min="10" max="10" width="16.5" bestFit="1" customWidth="1"/>
    <col min="11" max="11" width="12.83203125" bestFit="1" customWidth="1"/>
  </cols>
  <sheetData>
    <row r="1" spans="2:10" ht="29" customHeight="1" x14ac:dyDescent="0.2">
      <c r="B1" s="175" t="s">
        <v>741</v>
      </c>
      <c r="C1" s="176"/>
      <c r="D1" s="176"/>
      <c r="E1" s="176"/>
      <c r="F1" s="176"/>
      <c r="G1" s="176"/>
      <c r="H1" s="176"/>
      <c r="I1" s="150"/>
    </row>
    <row r="2" spans="2:10" ht="36" customHeight="1" x14ac:dyDescent="0.2">
      <c r="B2" s="177" t="s">
        <v>742</v>
      </c>
      <c r="C2" s="177"/>
      <c r="D2" s="177"/>
      <c r="E2" s="177"/>
      <c r="F2" s="177"/>
      <c r="G2" s="177"/>
      <c r="H2" s="177"/>
      <c r="I2" s="177"/>
    </row>
    <row r="3" spans="2:10" x14ac:dyDescent="0.2">
      <c r="B3" s="174" t="s">
        <v>702</v>
      </c>
      <c r="C3" s="174"/>
      <c r="D3" s="174"/>
      <c r="E3" s="174"/>
      <c r="F3" s="174"/>
      <c r="G3" s="174"/>
      <c r="H3" s="174"/>
      <c r="I3" s="174"/>
    </row>
    <row r="4" spans="2:10" ht="32" x14ac:dyDescent="0.2">
      <c r="B4" s="168" t="s">
        <v>703</v>
      </c>
      <c r="C4" s="168" t="s">
        <v>724</v>
      </c>
      <c r="D4" s="168" t="s">
        <v>704</v>
      </c>
      <c r="E4" s="168" t="s">
        <v>705</v>
      </c>
      <c r="F4" s="168" t="s">
        <v>706</v>
      </c>
      <c r="G4" s="168" t="s">
        <v>707</v>
      </c>
      <c r="H4" s="168" t="s">
        <v>708</v>
      </c>
      <c r="I4" s="168" t="s">
        <v>709</v>
      </c>
    </row>
    <row r="5" spans="2:10" ht="16" x14ac:dyDescent="0.2">
      <c r="B5" s="152" t="s">
        <v>710</v>
      </c>
      <c r="C5" s="153"/>
      <c r="D5" s="153"/>
      <c r="E5" s="153"/>
      <c r="F5" s="153"/>
      <c r="G5" s="153"/>
      <c r="H5" s="153"/>
      <c r="I5" s="153"/>
    </row>
    <row r="6" spans="2:10" ht="16" x14ac:dyDescent="0.2">
      <c r="B6" s="152" t="s">
        <v>711</v>
      </c>
      <c r="C6" s="153"/>
      <c r="D6" s="153"/>
      <c r="E6" s="153"/>
      <c r="F6" s="153"/>
      <c r="G6" s="153"/>
      <c r="H6" s="153"/>
      <c r="I6" s="153"/>
    </row>
    <row r="7" spans="2:10" ht="16" x14ac:dyDescent="0.2">
      <c r="B7" s="123" t="s">
        <v>756</v>
      </c>
      <c r="C7" s="154">
        <v>2</v>
      </c>
      <c r="D7" s="154" t="s">
        <v>740</v>
      </c>
      <c r="E7" s="154">
        <v>8</v>
      </c>
      <c r="F7" s="154">
        <v>1</v>
      </c>
      <c r="G7" s="155">
        <v>5000000</v>
      </c>
      <c r="H7" s="155">
        <f>G7*C7</f>
        <v>10000000</v>
      </c>
      <c r="I7" s="155">
        <f>E7*H7</f>
        <v>80000000</v>
      </c>
    </row>
    <row r="8" spans="2:10" ht="16" x14ac:dyDescent="0.2">
      <c r="B8" s="123" t="s">
        <v>712</v>
      </c>
      <c r="C8" s="154"/>
      <c r="D8" s="154"/>
      <c r="E8" s="154"/>
      <c r="F8" s="123"/>
      <c r="G8" s="155"/>
      <c r="H8" s="155"/>
      <c r="I8" s="155"/>
    </row>
    <row r="9" spans="2:10" ht="16" x14ac:dyDescent="0.2">
      <c r="B9" s="123" t="s">
        <v>713</v>
      </c>
      <c r="C9" s="154"/>
      <c r="D9" s="154"/>
      <c r="E9" s="154"/>
      <c r="F9" s="123"/>
      <c r="G9" s="155"/>
      <c r="H9" s="155"/>
      <c r="I9" s="155"/>
    </row>
    <row r="10" spans="2:10" ht="16" x14ac:dyDescent="0.2">
      <c r="B10" s="123" t="s">
        <v>714</v>
      </c>
      <c r="C10" s="154">
        <v>4</v>
      </c>
      <c r="D10" s="154" t="s">
        <v>715</v>
      </c>
      <c r="E10" s="154">
        <v>1</v>
      </c>
      <c r="F10" s="123"/>
      <c r="G10" s="155">
        <v>1368500</v>
      </c>
      <c r="H10" s="155">
        <f>G10*C10</f>
        <v>5474000</v>
      </c>
      <c r="I10" s="155">
        <f>H10</f>
        <v>5474000</v>
      </c>
    </row>
    <row r="11" spans="2:10" ht="16" x14ac:dyDescent="0.2">
      <c r="B11" s="123" t="s">
        <v>747</v>
      </c>
      <c r="C11" s="154">
        <v>5</v>
      </c>
      <c r="D11" s="154" t="s">
        <v>715</v>
      </c>
      <c r="E11" s="154">
        <v>400</v>
      </c>
      <c r="F11" s="123"/>
      <c r="G11" s="155">
        <v>12500</v>
      </c>
      <c r="H11" s="155">
        <f>G11*C11</f>
        <v>62500</v>
      </c>
      <c r="I11" s="155">
        <f>E11*H11</f>
        <v>25000000</v>
      </c>
    </row>
    <row r="12" spans="2:10" ht="16" x14ac:dyDescent="0.2">
      <c r="B12" s="123" t="s">
        <v>716</v>
      </c>
      <c r="C12" s="154"/>
      <c r="D12" s="154"/>
      <c r="E12" s="154"/>
      <c r="F12" s="123"/>
      <c r="G12" s="155"/>
      <c r="H12" s="155"/>
      <c r="I12" s="155">
        <f>SUM(I10:I11)</f>
        <v>30474000</v>
      </c>
    </row>
    <row r="13" spans="2:10" ht="16" x14ac:dyDescent="0.2">
      <c r="B13" s="156" t="s">
        <v>717</v>
      </c>
      <c r="C13" s="154"/>
      <c r="D13" s="154"/>
      <c r="E13" s="154"/>
      <c r="F13" s="123"/>
      <c r="G13" s="155"/>
      <c r="H13" s="155"/>
      <c r="I13" s="157">
        <f>I7+I10+I11</f>
        <v>110474000</v>
      </c>
    </row>
    <row r="14" spans="2:10" ht="16" x14ac:dyDescent="0.2">
      <c r="B14" s="153" t="s">
        <v>718</v>
      </c>
      <c r="C14" s="158"/>
      <c r="D14" s="158"/>
      <c r="E14" s="158"/>
      <c r="F14" s="153"/>
      <c r="G14" s="153"/>
      <c r="H14" s="153"/>
      <c r="I14" s="153"/>
    </row>
    <row r="15" spans="2:10" ht="16" x14ac:dyDescent="0.2">
      <c r="B15" s="152" t="s">
        <v>719</v>
      </c>
      <c r="C15" s="158"/>
      <c r="D15" s="158"/>
      <c r="E15" s="158"/>
      <c r="F15" s="153"/>
      <c r="G15" s="153"/>
      <c r="H15" s="153"/>
      <c r="I15" s="153"/>
    </row>
    <row r="16" spans="2:10" ht="48" x14ac:dyDescent="0.2">
      <c r="B16" s="123" t="s">
        <v>754</v>
      </c>
      <c r="C16" s="154">
        <v>2</v>
      </c>
      <c r="D16" s="154" t="s">
        <v>720</v>
      </c>
      <c r="E16" s="154">
        <v>200</v>
      </c>
      <c r="F16" s="123"/>
      <c r="G16" s="155">
        <v>450000</v>
      </c>
      <c r="H16" s="155">
        <f>G16*C16</f>
        <v>900000</v>
      </c>
      <c r="I16" s="157">
        <f>H16*E16</f>
        <v>180000000</v>
      </c>
      <c r="J16" s="147"/>
    </row>
    <row r="17" spans="2:11" ht="16" x14ac:dyDescent="0.2">
      <c r="B17" s="123" t="s">
        <v>721</v>
      </c>
      <c r="C17" s="154"/>
      <c r="D17" s="123"/>
      <c r="E17" s="154"/>
      <c r="F17" s="123"/>
      <c r="G17" s="123"/>
      <c r="H17" s="123"/>
      <c r="I17" s="123"/>
    </row>
    <row r="18" spans="2:11" ht="16" x14ac:dyDescent="0.2">
      <c r="B18" s="156" t="s">
        <v>722</v>
      </c>
      <c r="C18" s="123"/>
      <c r="D18" s="123"/>
      <c r="E18" s="154"/>
      <c r="F18" s="123"/>
      <c r="G18" s="159"/>
      <c r="H18" s="123" t="s">
        <v>745</v>
      </c>
      <c r="I18" s="160">
        <f>I13+I16</f>
        <v>290474000</v>
      </c>
    </row>
    <row r="19" spans="2:11" ht="16" x14ac:dyDescent="0.2">
      <c r="B19" s="161"/>
      <c r="C19" s="162"/>
      <c r="D19" s="162"/>
      <c r="E19" s="162"/>
      <c r="F19" s="162"/>
      <c r="G19" s="162"/>
      <c r="H19" s="123" t="s">
        <v>755</v>
      </c>
      <c r="I19" s="160">
        <f>+I18*0.19</f>
        <v>55190060</v>
      </c>
    </row>
    <row r="20" spans="2:11" ht="16" x14ac:dyDescent="0.2">
      <c r="B20" s="162"/>
      <c r="C20" s="162"/>
      <c r="D20" s="162"/>
      <c r="E20" s="162"/>
      <c r="F20" s="162"/>
      <c r="G20" s="162"/>
      <c r="H20" s="156" t="s">
        <v>744</v>
      </c>
      <c r="I20" s="163">
        <f>+I18+I19</f>
        <v>345664060</v>
      </c>
      <c r="K20" s="149"/>
    </row>
    <row r="21" spans="2:11" x14ac:dyDescent="0.2">
      <c r="B21" s="162"/>
      <c r="C21" s="162"/>
      <c r="D21" s="162"/>
      <c r="E21" s="162"/>
      <c r="F21" s="162"/>
      <c r="G21" s="162"/>
      <c r="H21" s="162"/>
      <c r="I21" s="162"/>
    </row>
    <row r="22" spans="2:11" hidden="1" x14ac:dyDescent="0.2">
      <c r="B22" s="162"/>
      <c r="C22" s="162"/>
      <c r="D22" s="162"/>
      <c r="E22" s="162"/>
      <c r="F22" s="162"/>
      <c r="G22" s="162"/>
      <c r="H22" s="162"/>
      <c r="I22" s="162"/>
    </row>
    <row r="23" spans="2:11" hidden="1" x14ac:dyDescent="0.2">
      <c r="B23" s="162"/>
      <c r="C23" s="162"/>
      <c r="D23" s="162"/>
      <c r="E23" s="162"/>
      <c r="F23" s="162"/>
      <c r="G23" s="162"/>
      <c r="H23" s="162"/>
      <c r="I23" s="162"/>
    </row>
    <row r="24" spans="2:11" ht="26" customHeight="1" x14ac:dyDescent="0.2">
      <c r="B24" s="176" t="s">
        <v>738</v>
      </c>
      <c r="C24" s="176"/>
      <c r="D24" s="176"/>
      <c r="E24" s="176"/>
      <c r="F24" s="176"/>
      <c r="G24" s="176"/>
      <c r="H24" s="176"/>
      <c r="I24" s="176"/>
    </row>
    <row r="25" spans="2:11" ht="26" customHeight="1" x14ac:dyDescent="0.2">
      <c r="B25" s="177" t="s">
        <v>743</v>
      </c>
      <c r="C25" s="177"/>
      <c r="D25" s="177"/>
      <c r="E25" s="177"/>
      <c r="F25" s="177"/>
      <c r="G25" s="177"/>
      <c r="H25" s="177"/>
      <c r="I25" s="177"/>
    </row>
    <row r="26" spans="2:11" x14ac:dyDescent="0.2">
      <c r="B26" s="174" t="s">
        <v>723</v>
      </c>
      <c r="C26" s="174"/>
      <c r="D26" s="174"/>
      <c r="E26" s="174"/>
      <c r="F26" s="174"/>
      <c r="G26" s="174"/>
      <c r="H26" s="174"/>
      <c r="I26" s="174"/>
    </row>
    <row r="27" spans="2:11" x14ac:dyDescent="0.2">
      <c r="B27" s="164" t="s">
        <v>703</v>
      </c>
      <c r="C27" s="151" t="s">
        <v>724</v>
      </c>
      <c r="D27" s="151" t="s">
        <v>704</v>
      </c>
      <c r="E27" s="151" t="s">
        <v>705</v>
      </c>
      <c r="F27" s="151" t="s">
        <v>706</v>
      </c>
      <c r="G27" s="151" t="s">
        <v>707</v>
      </c>
      <c r="H27" s="151" t="s">
        <v>708</v>
      </c>
      <c r="I27" s="151" t="s">
        <v>709</v>
      </c>
    </row>
    <row r="28" spans="2:11" ht="16" x14ac:dyDescent="0.2">
      <c r="B28" s="153" t="s">
        <v>723</v>
      </c>
      <c r="C28" s="153"/>
      <c r="D28" s="153"/>
      <c r="E28" s="153"/>
      <c r="F28" s="153"/>
      <c r="G28" s="153"/>
      <c r="H28" s="153"/>
      <c r="I28" s="153"/>
    </row>
    <row r="29" spans="2:11" ht="16" x14ac:dyDescent="0.2">
      <c r="B29" s="153" t="s">
        <v>710</v>
      </c>
      <c r="C29" s="153"/>
      <c r="D29" s="153"/>
      <c r="E29" s="153"/>
      <c r="F29" s="153"/>
      <c r="G29" s="153"/>
      <c r="H29" s="153"/>
      <c r="I29" s="153"/>
    </row>
    <row r="30" spans="2:11" ht="16" x14ac:dyDescent="0.2">
      <c r="B30" s="152" t="s">
        <v>711</v>
      </c>
      <c r="C30" s="153"/>
      <c r="D30" s="153"/>
      <c r="E30" s="153"/>
      <c r="F30" s="153"/>
      <c r="G30" s="153"/>
      <c r="H30" s="153"/>
      <c r="I30" s="153"/>
    </row>
    <row r="31" spans="2:11" ht="32" x14ac:dyDescent="0.2">
      <c r="B31" s="123" t="s">
        <v>757</v>
      </c>
      <c r="C31" s="154">
        <v>1</v>
      </c>
      <c r="D31" s="154" t="s">
        <v>725</v>
      </c>
      <c r="E31" s="154">
        <v>1</v>
      </c>
      <c r="F31" s="154">
        <v>1</v>
      </c>
      <c r="G31" s="155">
        <v>5000000</v>
      </c>
      <c r="H31" s="155">
        <f>+G31*F31*E31*C31</f>
        <v>5000000</v>
      </c>
      <c r="I31" s="155">
        <f>+H31</f>
        <v>5000000</v>
      </c>
    </row>
    <row r="32" spans="2:11" ht="32" x14ac:dyDescent="0.2">
      <c r="B32" s="123" t="s">
        <v>759</v>
      </c>
      <c r="C32" s="154">
        <v>1</v>
      </c>
      <c r="D32" s="154" t="s">
        <v>725</v>
      </c>
      <c r="E32" s="154">
        <v>1</v>
      </c>
      <c r="F32" s="154">
        <v>1</v>
      </c>
      <c r="G32" s="155">
        <v>3487000</v>
      </c>
      <c r="H32" s="155">
        <f t="shared" ref="H32:H34" si="0">+G32*F32*E32*C32</f>
        <v>3487000</v>
      </c>
      <c r="I32" s="155">
        <f t="shared" ref="I32:I34" si="1">+H32</f>
        <v>3487000</v>
      </c>
    </row>
    <row r="33" spans="2:9" ht="32" x14ac:dyDescent="0.2">
      <c r="B33" s="123" t="s">
        <v>760</v>
      </c>
      <c r="C33" s="154">
        <v>1</v>
      </c>
      <c r="D33" s="154" t="s">
        <v>725</v>
      </c>
      <c r="E33" s="154">
        <v>1</v>
      </c>
      <c r="F33" s="154">
        <v>1</v>
      </c>
      <c r="G33" s="155">
        <v>3487000</v>
      </c>
      <c r="H33" s="155">
        <f t="shared" si="0"/>
        <v>3487000</v>
      </c>
      <c r="I33" s="155">
        <f t="shared" si="1"/>
        <v>3487000</v>
      </c>
    </row>
    <row r="34" spans="2:9" ht="16" x14ac:dyDescent="0.2">
      <c r="B34" s="123" t="s">
        <v>758</v>
      </c>
      <c r="C34" s="154">
        <v>2</v>
      </c>
      <c r="D34" s="154" t="s">
        <v>727</v>
      </c>
      <c r="E34" s="154">
        <v>1</v>
      </c>
      <c r="F34" s="154">
        <v>1</v>
      </c>
      <c r="G34" s="155">
        <v>100000</v>
      </c>
      <c r="H34" s="155">
        <f t="shared" si="0"/>
        <v>200000</v>
      </c>
      <c r="I34" s="155">
        <f t="shared" si="1"/>
        <v>200000</v>
      </c>
    </row>
    <row r="35" spans="2:9" ht="16" x14ac:dyDescent="0.2">
      <c r="B35" s="156" t="s">
        <v>712</v>
      </c>
      <c r="C35" s="154"/>
      <c r="D35" s="154"/>
      <c r="E35" s="154"/>
      <c r="F35" s="154"/>
      <c r="G35" s="123"/>
      <c r="H35" s="123"/>
      <c r="I35" s="157">
        <f>SUM(I31:I34)</f>
        <v>12174000</v>
      </c>
    </row>
    <row r="36" spans="2:9" ht="16" x14ac:dyDescent="0.2">
      <c r="B36" s="152" t="s">
        <v>713</v>
      </c>
      <c r="C36" s="158"/>
      <c r="D36" s="158"/>
      <c r="E36" s="158"/>
      <c r="F36" s="158"/>
      <c r="G36" s="153"/>
      <c r="H36" s="153"/>
      <c r="I36" s="153"/>
    </row>
    <row r="37" spans="2:9" ht="16" x14ac:dyDescent="0.2">
      <c r="B37" s="123" t="s">
        <v>728</v>
      </c>
      <c r="C37" s="154">
        <v>1</v>
      </c>
      <c r="D37" s="154" t="s">
        <v>715</v>
      </c>
      <c r="E37" s="154"/>
      <c r="F37" s="154"/>
      <c r="G37" s="155">
        <v>186278</v>
      </c>
      <c r="H37" s="155">
        <f>+G37*C37</f>
        <v>186278</v>
      </c>
      <c r="I37" s="155">
        <f>+H37</f>
        <v>186278</v>
      </c>
    </row>
    <row r="38" spans="2:9" ht="16" x14ac:dyDescent="0.2">
      <c r="B38" s="123" t="s">
        <v>729</v>
      </c>
      <c r="C38" s="154">
        <v>1</v>
      </c>
      <c r="D38" s="154" t="s">
        <v>715</v>
      </c>
      <c r="E38" s="154"/>
      <c r="F38" s="154"/>
      <c r="G38" s="155">
        <v>185000</v>
      </c>
      <c r="H38" s="155">
        <f t="shared" ref="H38:H41" si="2">+G38*C38</f>
        <v>185000</v>
      </c>
      <c r="I38" s="155">
        <f t="shared" ref="I38:I41" si="3">+H38</f>
        <v>185000</v>
      </c>
    </row>
    <row r="39" spans="2:9" ht="16" x14ac:dyDescent="0.2">
      <c r="B39" s="123" t="s">
        <v>730</v>
      </c>
      <c r="C39" s="154">
        <v>50</v>
      </c>
      <c r="D39" s="154" t="s">
        <v>715</v>
      </c>
      <c r="E39" s="154"/>
      <c r="F39" s="154"/>
      <c r="G39" s="155">
        <v>12500</v>
      </c>
      <c r="H39" s="155">
        <f t="shared" si="2"/>
        <v>625000</v>
      </c>
      <c r="I39" s="155">
        <f t="shared" si="3"/>
        <v>625000</v>
      </c>
    </row>
    <row r="40" spans="2:9" ht="16" x14ac:dyDescent="0.2">
      <c r="B40" s="123" t="s">
        <v>731</v>
      </c>
      <c r="C40" s="154">
        <v>50</v>
      </c>
      <c r="D40" s="154" t="s">
        <v>715</v>
      </c>
      <c r="E40" s="154"/>
      <c r="F40" s="154"/>
      <c r="G40" s="155">
        <v>15000</v>
      </c>
      <c r="H40" s="155">
        <f t="shared" si="2"/>
        <v>750000</v>
      </c>
      <c r="I40" s="155">
        <f t="shared" si="3"/>
        <v>750000</v>
      </c>
    </row>
    <row r="41" spans="2:9" ht="16" x14ac:dyDescent="0.2">
      <c r="B41" s="123" t="s">
        <v>732</v>
      </c>
      <c r="C41" s="154">
        <v>50</v>
      </c>
      <c r="D41" s="154" t="s">
        <v>715</v>
      </c>
      <c r="E41" s="154"/>
      <c r="F41" s="154"/>
      <c r="G41" s="155">
        <v>25000</v>
      </c>
      <c r="H41" s="155">
        <f t="shared" si="2"/>
        <v>1250000</v>
      </c>
      <c r="I41" s="155">
        <f t="shared" si="3"/>
        <v>1250000</v>
      </c>
    </row>
    <row r="42" spans="2:9" ht="16" x14ac:dyDescent="0.2">
      <c r="B42" s="123" t="s">
        <v>716</v>
      </c>
      <c r="C42" s="154"/>
      <c r="D42" s="154"/>
      <c r="E42" s="154"/>
      <c r="F42" s="154"/>
      <c r="G42" s="155"/>
      <c r="H42" s="155"/>
      <c r="I42" s="157">
        <f>SUM(I37:I41)</f>
        <v>2996278</v>
      </c>
    </row>
    <row r="43" spans="2:9" x14ac:dyDescent="0.2">
      <c r="B43" s="123"/>
      <c r="C43" s="154"/>
      <c r="D43" s="154"/>
      <c r="E43" s="154"/>
      <c r="F43" s="154"/>
      <c r="G43" s="155"/>
      <c r="H43" s="155"/>
      <c r="I43" s="157"/>
    </row>
    <row r="44" spans="2:9" ht="16" x14ac:dyDescent="0.2">
      <c r="B44" s="123" t="s">
        <v>748</v>
      </c>
      <c r="C44" s="154"/>
      <c r="D44" s="154"/>
      <c r="E44" s="154"/>
      <c r="F44" s="154"/>
      <c r="G44" s="123"/>
      <c r="H44" s="123"/>
      <c r="I44" s="157">
        <f>+I35+I42</f>
        <v>15170278</v>
      </c>
    </row>
    <row r="45" spans="2:9" x14ac:dyDescent="0.2">
      <c r="B45" s="162"/>
      <c r="C45" s="165"/>
      <c r="D45" s="165"/>
      <c r="E45" s="165"/>
      <c r="F45" s="165"/>
      <c r="G45" s="162"/>
      <c r="H45" s="162"/>
      <c r="I45" s="162"/>
    </row>
    <row r="46" spans="2:9" ht="16" x14ac:dyDescent="0.2">
      <c r="B46" s="123" t="s">
        <v>733</v>
      </c>
      <c r="C46" s="154"/>
      <c r="D46" s="154"/>
      <c r="E46" s="154"/>
      <c r="F46" s="154"/>
      <c r="G46" s="123"/>
      <c r="H46" s="123"/>
      <c r="I46" s="123"/>
    </row>
    <row r="47" spans="2:9" ht="16" x14ac:dyDescent="0.2">
      <c r="B47" s="152" t="s">
        <v>719</v>
      </c>
      <c r="C47" s="158"/>
      <c r="D47" s="158"/>
      <c r="E47" s="158"/>
      <c r="F47" s="158"/>
      <c r="G47" s="153"/>
      <c r="H47" s="153"/>
      <c r="I47" s="153"/>
    </row>
    <row r="48" spans="2:9" ht="16" x14ac:dyDescent="0.2">
      <c r="B48" s="123" t="s">
        <v>734</v>
      </c>
      <c r="C48" s="154">
        <v>1</v>
      </c>
      <c r="D48" s="154" t="s">
        <v>735</v>
      </c>
      <c r="E48" s="154">
        <v>1</v>
      </c>
      <c r="F48" s="154"/>
      <c r="G48" s="155">
        <v>400000</v>
      </c>
      <c r="H48" s="155">
        <f>+G48*E48*C48</f>
        <v>400000</v>
      </c>
      <c r="I48" s="155">
        <f>+H48</f>
        <v>400000</v>
      </c>
    </row>
    <row r="49" spans="2:11" ht="16" x14ac:dyDescent="0.2">
      <c r="B49" s="123" t="s">
        <v>736</v>
      </c>
      <c r="C49" s="154">
        <v>2</v>
      </c>
      <c r="D49" s="154" t="s">
        <v>735</v>
      </c>
      <c r="E49" s="154">
        <v>1</v>
      </c>
      <c r="F49" s="154"/>
      <c r="G49" s="155">
        <v>480000</v>
      </c>
      <c r="H49" s="155">
        <f t="shared" ref="H49:H50" si="4">+G49*E49*C49</f>
        <v>960000</v>
      </c>
      <c r="I49" s="155">
        <f t="shared" ref="I49:I50" si="5">+H49</f>
        <v>960000</v>
      </c>
    </row>
    <row r="50" spans="2:11" ht="16" x14ac:dyDescent="0.2">
      <c r="B50" s="123" t="s">
        <v>737</v>
      </c>
      <c r="C50" s="154">
        <v>1</v>
      </c>
      <c r="D50" s="154" t="s">
        <v>735</v>
      </c>
      <c r="E50" s="154">
        <v>1</v>
      </c>
      <c r="F50" s="154"/>
      <c r="G50" s="155">
        <v>350000</v>
      </c>
      <c r="H50" s="155">
        <f t="shared" si="4"/>
        <v>350000</v>
      </c>
      <c r="I50" s="155">
        <f t="shared" si="5"/>
        <v>350000</v>
      </c>
    </row>
    <row r="51" spans="2:11" ht="16" x14ac:dyDescent="0.2">
      <c r="B51" s="123" t="s">
        <v>749</v>
      </c>
      <c r="C51" s="123"/>
      <c r="D51" s="123"/>
      <c r="E51" s="123"/>
      <c r="F51" s="123"/>
      <c r="G51" s="155"/>
      <c r="H51" s="155"/>
      <c r="I51" s="157">
        <f>SUM(I48:I50)</f>
        <v>1710000</v>
      </c>
    </row>
    <row r="52" spans="2:11" x14ac:dyDescent="0.2">
      <c r="B52" s="123"/>
      <c r="C52" s="123"/>
      <c r="D52" s="123"/>
      <c r="E52" s="123"/>
      <c r="F52" s="123"/>
      <c r="G52" s="123"/>
      <c r="H52" s="123"/>
      <c r="I52" s="156"/>
    </row>
    <row r="53" spans="2:11" ht="16" x14ac:dyDescent="0.2">
      <c r="B53" s="156" t="s">
        <v>750</v>
      </c>
      <c r="C53" s="123"/>
      <c r="D53" s="123"/>
      <c r="E53" s="123"/>
      <c r="F53" s="123"/>
      <c r="G53" s="123"/>
      <c r="H53" s="123"/>
      <c r="I53" s="157">
        <f>I44+I51</f>
        <v>16880278</v>
      </c>
    </row>
    <row r="54" spans="2:11" x14ac:dyDescent="0.2">
      <c r="B54" s="162"/>
      <c r="C54" s="162"/>
      <c r="D54" s="162"/>
      <c r="E54" s="162"/>
      <c r="F54" s="162"/>
      <c r="G54" s="162"/>
      <c r="H54" s="162"/>
      <c r="I54" s="162"/>
    </row>
    <row r="55" spans="2:11" x14ac:dyDescent="0.2">
      <c r="B55" s="162"/>
      <c r="C55" s="162"/>
      <c r="D55" s="162"/>
      <c r="E55" s="162"/>
      <c r="F55" s="162"/>
      <c r="G55" s="170" t="s">
        <v>746</v>
      </c>
      <c r="H55" s="170"/>
      <c r="I55" s="160">
        <f>I53*13</f>
        <v>219443614</v>
      </c>
    </row>
    <row r="56" spans="2:11" x14ac:dyDescent="0.2">
      <c r="B56" s="162"/>
      <c r="C56" s="162"/>
      <c r="D56" s="162"/>
      <c r="E56" s="162"/>
      <c r="F56" s="162"/>
      <c r="G56" s="169" t="s">
        <v>755</v>
      </c>
      <c r="H56" s="169"/>
      <c r="I56" s="160">
        <f>+I55*0.19</f>
        <v>41694286.660000004</v>
      </c>
    </row>
    <row r="57" spans="2:11" x14ac:dyDescent="0.2">
      <c r="B57" s="162"/>
      <c r="C57" s="162"/>
      <c r="D57" s="162"/>
      <c r="E57" s="162"/>
      <c r="F57" s="162"/>
      <c r="G57" s="171" t="s">
        <v>744</v>
      </c>
      <c r="H57" s="171"/>
      <c r="I57" s="163">
        <f>+I55+I56</f>
        <v>261137900.66</v>
      </c>
      <c r="K57" s="149"/>
    </row>
    <row r="58" spans="2:11" x14ac:dyDescent="0.2">
      <c r="B58" s="162"/>
      <c r="C58" s="162"/>
      <c r="D58" s="162"/>
      <c r="E58" s="162"/>
      <c r="F58" s="162"/>
      <c r="G58" s="162"/>
      <c r="H58" s="162"/>
      <c r="I58" s="166"/>
    </row>
    <row r="59" spans="2:11" x14ac:dyDescent="0.2">
      <c r="B59" s="174" t="s">
        <v>751</v>
      </c>
      <c r="C59" s="174"/>
      <c r="D59" s="174"/>
      <c r="E59" s="174"/>
      <c r="F59" s="174"/>
      <c r="G59" s="174"/>
      <c r="H59" s="174"/>
      <c r="I59" s="174"/>
    </row>
    <row r="60" spans="2:11" ht="18" customHeight="1" x14ac:dyDescent="0.2">
      <c r="B60" s="172" t="s">
        <v>738</v>
      </c>
      <c r="C60" s="172"/>
      <c r="D60" s="172"/>
      <c r="E60" s="172"/>
      <c r="F60" s="172"/>
      <c r="G60" s="172"/>
      <c r="H60" s="172"/>
      <c r="I60" s="172"/>
    </row>
    <row r="61" spans="2:11" ht="29" customHeight="1" x14ac:dyDescent="0.2">
      <c r="B61" s="173" t="s">
        <v>739</v>
      </c>
      <c r="C61" s="173"/>
      <c r="D61" s="173"/>
      <c r="E61" s="173"/>
      <c r="F61" s="173"/>
      <c r="G61" s="173"/>
      <c r="H61" s="173"/>
      <c r="I61" s="173"/>
    </row>
    <row r="62" spans="2:11" x14ac:dyDescent="0.2">
      <c r="B62" s="164" t="s">
        <v>703</v>
      </c>
      <c r="C62" s="151" t="s">
        <v>724</v>
      </c>
      <c r="D62" s="151" t="s">
        <v>704</v>
      </c>
      <c r="E62" s="151" t="s">
        <v>705</v>
      </c>
      <c r="F62" s="151" t="s">
        <v>706</v>
      </c>
      <c r="G62" s="151" t="s">
        <v>707</v>
      </c>
      <c r="H62" s="151" t="s">
        <v>708</v>
      </c>
      <c r="I62" s="151" t="s">
        <v>709</v>
      </c>
    </row>
    <row r="63" spans="2:11" ht="16" x14ac:dyDescent="0.2">
      <c r="B63" s="153" t="s">
        <v>710</v>
      </c>
      <c r="C63" s="153"/>
      <c r="D63" s="153"/>
      <c r="E63" s="153"/>
      <c r="F63" s="153"/>
      <c r="G63" s="153"/>
      <c r="H63" s="153"/>
      <c r="I63" s="153"/>
    </row>
    <row r="64" spans="2:11" ht="16" x14ac:dyDescent="0.2">
      <c r="B64" s="152" t="s">
        <v>711</v>
      </c>
      <c r="C64" s="153"/>
      <c r="D64" s="153"/>
      <c r="E64" s="153"/>
      <c r="F64" s="153"/>
      <c r="G64" s="153"/>
      <c r="H64" s="153"/>
      <c r="I64" s="153"/>
    </row>
    <row r="65" spans="2:9" ht="32" x14ac:dyDescent="0.2">
      <c r="B65" s="123" t="s">
        <v>761</v>
      </c>
      <c r="C65" s="154">
        <v>1</v>
      </c>
      <c r="D65" s="154" t="s">
        <v>725</v>
      </c>
      <c r="E65" s="154">
        <v>1</v>
      </c>
      <c r="F65" s="154">
        <v>1</v>
      </c>
      <c r="G65" s="155">
        <v>6000000</v>
      </c>
      <c r="H65" s="155">
        <f>+G65*F65*E65*C65</f>
        <v>6000000</v>
      </c>
      <c r="I65" s="155">
        <f>+H65</f>
        <v>6000000</v>
      </c>
    </row>
    <row r="66" spans="2:9" ht="32" x14ac:dyDescent="0.2">
      <c r="B66" s="123" t="s">
        <v>759</v>
      </c>
      <c r="C66" s="154">
        <v>1</v>
      </c>
      <c r="D66" s="154" t="s">
        <v>725</v>
      </c>
      <c r="E66" s="154">
        <v>1</v>
      </c>
      <c r="F66" s="154">
        <v>1</v>
      </c>
      <c r="G66" s="155">
        <v>5000000</v>
      </c>
      <c r="H66" s="155">
        <f t="shared" ref="H66:H68" si="6">+G66*F66*E66*C66</f>
        <v>5000000</v>
      </c>
      <c r="I66" s="155">
        <f t="shared" ref="I66:I68" si="7">+H66</f>
        <v>5000000</v>
      </c>
    </row>
    <row r="67" spans="2:9" ht="32" x14ac:dyDescent="0.2">
      <c r="B67" s="123" t="s">
        <v>762</v>
      </c>
      <c r="C67" s="154">
        <v>1</v>
      </c>
      <c r="D67" s="154" t="s">
        <v>725</v>
      </c>
      <c r="E67" s="154">
        <v>1</v>
      </c>
      <c r="F67" s="154">
        <v>1</v>
      </c>
      <c r="G67" s="155">
        <v>5000000</v>
      </c>
      <c r="H67" s="155">
        <f t="shared" si="6"/>
        <v>5000000</v>
      </c>
      <c r="I67" s="155">
        <f t="shared" si="7"/>
        <v>5000000</v>
      </c>
    </row>
    <row r="68" spans="2:9" ht="16" x14ac:dyDescent="0.2">
      <c r="B68" s="123" t="s">
        <v>726</v>
      </c>
      <c r="C68" s="154">
        <v>2</v>
      </c>
      <c r="D68" s="154" t="s">
        <v>727</v>
      </c>
      <c r="E68" s="154">
        <v>1</v>
      </c>
      <c r="F68" s="154">
        <v>1</v>
      </c>
      <c r="G68" s="155">
        <v>100000</v>
      </c>
      <c r="H68" s="155">
        <f t="shared" si="6"/>
        <v>200000</v>
      </c>
      <c r="I68" s="155">
        <f t="shared" si="7"/>
        <v>200000</v>
      </c>
    </row>
    <row r="69" spans="2:9" ht="16" x14ac:dyDescent="0.2">
      <c r="B69" s="123" t="s">
        <v>712</v>
      </c>
      <c r="C69" s="154"/>
      <c r="D69" s="154"/>
      <c r="E69" s="123"/>
      <c r="F69" s="123"/>
      <c r="G69" s="155"/>
      <c r="H69" s="155"/>
      <c r="I69" s="157">
        <f>SUM(I65:I68)</f>
        <v>16200000</v>
      </c>
    </row>
    <row r="70" spans="2:9" ht="16" x14ac:dyDescent="0.2">
      <c r="B70" s="152" t="s">
        <v>713</v>
      </c>
      <c r="C70" s="158"/>
      <c r="D70" s="158"/>
      <c r="E70" s="153"/>
      <c r="F70" s="153"/>
      <c r="G70" s="167"/>
      <c r="H70" s="167"/>
      <c r="I70" s="167"/>
    </row>
    <row r="71" spans="2:9" ht="16" x14ac:dyDescent="0.2">
      <c r="B71" s="123" t="s">
        <v>728</v>
      </c>
      <c r="C71" s="154">
        <v>1</v>
      </c>
      <c r="D71" s="154" t="s">
        <v>715</v>
      </c>
      <c r="E71" s="123"/>
      <c r="F71" s="123"/>
      <c r="G71" s="155">
        <v>185000</v>
      </c>
      <c r="H71" s="155">
        <f>+G71*C71</f>
        <v>185000</v>
      </c>
      <c r="I71" s="155">
        <f>+H71</f>
        <v>185000</v>
      </c>
    </row>
    <row r="72" spans="2:9" ht="16" x14ac:dyDescent="0.2">
      <c r="B72" s="123" t="s">
        <v>729</v>
      </c>
      <c r="C72" s="154">
        <v>1</v>
      </c>
      <c r="D72" s="154" t="s">
        <v>715</v>
      </c>
      <c r="E72" s="123"/>
      <c r="F72" s="123"/>
      <c r="G72" s="155">
        <v>185000</v>
      </c>
      <c r="H72" s="155">
        <f t="shared" ref="H72:H75" si="8">+G72*C72</f>
        <v>185000</v>
      </c>
      <c r="I72" s="155">
        <f t="shared" ref="I72:I75" si="9">+H72</f>
        <v>185000</v>
      </c>
    </row>
    <row r="73" spans="2:9" ht="16" x14ac:dyDescent="0.2">
      <c r="B73" s="123" t="s">
        <v>730</v>
      </c>
      <c r="C73" s="154">
        <v>50</v>
      </c>
      <c r="D73" s="154" t="s">
        <v>715</v>
      </c>
      <c r="E73" s="123"/>
      <c r="F73" s="123"/>
      <c r="G73" s="155">
        <v>12500</v>
      </c>
      <c r="H73" s="155">
        <f t="shared" si="8"/>
        <v>625000</v>
      </c>
      <c r="I73" s="155">
        <f t="shared" si="9"/>
        <v>625000</v>
      </c>
    </row>
    <row r="74" spans="2:9" ht="16" x14ac:dyDescent="0.2">
      <c r="B74" s="123" t="s">
        <v>731</v>
      </c>
      <c r="C74" s="154">
        <v>50</v>
      </c>
      <c r="D74" s="154" t="s">
        <v>715</v>
      </c>
      <c r="E74" s="123"/>
      <c r="F74" s="123"/>
      <c r="G74" s="155">
        <v>60000</v>
      </c>
      <c r="H74" s="155">
        <f t="shared" si="8"/>
        <v>3000000</v>
      </c>
      <c r="I74" s="155">
        <f t="shared" si="9"/>
        <v>3000000</v>
      </c>
    </row>
    <row r="75" spans="2:9" ht="16" x14ac:dyDescent="0.2">
      <c r="B75" s="123" t="s">
        <v>732</v>
      </c>
      <c r="C75" s="154">
        <v>50</v>
      </c>
      <c r="D75" s="154" t="s">
        <v>715</v>
      </c>
      <c r="E75" s="123"/>
      <c r="F75" s="123"/>
      <c r="G75" s="155">
        <v>25000</v>
      </c>
      <c r="H75" s="155">
        <f t="shared" si="8"/>
        <v>1250000</v>
      </c>
      <c r="I75" s="155">
        <f t="shared" si="9"/>
        <v>1250000</v>
      </c>
    </row>
    <row r="76" spans="2:9" ht="16" x14ac:dyDescent="0.2">
      <c r="B76" s="123" t="s">
        <v>716</v>
      </c>
      <c r="C76" s="123"/>
      <c r="D76" s="123"/>
      <c r="E76" s="123"/>
      <c r="F76" s="123"/>
      <c r="G76" s="155"/>
      <c r="H76" s="155"/>
      <c r="I76" s="157">
        <f>SUM(I71:I75)</f>
        <v>5245000</v>
      </c>
    </row>
    <row r="77" spans="2:9" x14ac:dyDescent="0.2">
      <c r="B77" s="123"/>
      <c r="C77" s="123"/>
      <c r="D77" s="123"/>
      <c r="E77" s="123"/>
      <c r="F77" s="123"/>
      <c r="G77" s="155"/>
      <c r="H77" s="155"/>
      <c r="I77" s="157"/>
    </row>
    <row r="78" spans="2:9" ht="16" x14ac:dyDescent="0.2">
      <c r="B78" s="152" t="s">
        <v>763</v>
      </c>
      <c r="C78" s="158"/>
      <c r="D78" s="158"/>
      <c r="E78" s="158"/>
      <c r="F78" s="158"/>
      <c r="G78" s="153"/>
      <c r="H78" s="153"/>
      <c r="I78" s="153"/>
    </row>
    <row r="79" spans="2:9" ht="16" x14ac:dyDescent="0.2">
      <c r="B79" s="123" t="s">
        <v>734</v>
      </c>
      <c r="C79" s="154">
        <v>1</v>
      </c>
      <c r="D79" s="154" t="s">
        <v>735</v>
      </c>
      <c r="E79" s="154">
        <v>1</v>
      </c>
      <c r="F79" s="154"/>
      <c r="G79" s="155">
        <v>418000</v>
      </c>
      <c r="H79" s="155">
        <f>+G79*E79*C79</f>
        <v>418000</v>
      </c>
      <c r="I79" s="155">
        <f>+H79</f>
        <v>418000</v>
      </c>
    </row>
    <row r="80" spans="2:9" ht="16" x14ac:dyDescent="0.2">
      <c r="B80" s="123" t="s">
        <v>736</v>
      </c>
      <c r="C80" s="154">
        <v>2</v>
      </c>
      <c r="D80" s="154" t="s">
        <v>735</v>
      </c>
      <c r="E80" s="154">
        <v>1</v>
      </c>
      <c r="F80" s="154"/>
      <c r="G80" s="155">
        <v>480000</v>
      </c>
      <c r="H80" s="155">
        <f t="shared" ref="H80:H81" si="10">+G80*E80*C80</f>
        <v>960000</v>
      </c>
      <c r="I80" s="155">
        <f t="shared" ref="I80:I81" si="11">+H80</f>
        <v>960000</v>
      </c>
    </row>
    <row r="81" spans="2:11" ht="16" x14ac:dyDescent="0.2">
      <c r="B81" s="123" t="s">
        <v>737</v>
      </c>
      <c r="C81" s="154">
        <v>1</v>
      </c>
      <c r="D81" s="154" t="s">
        <v>735</v>
      </c>
      <c r="E81" s="154">
        <v>1</v>
      </c>
      <c r="F81" s="154"/>
      <c r="G81" s="155">
        <v>350000</v>
      </c>
      <c r="H81" s="155">
        <f t="shared" si="10"/>
        <v>350000</v>
      </c>
      <c r="I81" s="155">
        <f t="shared" si="11"/>
        <v>350000</v>
      </c>
    </row>
    <row r="82" spans="2:11" ht="16" x14ac:dyDescent="0.2">
      <c r="B82" s="123" t="s">
        <v>749</v>
      </c>
      <c r="C82" s="123"/>
      <c r="D82" s="123"/>
      <c r="E82" s="123"/>
      <c r="F82" s="123"/>
      <c r="G82" s="155"/>
      <c r="H82" s="155"/>
      <c r="I82" s="157">
        <f>SUM(I79:I81)</f>
        <v>1728000</v>
      </c>
    </row>
    <row r="83" spans="2:11" x14ac:dyDescent="0.2">
      <c r="B83" s="123"/>
      <c r="C83" s="123"/>
      <c r="D83" s="123"/>
      <c r="E83" s="123"/>
      <c r="F83" s="123"/>
      <c r="G83" s="155"/>
      <c r="H83" s="155"/>
      <c r="I83" s="157"/>
    </row>
    <row r="84" spans="2:11" ht="16" x14ac:dyDescent="0.2">
      <c r="B84" s="156" t="s">
        <v>752</v>
      </c>
      <c r="C84" s="123"/>
      <c r="D84" s="123"/>
      <c r="E84" s="123"/>
      <c r="F84" s="123"/>
      <c r="G84" s="155"/>
      <c r="H84" s="155"/>
      <c r="I84" s="157">
        <f>+I69+I76+I82</f>
        <v>23173000</v>
      </c>
    </row>
    <row r="85" spans="2:11" x14ac:dyDescent="0.2">
      <c r="B85" s="162"/>
      <c r="C85" s="162"/>
      <c r="D85" s="162"/>
      <c r="E85" s="162"/>
      <c r="F85" s="162"/>
      <c r="G85" s="162"/>
      <c r="H85" s="162"/>
      <c r="I85" s="162"/>
    </row>
    <row r="86" spans="2:11" x14ac:dyDescent="0.2">
      <c r="B86" s="162"/>
      <c r="C86" s="162"/>
      <c r="D86" s="162"/>
      <c r="E86" s="162"/>
      <c r="F86" s="162"/>
      <c r="G86" s="170" t="s">
        <v>746</v>
      </c>
      <c r="H86" s="170"/>
      <c r="I86" s="160">
        <f>I84*13</f>
        <v>301249000</v>
      </c>
    </row>
    <row r="87" spans="2:11" x14ac:dyDescent="0.2">
      <c r="B87" s="162"/>
      <c r="C87" s="162"/>
      <c r="D87" s="162"/>
      <c r="E87" s="162"/>
      <c r="F87" s="162"/>
      <c r="G87" s="169" t="s">
        <v>755</v>
      </c>
      <c r="H87" s="169"/>
      <c r="I87" s="160">
        <f>+I86*0.19</f>
        <v>57237310</v>
      </c>
    </row>
    <row r="88" spans="2:11" x14ac:dyDescent="0.2">
      <c r="B88" s="162"/>
      <c r="C88" s="162"/>
      <c r="D88" s="162"/>
      <c r="E88" s="162"/>
      <c r="F88" s="162"/>
      <c r="G88" s="171" t="s">
        <v>744</v>
      </c>
      <c r="H88" s="171"/>
      <c r="I88" s="163">
        <f>+I86+I87</f>
        <v>358486310</v>
      </c>
    </row>
    <row r="91" spans="2:11" x14ac:dyDescent="0.2">
      <c r="I91" s="240" t="s">
        <v>753</v>
      </c>
    </row>
    <row r="92" spans="2:11" x14ac:dyDescent="0.2">
      <c r="I92" s="238"/>
    </row>
    <row r="93" spans="2:11" x14ac:dyDescent="0.2">
      <c r="I93" s="239">
        <f>I20+I57+I88</f>
        <v>965288270.65999997</v>
      </c>
      <c r="J93" s="148"/>
      <c r="K93" s="149"/>
    </row>
  </sheetData>
  <mergeCells count="15">
    <mergeCell ref="B26:I26"/>
    <mergeCell ref="G56:H56"/>
    <mergeCell ref="B1:H1"/>
    <mergeCell ref="B2:I2"/>
    <mergeCell ref="B3:I3"/>
    <mergeCell ref="B24:I24"/>
    <mergeCell ref="B25:I25"/>
    <mergeCell ref="G87:H87"/>
    <mergeCell ref="G86:H86"/>
    <mergeCell ref="G88:H88"/>
    <mergeCell ref="G55:H55"/>
    <mergeCell ref="G57:H57"/>
    <mergeCell ref="B60:I60"/>
    <mergeCell ref="B61:I61"/>
    <mergeCell ref="B59:I59"/>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A99"/>
  <sheetViews>
    <sheetView workbookViewId="0">
      <selection activeCell="A7" sqref="A7"/>
    </sheetView>
  </sheetViews>
  <sheetFormatPr baseColWidth="10" defaultColWidth="11.5" defaultRowHeight="15" x14ac:dyDescent="0.2"/>
  <cols>
    <col min="1" max="1" width="36.5" bestFit="1" customWidth="1"/>
  </cols>
  <sheetData>
    <row r="2" spans="1:1" x14ac:dyDescent="0.2">
      <c r="A2" s="125" t="s">
        <v>613</v>
      </c>
    </row>
    <row r="3" spans="1:1" x14ac:dyDescent="0.2">
      <c r="A3" t="s">
        <v>264</v>
      </c>
    </row>
    <row r="5" spans="1:1" x14ac:dyDescent="0.2">
      <c r="A5" s="125" t="s">
        <v>614</v>
      </c>
    </row>
    <row r="6" spans="1:1" x14ac:dyDescent="0.2">
      <c r="A6" t="s">
        <v>615</v>
      </c>
    </row>
    <row r="7" spans="1:1" x14ac:dyDescent="0.2">
      <c r="A7" t="s">
        <v>616</v>
      </c>
    </row>
    <row r="8" spans="1:1" x14ac:dyDescent="0.2">
      <c r="A8" t="s">
        <v>266</v>
      </c>
    </row>
    <row r="9" spans="1:1" x14ac:dyDescent="0.2">
      <c r="A9" t="s">
        <v>617</v>
      </c>
    </row>
    <row r="11" spans="1:1" x14ac:dyDescent="0.2">
      <c r="A11" s="125" t="s">
        <v>618</v>
      </c>
    </row>
    <row r="12" spans="1:1" x14ac:dyDescent="0.2">
      <c r="A12" t="s">
        <v>619</v>
      </c>
    </row>
    <row r="13" spans="1:1" x14ac:dyDescent="0.2">
      <c r="A13" t="s">
        <v>620</v>
      </c>
    </row>
    <row r="14" spans="1:1" x14ac:dyDescent="0.2">
      <c r="A14" t="s">
        <v>621</v>
      </c>
    </row>
    <row r="15" spans="1:1" x14ac:dyDescent="0.2">
      <c r="A15" t="s">
        <v>622</v>
      </c>
    </row>
    <row r="16" spans="1:1" x14ac:dyDescent="0.2">
      <c r="A16" t="s">
        <v>623</v>
      </c>
    </row>
    <row r="17" spans="1:1" x14ac:dyDescent="0.2">
      <c r="A17" t="s">
        <v>624</v>
      </c>
    </row>
    <row r="18" spans="1:1" x14ac:dyDescent="0.2">
      <c r="A18" t="s">
        <v>625</v>
      </c>
    </row>
    <row r="19" spans="1:1" x14ac:dyDescent="0.2">
      <c r="A19" t="s">
        <v>626</v>
      </c>
    </row>
    <row r="20" spans="1:1" x14ac:dyDescent="0.2">
      <c r="A20" t="s">
        <v>627</v>
      </c>
    </row>
    <row r="21" spans="1:1" x14ac:dyDescent="0.2">
      <c r="A21" t="s">
        <v>628</v>
      </c>
    </row>
    <row r="22" spans="1:1" x14ac:dyDescent="0.2">
      <c r="A22" t="s">
        <v>629</v>
      </c>
    </row>
    <row r="23" spans="1:1" x14ac:dyDescent="0.2">
      <c r="A23" t="s">
        <v>268</v>
      </c>
    </row>
    <row r="24" spans="1:1" x14ac:dyDescent="0.2">
      <c r="A24" t="s">
        <v>630</v>
      </c>
    </row>
    <row r="25" spans="1:1" x14ac:dyDescent="0.2">
      <c r="A25" t="s">
        <v>631</v>
      </c>
    </row>
    <row r="26" spans="1:1" x14ac:dyDescent="0.2">
      <c r="A26" t="s">
        <v>632</v>
      </c>
    </row>
    <row r="27" spans="1:1" x14ac:dyDescent="0.2">
      <c r="A27" t="s">
        <v>633</v>
      </c>
    </row>
    <row r="28" spans="1:1" x14ac:dyDescent="0.2">
      <c r="A28" t="s">
        <v>634</v>
      </c>
    </row>
    <row r="29" spans="1:1" x14ac:dyDescent="0.2">
      <c r="A29" t="s">
        <v>635</v>
      </c>
    </row>
    <row r="30" spans="1:1" x14ac:dyDescent="0.2">
      <c r="A30" t="s">
        <v>636</v>
      </c>
    </row>
    <row r="31" spans="1:1" x14ac:dyDescent="0.2">
      <c r="A31" t="s">
        <v>637</v>
      </c>
    </row>
    <row r="32" spans="1:1" x14ac:dyDescent="0.2">
      <c r="A32" t="s">
        <v>638</v>
      </c>
    </row>
    <row r="33" spans="1:1" x14ac:dyDescent="0.2">
      <c r="A33" t="s">
        <v>639</v>
      </c>
    </row>
    <row r="34" spans="1:1" x14ac:dyDescent="0.2">
      <c r="A34" t="s">
        <v>640</v>
      </c>
    </row>
    <row r="35" spans="1:1" x14ac:dyDescent="0.2">
      <c r="A35" t="s">
        <v>641</v>
      </c>
    </row>
    <row r="36" spans="1:1" x14ac:dyDescent="0.2">
      <c r="A36" t="s">
        <v>642</v>
      </c>
    </row>
    <row r="37" spans="1:1" x14ac:dyDescent="0.2">
      <c r="A37" t="s">
        <v>643</v>
      </c>
    </row>
    <row r="39" spans="1:1" x14ac:dyDescent="0.2">
      <c r="A39" s="125" t="s">
        <v>644</v>
      </c>
    </row>
    <row r="40" spans="1:1" x14ac:dyDescent="0.2">
      <c r="A40" s="126" t="s">
        <v>645</v>
      </c>
    </row>
    <row r="41" spans="1:1" x14ac:dyDescent="0.2">
      <c r="A41" s="126" t="s">
        <v>646</v>
      </c>
    </row>
    <row r="42" spans="1:1" x14ac:dyDescent="0.2">
      <c r="A42" s="126" t="s">
        <v>647</v>
      </c>
    </row>
    <row r="43" spans="1:1" x14ac:dyDescent="0.2">
      <c r="A43" s="126" t="s">
        <v>648</v>
      </c>
    </row>
    <row r="44" spans="1:1" x14ac:dyDescent="0.2">
      <c r="A44" s="126" t="s">
        <v>649</v>
      </c>
    </row>
    <row r="45" spans="1:1" x14ac:dyDescent="0.2">
      <c r="A45" s="126" t="s">
        <v>650</v>
      </c>
    </row>
    <row r="46" spans="1:1" x14ac:dyDescent="0.2">
      <c r="A46" s="126" t="s">
        <v>651</v>
      </c>
    </row>
    <row r="47" spans="1:1" x14ac:dyDescent="0.2">
      <c r="A47" s="126" t="s">
        <v>652</v>
      </c>
    </row>
    <row r="48" spans="1:1" x14ac:dyDescent="0.2">
      <c r="A48" s="126" t="s">
        <v>653</v>
      </c>
    </row>
    <row r="49" spans="1:1" x14ac:dyDescent="0.2">
      <c r="A49" s="126" t="s">
        <v>654</v>
      </c>
    </row>
    <row r="50" spans="1:1" x14ac:dyDescent="0.2">
      <c r="A50" s="126" t="s">
        <v>655</v>
      </c>
    </row>
    <row r="51" spans="1:1" x14ac:dyDescent="0.2">
      <c r="A51" s="126" t="s">
        <v>656</v>
      </c>
    </row>
    <row r="52" spans="1:1" x14ac:dyDescent="0.2">
      <c r="A52" s="126" t="s">
        <v>657</v>
      </c>
    </row>
    <row r="53" spans="1:1" x14ac:dyDescent="0.2">
      <c r="A53" s="126" t="s">
        <v>658</v>
      </c>
    </row>
    <row r="54" spans="1:1" x14ac:dyDescent="0.2">
      <c r="A54" s="126" t="s">
        <v>659</v>
      </c>
    </row>
    <row r="55" spans="1:1" x14ac:dyDescent="0.2">
      <c r="A55" s="126" t="s">
        <v>660</v>
      </c>
    </row>
    <row r="56" spans="1:1" x14ac:dyDescent="0.2">
      <c r="A56" s="126" t="s">
        <v>661</v>
      </c>
    </row>
    <row r="57" spans="1:1" x14ac:dyDescent="0.2">
      <c r="A57" s="126" t="s">
        <v>662</v>
      </c>
    </row>
    <row r="58" spans="1:1" x14ac:dyDescent="0.2">
      <c r="A58" s="126" t="s">
        <v>663</v>
      </c>
    </row>
    <row r="59" spans="1:1" x14ac:dyDescent="0.2">
      <c r="A59" s="126" t="s">
        <v>664</v>
      </c>
    </row>
    <row r="60" spans="1:1" x14ac:dyDescent="0.2">
      <c r="A60" s="126" t="s">
        <v>665</v>
      </c>
    </row>
    <row r="61" spans="1:1" x14ac:dyDescent="0.2">
      <c r="A61" s="126" t="s">
        <v>666</v>
      </c>
    </row>
    <row r="62" spans="1:1" x14ac:dyDescent="0.2">
      <c r="A62" s="126" t="s">
        <v>667</v>
      </c>
    </row>
    <row r="63" spans="1:1" x14ac:dyDescent="0.2">
      <c r="A63" s="126" t="s">
        <v>668</v>
      </c>
    </row>
    <row r="64" spans="1:1" x14ac:dyDescent="0.2">
      <c r="A64" s="126" t="s">
        <v>278</v>
      </c>
    </row>
    <row r="65" spans="1:1" x14ac:dyDescent="0.2">
      <c r="A65" s="126" t="s">
        <v>669</v>
      </c>
    </row>
    <row r="66" spans="1:1" x14ac:dyDescent="0.2">
      <c r="A66" s="126" t="s">
        <v>670</v>
      </c>
    </row>
    <row r="67" spans="1:1" x14ac:dyDescent="0.2">
      <c r="A67" s="126" t="s">
        <v>671</v>
      </c>
    </row>
    <row r="68" spans="1:1" x14ac:dyDescent="0.2">
      <c r="A68" s="126" t="s">
        <v>672</v>
      </c>
    </row>
    <row r="69" spans="1:1" x14ac:dyDescent="0.2">
      <c r="A69" s="126" t="s">
        <v>673</v>
      </c>
    </row>
    <row r="70" spans="1:1" x14ac:dyDescent="0.2">
      <c r="A70" s="126" t="s">
        <v>674</v>
      </c>
    </row>
    <row r="71" spans="1:1" x14ac:dyDescent="0.2">
      <c r="A71" s="126" t="s">
        <v>281</v>
      </c>
    </row>
    <row r="72" spans="1:1" x14ac:dyDescent="0.2">
      <c r="A72" s="126" t="s">
        <v>284</v>
      </c>
    </row>
    <row r="73" spans="1:1" x14ac:dyDescent="0.2">
      <c r="A73" s="126" t="s">
        <v>675</v>
      </c>
    </row>
    <row r="74" spans="1:1" x14ac:dyDescent="0.2">
      <c r="A74" s="126" t="s">
        <v>676</v>
      </c>
    </row>
    <row r="75" spans="1:1" x14ac:dyDescent="0.2">
      <c r="A75" s="126" t="s">
        <v>677</v>
      </c>
    </row>
    <row r="76" spans="1:1" x14ac:dyDescent="0.2">
      <c r="A76" s="126" t="s">
        <v>678</v>
      </c>
    </row>
    <row r="77" spans="1:1" x14ac:dyDescent="0.2">
      <c r="A77" s="126" t="s">
        <v>679</v>
      </c>
    </row>
    <row r="78" spans="1:1" x14ac:dyDescent="0.2">
      <c r="A78" s="126" t="s">
        <v>680</v>
      </c>
    </row>
    <row r="79" spans="1:1" x14ac:dyDescent="0.2">
      <c r="A79" s="126" t="s">
        <v>681</v>
      </c>
    </row>
    <row r="80" spans="1:1" x14ac:dyDescent="0.2">
      <c r="A80" s="126" t="s">
        <v>682</v>
      </c>
    </row>
    <row r="81" spans="1:1" x14ac:dyDescent="0.2">
      <c r="A81" s="126" t="s">
        <v>683</v>
      </c>
    </row>
    <row r="82" spans="1:1" x14ac:dyDescent="0.2">
      <c r="A82" s="126" t="s">
        <v>684</v>
      </c>
    </row>
    <row r="83" spans="1:1" x14ac:dyDescent="0.2">
      <c r="A83" s="126" t="s">
        <v>685</v>
      </c>
    </row>
    <row r="84" spans="1:1" x14ac:dyDescent="0.2">
      <c r="A84" s="126" t="s">
        <v>686</v>
      </c>
    </row>
    <row r="85" spans="1:1" x14ac:dyDescent="0.2">
      <c r="A85" s="126" t="s">
        <v>687</v>
      </c>
    </row>
    <row r="86" spans="1:1" x14ac:dyDescent="0.2">
      <c r="A86" s="126" t="s">
        <v>688</v>
      </c>
    </row>
    <row r="87" spans="1:1" x14ac:dyDescent="0.2">
      <c r="A87" s="126" t="s">
        <v>689</v>
      </c>
    </row>
    <row r="88" spans="1:1" x14ac:dyDescent="0.2">
      <c r="A88" s="126" t="s">
        <v>690</v>
      </c>
    </row>
    <row r="89" spans="1:1" x14ac:dyDescent="0.2">
      <c r="A89" s="126" t="s">
        <v>691</v>
      </c>
    </row>
    <row r="90" spans="1:1" x14ac:dyDescent="0.2">
      <c r="A90" s="126" t="s">
        <v>692</v>
      </c>
    </row>
    <row r="91" spans="1:1" x14ac:dyDescent="0.2">
      <c r="A91" s="126" t="s">
        <v>693</v>
      </c>
    </row>
    <row r="92" spans="1:1" x14ac:dyDescent="0.2">
      <c r="A92" s="126" t="s">
        <v>694</v>
      </c>
    </row>
    <row r="93" spans="1:1" x14ac:dyDescent="0.2">
      <c r="A93" s="126" t="s">
        <v>695</v>
      </c>
    </row>
    <row r="94" spans="1:1" x14ac:dyDescent="0.2">
      <c r="A94" s="126" t="s">
        <v>696</v>
      </c>
    </row>
    <row r="95" spans="1:1" x14ac:dyDescent="0.2">
      <c r="A95" s="126" t="s">
        <v>697</v>
      </c>
    </row>
    <row r="96" spans="1:1" x14ac:dyDescent="0.2">
      <c r="A96" s="126" t="s">
        <v>698</v>
      </c>
    </row>
    <row r="97" spans="1:1" x14ac:dyDescent="0.2">
      <c r="A97" s="126" t="s">
        <v>699</v>
      </c>
    </row>
    <row r="98" spans="1:1" x14ac:dyDescent="0.2">
      <c r="A98" s="126" t="s">
        <v>700</v>
      </c>
    </row>
    <row r="99" spans="1:1" x14ac:dyDescent="0.2">
      <c r="A99" s="126" t="s">
        <v>701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INSTRUCCIONES</vt:lpstr>
      <vt:lpstr>Objeto + Area de influencia</vt:lpstr>
      <vt:lpstr>Tipo de gasto y categoria</vt:lpstr>
      <vt:lpstr>Resumen</vt:lpstr>
      <vt:lpstr>Articulacion SGR3-PAI</vt:lpstr>
      <vt:lpstr>Presupuesto</vt:lpstr>
      <vt:lpstr>Proyecto</vt:lpstr>
      <vt:lpstr>Objetivos4</vt:lpstr>
      <vt:lpstr>PRO</vt:lpstr>
      <vt:lpstr>PROY</vt:lpstr>
      <vt:lpstr>RESPONSABILIDAD_AMBIENTAL_SECTORIAL</vt:lpstr>
      <vt:lpstr>SGIOBE</vt:lpstr>
      <vt:lpstr>SUBPRO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JoseRamiro Benjumea Narvaez</dc:creator>
  <cp:keywords/>
  <dc:description/>
  <cp:lastModifiedBy>Juan Carlos Neira Cardona</cp:lastModifiedBy>
  <cp:revision/>
  <dcterms:created xsi:type="dcterms:W3CDTF">2022-08-19T02:37:45Z</dcterms:created>
  <dcterms:modified xsi:type="dcterms:W3CDTF">2026-03-31T13:16:52Z</dcterms:modified>
  <cp:category/>
  <cp:contentStatus/>
</cp:coreProperties>
</file>