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PRO_CONTRATOS\Desktop\CONTRATACION 2026\1. ESTUDIOS DE MERCADO 2026\1. GENERAL\23. ASEO\"/>
    </mc:Choice>
  </mc:AlternateContent>
  <xr:revisionPtr revIDLastSave="0" documentId="13_ncr:1_{34D1543F-FBB0-42AC-8A1A-709F332CBEE3}" xr6:coauthVersionLast="47" xr6:coauthVersionMax="47" xr10:uidLastSave="{00000000-0000-0000-0000-000000000000}"/>
  <bookViews>
    <workbookView xWindow="-120" yWindow="-120" windowWidth="29040" windowHeight="15840" xr2:uid="{EAB23ADB-25B1-402F-B8F7-A3E866594A67}"/>
  </bookViews>
  <sheets>
    <sheet name="Hoja 1" sheetId="1" r:id="rId1"/>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7" i="1" l="1"/>
  <c r="Z6" i="1"/>
  <c r="Z5" i="1"/>
  <c r="Z8" i="1"/>
  <c r="Z9" i="1"/>
  <c r="Z10" i="1"/>
  <c r="Z11" i="1"/>
  <c r="Z12" i="1"/>
  <c r="Z13" i="1"/>
  <c r="Z14" i="1"/>
  <c r="Z15" i="1"/>
  <c r="Z16" i="1"/>
  <c r="Z17" i="1"/>
  <c r="Z18" i="1"/>
  <c r="Z19" i="1"/>
  <c r="Z20" i="1"/>
  <c r="Z21" i="1"/>
  <c r="Z22" i="1"/>
  <c r="Z23" i="1"/>
  <c r="Z24" i="1"/>
  <c r="Z25" i="1"/>
  <c r="Z26" i="1"/>
  <c r="Z27" i="1"/>
  <c r="Z28" i="1"/>
  <c r="Z29" i="1"/>
  <c r="Z30" i="1"/>
  <c r="Z31" i="1"/>
  <c r="Z32" i="1"/>
  <c r="Z33" i="1"/>
  <c r="Z4" i="1"/>
  <c r="S6" i="1" l="1"/>
  <c r="S10" i="1"/>
  <c r="Q33" i="1"/>
  <c r="R33" i="1" s="1"/>
  <c r="S33" i="1" s="1"/>
  <c r="Q32" i="1"/>
  <c r="R32" i="1" s="1"/>
  <c r="S32" i="1" s="1"/>
  <c r="Q31" i="1"/>
  <c r="R31" i="1" s="1"/>
  <c r="S31" i="1" s="1"/>
  <c r="Q30" i="1"/>
  <c r="R30" i="1" s="1"/>
  <c r="S30" i="1" s="1"/>
  <c r="Q29" i="1"/>
  <c r="R29" i="1" s="1"/>
  <c r="S29" i="1" s="1"/>
  <c r="Q28" i="1"/>
  <c r="R28" i="1" s="1"/>
  <c r="S28" i="1" s="1"/>
  <c r="Q27" i="1"/>
  <c r="R27" i="1" s="1"/>
  <c r="S27" i="1" s="1"/>
  <c r="Q26" i="1"/>
  <c r="R26" i="1" s="1"/>
  <c r="S26" i="1" s="1"/>
  <c r="Q25" i="1"/>
  <c r="R25" i="1" s="1"/>
  <c r="S25" i="1" s="1"/>
  <c r="R24" i="1"/>
  <c r="S24" i="1" s="1"/>
  <c r="Q24" i="1"/>
  <c r="Q23" i="1"/>
  <c r="R23" i="1" s="1"/>
  <c r="S23" i="1" s="1"/>
  <c r="Q22" i="1"/>
  <c r="R22" i="1" s="1"/>
  <c r="S22" i="1" s="1"/>
  <c r="Q21" i="1"/>
  <c r="R21" i="1" s="1"/>
  <c r="S21" i="1" s="1"/>
  <c r="Q20" i="1"/>
  <c r="R20" i="1" s="1"/>
  <c r="S20" i="1" s="1"/>
  <c r="Q19" i="1"/>
  <c r="R19" i="1" s="1"/>
  <c r="S19" i="1" s="1"/>
  <c r="Q18" i="1"/>
  <c r="R18" i="1" s="1"/>
  <c r="S18" i="1" s="1"/>
  <c r="Q17" i="1"/>
  <c r="R17" i="1" s="1"/>
  <c r="S17" i="1" s="1"/>
  <c r="Q16" i="1"/>
  <c r="R16" i="1" s="1"/>
  <c r="S16" i="1" s="1"/>
  <c r="Q15" i="1"/>
  <c r="R15" i="1" s="1"/>
  <c r="S15" i="1" s="1"/>
  <c r="Q14" i="1"/>
  <c r="R14" i="1" s="1"/>
  <c r="S14" i="1" s="1"/>
  <c r="Q13" i="1"/>
  <c r="R13" i="1" s="1"/>
  <c r="S13" i="1" s="1"/>
  <c r="Q12" i="1"/>
  <c r="R12" i="1" s="1"/>
  <c r="S12" i="1" s="1"/>
  <c r="Q11" i="1"/>
  <c r="R11" i="1" s="1"/>
  <c r="S11" i="1" s="1"/>
  <c r="Q10" i="1"/>
  <c r="R10" i="1" s="1"/>
  <c r="Q9" i="1"/>
  <c r="R9" i="1" s="1"/>
  <c r="S9" i="1" s="1"/>
  <c r="Q8" i="1"/>
  <c r="R8" i="1" s="1"/>
  <c r="S8" i="1" s="1"/>
  <c r="Q7" i="1"/>
  <c r="R7" i="1" s="1"/>
  <c r="S7" i="1" s="1"/>
  <c r="Q6" i="1"/>
  <c r="R6" i="1" s="1"/>
  <c r="Q5" i="1"/>
  <c r="R5" i="1" s="1"/>
  <c r="S5" i="1" s="1"/>
  <c r="Q4" i="1"/>
  <c r="R4" i="1" s="1"/>
  <c r="S4" i="1" s="1"/>
  <c r="S34" i="1" l="1"/>
  <c r="U5" i="1"/>
  <c r="AB33" i="1" l="1"/>
  <c r="AC33" i="1" s="1"/>
  <c r="AB15" i="1"/>
  <c r="AB23" i="1"/>
  <c r="AB27" i="1"/>
  <c r="AB31" i="1"/>
  <c r="AB6" i="1"/>
  <c r="U7" i="1"/>
  <c r="U11" i="1"/>
  <c r="AB11" i="1" s="1"/>
  <c r="AB12" i="1"/>
  <c r="AC12" i="1" s="1"/>
  <c r="U13" i="1"/>
  <c r="AB13" i="1" s="1"/>
  <c r="AC13" i="1" s="1"/>
  <c r="U16" i="1"/>
  <c r="U17" i="1"/>
  <c r="AB17" i="1" s="1"/>
  <c r="AC17" i="1" s="1"/>
  <c r="U18" i="1"/>
  <c r="U19" i="1"/>
  <c r="U20" i="1"/>
  <c r="U21" i="1"/>
  <c r="AB21" i="1" s="1"/>
  <c r="AC21" i="1" s="1"/>
  <c r="U24" i="1"/>
  <c r="U25" i="1"/>
  <c r="AB25" i="1" s="1"/>
  <c r="AC25" i="1" s="1"/>
  <c r="U26" i="1"/>
  <c r="AB28" i="1"/>
  <c r="AC28" i="1" s="1"/>
  <c r="U29" i="1"/>
  <c r="AB29" i="1" s="1"/>
  <c r="AC29" i="1" s="1"/>
  <c r="U30" i="1"/>
  <c r="U32" i="1"/>
  <c r="U4" i="1"/>
  <c r="G5" i="1"/>
  <c r="H5" i="1" s="1"/>
  <c r="I5" i="1" s="1"/>
  <c r="G6" i="1"/>
  <c r="H6" i="1" s="1"/>
  <c r="I6" i="1" s="1"/>
  <c r="G7" i="1"/>
  <c r="H7" i="1"/>
  <c r="I7" i="1" s="1"/>
  <c r="G8" i="1"/>
  <c r="H8" i="1" s="1"/>
  <c r="I8" i="1" s="1"/>
  <c r="G9" i="1"/>
  <c r="H9" i="1" s="1"/>
  <c r="I9" i="1" s="1"/>
  <c r="G10" i="1"/>
  <c r="H10" i="1" s="1"/>
  <c r="I10" i="1" s="1"/>
  <c r="G11" i="1"/>
  <c r="H11" i="1" s="1"/>
  <c r="I11" i="1" s="1"/>
  <c r="G12" i="1"/>
  <c r="H12" i="1" s="1"/>
  <c r="I12" i="1" s="1"/>
  <c r="G13" i="1"/>
  <c r="H13" i="1" s="1"/>
  <c r="I13" i="1" s="1"/>
  <c r="G14" i="1"/>
  <c r="H14" i="1" s="1"/>
  <c r="I14" i="1" s="1"/>
  <c r="G15" i="1"/>
  <c r="H15" i="1" s="1"/>
  <c r="I15" i="1" s="1"/>
  <c r="G16" i="1"/>
  <c r="H16" i="1" s="1"/>
  <c r="I16" i="1" s="1"/>
  <c r="G17" i="1"/>
  <c r="H17" i="1" s="1"/>
  <c r="I17" i="1" s="1"/>
  <c r="G18" i="1"/>
  <c r="H18" i="1" s="1"/>
  <c r="I18" i="1" s="1"/>
  <c r="G19" i="1"/>
  <c r="H19" i="1" s="1"/>
  <c r="I19" i="1" s="1"/>
  <c r="G20" i="1"/>
  <c r="H20" i="1" s="1"/>
  <c r="I20" i="1" s="1"/>
  <c r="G21" i="1"/>
  <c r="H21" i="1" s="1"/>
  <c r="I21" i="1" s="1"/>
  <c r="G22" i="1"/>
  <c r="H22" i="1" s="1"/>
  <c r="I22" i="1" s="1"/>
  <c r="G23" i="1"/>
  <c r="H23" i="1" s="1"/>
  <c r="I23" i="1" s="1"/>
  <c r="G24" i="1"/>
  <c r="H24" i="1" s="1"/>
  <c r="I24" i="1" s="1"/>
  <c r="G25" i="1"/>
  <c r="H25" i="1" s="1"/>
  <c r="I25" i="1" s="1"/>
  <c r="G26" i="1"/>
  <c r="H26" i="1" s="1"/>
  <c r="I26" i="1" s="1"/>
  <c r="G27" i="1"/>
  <c r="H27" i="1" s="1"/>
  <c r="I27" i="1" s="1"/>
  <c r="G28" i="1"/>
  <c r="H28" i="1" s="1"/>
  <c r="I28" i="1" s="1"/>
  <c r="G29" i="1"/>
  <c r="H29" i="1" s="1"/>
  <c r="I29" i="1" s="1"/>
  <c r="G30" i="1"/>
  <c r="H30" i="1" s="1"/>
  <c r="I30" i="1" s="1"/>
  <c r="G31" i="1"/>
  <c r="H31" i="1" s="1"/>
  <c r="I31" i="1" s="1"/>
  <c r="G32" i="1"/>
  <c r="H32" i="1" s="1"/>
  <c r="I32" i="1" s="1"/>
  <c r="G33" i="1"/>
  <c r="H33" i="1" s="1"/>
  <c r="I33" i="1" s="1"/>
  <c r="G4" i="1"/>
  <c r="H4" i="1" s="1"/>
  <c r="I4" i="1" s="1"/>
  <c r="AB9" i="1"/>
  <c r="L9" i="1"/>
  <c r="M9" i="1" s="1"/>
  <c r="N9" i="1" s="1"/>
  <c r="V9" i="1"/>
  <c r="W9" i="1"/>
  <c r="X9" i="1"/>
  <c r="Y9" i="1"/>
  <c r="L10" i="1"/>
  <c r="M10" i="1" s="1"/>
  <c r="N10" i="1" s="1"/>
  <c r="V10" i="1"/>
  <c r="W10" i="1"/>
  <c r="X10" i="1"/>
  <c r="Y10" i="1"/>
  <c r="L11" i="1"/>
  <c r="M11" i="1" s="1"/>
  <c r="N11" i="1" s="1"/>
  <c r="V11" i="1"/>
  <c r="W11" i="1"/>
  <c r="X11" i="1"/>
  <c r="Y11" i="1"/>
  <c r="L12" i="1"/>
  <c r="M12" i="1" s="1"/>
  <c r="N12" i="1" s="1"/>
  <c r="V12" i="1"/>
  <c r="W12" i="1"/>
  <c r="X12" i="1"/>
  <c r="Y12" i="1"/>
  <c r="L13" i="1"/>
  <c r="M13" i="1" s="1"/>
  <c r="N13" i="1" s="1"/>
  <c r="V13" i="1"/>
  <c r="W13" i="1"/>
  <c r="X13" i="1"/>
  <c r="Y13" i="1"/>
  <c r="L14" i="1"/>
  <c r="M14" i="1" s="1"/>
  <c r="N14" i="1" s="1"/>
  <c r="V14" i="1"/>
  <c r="W14" i="1"/>
  <c r="X14" i="1"/>
  <c r="Y14" i="1"/>
  <c r="L15" i="1"/>
  <c r="M15" i="1" s="1"/>
  <c r="N15" i="1" s="1"/>
  <c r="V15" i="1"/>
  <c r="W15" i="1"/>
  <c r="X15" i="1"/>
  <c r="Y15" i="1"/>
  <c r="L16" i="1"/>
  <c r="M16" i="1" s="1"/>
  <c r="N16" i="1" s="1"/>
  <c r="V16" i="1"/>
  <c r="W16" i="1"/>
  <c r="X16" i="1"/>
  <c r="Y16" i="1"/>
  <c r="L17" i="1"/>
  <c r="M17" i="1" s="1"/>
  <c r="N17" i="1" s="1"/>
  <c r="V17" i="1"/>
  <c r="W17" i="1"/>
  <c r="X17" i="1"/>
  <c r="Y17" i="1"/>
  <c r="L18" i="1"/>
  <c r="M18" i="1" s="1"/>
  <c r="N18" i="1" s="1"/>
  <c r="V18" i="1"/>
  <c r="W18" i="1"/>
  <c r="X18" i="1"/>
  <c r="Y18" i="1"/>
  <c r="L19" i="1"/>
  <c r="M19" i="1" s="1"/>
  <c r="N19" i="1" s="1"/>
  <c r="V19" i="1"/>
  <c r="W19" i="1"/>
  <c r="X19" i="1"/>
  <c r="Y19" i="1"/>
  <c r="L20" i="1"/>
  <c r="M20" i="1" s="1"/>
  <c r="N20" i="1" s="1"/>
  <c r="V20" i="1"/>
  <c r="W20" i="1"/>
  <c r="X20" i="1"/>
  <c r="Y20" i="1"/>
  <c r="L21" i="1"/>
  <c r="M21" i="1" s="1"/>
  <c r="N21" i="1" s="1"/>
  <c r="V21" i="1"/>
  <c r="W21" i="1"/>
  <c r="X21" i="1"/>
  <c r="Y21" i="1"/>
  <c r="L22" i="1"/>
  <c r="M22" i="1" s="1"/>
  <c r="N22" i="1" s="1"/>
  <c r="V22" i="1"/>
  <c r="W22" i="1"/>
  <c r="X22" i="1"/>
  <c r="Y22" i="1"/>
  <c r="L23" i="1"/>
  <c r="M23" i="1" s="1"/>
  <c r="N23" i="1" s="1"/>
  <c r="V23" i="1"/>
  <c r="W23" i="1"/>
  <c r="X23" i="1"/>
  <c r="Y23" i="1"/>
  <c r="L24" i="1"/>
  <c r="M24" i="1" s="1"/>
  <c r="N24" i="1" s="1"/>
  <c r="V24" i="1"/>
  <c r="W24" i="1"/>
  <c r="X24" i="1"/>
  <c r="Y24" i="1"/>
  <c r="L25" i="1"/>
  <c r="M25" i="1" s="1"/>
  <c r="N25" i="1" s="1"/>
  <c r="V25" i="1"/>
  <c r="W25" i="1"/>
  <c r="X25" i="1"/>
  <c r="Y25" i="1"/>
  <c r="L26" i="1"/>
  <c r="M26" i="1" s="1"/>
  <c r="N26" i="1" s="1"/>
  <c r="V26" i="1"/>
  <c r="W26" i="1"/>
  <c r="X26" i="1"/>
  <c r="Y26" i="1"/>
  <c r="L27" i="1"/>
  <c r="M27" i="1" s="1"/>
  <c r="N27" i="1" s="1"/>
  <c r="V27" i="1"/>
  <c r="W27" i="1"/>
  <c r="X27" i="1"/>
  <c r="Y27" i="1"/>
  <c r="L28" i="1"/>
  <c r="M28" i="1" s="1"/>
  <c r="N28" i="1" s="1"/>
  <c r="V28" i="1"/>
  <c r="W28" i="1"/>
  <c r="X28" i="1"/>
  <c r="Y28" i="1"/>
  <c r="L29" i="1"/>
  <c r="M29" i="1" s="1"/>
  <c r="N29" i="1" s="1"/>
  <c r="V29" i="1"/>
  <c r="W29" i="1"/>
  <c r="X29" i="1"/>
  <c r="Y29" i="1"/>
  <c r="L30" i="1"/>
  <c r="M30" i="1" s="1"/>
  <c r="N30" i="1" s="1"/>
  <c r="V30" i="1"/>
  <c r="W30" i="1"/>
  <c r="X30" i="1"/>
  <c r="Y30" i="1"/>
  <c r="L31" i="1"/>
  <c r="M31" i="1" s="1"/>
  <c r="N31" i="1" s="1"/>
  <c r="V31" i="1"/>
  <c r="W31" i="1"/>
  <c r="X31" i="1"/>
  <c r="Y31" i="1"/>
  <c r="L32" i="1"/>
  <c r="M32" i="1" s="1"/>
  <c r="N32" i="1" s="1"/>
  <c r="V32" i="1"/>
  <c r="W32" i="1"/>
  <c r="X32" i="1"/>
  <c r="Y32" i="1"/>
  <c r="L33" i="1"/>
  <c r="M33" i="1" s="1"/>
  <c r="N33" i="1" s="1"/>
  <c r="V33" i="1"/>
  <c r="W33" i="1"/>
  <c r="X33" i="1"/>
  <c r="Y33" i="1"/>
  <c r="L8" i="1"/>
  <c r="M8" i="1" s="1"/>
  <c r="N8" i="1" s="1"/>
  <c r="L7" i="1"/>
  <c r="M7" i="1" s="1"/>
  <c r="N7" i="1" s="1"/>
  <c r="L6" i="1"/>
  <c r="M6" i="1" s="1"/>
  <c r="N6" i="1" s="1"/>
  <c r="L5" i="1"/>
  <c r="M5" i="1" s="1"/>
  <c r="N5" i="1" s="1"/>
  <c r="L4" i="1"/>
  <c r="M4" i="1" s="1"/>
  <c r="N4" i="1" s="1"/>
  <c r="X5" i="1"/>
  <c r="X6" i="1"/>
  <c r="X7" i="1"/>
  <c r="X8" i="1"/>
  <c r="X4" i="1"/>
  <c r="W5" i="1"/>
  <c r="W6" i="1"/>
  <c r="W7" i="1"/>
  <c r="W8" i="1"/>
  <c r="W4" i="1"/>
  <c r="Y5" i="1"/>
  <c r="Y6" i="1"/>
  <c r="Y7" i="1"/>
  <c r="Y8" i="1"/>
  <c r="Y4" i="1"/>
  <c r="V7" i="1"/>
  <c r="V5" i="1"/>
  <c r="V6" i="1"/>
  <c r="V8" i="1"/>
  <c r="V4" i="1"/>
  <c r="I34" i="1" l="1"/>
  <c r="AB4" i="1"/>
  <c r="AB24" i="1"/>
  <c r="AC24" i="1" s="1"/>
  <c r="AD24" i="1" s="1"/>
  <c r="AB8" i="1"/>
  <c r="AC8" i="1" s="1"/>
  <c r="AD8" i="1" s="1"/>
  <c r="AB32" i="1"/>
  <c r="AC32" i="1" s="1"/>
  <c r="AD32" i="1" s="1"/>
  <c r="AB16" i="1"/>
  <c r="AC16" i="1" s="1"/>
  <c r="AD16" i="1" s="1"/>
  <c r="AC31" i="1"/>
  <c r="AD31" i="1" s="1"/>
  <c r="AC15" i="1"/>
  <c r="AD15" i="1" s="1"/>
  <c r="AC9" i="1"/>
  <c r="AD9" i="1" s="1"/>
  <c r="AC27" i="1"/>
  <c r="AD27" i="1" s="1"/>
  <c r="AC11" i="1"/>
  <c r="AD11" i="1" s="1"/>
  <c r="AD29" i="1"/>
  <c r="AD25" i="1"/>
  <c r="AC23" i="1"/>
  <c r="AD23" i="1" s="1"/>
  <c r="AB19" i="1"/>
  <c r="AC19" i="1" s="1"/>
  <c r="AD19" i="1" s="1"/>
  <c r="AD13" i="1"/>
  <c r="AD28" i="1"/>
  <c r="AD12" i="1"/>
  <c r="AD21" i="1"/>
  <c r="AD33" i="1"/>
  <c r="AD17" i="1"/>
  <c r="AB30" i="1"/>
  <c r="AC30" i="1" s="1"/>
  <c r="AD30" i="1" s="1"/>
  <c r="AB26" i="1"/>
  <c r="AC26" i="1" s="1"/>
  <c r="AD26" i="1" s="1"/>
  <c r="AB22" i="1"/>
  <c r="AC22" i="1" s="1"/>
  <c r="AD22" i="1" s="1"/>
  <c r="AB18" i="1"/>
  <c r="AC18" i="1" s="1"/>
  <c r="AD18" i="1" s="1"/>
  <c r="AB14" i="1"/>
  <c r="AC14" i="1" s="1"/>
  <c r="AD14" i="1" s="1"/>
  <c r="AB10" i="1"/>
  <c r="AC10" i="1" s="1"/>
  <c r="AD10" i="1" s="1"/>
  <c r="N34" i="1"/>
  <c r="U34" i="1"/>
  <c r="AB5" i="1"/>
  <c r="AC5" i="1" s="1"/>
  <c r="AD5" i="1" s="1"/>
  <c r="AC6" i="1"/>
  <c r="AD6" i="1" s="1"/>
  <c r="AB7" i="1" l="1"/>
  <c r="AC7" i="1" s="1"/>
  <c r="AD7" i="1" s="1"/>
  <c r="AC4" i="1"/>
  <c r="AD4" i="1" s="1"/>
  <c r="AB20" i="1"/>
  <c r="AC20" i="1" s="1"/>
  <c r="AD20" i="1" s="1"/>
  <c r="AD34" i="1" l="1"/>
</calcChain>
</file>

<file path=xl/sharedStrings.xml><?xml version="1.0" encoding="utf-8"?>
<sst xmlns="http://schemas.openxmlformats.org/spreadsheetml/2006/main" count="117" uniqueCount="66">
  <si>
    <t>Ítem</t>
  </si>
  <si>
    <t>Unidad de medida</t>
  </si>
  <si>
    <t>Can</t>
  </si>
  <si>
    <t>Valor Unitario</t>
  </si>
  <si>
    <t>Valor IVA</t>
  </si>
  <si>
    <t>Descripción</t>
  </si>
  <si>
    <t>Unidad de Medida</t>
  </si>
  <si>
    <t>TOTALES</t>
  </si>
  <si>
    <t>(%) IVA</t>
  </si>
  <si>
    <t>Sub Total (Uni+IVA)</t>
  </si>
  <si>
    <t>Valor Total</t>
  </si>
  <si>
    <t>TOTAL</t>
  </si>
  <si>
    <t>MUNICIPIO DE ANAPOIMA</t>
  </si>
  <si>
    <r>
      <rPr>
        <b/>
        <sz val="8"/>
        <color theme="1"/>
        <rFont val="Calibri"/>
        <family val="2"/>
        <scheme val="minor"/>
      </rPr>
      <t xml:space="preserve">Elaboró: </t>
    </r>
    <r>
      <rPr>
        <sz val="8"/>
        <color theme="1"/>
        <rFont val="Calibri"/>
        <family val="2"/>
        <scheme val="minor"/>
      </rPr>
      <t>Camila Moreno Sánchez - Profesional Universitario - Secretaría de Contratación</t>
    </r>
  </si>
  <si>
    <r>
      <rPr>
        <b/>
        <sz val="8"/>
        <color theme="1"/>
        <rFont val="Calibri"/>
        <family val="2"/>
        <scheme val="minor"/>
      </rPr>
      <t xml:space="preserve">Aprobó: </t>
    </r>
    <r>
      <rPr>
        <sz val="8"/>
        <color theme="1"/>
        <rFont val="Calibri"/>
        <family val="2"/>
        <scheme val="minor"/>
      </rPr>
      <t>Yaned Garzón Chaparro - Secretaria de Despacho - Secretaría de Contratación</t>
    </r>
  </si>
  <si>
    <t>PRESUPUESTO OFICIAL ALCALDÍA DE ANAPOIMA</t>
  </si>
  <si>
    <t>MINIMA 2026</t>
  </si>
  <si>
    <t xml:space="preserve">BOLSAS 
Con las siguientes especificaciones técnicas: Tipo jumbo, color negro, Dimensiones: 70 cm X 100 cm, De alta densidad, Calibre 2,5; Elaboradas con material 100% biodegradable y amigable con el medio ambiente, Tiempo de descomposición en un periodo de 12 a 36 meses, impresas cada una con el escudo del municipio, dimensiones del logo 40 cm X 40 cm a una sola tinta color blanco
Cada paquete contiene 10 bolsas 
</t>
  </si>
  <si>
    <t>PAQUETE</t>
  </si>
  <si>
    <t xml:space="preserve">HIPOCLORITO 
De sodio Al 5, 25%, con las siguientes especificaciones técnicas: (También llamado clorox), Empacado en tambor plástico de PVC con válvula dosificadora, altamente eficaz contra bacterias, algas, hongos y otros microorganismos peligrosos, y ofensivos causantes de enfermedades y malos olores en toda clase de superficies, etiquetado con el nombre del producto, marca reconocida en el mercado, 
La válvula del tanque de 200 litros debe cumplir con las siguientes especificaciones técnicas: Funcionar a cabalidad en los tanques en los que se suministran los diferentes líquidos, ser bombas extractoras de solventes, con manija tipo T proporcionando un flujo de 0.3 litros por bombeo, diámetro del tubo 1 1/2 ¨longitud del tubo 87 cm, con acabado electro fosfatado para resistencia a la oxidación, poseer tuerca de fijación al tambor.
Tambores por 200 litros cada uno
Se anexa imagen de referencia:
</t>
  </si>
  <si>
    <t>TAMBOR</t>
  </si>
  <si>
    <t xml:space="preserve">Limpiador liquido Desinfectante bicarbonato, naranja y limón…Contiene agentes limpiadores y desinfectantes, que por su composición y alta calidad, limpia y desinfecta los pisos, dejando un agradable y perdurable aroma a naranja y limón marca reconocida, envasado en  garrafas de 3 litros                
</t>
  </si>
  <si>
    <t>GARRAFA</t>
  </si>
  <si>
    <t xml:space="preserve">JABÓN 
Detergente en polvo con las siguientes especificaciones técnicas: Empacado en bolsa con peso de 1000 gramos, Etiquetado con el nombre del producto de fábrica, marca reconocida en el mercado, Composición/ información sobre los componentes, Preparado a base de: Tensoactivos aniónicos y catiónicos tripolifosfato de sodio, jabón de sodio, sulfato de sodio anhidro, enzimas, perfumes, PROPIEDADES FISICO - QUÍMICAS, apariencia polvo, Color blanco con puntos azules, 
Densidad 0,48 gramos/centímetros cúbicos, ph 1% de solución: 11,0 máx, 
Bolsas X 1000 gramos cada una
</t>
  </si>
  <si>
    <t>KILO</t>
  </si>
  <si>
    <t xml:space="preserve">CERA PARA PISOS EMULSIONADA
Producto que sea Biodegradable y Antideslizante que proteja y de brillo a los pisos de baldosa, tableta, vinilo y caucho, dejando sobre la superficie una película protectora con un agradable olor. 
Galón de 10  litros 
</t>
  </si>
  <si>
    <t>GALON</t>
  </si>
  <si>
    <t xml:space="preserve">PINTURA Y SELLANTE PARA PISOS 
Cera plástica con efecto de pintura ideal para restaurar y proteger pisos de cemento, ladrillo y baldosa. Su fórmula base agua seca rápidamente y realza el color y el brillo, formando una capa impermeable resistente al tráfico doméstico
Tipo de Producto: Cera plástica restauradora con acabado brillante.
Base: Acuosa (soluble y diluible en agua).
Acabado: Brillante y uniforme.
Usos: Recomendado para interiores y exteriores (áreas de tránsito doméstico).
Superficies aptas: Cemento, madera, ladrillo y gres
Colores: surtidos a acordar con el supervisor 
</t>
  </si>
  <si>
    <t>LITRO</t>
  </si>
  <si>
    <t xml:space="preserve">Papel Higiénico triple hoja
El papel higiénico de triple hoja destaca por su tecnología premium, compuesta por tres capas de fibras de celulosa que brindan máxima suavidad, mayor absorción y resistencia. Sus especificaciones estándar incluyen un largo de 30 a 35 metros por rollo convencional y presentaciones habituales 
Paquetes de 12 unidades
</t>
  </si>
  <si>
    <t xml:space="preserve">PAPEL HIGIENICO
Con las siguientes especificaciones: Papel institucional para dispensador de 250 metros, marca reconocida en el mercado, suave y consistente
</t>
  </si>
  <si>
    <t>ROLLO</t>
  </si>
  <si>
    <t xml:space="preserve">TOALLA DE MICROFIBRA 
Con las siguientes especificaciones técnicas: Tipo mediana, No acrílica, No blanca, Colores surtidos de 60cm  X 35 cm 
</t>
  </si>
  <si>
    <t>UNIDAD</t>
  </si>
  <si>
    <t xml:space="preserve">TRAPERO 
Con las siguientes especificaciones técnicas: (Con cabo metálico de mínimo de 140 cm de largo medida mínima) x 1000 gramos de peso, Marca reconocida en el mercado
</t>
  </si>
  <si>
    <t xml:space="preserve">TRAPERO 
Con las siguientes especificaciones técnicas: (Con cabo metálico de mínimo de 140 cm de largo medida mínima) x 1200 gramos de peso, Marca reconocida en el mercado
</t>
  </si>
  <si>
    <t xml:space="preserve">BALDE 
Con las siguientes especificaciones técnicas: El Balde Escurridor de 32 a 35 litros amarillo, está fabricado en polipropileno reforzado con aditivos para una prolongada vida útil aún en aplicaciones de uso rudo, Capacidad graduada de 32 a 35  litros, ruedas de hule de 3” y asa metálica, idiomas, Ruedas del mismo color del balde, Topes laterales para evitar golpes en paredes, Manija de presión horizontal,  Medidas: 37 ancho x 40 x 51. cm
Marca Reconocida 
Se anexa imagen de referencia:
</t>
  </si>
  <si>
    <t xml:space="preserve">BOLSAS
Con las siguientes especificaciones técnicas: Tamaño mediano, 
Tipo papelera, Medidas 40 cm X 45 cm, Capacidad 12 litros, con aroma, Se aceptará tolerancia en las dimensiones de +- 5 cm
Paquetes X 10 unidades cada uno
</t>
  </si>
  <si>
    <t xml:space="preserve">ESCOBA 
Con las siguientes especificaciones técnicas: Longitud de la escoba 28 cm, Ancho de la escoba 5 cm, Espesor 1,3 cm, Adaptador de polietileno, Base en polietileno, Fibra: pet polipropileno con calibre 0,35 centésimas, Peso solo escoba: 350 gramos aproximadamente, Altura de la fibra 10 cm, Área de barrido 36 cm de longitud, De cerda blanda y suave, de gran resistencia, larga para fácil manipulación, debe tener hueco pequeño para ser colgada para comodidad y practicidad de esta, con cabo metálico largo mínimo de 140 cm
Se anexa imagen de referencia
</t>
  </si>
  <si>
    <t xml:space="preserve">VINAGRE BLANCO
Con las siguientes especificaciones técnicas: Empacado en tambor plástico de PVC con válvula dosificadora, Producto para limpieza y aseo
La válvula del tanque de 200 litros debe cumplir con las siguientes especificaciones técnicas: Funcionar a cabalidad en los tanques en los que se suministran los diferentes líquidos, ser bombas extractoras de solventes, con manija tipo T proporcionando un flujo de 0.3 litros por bombeo, diámetro del tubo 1 1/2 ¨longitud del tubo 87 cm, con acabado electro fosfatado para resistencia a la oxidación, poseer tuerca de fijación al tambor
Tambor de 200 litros cada uno
Se anexa imagen de referencia:
</t>
  </si>
  <si>
    <t xml:space="preserve">RECOGEDOR: 
Con las siguientes especificaciones técnicas: Dimensiones 23 cm X 75 cm X 10 cm, con excelente calidad de plástico y banda para recoger partículas pequeñas, incluye palo de PVC de 75 cm de largo
</t>
  </si>
  <si>
    <t xml:space="preserve">GUANTES
Con las siguientes especificaciones técnicas: Material de látex industrial largo, Talla 9, Calibre 35
</t>
  </si>
  <si>
    <t>PAR</t>
  </si>
  <si>
    <t xml:space="preserve">GUANTES
Con las siguientes especificaciones técnicas: Material de látex industrial largo, Talla 10, Calibre 35
</t>
  </si>
  <si>
    <t xml:space="preserve">Papelera Baño 11 Litros Plata
•Tipo : Papeleras de pedal
•Ancho : 29.7 cm
•Alto : 40.5 cm
•Largo : 28 cm
•Dimensiones : 29.7 x 40.5 x 40.5 cm
</t>
  </si>
  <si>
    <t xml:space="preserve">TELARAÑERO 
Limpia telarañas con la base metálica de 4 metros largo
</t>
  </si>
  <si>
    <t xml:space="preserve">AMBIENTADOR: 
Con las siguientes especificaciones: Marca reconocida en el mercado, Varitas, aromas a lavanda y vainilla, empaque X 80 ml 
Dimensiones de las varitas (10 cm), Dimensiones del empaque (5,5 cm X 10 cm X 24,5 cm) 
Se anexa imagen de referencia
</t>
  </si>
  <si>
    <t>EMPAQUE</t>
  </si>
  <si>
    <t xml:space="preserve">AMBIENTADOR: 
Con las siguientes especificaciones: Marca reconocida en el mercado, Ambientador eléctrico con aceite perfumado, ofrece una mezcla de fragancias frescas, creando un ambiente en el hogar de bienestar y relajamiento. Tipo: Ambientadores eléctricos, Medidas: 15 cm x 12 cm x 5 cm, Uso: Ideal para aromatizar espacios, Material: Fragancia concentrada, Color: Amarillo claro, aromas a lavanda, vainilla y bambú, empaque X 3 unidades x 25 ml cada uno.
Se anexa imagen de referencia
</t>
  </si>
  <si>
    <t xml:space="preserve">Papelera Plana de 55 Lt NegraTapa Vaiven
Tipo Canecas y contenedores domestico apariencia metal
Ancho 29.8 cm
Alto  70 cm
Largo 39 cm
Dimensiones 29.8 x 70 x 39 cm
Tipo de basurero Basurero de vaivén
Capacidad volumétrica 55 litros
Color Negra
Cuenta con tapa Si
Medida Bolsa 70x90
Mecanismo de accionamiento Manual
</t>
  </si>
  <si>
    <t xml:space="preserve">CHURRUSCO  
Con las siguientes especificaciones técnicas:  Material que no debe ser de plástico reciclado, marca reconocida en el mercado - debe venir con 
base para colocar Presentación x unidad
</t>
  </si>
  <si>
    <t xml:space="preserve">TOALLA
Con las siguientes especificaciones técnicas: Marca reconocida en el mercado, Toalla de manos tipo Z 07 – 015, Doble hoja dispensa una a una, Medidas 23,5 cm X 23,5 cm, 150 hojas por paquete Se aceptará tolerancia de +- 3 cm
Paquetes de 150 hojas cada uno
</t>
  </si>
  <si>
    <t xml:space="preserve">ALCOHOL AL 70% PARA LIMPIEZA Y DESINFECCION DE SUPERFICIES 
porcentaje de Pureza: 70 % - 96 % Formula: C2H5OH Densidad (g/cm3): 0.79 Temp. De Almacenamiento: 15 - 25 ºC. Clase: Reactivo Otra(s) Denominación(es): Alcohol Medicinal.
Garrafas de 20 litros cada una
</t>
  </si>
  <si>
    <t xml:space="preserve">Jabón líquido antibacterial para lavado de manos de uso institucional
Jabón líquido antibacterial de alta calidad para higiene y lavado frecuente de manos, formulado con agentes limpiadores de alto desempeño y componentes humectantes que permitan una limpieza efectiva, eliminación de suciedad y reducción de microorganismos, sin causar resequedad en la piel.
El producto deberá producir abundante espuma, presentar excelente poder detergente, fácil enjuague, aroma agradable y suave, ser biodegradable y apto para uso continuo en instalaciones administrativas, educativas, deportivas, culturales y demás dependencias del Municipio.
Especificaciones técnicas mínimas
 Jabón líquido antibacterial para lavado de manos. 
 Presentación en garrafa plástica de cinco (5) litros, fabricada en polietileno de alta densidad (PEAD), con tapa de seguridad y sello de fábrica. 
 Producto nuevo, original, sin reenvase ni fraccionamiento. 
 Apariencia homogénea, libre de sedimentos, impurezas o separación de fases. 
 Color transparente, perlado o nacarado. 
 Aroma Suave, fresco y de larga duración, no irritante ni invasivo, se aceptarán fragancias institucionales tales como neutro (sin fragancia), aloe vera, algodón, floral suave, manzanilla, té verde, pepino, bambú o cítricos suaves (limón o verbena), siempre que no afecten las propiedades del producto ni generen olores fuertes o persistentes. 
 pH balanceado entre 5,5 y 7,5, compatible con el uso frecuente sobre la piel. 
 Formulado con agentes humectantes (glicerina o equivalente) que contribuyan a proteger la piel y disminuir la resequedad ocasionada por el lavado continuo. 
 Contener agente antibacterial autorizado para productos de higiene personal. 
 Alta viscosidad que permita una adecuada dosificación y reduzca el desperdicio del producto. 
 Alta generación de espuma, con excelente capacidad de limpieza y fácil enjuague. 
 Totalmente soluble en agua. 
 Producto biodegradable. 
 Libre de impurezas visibles y materiales abrasivos. 
 Compatible con dispensadores manuales y automáticos para jabón líquido. 
 No deberá obstruir válvulas ni mecanismos de los dispensadores. 
 Vida útil mínima de dieciocho (18) meses contados a partir de la fecha de entrega. 
 Cada envase deberá identificar claramente: 
 Nombre del fabricante. 
 Nombre comercial del producto. 
 Número de lote. 
 Fecha de fabricación. 
 Fecha de vencimiento. 
 Contenido neto. 
 Instrucciones de uso y almacenamiento.
Requisitos de calidad
El contratista deberá suministrar un producto que cumpla con la normatividad sanitaria vigente aplicable en Colombia y entregar, junto con la primera entrega del suministro:
 Ficha técnica del fabricante. 
 Hoja de Datos de Seguridad (SDS/MSDS). 
 Notificación Sanitaria Obligatoria (NSO) o el documento sanitario expedido por la autoridad competente, cuando aplique. 
 Declaración o certificado del fabricante donde conste que el producto corresponde a la formulación comercial ofrecida.
Son 80 GARRAFAS X DE 5 LITROS
</t>
  </si>
  <si>
    <t xml:space="preserve">Jabón líquido antimaterial para manos 
Presentación frasco x 221 ml
Marca reconocida
</t>
  </si>
  <si>
    <t>FRASCO</t>
  </si>
  <si>
    <t xml:space="preserve">PAPEL HIGIENICO
Papel Higiénico 3 Hojas Acolchamax Extragde x24 rollos
</t>
  </si>
  <si>
    <t>PACA</t>
  </si>
  <si>
    <t>Cotización COMERCIALIZADORA Y.O SAS</t>
  </si>
  <si>
    <t>VALOR CONTRATADO 2025
ACTUALIZADO IPC 2026 (5.10%)</t>
  </si>
  <si>
    <t>Valor Unitario Actualizado 2026</t>
  </si>
  <si>
    <t>N/A</t>
  </si>
  <si>
    <t xml:space="preserve">TOALLA 
Toallas desechables para manos con las siguientes especificaciones técnicas: 
Marca reconocida en el mercado, 
Toalla de manos tipo Z 07 - 015 
Doble hoja dispensa una a una, 
Medidas 23,5 cms X 23,5 cms, 
150 hojas por paquete Se aceptará tolerancia de - 3 cms
Paquetes de 150 hojas cada uno
</t>
  </si>
  <si>
    <t>Valor Unitario 2025</t>
  </si>
  <si>
    <t>Cotización INSUMOS Y SUMINISTROS MS</t>
  </si>
  <si>
    <t>Cotización BODEGA SAN MIGUEL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</si>
</sst>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quot;$&quot;\ * #,##0.00_-;_-&quot;$&quot;\ * &quot;-&quot;??_-;_-@_-"/>
    <numFmt numFmtId="165" formatCode="&quot;$&quot;\ #,##0"/>
    <numFmt numFmtId="166" formatCode="_-&quot;$&quot;\ * #,##0_-;\-&quot;$&quot;\ * #,##0_-;_-&quot;$&quot;\ * &quot;-&quot;??_-;_-@_-"/>
    <numFmt numFmtId="167" formatCode="&quot;$&quot;#,##0"/>
  </numFmts>
  <fonts count="10" x14ac:knownFonts="1">
    <font>
      <sz val="11"/>
      <color theme="1"/>
      <name val="Calibri"/>
      <family val="2"/>
      <scheme val="minor"/>
    </font>
    <font>
      <sz val="11"/>
      <color theme="1"/>
      <name val="Calibri"/>
      <family val="2"/>
      <scheme val="minor"/>
    </font>
    <font>
      <b/>
      <sz val="10"/>
      <color theme="1"/>
      <name val="Calibri"/>
      <family val="2"/>
      <scheme val="minor"/>
    </font>
    <font>
      <b/>
      <sz val="10"/>
      <color rgb="FF000000"/>
      <name val="Calibri"/>
      <family val="2"/>
      <scheme val="minor"/>
    </font>
    <font>
      <sz val="10"/>
      <color theme="1"/>
      <name val="Calibri"/>
      <family val="2"/>
      <scheme val="minor"/>
    </font>
    <font>
      <sz val="10"/>
      <color rgb="FF000000"/>
      <name val="Calibri"/>
      <family val="2"/>
      <scheme val="minor"/>
    </font>
    <font>
      <sz val="8"/>
      <color theme="1"/>
      <name val="Calibri"/>
      <family val="2"/>
      <scheme val="minor"/>
    </font>
    <font>
      <b/>
      <sz val="8"/>
      <color theme="1"/>
      <name val="Calibri"/>
      <family val="2"/>
      <scheme val="minor"/>
    </font>
    <font>
      <sz val="10"/>
      <name val="Calibri"/>
      <family val="2"/>
      <scheme val="minor"/>
    </font>
    <font>
      <b/>
      <sz val="10"/>
      <name val="Calibri"/>
      <family val="2"/>
      <scheme val="minor"/>
    </font>
  </fonts>
  <fills count="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C9"/>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rgb="FFEAD5FF"/>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s>
  <cellStyleXfs count="3">
    <xf numFmtId="0" fontId="0" fillId="0" borderId="0"/>
    <xf numFmtId="9" fontId="1" fillId="0" borderId="0" applyFont="0" applyFill="0" applyBorder="0" applyAlignment="0" applyProtection="0"/>
    <xf numFmtId="164" fontId="1" fillId="0" borderId="0" applyFont="0" applyFill="0" applyBorder="0" applyAlignment="0" applyProtection="0"/>
  </cellStyleXfs>
  <cellXfs count="93">
    <xf numFmtId="0" fontId="0" fillId="0" borderId="0" xfId="0"/>
    <xf numFmtId="0" fontId="3"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4" fillId="2" borderId="0" xfId="0" applyFont="1" applyFill="1"/>
    <xf numFmtId="0" fontId="4" fillId="2" borderId="0" xfId="0" applyFont="1" applyFill="1" applyAlignment="1">
      <alignment horizontal="center" wrapText="1"/>
    </xf>
    <xf numFmtId="0" fontId="5" fillId="2" borderId="1" xfId="0" applyFont="1" applyFill="1" applyBorder="1" applyAlignment="1">
      <alignment vertical="center" wrapText="1"/>
    </xf>
    <xf numFmtId="0" fontId="2" fillId="2" borderId="0" xfId="0" applyFont="1" applyFill="1"/>
    <xf numFmtId="0" fontId="4" fillId="2" borderId="0" xfId="0" applyFont="1" applyFill="1" applyAlignment="1">
      <alignment horizontal="center" vertical="center"/>
    </xf>
    <xf numFmtId="0" fontId="4" fillId="2" borderId="0" xfId="0" applyFont="1" applyFill="1" applyAlignment="1">
      <alignment vertical="center"/>
    </xf>
    <xf numFmtId="9" fontId="4" fillId="2" borderId="0" xfId="0" applyNumberFormat="1" applyFont="1" applyFill="1" applyAlignment="1">
      <alignment vertical="center"/>
    </xf>
    <xf numFmtId="0" fontId="2" fillId="3" borderId="7"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3" fillId="3" borderId="7" xfId="0" applyFont="1" applyFill="1" applyBorder="1" applyAlignment="1">
      <alignment horizontal="center" vertical="center"/>
    </xf>
    <xf numFmtId="0" fontId="5" fillId="3" borderId="1" xfId="0" applyFont="1" applyFill="1" applyBorder="1" applyAlignment="1">
      <alignment vertical="center" wrapText="1"/>
    </xf>
    <xf numFmtId="0" fontId="5" fillId="3" borderId="1" xfId="0" applyFont="1" applyFill="1" applyBorder="1" applyAlignment="1">
      <alignment horizontal="center" vertical="center"/>
    </xf>
    <xf numFmtId="9" fontId="4" fillId="3" borderId="1" xfId="0" applyNumberFormat="1" applyFont="1" applyFill="1" applyBorder="1" applyAlignment="1">
      <alignment horizontal="center" vertical="center"/>
    </xf>
    <xf numFmtId="166" fontId="3" fillId="4" borderId="7" xfId="2" applyNumberFormat="1" applyFont="1" applyFill="1" applyBorder="1" applyAlignment="1">
      <alignment horizontal="center" vertical="center" wrapText="1"/>
    </xf>
    <xf numFmtId="0" fontId="3" fillId="4" borderId="1" xfId="0" applyFont="1" applyFill="1" applyBorder="1" applyAlignment="1">
      <alignment horizontal="center" vertical="center" wrapText="1"/>
    </xf>
    <xf numFmtId="9" fontId="5" fillId="4" borderId="1" xfId="1" applyFont="1" applyFill="1" applyBorder="1" applyAlignment="1">
      <alignment horizontal="center" vertical="center"/>
    </xf>
    <xf numFmtId="165" fontId="4" fillId="4" borderId="1" xfId="2" applyNumberFormat="1" applyFont="1" applyFill="1" applyBorder="1" applyAlignment="1">
      <alignment horizontal="right" vertical="center"/>
    </xf>
    <xf numFmtId="165" fontId="4" fillId="5" borderId="7" xfId="2" applyNumberFormat="1" applyFont="1" applyFill="1" applyBorder="1" applyAlignment="1">
      <alignment horizontal="right" vertical="center"/>
    </xf>
    <xf numFmtId="0" fontId="2" fillId="5" borderId="10" xfId="0" applyFont="1" applyFill="1" applyBorder="1" applyAlignment="1">
      <alignment horizontal="right" vertical="center"/>
    </xf>
    <xf numFmtId="166" fontId="3" fillId="3" borderId="1" xfId="2" applyNumberFormat="1" applyFont="1" applyFill="1" applyBorder="1" applyAlignment="1">
      <alignment horizontal="center" vertical="center" wrapText="1"/>
    </xf>
    <xf numFmtId="165" fontId="4" fillId="3" borderId="1" xfId="2" applyNumberFormat="1" applyFont="1" applyFill="1" applyBorder="1" applyAlignment="1">
      <alignment horizontal="right" vertical="center"/>
    </xf>
    <xf numFmtId="165" fontId="4" fillId="3" borderId="8" xfId="2" applyNumberFormat="1" applyFont="1" applyFill="1" applyBorder="1" applyAlignment="1">
      <alignment horizontal="right" vertical="center"/>
    </xf>
    <xf numFmtId="165" fontId="2" fillId="3" borderId="9" xfId="2" applyNumberFormat="1" applyFont="1" applyFill="1" applyBorder="1" applyAlignment="1">
      <alignment horizontal="right" vertical="center"/>
    </xf>
    <xf numFmtId="0" fontId="2" fillId="4" borderId="8" xfId="0" applyFont="1" applyFill="1" applyBorder="1" applyAlignment="1">
      <alignment horizontal="center" vertical="center" wrapText="1"/>
    </xf>
    <xf numFmtId="165" fontId="4" fillId="4" borderId="8" xfId="2" applyNumberFormat="1" applyFont="1" applyFill="1" applyBorder="1" applyAlignment="1">
      <alignment horizontal="right" vertical="center"/>
    </xf>
    <xf numFmtId="165" fontId="2" fillId="4" borderId="9" xfId="0" applyNumberFormat="1" applyFont="1" applyFill="1" applyBorder="1" applyAlignment="1">
      <alignment horizontal="right" vertical="center"/>
    </xf>
    <xf numFmtId="0" fontId="2" fillId="5" borderId="8" xfId="0" applyFont="1" applyFill="1" applyBorder="1" applyAlignment="1">
      <alignment horizontal="center" vertical="center" wrapText="1"/>
    </xf>
    <xf numFmtId="165" fontId="4" fillId="5" borderId="8" xfId="2" applyNumberFormat="1" applyFont="1" applyFill="1" applyBorder="1" applyAlignment="1">
      <alignment horizontal="right" vertical="center"/>
    </xf>
    <xf numFmtId="165" fontId="2" fillId="5" borderId="9" xfId="0" applyNumberFormat="1" applyFont="1" applyFill="1" applyBorder="1" applyAlignment="1">
      <alignment horizontal="right" vertical="center"/>
    </xf>
    <xf numFmtId="0" fontId="4" fillId="2" borderId="1" xfId="0" applyFont="1" applyFill="1" applyBorder="1"/>
    <xf numFmtId="166" fontId="3" fillId="6" borderId="7" xfId="2" applyNumberFormat="1" applyFont="1" applyFill="1" applyBorder="1" applyAlignment="1">
      <alignment horizontal="center" vertical="center" wrapText="1"/>
    </xf>
    <xf numFmtId="0" fontId="3" fillId="6" borderId="1" xfId="0" applyFont="1" applyFill="1" applyBorder="1" applyAlignment="1">
      <alignment horizontal="center" vertical="center" wrapText="1"/>
    </xf>
    <xf numFmtId="0" fontId="2" fillId="6" borderId="8" xfId="0" applyFont="1" applyFill="1" applyBorder="1" applyAlignment="1">
      <alignment horizontal="center" vertical="center" wrapText="1"/>
    </xf>
    <xf numFmtId="165" fontId="4" fillId="6" borderId="7" xfId="2" applyNumberFormat="1" applyFont="1" applyFill="1" applyBorder="1" applyAlignment="1">
      <alignment horizontal="right" vertical="center"/>
    </xf>
    <xf numFmtId="9" fontId="5" fillId="6" borderId="1" xfId="1" applyFont="1" applyFill="1" applyBorder="1" applyAlignment="1">
      <alignment horizontal="center" vertical="center"/>
    </xf>
    <xf numFmtId="165" fontId="4" fillId="6" borderId="1" xfId="2" applyNumberFormat="1" applyFont="1" applyFill="1" applyBorder="1" applyAlignment="1">
      <alignment horizontal="right" vertical="center"/>
    </xf>
    <xf numFmtId="165" fontId="4" fillId="6" borderId="8" xfId="2" applyNumberFormat="1" applyFont="1" applyFill="1" applyBorder="1" applyAlignment="1">
      <alignment horizontal="right" vertical="center"/>
    </xf>
    <xf numFmtId="165" fontId="2" fillId="6" borderId="9" xfId="0" applyNumberFormat="1" applyFont="1" applyFill="1" applyBorder="1" applyAlignment="1">
      <alignment horizontal="right" vertical="center"/>
    </xf>
    <xf numFmtId="164" fontId="4" fillId="0" borderId="1" xfId="2" applyFont="1" applyFill="1" applyBorder="1"/>
    <xf numFmtId="9" fontId="4" fillId="6" borderId="1" xfId="1" applyFont="1" applyFill="1" applyBorder="1" applyAlignment="1">
      <alignment horizontal="center" vertical="center"/>
    </xf>
    <xf numFmtId="0" fontId="2" fillId="5" borderId="7" xfId="0" applyFont="1" applyFill="1" applyBorder="1" applyAlignment="1">
      <alignment horizontal="center" vertical="center" wrapText="1"/>
    </xf>
    <xf numFmtId="165" fontId="2" fillId="5" borderId="7" xfId="2" applyNumberFormat="1" applyFont="1" applyFill="1" applyBorder="1" applyAlignment="1">
      <alignment horizontal="right" vertical="center"/>
    </xf>
    <xf numFmtId="0" fontId="4" fillId="2" borderId="2" xfId="0" applyFont="1" applyFill="1" applyBorder="1" applyAlignment="1">
      <alignment horizontal="center" vertical="center"/>
    </xf>
    <xf numFmtId="0" fontId="8" fillId="3" borderId="1" xfId="0" applyFont="1" applyFill="1" applyBorder="1" applyAlignment="1">
      <alignment vertical="center" wrapText="1"/>
    </xf>
    <xf numFmtId="165" fontId="8" fillId="6" borderId="8" xfId="2" applyNumberFormat="1" applyFont="1" applyFill="1" applyBorder="1" applyAlignment="1">
      <alignment horizontal="right" vertical="center"/>
    </xf>
    <xf numFmtId="166" fontId="4" fillId="2" borderId="0" xfId="0" applyNumberFormat="1" applyFont="1" applyFill="1" applyAlignment="1">
      <alignment vertical="center"/>
    </xf>
    <xf numFmtId="165" fontId="9" fillId="5" borderId="7" xfId="2" applyNumberFormat="1" applyFont="1" applyFill="1" applyBorder="1" applyAlignment="1">
      <alignment horizontal="right" vertical="center"/>
    </xf>
    <xf numFmtId="166" fontId="3" fillId="7" borderId="7" xfId="2" applyNumberFormat="1" applyFont="1" applyFill="1" applyBorder="1" applyAlignment="1">
      <alignment horizontal="center" vertical="center" wrapText="1"/>
    </xf>
    <xf numFmtId="0" fontId="3" fillId="7" borderId="1" xfId="0" applyFont="1" applyFill="1" applyBorder="1" applyAlignment="1">
      <alignment horizontal="center" vertical="center" wrapText="1"/>
    </xf>
    <xf numFmtId="0" fontId="2" fillId="7" borderId="8" xfId="0" applyFont="1" applyFill="1" applyBorder="1" applyAlignment="1">
      <alignment horizontal="center" vertical="center" wrapText="1"/>
    </xf>
    <xf numFmtId="167" fontId="8" fillId="7" borderId="7" xfId="2" applyNumberFormat="1" applyFont="1" applyFill="1" applyBorder="1" applyAlignment="1">
      <alignment horizontal="right" vertical="center"/>
    </xf>
    <xf numFmtId="9" fontId="5" fillId="7" borderId="1" xfId="1" applyFont="1" applyFill="1" applyBorder="1" applyAlignment="1">
      <alignment horizontal="center" vertical="center"/>
    </xf>
    <xf numFmtId="165" fontId="4" fillId="7" borderId="1" xfId="2" applyNumberFormat="1" applyFont="1" applyFill="1" applyBorder="1" applyAlignment="1">
      <alignment horizontal="right" vertical="center"/>
    </xf>
    <xf numFmtId="165" fontId="4" fillId="7" borderId="8" xfId="2" applyNumberFormat="1" applyFont="1" applyFill="1" applyBorder="1" applyAlignment="1">
      <alignment horizontal="right" vertical="center"/>
    </xf>
    <xf numFmtId="165" fontId="2" fillId="7" borderId="9" xfId="0" applyNumberFormat="1" applyFont="1" applyFill="1" applyBorder="1" applyAlignment="1">
      <alignment horizontal="right" vertical="center"/>
    </xf>
    <xf numFmtId="167" fontId="4" fillId="4" borderId="7" xfId="2" applyNumberFormat="1" applyFont="1" applyFill="1" applyBorder="1" applyAlignment="1">
      <alignment horizontal="right" vertical="center"/>
    </xf>
    <xf numFmtId="0" fontId="8" fillId="2" borderId="1" xfId="0" applyFont="1" applyFill="1" applyBorder="1" applyAlignment="1">
      <alignment vertical="center" wrapText="1"/>
    </xf>
    <xf numFmtId="165" fontId="8" fillId="4" borderId="8" xfId="2" applyNumberFormat="1" applyFont="1" applyFill="1" applyBorder="1" applyAlignment="1">
      <alignment horizontal="right" vertical="center"/>
    </xf>
    <xf numFmtId="165" fontId="8" fillId="7" borderId="8" xfId="2" applyNumberFormat="1" applyFont="1" applyFill="1" applyBorder="1" applyAlignment="1">
      <alignment horizontal="right" vertical="center"/>
    </xf>
    <xf numFmtId="0" fontId="6" fillId="2" borderId="0" xfId="0" applyFont="1" applyFill="1" applyAlignment="1">
      <alignment horizontal="right" vertical="center"/>
    </xf>
    <xf numFmtId="0" fontId="9" fillId="4" borderId="4"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6" xfId="0" applyFont="1" applyFill="1" applyBorder="1" applyAlignment="1">
      <alignment horizontal="center" vertical="center"/>
    </xf>
    <xf numFmtId="165" fontId="2" fillId="3" borderId="10" xfId="0" applyNumberFormat="1" applyFont="1" applyFill="1" applyBorder="1" applyAlignment="1">
      <alignment horizontal="right" vertical="center"/>
    </xf>
    <xf numFmtId="165" fontId="2" fillId="3" borderId="11" xfId="0" applyNumberFormat="1"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5" borderId="4" xfId="0" applyFont="1" applyFill="1" applyBorder="1" applyAlignment="1">
      <alignment horizontal="center" vertical="center" wrapText="1"/>
    </xf>
    <xf numFmtId="0" fontId="2" fillId="5" borderId="6" xfId="0" applyFont="1" applyFill="1" applyBorder="1" applyAlignment="1">
      <alignment horizontal="center" vertical="center" wrapText="1"/>
    </xf>
    <xf numFmtId="0" fontId="9" fillId="6" borderId="4" xfId="0" applyFont="1" applyFill="1" applyBorder="1" applyAlignment="1">
      <alignment horizontal="center" vertical="center"/>
    </xf>
    <xf numFmtId="0" fontId="9" fillId="6" borderId="5" xfId="0" applyFont="1" applyFill="1" applyBorder="1" applyAlignment="1">
      <alignment horizontal="center" vertical="center"/>
    </xf>
    <xf numFmtId="0" fontId="9" fillId="6" borderId="6" xfId="0" applyFont="1" applyFill="1" applyBorder="1" applyAlignment="1">
      <alignment horizontal="center" vertical="center"/>
    </xf>
    <xf numFmtId="0" fontId="2" fillId="6" borderId="10" xfId="0" applyFont="1" applyFill="1" applyBorder="1" applyAlignment="1">
      <alignment horizontal="right" vertical="center"/>
    </xf>
    <xf numFmtId="0" fontId="2" fillId="6" borderId="11" xfId="0" applyFont="1" applyFill="1" applyBorder="1" applyAlignment="1">
      <alignment horizontal="right" vertical="center"/>
    </xf>
    <xf numFmtId="0" fontId="2" fillId="2" borderId="0" xfId="0" applyFont="1" applyFill="1" applyAlignment="1">
      <alignment horizontal="center" vertical="center"/>
    </xf>
    <xf numFmtId="0" fontId="2" fillId="2" borderId="3" xfId="0" applyFont="1" applyFill="1"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9" fillId="7" borderId="4" xfId="0" applyFont="1" applyFill="1" applyBorder="1" applyAlignment="1">
      <alignment horizontal="center" vertical="center"/>
    </xf>
    <xf numFmtId="0" fontId="9" fillId="7" borderId="5" xfId="0" applyFont="1" applyFill="1" applyBorder="1" applyAlignment="1">
      <alignment horizontal="center" vertical="center"/>
    </xf>
    <xf numFmtId="0" fontId="9" fillId="7" borderId="6" xfId="0" applyFont="1" applyFill="1" applyBorder="1" applyAlignment="1">
      <alignment horizontal="center" vertical="center"/>
    </xf>
    <xf numFmtId="0" fontId="2" fillId="7" borderId="10" xfId="0" applyFont="1" applyFill="1" applyBorder="1" applyAlignment="1">
      <alignment horizontal="right" vertical="center"/>
    </xf>
    <xf numFmtId="0" fontId="2" fillId="7" borderId="11" xfId="0" applyFont="1" applyFill="1" applyBorder="1" applyAlignment="1">
      <alignment horizontal="right" vertical="center"/>
    </xf>
  </cellXfs>
  <cellStyles count="3">
    <cellStyle name="Moneda" xfId="2" builtinId="4"/>
    <cellStyle name="Normal" xfId="0" builtinId="0"/>
    <cellStyle name="Porcentaje" xfId="1" builtinId="5"/>
  </cellStyles>
  <dxfs count="0"/>
  <tableStyles count="0" defaultTableStyle="TableStyleMedium2" defaultPivotStyle="PivotStyleLight16"/>
  <colors>
    <mruColors>
      <color rgb="FFEAD5FF"/>
      <color rgb="FFFFFFC9"/>
      <color rgb="FFEBFFEB"/>
      <color rgb="FFE4F1FC"/>
      <color rgb="FFFFFFB7"/>
      <color rgb="FFE5FFE5"/>
      <color rgb="FFCC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347499</xdr:colOff>
      <xdr:row>0</xdr:row>
      <xdr:rowOff>0</xdr:rowOff>
    </xdr:from>
    <xdr:to>
      <xdr:col>1</xdr:col>
      <xdr:colOff>863163</xdr:colOff>
      <xdr:row>0</xdr:row>
      <xdr:rowOff>605747</xdr:rowOff>
    </xdr:to>
    <xdr:pic>
      <xdr:nvPicPr>
        <xdr:cNvPr id="2" name="Imagen 1">
          <a:extLst>
            <a:ext uri="{FF2B5EF4-FFF2-40B4-BE49-F238E27FC236}">
              <a16:creationId xmlns:a16="http://schemas.microsoft.com/office/drawing/2014/main" id="{56C5E931-5D09-EB59-71D0-20F90D761FF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249" y="0"/>
          <a:ext cx="515664" cy="605747"/>
        </a:xfrm>
        <a:prstGeom prst="rect">
          <a:avLst/>
        </a:prstGeom>
        <a:noFill/>
        <a:ln>
          <a:noFill/>
        </a:ln>
      </xdr:spPr>
    </xdr:pic>
    <xdr:clientData/>
  </xdr:twoCellAnchor>
  <xdr:twoCellAnchor editAs="oneCell">
    <xdr:from>
      <xdr:col>27</xdr:col>
      <xdr:colOff>0</xdr:colOff>
      <xdr:row>0</xdr:row>
      <xdr:rowOff>0</xdr:rowOff>
    </xdr:from>
    <xdr:to>
      <xdr:col>27</xdr:col>
      <xdr:colOff>515664</xdr:colOff>
      <xdr:row>0</xdr:row>
      <xdr:rowOff>605747</xdr:rowOff>
    </xdr:to>
    <xdr:pic>
      <xdr:nvPicPr>
        <xdr:cNvPr id="3" name="Imagen 2">
          <a:extLst>
            <a:ext uri="{FF2B5EF4-FFF2-40B4-BE49-F238E27FC236}">
              <a16:creationId xmlns:a16="http://schemas.microsoft.com/office/drawing/2014/main" id="{6759AAE8-4717-4F14-9020-38AEE527C7E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020800" y="0"/>
          <a:ext cx="515664" cy="605747"/>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45FBF4-C4FD-4BC7-8F7E-D2741413FF89}">
  <dimension ref="A1:AD39"/>
  <sheetViews>
    <sheetView tabSelected="1" topLeftCell="K1" zoomScale="110" zoomScaleNormal="110" workbookViewId="0">
      <selection activeCell="D7" sqref="D7"/>
    </sheetView>
  </sheetViews>
  <sheetFormatPr baseColWidth="10" defaultColWidth="11.5703125" defaultRowHeight="12.75" x14ac:dyDescent="0.2"/>
  <cols>
    <col min="1" max="1" width="4.28515625" style="4" customWidth="1"/>
    <col min="2" max="2" width="27.5703125" style="4" customWidth="1"/>
    <col min="3" max="3" width="9.5703125" style="8" customWidth="1"/>
    <col min="4" max="4" width="6.42578125" style="8" customWidth="1"/>
    <col min="5" max="5" width="10" style="8" customWidth="1"/>
    <col min="6" max="6" width="5.7109375" style="8" customWidth="1"/>
    <col min="7" max="7" width="9" style="8" customWidth="1"/>
    <col min="8" max="8" width="11" style="8" customWidth="1"/>
    <col min="9" max="9" width="11.28515625" style="8" customWidth="1"/>
    <col min="10" max="10" width="11.140625" style="51" customWidth="1"/>
    <col min="11" max="11" width="5.85546875" style="10" customWidth="1"/>
    <col min="12" max="12" width="10.5703125" style="9" customWidth="1"/>
    <col min="13" max="13" width="11.28515625" style="9" customWidth="1"/>
    <col min="14" max="14" width="13" style="9" customWidth="1"/>
    <col min="15" max="15" width="11" style="9" customWidth="1"/>
    <col min="16" max="16" width="6.140625" style="9" customWidth="1"/>
    <col min="17" max="17" width="10.5703125" style="9" customWidth="1"/>
    <col min="18" max="18" width="10.85546875" style="9" customWidth="1"/>
    <col min="19" max="19" width="13" style="9" customWidth="1"/>
    <col min="20" max="20" width="14.42578125" style="9" customWidth="1"/>
    <col min="21" max="21" width="17.140625" style="9" customWidth="1"/>
    <col min="22" max="22" width="6.28515625" style="9" customWidth="1"/>
    <col min="23" max="23" width="42.42578125" style="9" customWidth="1"/>
    <col min="24" max="24" width="11.5703125" style="9"/>
    <col min="25" max="25" width="6" style="4" customWidth="1"/>
    <col min="26" max="26" width="10.28515625" style="4" customWidth="1"/>
    <col min="27" max="27" width="5.5703125" style="4" customWidth="1"/>
    <col min="28" max="28" width="10.7109375" style="4" customWidth="1"/>
    <col min="29" max="29" width="11.28515625" style="4" customWidth="1"/>
    <col min="30" max="30" width="13.85546875" style="4" customWidth="1"/>
    <col min="31" max="16384" width="11.5703125" style="4"/>
  </cols>
  <sheetData>
    <row r="1" spans="1:30" ht="49.5" customHeight="1" thickBot="1" x14ac:dyDescent="0.25">
      <c r="C1" s="83" t="s">
        <v>12</v>
      </c>
      <c r="D1" s="83"/>
      <c r="E1" s="83"/>
      <c r="F1" s="83"/>
      <c r="G1" s="83"/>
      <c r="H1" s="83"/>
      <c r="I1" s="83"/>
      <c r="J1" s="83"/>
      <c r="K1" s="83"/>
      <c r="L1" s="83"/>
      <c r="M1" s="83"/>
      <c r="N1" s="83"/>
      <c r="O1" s="83"/>
      <c r="P1" s="83"/>
      <c r="Q1" s="83"/>
      <c r="R1" s="83"/>
      <c r="S1" s="83"/>
      <c r="T1" s="83"/>
      <c r="U1" s="83"/>
      <c r="V1" s="83"/>
      <c r="W1" s="83"/>
      <c r="X1" s="83"/>
      <c r="Y1" s="83"/>
      <c r="Z1" s="83"/>
      <c r="AA1" s="9"/>
      <c r="AB1" s="9"/>
      <c r="AC1" s="9"/>
      <c r="AD1" s="9"/>
    </row>
    <row r="2" spans="1:30" ht="26.25" customHeight="1" x14ac:dyDescent="0.2">
      <c r="A2" s="85" t="s">
        <v>0</v>
      </c>
      <c r="B2" s="85" t="s">
        <v>5</v>
      </c>
      <c r="C2" s="86" t="s">
        <v>1</v>
      </c>
      <c r="D2" s="87" t="s">
        <v>2</v>
      </c>
      <c r="E2" s="78" t="s">
        <v>58</v>
      </c>
      <c r="F2" s="79"/>
      <c r="G2" s="79"/>
      <c r="H2" s="79"/>
      <c r="I2" s="80"/>
      <c r="J2" s="66" t="s">
        <v>64</v>
      </c>
      <c r="K2" s="67"/>
      <c r="L2" s="67"/>
      <c r="M2" s="67"/>
      <c r="N2" s="68"/>
      <c r="O2" s="88" t="s">
        <v>65</v>
      </c>
      <c r="P2" s="89"/>
      <c r="Q2" s="89"/>
      <c r="R2" s="89"/>
      <c r="S2" s="90"/>
      <c r="T2" s="76" t="s">
        <v>59</v>
      </c>
      <c r="U2" s="77"/>
      <c r="V2" s="69" t="s">
        <v>15</v>
      </c>
      <c r="W2" s="70"/>
      <c r="X2" s="70"/>
      <c r="Y2" s="70"/>
      <c r="Z2" s="70"/>
      <c r="AA2" s="70"/>
      <c r="AB2" s="70"/>
      <c r="AC2" s="70"/>
      <c r="AD2" s="71"/>
    </row>
    <row r="3" spans="1:30" s="5" customFormat="1" ht="25.5" x14ac:dyDescent="0.2">
      <c r="A3" s="85"/>
      <c r="B3" s="85"/>
      <c r="C3" s="86"/>
      <c r="D3" s="87"/>
      <c r="E3" s="36" t="s">
        <v>3</v>
      </c>
      <c r="F3" s="37" t="s">
        <v>8</v>
      </c>
      <c r="G3" s="37" t="s">
        <v>4</v>
      </c>
      <c r="H3" s="37" t="s">
        <v>9</v>
      </c>
      <c r="I3" s="38" t="s">
        <v>10</v>
      </c>
      <c r="J3" s="19" t="s">
        <v>3</v>
      </c>
      <c r="K3" s="20" t="s">
        <v>8</v>
      </c>
      <c r="L3" s="20" t="s">
        <v>4</v>
      </c>
      <c r="M3" s="20" t="s">
        <v>9</v>
      </c>
      <c r="N3" s="29" t="s">
        <v>10</v>
      </c>
      <c r="O3" s="53" t="s">
        <v>3</v>
      </c>
      <c r="P3" s="54" t="s">
        <v>8</v>
      </c>
      <c r="Q3" s="54" t="s">
        <v>4</v>
      </c>
      <c r="R3" s="54" t="s">
        <v>9</v>
      </c>
      <c r="S3" s="55" t="s">
        <v>10</v>
      </c>
      <c r="T3" s="46" t="s">
        <v>63</v>
      </c>
      <c r="U3" s="32" t="s">
        <v>60</v>
      </c>
      <c r="V3" s="11" t="s">
        <v>0</v>
      </c>
      <c r="W3" s="12" t="s">
        <v>5</v>
      </c>
      <c r="X3" s="12" t="s">
        <v>6</v>
      </c>
      <c r="Y3" s="12" t="s">
        <v>2</v>
      </c>
      <c r="Z3" s="25" t="s">
        <v>3</v>
      </c>
      <c r="AA3" s="13" t="s">
        <v>8</v>
      </c>
      <c r="AB3" s="13" t="s">
        <v>4</v>
      </c>
      <c r="AC3" s="13" t="s">
        <v>9</v>
      </c>
      <c r="AD3" s="14" t="s">
        <v>10</v>
      </c>
    </row>
    <row r="4" spans="1:30" ht="12" customHeight="1" x14ac:dyDescent="0.2">
      <c r="A4" s="1">
        <v>1</v>
      </c>
      <c r="B4" s="6" t="s">
        <v>17</v>
      </c>
      <c r="C4" s="2" t="s">
        <v>18</v>
      </c>
      <c r="D4" s="3">
        <v>500</v>
      </c>
      <c r="E4" s="39">
        <v>16019.73</v>
      </c>
      <c r="F4" s="40">
        <v>0.19</v>
      </c>
      <c r="G4" s="41">
        <f>E4*F4</f>
        <v>3043.7487000000001</v>
      </c>
      <c r="H4" s="41">
        <f>E4+G4</f>
        <v>19063.4787</v>
      </c>
      <c r="I4" s="42">
        <f t="shared" ref="I4:I33" si="0">H4*D4</f>
        <v>9531739.3499999996</v>
      </c>
      <c r="J4" s="61">
        <v>16182</v>
      </c>
      <c r="K4" s="21">
        <v>0.19</v>
      </c>
      <c r="L4" s="22">
        <f>J4*K4</f>
        <v>3074.58</v>
      </c>
      <c r="M4" s="22">
        <f>J4+L4</f>
        <v>19256.580000000002</v>
      </c>
      <c r="N4" s="30">
        <f t="shared" ref="N4:N33" si="1">M4*D4</f>
        <v>9628290</v>
      </c>
      <c r="O4" s="56">
        <v>16506</v>
      </c>
      <c r="P4" s="57">
        <v>0.19</v>
      </c>
      <c r="Q4" s="58">
        <f>O4*P4</f>
        <v>3136.14</v>
      </c>
      <c r="R4" s="58">
        <f>O4+Q4</f>
        <v>19642.14</v>
      </c>
      <c r="S4" s="59">
        <f t="shared" ref="S4:S33" si="2">R4*D4</f>
        <v>9821070</v>
      </c>
      <c r="T4" s="23">
        <v>13600</v>
      </c>
      <c r="U4" s="33">
        <f>+T4*5.1%+T4</f>
        <v>14293.6</v>
      </c>
      <c r="V4" s="15">
        <f t="shared" ref="V4:Y8" si="3">+A4</f>
        <v>1</v>
      </c>
      <c r="W4" s="16" t="str">
        <f t="shared" si="3"/>
        <v xml:space="preserve">BOLSAS 
Con las siguientes especificaciones técnicas: Tipo jumbo, color negro, Dimensiones: 70 cm X 100 cm, De alta densidad, Calibre 2,5; Elaboradas con material 100% biodegradable y amigable con el medio ambiente, Tiempo de descomposición en un periodo de 12 a 36 meses, impresas cada una con el escudo del municipio, dimensiones del logo 40 cm X 40 cm a una sola tinta color blanco
Cada paquete contiene 10 bolsas 
</v>
      </c>
      <c r="X4" s="17" t="str">
        <f t="shared" si="3"/>
        <v>PAQUETE</v>
      </c>
      <c r="Y4" s="17">
        <f t="shared" si="3"/>
        <v>500</v>
      </c>
      <c r="Z4" s="26">
        <f>AVERAGE(E4,J4,O4,U4)</f>
        <v>15750.332499999999</v>
      </c>
      <c r="AA4" s="18">
        <v>0.19</v>
      </c>
      <c r="AB4" s="26">
        <f>SUM(Z4*AA4)</f>
        <v>2992.5631749999998</v>
      </c>
      <c r="AC4" s="26">
        <f>SUM(Z4+AB4)</f>
        <v>18742.895675</v>
      </c>
      <c r="AD4" s="27">
        <f>SUM(Y4*AC4)</f>
        <v>9371447.8375000004</v>
      </c>
    </row>
    <row r="5" spans="1:30" ht="12" customHeight="1" x14ac:dyDescent="0.2">
      <c r="A5" s="1">
        <v>2</v>
      </c>
      <c r="B5" s="6" t="s">
        <v>19</v>
      </c>
      <c r="C5" s="2" t="s">
        <v>20</v>
      </c>
      <c r="D5" s="3">
        <v>3</v>
      </c>
      <c r="E5" s="39">
        <v>1311043</v>
      </c>
      <c r="F5" s="40">
        <v>0.19</v>
      </c>
      <c r="G5" s="41">
        <f t="shared" ref="G5:G33" si="4">E5*F5</f>
        <v>249098.17</v>
      </c>
      <c r="H5" s="41">
        <f t="shared" ref="H5:H33" si="5">E5+G5</f>
        <v>1560141.17</v>
      </c>
      <c r="I5" s="42">
        <f t="shared" si="0"/>
        <v>4680423.51</v>
      </c>
      <c r="J5" s="61">
        <v>1380045</v>
      </c>
      <c r="K5" s="21">
        <v>0.19</v>
      </c>
      <c r="L5" s="22">
        <f t="shared" ref="L5:L8" si="6">J5*K5</f>
        <v>262208.55</v>
      </c>
      <c r="M5" s="22">
        <f t="shared" ref="M5:M8" si="7">J5+L5</f>
        <v>1642253.55</v>
      </c>
      <c r="N5" s="30">
        <f t="shared" si="1"/>
        <v>4926760.6500000004</v>
      </c>
      <c r="O5" s="56">
        <v>1435247</v>
      </c>
      <c r="P5" s="57">
        <v>0.19</v>
      </c>
      <c r="Q5" s="58">
        <f t="shared" ref="Q5:Q33" si="8">O5*P5</f>
        <v>272696.93</v>
      </c>
      <c r="R5" s="58">
        <f t="shared" ref="R5:R33" si="9">O5+Q5</f>
        <v>1707943.93</v>
      </c>
      <c r="S5" s="59">
        <f t="shared" si="2"/>
        <v>5123831.79</v>
      </c>
      <c r="T5" s="52">
        <v>567395</v>
      </c>
      <c r="U5" s="33">
        <f t="shared" ref="U5:U32" si="10">+T5*5.1%+T5</f>
        <v>596332.14500000002</v>
      </c>
      <c r="V5" s="15">
        <f t="shared" si="3"/>
        <v>2</v>
      </c>
      <c r="W5" s="16" t="str">
        <f t="shared" si="3"/>
        <v xml:space="preserve">HIPOCLORITO 
De sodio Al 5, 25%, con las siguientes especificaciones técnicas: (También llamado clorox), Empacado en tambor plástico de PVC con válvula dosificadora, altamente eficaz contra bacterias, algas, hongos y otros microorganismos peligrosos, y ofensivos causantes de enfermedades y malos olores en toda clase de superficies, etiquetado con el nombre del producto, marca reconocida en el mercado, 
La válvula del tanque de 200 litros debe cumplir con las siguientes especificaciones técnicas: Funcionar a cabalidad en los tanques en los que se suministran los diferentes líquidos, ser bombas extractoras de solventes, con manija tipo T proporcionando un flujo de 0.3 litros por bombeo, diámetro del tubo 1 1/2 ¨longitud del tubo 87 cm, con acabado electro fosfatado para resistencia a la oxidación, poseer tuerca de fijación al tambor.
Tambores por 200 litros cada uno
Se anexa imagen de referencia:
</v>
      </c>
      <c r="X5" s="17" t="str">
        <f t="shared" si="3"/>
        <v>TAMBOR</v>
      </c>
      <c r="Y5" s="17">
        <f t="shared" si="3"/>
        <v>3</v>
      </c>
      <c r="Z5" s="26">
        <f>AVERAGE(E5,J5,O5,U5)</f>
        <v>1180666.7862499999</v>
      </c>
      <c r="AA5" s="18">
        <v>0.19</v>
      </c>
      <c r="AB5" s="26">
        <f t="shared" ref="AB5:AB8" si="11">SUM(Z5*AA5)</f>
        <v>224326.6893875</v>
      </c>
      <c r="AC5" s="26">
        <f>SUM(Z5+AB5)</f>
        <v>1404993.4756374999</v>
      </c>
      <c r="AD5" s="27">
        <f t="shared" ref="AD5:AD8" si="12">SUM(Y5*AC5)</f>
        <v>4214980.4269124996</v>
      </c>
    </row>
    <row r="6" spans="1:30" ht="12" customHeight="1" x14ac:dyDescent="0.2">
      <c r="A6" s="1">
        <v>3</v>
      </c>
      <c r="B6" s="6" t="s">
        <v>21</v>
      </c>
      <c r="C6" s="2" t="s">
        <v>22</v>
      </c>
      <c r="D6" s="3">
        <v>250</v>
      </c>
      <c r="E6" s="39">
        <v>34246</v>
      </c>
      <c r="F6" s="40">
        <v>0.19</v>
      </c>
      <c r="G6" s="41">
        <f t="shared" si="4"/>
        <v>6506.74</v>
      </c>
      <c r="H6" s="41">
        <f t="shared" si="5"/>
        <v>40752.74</v>
      </c>
      <c r="I6" s="42">
        <f t="shared" si="0"/>
        <v>10188185</v>
      </c>
      <c r="J6" s="61">
        <v>35673</v>
      </c>
      <c r="K6" s="21">
        <v>0.19</v>
      </c>
      <c r="L6" s="22">
        <f t="shared" si="6"/>
        <v>6777.87</v>
      </c>
      <c r="M6" s="22">
        <f t="shared" si="7"/>
        <v>42450.87</v>
      </c>
      <c r="N6" s="30">
        <f t="shared" si="1"/>
        <v>10612717.5</v>
      </c>
      <c r="O6" s="56">
        <v>36743</v>
      </c>
      <c r="P6" s="57">
        <v>0.19</v>
      </c>
      <c r="Q6" s="58">
        <f t="shared" si="8"/>
        <v>6981.17</v>
      </c>
      <c r="R6" s="58">
        <f t="shared" si="9"/>
        <v>43724.17</v>
      </c>
      <c r="S6" s="59">
        <f t="shared" si="2"/>
        <v>10931042.5</v>
      </c>
      <c r="T6" s="23" t="s">
        <v>61</v>
      </c>
      <c r="U6" s="33"/>
      <c r="V6" s="15">
        <f t="shared" si="3"/>
        <v>3</v>
      </c>
      <c r="W6" s="16" t="str">
        <f t="shared" si="3"/>
        <v xml:space="preserve">Limpiador liquido Desinfectante bicarbonato, naranja y limón…Contiene agentes limpiadores y desinfectantes, que por su composición y alta calidad, limpia y desinfecta los pisos, dejando un agradable y perdurable aroma a naranja y limón marca reconocida, envasado en  garrafas de 3 litros                
</v>
      </c>
      <c r="X6" s="17" t="str">
        <f t="shared" si="3"/>
        <v>GARRAFA</v>
      </c>
      <c r="Y6" s="17">
        <f t="shared" si="3"/>
        <v>250</v>
      </c>
      <c r="Z6" s="26">
        <f>AVERAGE(E6,J6,O6,U6)</f>
        <v>35554</v>
      </c>
      <c r="AA6" s="18">
        <v>0.19</v>
      </c>
      <c r="AB6" s="26">
        <f t="shared" si="11"/>
        <v>6755.26</v>
      </c>
      <c r="AC6" s="26">
        <f t="shared" ref="AC6:AC8" si="13">SUM(Z6+AB6)</f>
        <v>42309.26</v>
      </c>
      <c r="AD6" s="27">
        <f t="shared" si="12"/>
        <v>10577315</v>
      </c>
    </row>
    <row r="7" spans="1:30" ht="12" customHeight="1" x14ac:dyDescent="0.2">
      <c r="A7" s="1">
        <v>4</v>
      </c>
      <c r="B7" s="6" t="s">
        <v>23</v>
      </c>
      <c r="C7" s="2" t="s">
        <v>24</v>
      </c>
      <c r="D7" s="3">
        <v>150</v>
      </c>
      <c r="E7" s="39">
        <v>14715.89</v>
      </c>
      <c r="F7" s="40">
        <v>0.19</v>
      </c>
      <c r="G7" s="41">
        <f t="shared" si="4"/>
        <v>2796.0191</v>
      </c>
      <c r="H7" s="41">
        <f t="shared" si="5"/>
        <v>17511.909100000001</v>
      </c>
      <c r="I7" s="42">
        <f t="shared" si="0"/>
        <v>2626786.3650000002</v>
      </c>
      <c r="J7" s="61">
        <v>15655</v>
      </c>
      <c r="K7" s="21">
        <v>0.19</v>
      </c>
      <c r="L7" s="22">
        <f t="shared" si="6"/>
        <v>2974.45</v>
      </c>
      <c r="M7" s="22">
        <f t="shared" si="7"/>
        <v>18629.45</v>
      </c>
      <c r="N7" s="30">
        <f t="shared" si="1"/>
        <v>2794417.5</v>
      </c>
      <c r="O7" s="56">
        <v>16751</v>
      </c>
      <c r="P7" s="57">
        <v>0.19</v>
      </c>
      <c r="Q7" s="58">
        <f t="shared" si="8"/>
        <v>3182.69</v>
      </c>
      <c r="R7" s="58">
        <f t="shared" si="9"/>
        <v>19933.689999999999</v>
      </c>
      <c r="S7" s="59">
        <f t="shared" si="2"/>
        <v>2990053.5</v>
      </c>
      <c r="T7" s="47">
        <v>6387</v>
      </c>
      <c r="U7" s="33">
        <f t="shared" si="10"/>
        <v>6712.7370000000001</v>
      </c>
      <c r="V7" s="15">
        <f t="shared" si="3"/>
        <v>4</v>
      </c>
      <c r="W7" s="16" t="str">
        <f t="shared" si="3"/>
        <v xml:space="preserve">JABÓN 
Detergente en polvo con las siguientes especificaciones técnicas: Empacado en bolsa con peso de 1000 gramos, Etiquetado con el nombre del producto de fábrica, marca reconocida en el mercado, Composición/ información sobre los componentes, Preparado a base de: Tensoactivos aniónicos y catiónicos tripolifosfato de sodio, jabón de sodio, sulfato de sodio anhidro, enzimas, perfumes, PROPIEDADES FISICO - QUÍMICAS, apariencia polvo, Color blanco con puntos azules, 
Densidad 0,48 gramos/centímetros cúbicos, ph 1% de solución: 11,0 máx, 
Bolsas X 1000 gramos cada una
</v>
      </c>
      <c r="X7" s="17" t="str">
        <f t="shared" si="3"/>
        <v>KILO</v>
      </c>
      <c r="Y7" s="17">
        <f t="shared" si="3"/>
        <v>150</v>
      </c>
      <c r="Z7" s="26">
        <f>AVERAGE(E7,J7,O7,U7)</f>
        <v>13458.65675</v>
      </c>
      <c r="AA7" s="18">
        <v>0.19</v>
      </c>
      <c r="AB7" s="26">
        <f t="shared" si="11"/>
        <v>2557.1447825</v>
      </c>
      <c r="AC7" s="26">
        <f t="shared" si="13"/>
        <v>16015.8015325</v>
      </c>
      <c r="AD7" s="27">
        <f t="shared" si="12"/>
        <v>2402370.2298749997</v>
      </c>
    </row>
    <row r="8" spans="1:30" ht="12" customHeight="1" x14ac:dyDescent="0.2">
      <c r="A8" s="1">
        <v>5</v>
      </c>
      <c r="B8" s="6" t="s">
        <v>25</v>
      </c>
      <c r="C8" s="2" t="s">
        <v>26</v>
      </c>
      <c r="D8" s="3">
        <v>30</v>
      </c>
      <c r="E8" s="39">
        <v>60177.2</v>
      </c>
      <c r="F8" s="40">
        <v>0.19</v>
      </c>
      <c r="G8" s="41">
        <f t="shared" si="4"/>
        <v>11433.668</v>
      </c>
      <c r="H8" s="41">
        <f t="shared" si="5"/>
        <v>71610.868000000002</v>
      </c>
      <c r="I8" s="42">
        <f t="shared" si="0"/>
        <v>2148326.04</v>
      </c>
      <c r="J8" s="61">
        <v>62038</v>
      </c>
      <c r="K8" s="21">
        <v>0.19</v>
      </c>
      <c r="L8" s="22">
        <f t="shared" si="6"/>
        <v>11787.22</v>
      </c>
      <c r="M8" s="22">
        <f t="shared" si="7"/>
        <v>73825.22</v>
      </c>
      <c r="N8" s="30">
        <f t="shared" si="1"/>
        <v>2214756.6</v>
      </c>
      <c r="O8" s="56">
        <v>63279</v>
      </c>
      <c r="P8" s="57">
        <v>0.19</v>
      </c>
      <c r="Q8" s="58">
        <f t="shared" si="8"/>
        <v>12023.01</v>
      </c>
      <c r="R8" s="58">
        <f t="shared" si="9"/>
        <v>75302.009999999995</v>
      </c>
      <c r="S8" s="59">
        <f t="shared" si="2"/>
        <v>2259060.2999999998</v>
      </c>
      <c r="T8" s="23" t="s">
        <v>61</v>
      </c>
      <c r="U8" s="33"/>
      <c r="V8" s="15">
        <f t="shared" si="3"/>
        <v>5</v>
      </c>
      <c r="W8" s="16" t="str">
        <f t="shared" si="3"/>
        <v xml:space="preserve">CERA PARA PISOS EMULSIONADA
Producto que sea Biodegradable y Antideslizante que proteja y de brillo a los pisos de baldosa, tableta, vinilo y caucho, dejando sobre la superficie una película protectora con un agradable olor. 
Galón de 10  litros 
</v>
      </c>
      <c r="X8" s="17" t="str">
        <f t="shared" si="3"/>
        <v>GALON</v>
      </c>
      <c r="Y8" s="17">
        <f t="shared" si="3"/>
        <v>30</v>
      </c>
      <c r="Z8" s="26">
        <f t="shared" ref="Z8:Z33" si="14">AVERAGE(E8,J8,O8,U8)</f>
        <v>61831.4</v>
      </c>
      <c r="AA8" s="18">
        <v>0.19</v>
      </c>
      <c r="AB8" s="26">
        <f t="shared" si="11"/>
        <v>11747.966</v>
      </c>
      <c r="AC8" s="26">
        <f t="shared" si="13"/>
        <v>73579.366000000009</v>
      </c>
      <c r="AD8" s="27">
        <f t="shared" si="12"/>
        <v>2207380.9800000004</v>
      </c>
    </row>
    <row r="9" spans="1:30" ht="12" customHeight="1" x14ac:dyDescent="0.2">
      <c r="A9" s="1">
        <v>6</v>
      </c>
      <c r="B9" s="6" t="s">
        <v>27</v>
      </c>
      <c r="C9" s="2" t="s">
        <v>28</v>
      </c>
      <c r="D9" s="3">
        <v>30</v>
      </c>
      <c r="E9" s="39">
        <v>32923.74</v>
      </c>
      <c r="F9" s="40">
        <v>0.19</v>
      </c>
      <c r="G9" s="41">
        <f t="shared" si="4"/>
        <v>6255.5105999999996</v>
      </c>
      <c r="H9" s="41">
        <f t="shared" si="5"/>
        <v>39179.250599999999</v>
      </c>
      <c r="I9" s="42">
        <f t="shared" si="0"/>
        <v>1175377.5179999999</v>
      </c>
      <c r="J9" s="61">
        <v>33596</v>
      </c>
      <c r="K9" s="21">
        <v>0.19</v>
      </c>
      <c r="L9" s="22">
        <f t="shared" ref="L9:L33" si="15">J9*K9</f>
        <v>6383.24</v>
      </c>
      <c r="M9" s="22">
        <f t="shared" ref="M9:M33" si="16">J9+L9</f>
        <v>39979.24</v>
      </c>
      <c r="N9" s="30">
        <f t="shared" si="1"/>
        <v>1199377.2</v>
      </c>
      <c r="O9" s="56">
        <v>33932</v>
      </c>
      <c r="P9" s="57">
        <v>0.19</v>
      </c>
      <c r="Q9" s="58">
        <f t="shared" si="8"/>
        <v>6447.08</v>
      </c>
      <c r="R9" s="58">
        <f t="shared" si="9"/>
        <v>40379.08</v>
      </c>
      <c r="S9" s="59">
        <f t="shared" si="2"/>
        <v>1211372.4000000001</v>
      </c>
      <c r="T9" s="23" t="s">
        <v>61</v>
      </c>
      <c r="U9" s="33"/>
      <c r="V9" s="15">
        <f t="shared" ref="V9:V33" si="17">+A9</f>
        <v>6</v>
      </c>
      <c r="W9" s="16" t="str">
        <f t="shared" ref="W9:W33" si="18">+B9</f>
        <v xml:space="preserve">PINTURA Y SELLANTE PARA PISOS 
Cera plástica con efecto de pintura ideal para restaurar y proteger pisos de cemento, ladrillo y baldosa. Su fórmula base agua seca rápidamente y realza el color y el brillo, formando una capa impermeable resistente al tráfico doméstico
Tipo de Producto: Cera plástica restauradora con acabado brillante.
Base: Acuosa (soluble y diluible en agua).
Acabado: Brillante y uniforme.
Usos: Recomendado para interiores y exteriores (áreas de tránsito doméstico).
Superficies aptas: Cemento, madera, ladrillo y gres
Colores: surtidos a acordar con el supervisor 
</v>
      </c>
      <c r="X9" s="17" t="str">
        <f t="shared" ref="X9:X33" si="19">+C9</f>
        <v>LITRO</v>
      </c>
      <c r="Y9" s="17">
        <f t="shared" ref="Y9:Y33" si="20">+D9</f>
        <v>30</v>
      </c>
      <c r="Z9" s="26">
        <f t="shared" si="14"/>
        <v>33483.91333333333</v>
      </c>
      <c r="AA9" s="18">
        <v>0.19</v>
      </c>
      <c r="AB9" s="26">
        <f t="shared" ref="AB9:AB33" si="21">SUM(Z9*AA9)</f>
        <v>6361.9435333333331</v>
      </c>
      <c r="AC9" s="26">
        <f t="shared" ref="AC9:AC33" si="22">SUM(Z9+AB9)</f>
        <v>39845.856866666662</v>
      </c>
      <c r="AD9" s="27">
        <f t="shared" ref="AD9:AD33" si="23">SUM(Y9*AC9)</f>
        <v>1195375.7059999998</v>
      </c>
    </row>
    <row r="10" spans="1:30" ht="12" customHeight="1" x14ac:dyDescent="0.2">
      <c r="A10" s="1">
        <v>7</v>
      </c>
      <c r="B10" s="6" t="s">
        <v>29</v>
      </c>
      <c r="C10" s="2" t="s">
        <v>18</v>
      </c>
      <c r="D10" s="3">
        <v>120</v>
      </c>
      <c r="E10" s="39">
        <v>38567.230000000003</v>
      </c>
      <c r="F10" s="40">
        <v>0.19</v>
      </c>
      <c r="G10" s="41">
        <f t="shared" si="4"/>
        <v>7327.7737000000006</v>
      </c>
      <c r="H10" s="41">
        <f t="shared" si="5"/>
        <v>45895.003700000001</v>
      </c>
      <c r="I10" s="42">
        <f t="shared" si="0"/>
        <v>5507400.4440000001</v>
      </c>
      <c r="J10" s="61">
        <v>40174</v>
      </c>
      <c r="K10" s="21">
        <v>0.19</v>
      </c>
      <c r="L10" s="22">
        <f t="shared" si="15"/>
        <v>7633.06</v>
      </c>
      <c r="M10" s="22">
        <f t="shared" si="16"/>
        <v>47807.06</v>
      </c>
      <c r="N10" s="30">
        <f t="shared" si="1"/>
        <v>5736847.1999999993</v>
      </c>
      <c r="O10" s="56">
        <v>42183</v>
      </c>
      <c r="P10" s="57">
        <v>0.19</v>
      </c>
      <c r="Q10" s="58">
        <f t="shared" si="8"/>
        <v>8014.77</v>
      </c>
      <c r="R10" s="58">
        <f t="shared" si="9"/>
        <v>50197.770000000004</v>
      </c>
      <c r="S10" s="59">
        <f t="shared" si="2"/>
        <v>6023732.4000000004</v>
      </c>
      <c r="T10" s="23" t="s">
        <v>61</v>
      </c>
      <c r="U10" s="33"/>
      <c r="V10" s="15">
        <f t="shared" si="17"/>
        <v>7</v>
      </c>
      <c r="W10" s="16" t="str">
        <f t="shared" si="18"/>
        <v xml:space="preserve">Papel Higiénico triple hoja
El papel higiénico de triple hoja destaca por su tecnología premium, compuesta por tres capas de fibras de celulosa que brindan máxima suavidad, mayor absorción y resistencia. Sus especificaciones estándar incluyen un largo de 30 a 35 metros por rollo convencional y presentaciones habituales 
Paquetes de 12 unidades
</v>
      </c>
      <c r="X10" s="17" t="str">
        <f t="shared" si="19"/>
        <v>PAQUETE</v>
      </c>
      <c r="Y10" s="17">
        <f t="shared" si="20"/>
        <v>120</v>
      </c>
      <c r="Z10" s="26">
        <f t="shared" si="14"/>
        <v>40308.076666666668</v>
      </c>
      <c r="AA10" s="18">
        <v>0.19</v>
      </c>
      <c r="AB10" s="26">
        <f t="shared" si="21"/>
        <v>7658.5345666666672</v>
      </c>
      <c r="AC10" s="26">
        <f t="shared" si="22"/>
        <v>47966.611233333337</v>
      </c>
      <c r="AD10" s="27">
        <f t="shared" si="23"/>
        <v>5755993.3480000002</v>
      </c>
    </row>
    <row r="11" spans="1:30" ht="12" customHeight="1" x14ac:dyDescent="0.2">
      <c r="A11" s="1">
        <v>8</v>
      </c>
      <c r="B11" s="6" t="s">
        <v>30</v>
      </c>
      <c r="C11" s="2" t="s">
        <v>31</v>
      </c>
      <c r="D11" s="48">
        <v>300</v>
      </c>
      <c r="E11" s="39">
        <v>50140.73</v>
      </c>
      <c r="F11" s="45">
        <v>0.19</v>
      </c>
      <c r="G11" s="41">
        <f t="shared" si="4"/>
        <v>9526.7386999999999</v>
      </c>
      <c r="H11" s="41">
        <f t="shared" si="5"/>
        <v>59667.468700000005</v>
      </c>
      <c r="I11" s="50">
        <f t="shared" si="0"/>
        <v>17900240.610000003</v>
      </c>
      <c r="J11" s="61">
        <v>53341</v>
      </c>
      <c r="K11" s="21">
        <v>0.19</v>
      </c>
      <c r="L11" s="22">
        <f t="shared" si="15"/>
        <v>10134.790000000001</v>
      </c>
      <c r="M11" s="22">
        <f t="shared" si="16"/>
        <v>63475.79</v>
      </c>
      <c r="N11" s="63">
        <f t="shared" si="1"/>
        <v>19042737</v>
      </c>
      <c r="O11" s="56">
        <v>57075</v>
      </c>
      <c r="P11" s="57">
        <v>0.19</v>
      </c>
      <c r="Q11" s="58">
        <f t="shared" si="8"/>
        <v>10844.25</v>
      </c>
      <c r="R11" s="58">
        <f t="shared" si="9"/>
        <v>67919.25</v>
      </c>
      <c r="S11" s="64">
        <f t="shared" si="2"/>
        <v>20375775</v>
      </c>
      <c r="T11" s="23">
        <v>8000</v>
      </c>
      <c r="U11" s="33">
        <f t="shared" si="10"/>
        <v>8408</v>
      </c>
      <c r="V11" s="15">
        <f t="shared" si="17"/>
        <v>8</v>
      </c>
      <c r="W11" s="16" t="str">
        <f t="shared" si="18"/>
        <v xml:space="preserve">PAPEL HIGIENICO
Con las siguientes especificaciones: Papel institucional para dispensador de 250 metros, marca reconocida en el mercado, suave y consistente
</v>
      </c>
      <c r="X11" s="17" t="str">
        <f t="shared" si="19"/>
        <v>ROLLO</v>
      </c>
      <c r="Y11" s="17">
        <f t="shared" si="20"/>
        <v>300</v>
      </c>
      <c r="Z11" s="26">
        <f t="shared" si="14"/>
        <v>42241.182500000003</v>
      </c>
      <c r="AA11" s="18">
        <v>0.19</v>
      </c>
      <c r="AB11" s="26">
        <f t="shared" si="21"/>
        <v>8025.8246750000008</v>
      </c>
      <c r="AC11" s="26">
        <f t="shared" si="22"/>
        <v>50267.007175000006</v>
      </c>
      <c r="AD11" s="27">
        <f t="shared" si="23"/>
        <v>15080102.152500002</v>
      </c>
    </row>
    <row r="12" spans="1:30" ht="12" customHeight="1" x14ac:dyDescent="0.2">
      <c r="A12" s="1">
        <v>9</v>
      </c>
      <c r="B12" s="6" t="s">
        <v>32</v>
      </c>
      <c r="C12" s="2" t="s">
        <v>33</v>
      </c>
      <c r="D12" s="3">
        <v>150</v>
      </c>
      <c r="E12" s="39">
        <v>12461.63</v>
      </c>
      <c r="F12" s="40">
        <v>0.19</v>
      </c>
      <c r="G12" s="41">
        <f t="shared" si="4"/>
        <v>2367.7096999999999</v>
      </c>
      <c r="H12" s="41">
        <f t="shared" si="5"/>
        <v>14829.339699999999</v>
      </c>
      <c r="I12" s="42">
        <f t="shared" si="0"/>
        <v>2224400.9549999996</v>
      </c>
      <c r="J12" s="61">
        <v>13118</v>
      </c>
      <c r="K12" s="21">
        <v>0.19</v>
      </c>
      <c r="L12" s="22">
        <f t="shared" si="15"/>
        <v>2492.42</v>
      </c>
      <c r="M12" s="22">
        <f t="shared" si="16"/>
        <v>15610.42</v>
      </c>
      <c r="N12" s="30">
        <f t="shared" si="1"/>
        <v>2341563</v>
      </c>
      <c r="O12" s="56">
        <v>13643</v>
      </c>
      <c r="P12" s="57">
        <v>0.19</v>
      </c>
      <c r="Q12" s="58">
        <f t="shared" si="8"/>
        <v>2592.17</v>
      </c>
      <c r="R12" s="58">
        <f t="shared" si="9"/>
        <v>16235.17</v>
      </c>
      <c r="S12" s="59">
        <f t="shared" si="2"/>
        <v>2435275.5</v>
      </c>
      <c r="T12" s="23" t="s">
        <v>61</v>
      </c>
      <c r="U12" s="33"/>
      <c r="V12" s="15">
        <f t="shared" si="17"/>
        <v>9</v>
      </c>
      <c r="W12" s="16" t="str">
        <f t="shared" si="18"/>
        <v xml:space="preserve">TOALLA DE MICROFIBRA 
Con las siguientes especificaciones técnicas: Tipo mediana, No acrílica, No blanca, Colores surtidos de 60cm  X 35 cm 
</v>
      </c>
      <c r="X12" s="17" t="str">
        <f t="shared" si="19"/>
        <v>UNIDAD</v>
      </c>
      <c r="Y12" s="17">
        <f t="shared" si="20"/>
        <v>150</v>
      </c>
      <c r="Z12" s="26">
        <f t="shared" si="14"/>
        <v>13074.21</v>
      </c>
      <c r="AA12" s="18">
        <v>0.19</v>
      </c>
      <c r="AB12" s="26">
        <f t="shared" si="21"/>
        <v>2484.0998999999997</v>
      </c>
      <c r="AC12" s="26">
        <f t="shared" si="22"/>
        <v>15558.309899999998</v>
      </c>
      <c r="AD12" s="27">
        <f t="shared" si="23"/>
        <v>2333746.4849999999</v>
      </c>
    </row>
    <row r="13" spans="1:30" ht="12" customHeight="1" x14ac:dyDescent="0.2">
      <c r="A13" s="1">
        <v>10</v>
      </c>
      <c r="B13" s="6" t="s">
        <v>34</v>
      </c>
      <c r="C13" s="2" t="s">
        <v>33</v>
      </c>
      <c r="D13" s="3">
        <v>100</v>
      </c>
      <c r="E13" s="39">
        <v>17605.900000000001</v>
      </c>
      <c r="F13" s="40">
        <v>0.19</v>
      </c>
      <c r="G13" s="41">
        <f t="shared" si="4"/>
        <v>3345.1210000000001</v>
      </c>
      <c r="H13" s="41">
        <f t="shared" si="5"/>
        <v>20951.021000000001</v>
      </c>
      <c r="I13" s="42">
        <f t="shared" si="0"/>
        <v>2095102.1</v>
      </c>
      <c r="J13" s="61">
        <v>17965</v>
      </c>
      <c r="K13" s="21">
        <v>0.19</v>
      </c>
      <c r="L13" s="22">
        <f t="shared" si="15"/>
        <v>3413.35</v>
      </c>
      <c r="M13" s="22">
        <f t="shared" si="16"/>
        <v>21378.35</v>
      </c>
      <c r="N13" s="30">
        <f t="shared" si="1"/>
        <v>2137835</v>
      </c>
      <c r="O13" s="56">
        <v>18504</v>
      </c>
      <c r="P13" s="57">
        <v>0.19</v>
      </c>
      <c r="Q13" s="58">
        <f t="shared" si="8"/>
        <v>3515.76</v>
      </c>
      <c r="R13" s="58">
        <f t="shared" si="9"/>
        <v>22019.760000000002</v>
      </c>
      <c r="S13" s="59">
        <f t="shared" si="2"/>
        <v>2201976</v>
      </c>
      <c r="T13" s="23">
        <v>17000</v>
      </c>
      <c r="U13" s="33">
        <f t="shared" si="10"/>
        <v>17867</v>
      </c>
      <c r="V13" s="15">
        <f t="shared" si="17"/>
        <v>10</v>
      </c>
      <c r="W13" s="16" t="str">
        <f t="shared" si="18"/>
        <v xml:space="preserve">TRAPERO 
Con las siguientes especificaciones técnicas: (Con cabo metálico de mínimo de 140 cm de largo medida mínima) x 1000 gramos de peso, Marca reconocida en el mercado
</v>
      </c>
      <c r="X13" s="17" t="str">
        <f t="shared" si="19"/>
        <v>UNIDAD</v>
      </c>
      <c r="Y13" s="17">
        <f t="shared" si="20"/>
        <v>100</v>
      </c>
      <c r="Z13" s="26">
        <f t="shared" si="14"/>
        <v>17985.474999999999</v>
      </c>
      <c r="AA13" s="18">
        <v>0.19</v>
      </c>
      <c r="AB13" s="26">
        <f t="shared" si="21"/>
        <v>3417.2402499999998</v>
      </c>
      <c r="AC13" s="26">
        <f t="shared" si="22"/>
        <v>21402.715249999997</v>
      </c>
      <c r="AD13" s="27">
        <f t="shared" si="23"/>
        <v>2140271.5249999999</v>
      </c>
    </row>
    <row r="14" spans="1:30" ht="12" customHeight="1" x14ac:dyDescent="0.2">
      <c r="A14" s="1">
        <v>11</v>
      </c>
      <c r="B14" s="6" t="s">
        <v>35</v>
      </c>
      <c r="C14" s="2" t="s">
        <v>33</v>
      </c>
      <c r="D14" s="3">
        <v>120</v>
      </c>
      <c r="E14" s="39">
        <v>19419.759999999998</v>
      </c>
      <c r="F14" s="40">
        <v>0.19</v>
      </c>
      <c r="G14" s="41">
        <f t="shared" si="4"/>
        <v>3689.7543999999998</v>
      </c>
      <c r="H14" s="41">
        <f t="shared" si="5"/>
        <v>23109.5144</v>
      </c>
      <c r="I14" s="42">
        <f t="shared" si="0"/>
        <v>2773141.7280000001</v>
      </c>
      <c r="J14" s="61">
        <v>20442</v>
      </c>
      <c r="K14" s="21">
        <v>0.19</v>
      </c>
      <c r="L14" s="22">
        <f t="shared" si="15"/>
        <v>3883.98</v>
      </c>
      <c r="M14" s="22">
        <f t="shared" si="16"/>
        <v>24325.98</v>
      </c>
      <c r="N14" s="30">
        <f t="shared" si="1"/>
        <v>2919117.6</v>
      </c>
      <c r="O14" s="56">
        <v>21260</v>
      </c>
      <c r="P14" s="57">
        <v>0.19</v>
      </c>
      <c r="Q14" s="58">
        <f t="shared" si="8"/>
        <v>4039.4</v>
      </c>
      <c r="R14" s="58">
        <f t="shared" si="9"/>
        <v>25299.4</v>
      </c>
      <c r="S14" s="59">
        <f t="shared" si="2"/>
        <v>3035928</v>
      </c>
      <c r="T14" s="23" t="s">
        <v>61</v>
      </c>
      <c r="U14" s="33"/>
      <c r="V14" s="15">
        <f t="shared" si="17"/>
        <v>11</v>
      </c>
      <c r="W14" s="16" t="str">
        <f t="shared" si="18"/>
        <v xml:space="preserve">TRAPERO 
Con las siguientes especificaciones técnicas: (Con cabo metálico de mínimo de 140 cm de largo medida mínima) x 1200 gramos de peso, Marca reconocida en el mercado
</v>
      </c>
      <c r="X14" s="17" t="str">
        <f t="shared" si="19"/>
        <v>UNIDAD</v>
      </c>
      <c r="Y14" s="17">
        <f t="shared" si="20"/>
        <v>120</v>
      </c>
      <c r="Z14" s="26">
        <f t="shared" si="14"/>
        <v>20373.919999999998</v>
      </c>
      <c r="AA14" s="18">
        <v>0.19</v>
      </c>
      <c r="AB14" s="26">
        <f t="shared" si="21"/>
        <v>3871.0447999999997</v>
      </c>
      <c r="AC14" s="26">
        <f t="shared" si="22"/>
        <v>24244.964799999998</v>
      </c>
      <c r="AD14" s="27">
        <f t="shared" si="23"/>
        <v>2909395.7759999996</v>
      </c>
    </row>
    <row r="15" spans="1:30" ht="12" customHeight="1" x14ac:dyDescent="0.2">
      <c r="A15" s="1">
        <v>12</v>
      </c>
      <c r="B15" s="6" t="s">
        <v>36</v>
      </c>
      <c r="C15" s="2" t="s">
        <v>33</v>
      </c>
      <c r="D15" s="3">
        <v>10</v>
      </c>
      <c r="E15" s="39">
        <v>132016.9</v>
      </c>
      <c r="F15" s="40">
        <v>0.19</v>
      </c>
      <c r="G15" s="41">
        <f t="shared" si="4"/>
        <v>25083.210999999999</v>
      </c>
      <c r="H15" s="41">
        <f t="shared" si="5"/>
        <v>157100.111</v>
      </c>
      <c r="I15" s="42">
        <f t="shared" si="0"/>
        <v>1571001.11</v>
      </c>
      <c r="J15" s="61">
        <v>137518</v>
      </c>
      <c r="K15" s="21">
        <v>0.19</v>
      </c>
      <c r="L15" s="22">
        <f t="shared" si="15"/>
        <v>26128.420000000002</v>
      </c>
      <c r="M15" s="22">
        <f t="shared" si="16"/>
        <v>163646.42000000001</v>
      </c>
      <c r="N15" s="30">
        <f t="shared" si="1"/>
        <v>1636464.2000000002</v>
      </c>
      <c r="O15" s="56">
        <v>141644</v>
      </c>
      <c r="P15" s="57">
        <v>0.19</v>
      </c>
      <c r="Q15" s="58">
        <f t="shared" si="8"/>
        <v>26912.36</v>
      </c>
      <c r="R15" s="58">
        <f t="shared" si="9"/>
        <v>168556.36</v>
      </c>
      <c r="S15" s="59">
        <f t="shared" si="2"/>
        <v>1685563.5999999999</v>
      </c>
      <c r="T15" s="23" t="s">
        <v>61</v>
      </c>
      <c r="U15" s="33"/>
      <c r="V15" s="15">
        <f t="shared" si="17"/>
        <v>12</v>
      </c>
      <c r="W15" s="16" t="str">
        <f t="shared" si="18"/>
        <v xml:space="preserve">BALDE 
Con las siguientes especificaciones técnicas: El Balde Escurridor de 32 a 35 litros amarillo, está fabricado en polipropileno reforzado con aditivos para una prolongada vida útil aún en aplicaciones de uso rudo, Capacidad graduada de 32 a 35  litros, ruedas de hule de 3” y asa metálica, idiomas, Ruedas del mismo color del balde, Topes laterales para evitar golpes en paredes, Manija de presión horizontal,  Medidas: 37 ancho x 40 x 51. cm
Marca Reconocida 
Se anexa imagen de referencia:
</v>
      </c>
      <c r="X15" s="17" t="str">
        <f t="shared" si="19"/>
        <v>UNIDAD</v>
      </c>
      <c r="Y15" s="17">
        <f t="shared" si="20"/>
        <v>10</v>
      </c>
      <c r="Z15" s="26">
        <f t="shared" si="14"/>
        <v>137059.63333333333</v>
      </c>
      <c r="AA15" s="18">
        <v>0.19</v>
      </c>
      <c r="AB15" s="26">
        <f t="shared" si="21"/>
        <v>26041.330333333332</v>
      </c>
      <c r="AC15" s="26">
        <f t="shared" si="22"/>
        <v>163100.96366666665</v>
      </c>
      <c r="AD15" s="27">
        <f t="shared" si="23"/>
        <v>1631009.6366666665</v>
      </c>
    </row>
    <row r="16" spans="1:30" ht="12" customHeight="1" x14ac:dyDescent="0.2">
      <c r="A16" s="1">
        <v>13</v>
      </c>
      <c r="B16" s="6" t="s">
        <v>37</v>
      </c>
      <c r="C16" s="2" t="s">
        <v>18</v>
      </c>
      <c r="D16" s="3">
        <v>200</v>
      </c>
      <c r="E16" s="39">
        <v>8621.84</v>
      </c>
      <c r="F16" s="40">
        <v>0.19</v>
      </c>
      <c r="G16" s="41">
        <f t="shared" si="4"/>
        <v>1638.1496</v>
      </c>
      <c r="H16" s="41">
        <f t="shared" si="5"/>
        <v>10259.989600000001</v>
      </c>
      <c r="I16" s="42">
        <f t="shared" si="0"/>
        <v>2051997.9200000002</v>
      </c>
      <c r="J16" s="61">
        <v>8798</v>
      </c>
      <c r="K16" s="21">
        <v>0.19</v>
      </c>
      <c r="L16" s="22">
        <f t="shared" si="15"/>
        <v>1671.6200000000001</v>
      </c>
      <c r="M16" s="22">
        <f t="shared" si="16"/>
        <v>10469.620000000001</v>
      </c>
      <c r="N16" s="30">
        <f t="shared" si="1"/>
        <v>2093924.0000000002</v>
      </c>
      <c r="O16" s="56">
        <v>8886</v>
      </c>
      <c r="P16" s="57">
        <v>0.19</v>
      </c>
      <c r="Q16" s="58">
        <f t="shared" si="8"/>
        <v>1688.34</v>
      </c>
      <c r="R16" s="58">
        <f t="shared" si="9"/>
        <v>10574.34</v>
      </c>
      <c r="S16" s="59">
        <f t="shared" si="2"/>
        <v>2114868</v>
      </c>
      <c r="T16" s="23">
        <v>1900</v>
      </c>
      <c r="U16" s="33">
        <f t="shared" si="10"/>
        <v>1996.9</v>
      </c>
      <c r="V16" s="15">
        <f t="shared" si="17"/>
        <v>13</v>
      </c>
      <c r="W16" s="16" t="str">
        <f t="shared" si="18"/>
        <v xml:space="preserve">BOLSAS
Con las siguientes especificaciones técnicas: Tamaño mediano, 
Tipo papelera, Medidas 40 cm X 45 cm, Capacidad 12 litros, con aroma, Se aceptará tolerancia en las dimensiones de +- 5 cm
Paquetes X 10 unidades cada uno
</v>
      </c>
      <c r="X16" s="17" t="str">
        <f t="shared" si="19"/>
        <v>PAQUETE</v>
      </c>
      <c r="Y16" s="17">
        <f t="shared" si="20"/>
        <v>200</v>
      </c>
      <c r="Z16" s="26">
        <f t="shared" si="14"/>
        <v>7075.6850000000004</v>
      </c>
      <c r="AA16" s="18">
        <v>0.19</v>
      </c>
      <c r="AB16" s="26">
        <f t="shared" si="21"/>
        <v>1344.3801500000002</v>
      </c>
      <c r="AC16" s="26">
        <f t="shared" si="22"/>
        <v>8420.0651500000004</v>
      </c>
      <c r="AD16" s="27">
        <f t="shared" si="23"/>
        <v>1684013.03</v>
      </c>
    </row>
    <row r="17" spans="1:30" ht="12" customHeight="1" x14ac:dyDescent="0.2">
      <c r="A17" s="1">
        <v>14</v>
      </c>
      <c r="B17" s="6" t="s">
        <v>38</v>
      </c>
      <c r="C17" s="2" t="s">
        <v>33</v>
      </c>
      <c r="D17" s="3">
        <v>150</v>
      </c>
      <c r="E17" s="39">
        <v>13945.16</v>
      </c>
      <c r="F17" s="40">
        <v>0.19</v>
      </c>
      <c r="G17" s="41">
        <f t="shared" si="4"/>
        <v>2649.5803999999998</v>
      </c>
      <c r="H17" s="41">
        <f t="shared" si="5"/>
        <v>16594.740399999999</v>
      </c>
      <c r="I17" s="42">
        <f t="shared" si="0"/>
        <v>2489211.0599999996</v>
      </c>
      <c r="J17" s="61">
        <v>14376</v>
      </c>
      <c r="K17" s="21">
        <v>0.19</v>
      </c>
      <c r="L17" s="22">
        <f t="shared" si="15"/>
        <v>2731.44</v>
      </c>
      <c r="M17" s="22">
        <f t="shared" si="16"/>
        <v>17107.439999999999</v>
      </c>
      <c r="N17" s="30">
        <f t="shared" si="1"/>
        <v>2566116</v>
      </c>
      <c r="O17" s="56">
        <v>14951</v>
      </c>
      <c r="P17" s="57">
        <v>0.19</v>
      </c>
      <c r="Q17" s="58">
        <f t="shared" si="8"/>
        <v>2840.69</v>
      </c>
      <c r="R17" s="58">
        <f t="shared" si="9"/>
        <v>17791.689999999999</v>
      </c>
      <c r="S17" s="59">
        <f t="shared" si="2"/>
        <v>2668753.5</v>
      </c>
      <c r="T17" s="23">
        <v>12000</v>
      </c>
      <c r="U17" s="33">
        <f t="shared" si="10"/>
        <v>12612</v>
      </c>
      <c r="V17" s="15">
        <f t="shared" si="17"/>
        <v>14</v>
      </c>
      <c r="W17" s="16" t="str">
        <f t="shared" si="18"/>
        <v xml:space="preserve">ESCOBA 
Con las siguientes especificaciones técnicas: Longitud de la escoba 28 cm, Ancho de la escoba 5 cm, Espesor 1,3 cm, Adaptador de polietileno, Base en polietileno, Fibra: pet polipropileno con calibre 0,35 centésimas, Peso solo escoba: 350 gramos aproximadamente, Altura de la fibra 10 cm, Área de barrido 36 cm de longitud, De cerda blanda y suave, de gran resistencia, larga para fácil manipulación, debe tener hueco pequeño para ser colgada para comodidad y practicidad de esta, con cabo metálico largo mínimo de 140 cm
Se anexa imagen de referencia
</v>
      </c>
      <c r="X17" s="17" t="str">
        <f t="shared" si="19"/>
        <v>UNIDAD</v>
      </c>
      <c r="Y17" s="17">
        <f t="shared" si="20"/>
        <v>150</v>
      </c>
      <c r="Z17" s="26">
        <f t="shared" si="14"/>
        <v>13971.04</v>
      </c>
      <c r="AA17" s="18">
        <v>0.19</v>
      </c>
      <c r="AB17" s="26">
        <f t="shared" si="21"/>
        <v>2654.4976000000001</v>
      </c>
      <c r="AC17" s="26">
        <f t="shared" si="22"/>
        <v>16625.5376</v>
      </c>
      <c r="AD17" s="27">
        <f t="shared" si="23"/>
        <v>2493830.64</v>
      </c>
    </row>
    <row r="18" spans="1:30" ht="12" customHeight="1" x14ac:dyDescent="0.2">
      <c r="A18" s="1">
        <v>15</v>
      </c>
      <c r="B18" s="6" t="s">
        <v>39</v>
      </c>
      <c r="C18" s="2" t="s">
        <v>20</v>
      </c>
      <c r="D18" s="3">
        <v>1</v>
      </c>
      <c r="E18" s="39">
        <v>727650</v>
      </c>
      <c r="F18" s="40">
        <v>0.19</v>
      </c>
      <c r="G18" s="41">
        <f t="shared" si="4"/>
        <v>138253.5</v>
      </c>
      <c r="H18" s="41">
        <f t="shared" si="5"/>
        <v>865903.5</v>
      </c>
      <c r="I18" s="50">
        <f t="shared" si="0"/>
        <v>865903.5</v>
      </c>
      <c r="J18" s="61">
        <v>742500</v>
      </c>
      <c r="K18" s="21">
        <v>0.19</v>
      </c>
      <c r="L18" s="22">
        <f t="shared" si="15"/>
        <v>141075</v>
      </c>
      <c r="M18" s="22">
        <f t="shared" si="16"/>
        <v>883575</v>
      </c>
      <c r="N18" s="30">
        <f t="shared" si="1"/>
        <v>883575</v>
      </c>
      <c r="O18" s="56">
        <v>764775</v>
      </c>
      <c r="P18" s="57">
        <v>0.19</v>
      </c>
      <c r="Q18" s="58">
        <f t="shared" si="8"/>
        <v>145307.25</v>
      </c>
      <c r="R18" s="58">
        <f t="shared" si="9"/>
        <v>910082.25</v>
      </c>
      <c r="S18" s="59">
        <f t="shared" si="2"/>
        <v>910082.25</v>
      </c>
      <c r="T18" s="52">
        <v>617563</v>
      </c>
      <c r="U18" s="33">
        <f t="shared" si="10"/>
        <v>649058.71299999999</v>
      </c>
      <c r="V18" s="15">
        <f t="shared" si="17"/>
        <v>15</v>
      </c>
      <c r="W18" s="16" t="str">
        <f t="shared" si="18"/>
        <v xml:space="preserve">VINAGRE BLANCO
Con las siguientes especificaciones técnicas: Empacado en tambor plástico de PVC con válvula dosificadora, Producto para limpieza y aseo
La válvula del tanque de 200 litros debe cumplir con las siguientes especificaciones técnicas: Funcionar a cabalidad en los tanques en los que se suministran los diferentes líquidos, ser bombas extractoras de solventes, con manija tipo T proporcionando un flujo de 0.3 litros por bombeo, diámetro del tubo 1 1/2 ¨longitud del tubo 87 cm, con acabado electro fosfatado para resistencia a la oxidación, poseer tuerca de fijación al tambor
Tambor de 200 litros cada uno
Se anexa imagen de referencia:
</v>
      </c>
      <c r="X18" s="17" t="str">
        <f t="shared" si="19"/>
        <v>TAMBOR</v>
      </c>
      <c r="Y18" s="17">
        <f t="shared" si="20"/>
        <v>1</v>
      </c>
      <c r="Z18" s="26">
        <f t="shared" si="14"/>
        <v>720995.92825</v>
      </c>
      <c r="AA18" s="18">
        <v>0.19</v>
      </c>
      <c r="AB18" s="26">
        <f t="shared" si="21"/>
        <v>136989.2263675</v>
      </c>
      <c r="AC18" s="26">
        <f t="shared" si="22"/>
        <v>857985.15461750003</v>
      </c>
      <c r="AD18" s="27">
        <f t="shared" si="23"/>
        <v>857985.15461750003</v>
      </c>
    </row>
    <row r="19" spans="1:30" ht="12" customHeight="1" x14ac:dyDescent="0.2">
      <c r="A19" s="1">
        <v>16</v>
      </c>
      <c r="B19" s="6" t="s">
        <v>40</v>
      </c>
      <c r="C19" s="2" t="s">
        <v>33</v>
      </c>
      <c r="D19" s="3">
        <v>50</v>
      </c>
      <c r="E19" s="39">
        <v>7215.17</v>
      </c>
      <c r="F19" s="40">
        <v>0.19</v>
      </c>
      <c r="G19" s="41">
        <f t="shared" si="4"/>
        <v>1370.8823</v>
      </c>
      <c r="H19" s="41">
        <f t="shared" si="5"/>
        <v>8586.0522999999994</v>
      </c>
      <c r="I19" s="42">
        <f t="shared" si="0"/>
        <v>429302.61499999999</v>
      </c>
      <c r="J19" s="61">
        <v>7288</v>
      </c>
      <c r="K19" s="21">
        <v>0.19</v>
      </c>
      <c r="L19" s="22">
        <f t="shared" si="15"/>
        <v>1384.72</v>
      </c>
      <c r="M19" s="22">
        <f t="shared" si="16"/>
        <v>8672.7199999999993</v>
      </c>
      <c r="N19" s="30">
        <f t="shared" si="1"/>
        <v>433635.99999999994</v>
      </c>
      <c r="O19" s="56">
        <v>7386</v>
      </c>
      <c r="P19" s="57">
        <v>0.19</v>
      </c>
      <c r="Q19" s="58">
        <f t="shared" si="8"/>
        <v>1403.34</v>
      </c>
      <c r="R19" s="58">
        <f t="shared" si="9"/>
        <v>8789.34</v>
      </c>
      <c r="S19" s="59">
        <f t="shared" si="2"/>
        <v>439467</v>
      </c>
      <c r="T19" s="47">
        <v>4790</v>
      </c>
      <c r="U19" s="33">
        <f t="shared" si="10"/>
        <v>5034.29</v>
      </c>
      <c r="V19" s="15">
        <f t="shared" si="17"/>
        <v>16</v>
      </c>
      <c r="W19" s="16" t="str">
        <f t="shared" si="18"/>
        <v xml:space="preserve">RECOGEDOR: 
Con las siguientes especificaciones técnicas: Dimensiones 23 cm X 75 cm X 10 cm, con excelente calidad de plástico y banda para recoger partículas pequeñas, incluye palo de PVC de 75 cm de largo
</v>
      </c>
      <c r="X19" s="17" t="str">
        <f t="shared" si="19"/>
        <v>UNIDAD</v>
      </c>
      <c r="Y19" s="17">
        <f t="shared" si="20"/>
        <v>50</v>
      </c>
      <c r="Z19" s="26">
        <f t="shared" si="14"/>
        <v>6730.8649999999998</v>
      </c>
      <c r="AA19" s="18">
        <v>0.19</v>
      </c>
      <c r="AB19" s="26">
        <f t="shared" si="21"/>
        <v>1278.8643500000001</v>
      </c>
      <c r="AC19" s="26">
        <f t="shared" si="22"/>
        <v>8009.7293499999996</v>
      </c>
      <c r="AD19" s="27">
        <f t="shared" si="23"/>
        <v>400486.46749999997</v>
      </c>
    </row>
    <row r="20" spans="1:30" ht="12" customHeight="1" x14ac:dyDescent="0.2">
      <c r="A20" s="1">
        <v>17</v>
      </c>
      <c r="B20" s="6" t="s">
        <v>41</v>
      </c>
      <c r="C20" s="2" t="s">
        <v>42</v>
      </c>
      <c r="D20" s="3">
        <v>20</v>
      </c>
      <c r="E20" s="39">
        <v>37353.550000000003</v>
      </c>
      <c r="F20" s="40">
        <v>0.19</v>
      </c>
      <c r="G20" s="41">
        <f t="shared" si="4"/>
        <v>7097.174500000001</v>
      </c>
      <c r="H20" s="41">
        <f t="shared" si="5"/>
        <v>44450.724500000004</v>
      </c>
      <c r="I20" s="42">
        <f t="shared" si="0"/>
        <v>889014.49000000011</v>
      </c>
      <c r="J20" s="61">
        <v>39196</v>
      </c>
      <c r="K20" s="21">
        <v>0.19</v>
      </c>
      <c r="L20" s="22">
        <f t="shared" si="15"/>
        <v>7447.24</v>
      </c>
      <c r="M20" s="22">
        <f t="shared" si="16"/>
        <v>46643.24</v>
      </c>
      <c r="N20" s="30">
        <f t="shared" si="1"/>
        <v>932864.79999999993</v>
      </c>
      <c r="O20" s="56">
        <v>41156</v>
      </c>
      <c r="P20" s="57">
        <v>0.19</v>
      </c>
      <c r="Q20" s="58">
        <f t="shared" si="8"/>
        <v>7819.64</v>
      </c>
      <c r="R20" s="58">
        <f t="shared" si="9"/>
        <v>48975.64</v>
      </c>
      <c r="S20" s="59">
        <f t="shared" si="2"/>
        <v>979512.8</v>
      </c>
      <c r="T20" s="47">
        <v>5546</v>
      </c>
      <c r="U20" s="33">
        <f t="shared" si="10"/>
        <v>5828.8459999999995</v>
      </c>
      <c r="V20" s="15">
        <f t="shared" si="17"/>
        <v>17</v>
      </c>
      <c r="W20" s="16" t="str">
        <f t="shared" si="18"/>
        <v xml:space="preserve">GUANTES
Con las siguientes especificaciones técnicas: Material de látex industrial largo, Talla 9, Calibre 35
</v>
      </c>
      <c r="X20" s="17" t="str">
        <f t="shared" si="19"/>
        <v>PAR</v>
      </c>
      <c r="Y20" s="17">
        <f t="shared" si="20"/>
        <v>20</v>
      </c>
      <c r="Z20" s="26">
        <f t="shared" si="14"/>
        <v>30883.599000000002</v>
      </c>
      <c r="AA20" s="18">
        <v>0.19</v>
      </c>
      <c r="AB20" s="26">
        <f t="shared" si="21"/>
        <v>5867.8838100000003</v>
      </c>
      <c r="AC20" s="26">
        <f t="shared" si="22"/>
        <v>36751.482810000001</v>
      </c>
      <c r="AD20" s="27">
        <f t="shared" si="23"/>
        <v>735029.65620000008</v>
      </c>
    </row>
    <row r="21" spans="1:30" ht="12" customHeight="1" x14ac:dyDescent="0.2">
      <c r="A21" s="1">
        <v>18</v>
      </c>
      <c r="B21" s="6" t="s">
        <v>43</v>
      </c>
      <c r="C21" s="2" t="s">
        <v>42</v>
      </c>
      <c r="D21" s="3">
        <v>20</v>
      </c>
      <c r="E21" s="39">
        <v>38019.879999999997</v>
      </c>
      <c r="F21" s="40">
        <v>0.19</v>
      </c>
      <c r="G21" s="41">
        <f t="shared" si="4"/>
        <v>7223.7771999999995</v>
      </c>
      <c r="H21" s="41">
        <f t="shared" si="5"/>
        <v>45243.657199999994</v>
      </c>
      <c r="I21" s="42">
        <f t="shared" si="0"/>
        <v>904873.14399999985</v>
      </c>
      <c r="J21" s="61">
        <v>39196</v>
      </c>
      <c r="K21" s="21">
        <v>0.19</v>
      </c>
      <c r="L21" s="22">
        <f t="shared" si="15"/>
        <v>7447.24</v>
      </c>
      <c r="M21" s="22">
        <f t="shared" si="16"/>
        <v>46643.24</v>
      </c>
      <c r="N21" s="30">
        <f t="shared" si="1"/>
        <v>932864.79999999993</v>
      </c>
      <c r="O21" s="56">
        <v>39980</v>
      </c>
      <c r="P21" s="57">
        <v>0.19</v>
      </c>
      <c r="Q21" s="58">
        <f t="shared" si="8"/>
        <v>7596.2</v>
      </c>
      <c r="R21" s="58">
        <f t="shared" si="9"/>
        <v>47576.2</v>
      </c>
      <c r="S21" s="59">
        <f t="shared" si="2"/>
        <v>951524</v>
      </c>
      <c r="T21" s="23">
        <v>6000</v>
      </c>
      <c r="U21" s="33">
        <f t="shared" si="10"/>
        <v>6306</v>
      </c>
      <c r="V21" s="15">
        <f t="shared" si="17"/>
        <v>18</v>
      </c>
      <c r="W21" s="16" t="str">
        <f t="shared" si="18"/>
        <v xml:space="preserve">GUANTES
Con las siguientes especificaciones técnicas: Material de látex industrial largo, Talla 10, Calibre 35
</v>
      </c>
      <c r="X21" s="17" t="str">
        <f t="shared" si="19"/>
        <v>PAR</v>
      </c>
      <c r="Y21" s="17">
        <f t="shared" si="20"/>
        <v>20</v>
      </c>
      <c r="Z21" s="26">
        <f t="shared" si="14"/>
        <v>30875.47</v>
      </c>
      <c r="AA21" s="18">
        <v>0.19</v>
      </c>
      <c r="AB21" s="26">
        <f t="shared" si="21"/>
        <v>5866.3393000000005</v>
      </c>
      <c r="AC21" s="26">
        <f t="shared" si="22"/>
        <v>36741.809300000001</v>
      </c>
      <c r="AD21" s="27">
        <f t="shared" si="23"/>
        <v>734836.18599999999</v>
      </c>
    </row>
    <row r="22" spans="1:30" ht="12" customHeight="1" x14ac:dyDescent="0.2">
      <c r="A22" s="1">
        <v>19</v>
      </c>
      <c r="B22" s="6" t="s">
        <v>44</v>
      </c>
      <c r="C22" s="2" t="s">
        <v>33</v>
      </c>
      <c r="D22" s="3">
        <v>20</v>
      </c>
      <c r="E22" s="39">
        <v>168694.35</v>
      </c>
      <c r="F22" s="40">
        <v>0.19</v>
      </c>
      <c r="G22" s="41">
        <f t="shared" si="4"/>
        <v>32051.926500000001</v>
      </c>
      <c r="H22" s="41">
        <f t="shared" si="5"/>
        <v>200746.27650000001</v>
      </c>
      <c r="I22" s="42">
        <f t="shared" si="0"/>
        <v>4014925.5300000003</v>
      </c>
      <c r="J22" s="61">
        <v>177573</v>
      </c>
      <c r="K22" s="21">
        <v>0.19</v>
      </c>
      <c r="L22" s="22">
        <f t="shared" si="15"/>
        <v>33738.870000000003</v>
      </c>
      <c r="M22" s="22">
        <f t="shared" si="16"/>
        <v>211311.87</v>
      </c>
      <c r="N22" s="30">
        <f t="shared" si="1"/>
        <v>4226237.4000000004</v>
      </c>
      <c r="O22" s="56">
        <v>188227</v>
      </c>
      <c r="P22" s="57">
        <v>0.19</v>
      </c>
      <c r="Q22" s="58">
        <f t="shared" si="8"/>
        <v>35763.129999999997</v>
      </c>
      <c r="R22" s="58">
        <f t="shared" si="9"/>
        <v>223990.13</v>
      </c>
      <c r="S22" s="59">
        <f t="shared" si="2"/>
        <v>4479802.5999999996</v>
      </c>
      <c r="T22" s="23" t="s">
        <v>61</v>
      </c>
      <c r="U22" s="33"/>
      <c r="V22" s="15">
        <f t="shared" si="17"/>
        <v>19</v>
      </c>
      <c r="W22" s="16" t="str">
        <f t="shared" si="18"/>
        <v xml:space="preserve">Papelera Baño 11 Litros Plata
•Tipo : Papeleras de pedal
•Ancho : 29.7 cm
•Alto : 40.5 cm
•Largo : 28 cm
•Dimensiones : 29.7 x 40.5 x 40.5 cm
</v>
      </c>
      <c r="X22" s="17" t="str">
        <f t="shared" si="19"/>
        <v>UNIDAD</v>
      </c>
      <c r="Y22" s="17">
        <f t="shared" si="20"/>
        <v>20</v>
      </c>
      <c r="Z22" s="26">
        <f t="shared" si="14"/>
        <v>178164.78333333333</v>
      </c>
      <c r="AA22" s="18">
        <v>0.19</v>
      </c>
      <c r="AB22" s="26">
        <f t="shared" si="21"/>
        <v>33851.308833333329</v>
      </c>
      <c r="AC22" s="26">
        <f t="shared" si="22"/>
        <v>212016.09216666664</v>
      </c>
      <c r="AD22" s="27">
        <f t="shared" si="23"/>
        <v>4240321.8433333328</v>
      </c>
    </row>
    <row r="23" spans="1:30" ht="12" customHeight="1" x14ac:dyDescent="0.2">
      <c r="A23" s="1">
        <v>20</v>
      </c>
      <c r="B23" s="6" t="s">
        <v>45</v>
      </c>
      <c r="C23" s="2" t="s">
        <v>33</v>
      </c>
      <c r="D23" s="3">
        <v>15</v>
      </c>
      <c r="E23" s="39">
        <v>34859.89</v>
      </c>
      <c r="F23" s="40">
        <v>0.19</v>
      </c>
      <c r="G23" s="41">
        <f t="shared" si="4"/>
        <v>6623.3791000000001</v>
      </c>
      <c r="H23" s="41">
        <f t="shared" si="5"/>
        <v>41483.269099999998</v>
      </c>
      <c r="I23" s="42">
        <f t="shared" si="0"/>
        <v>622249.03649999993</v>
      </c>
      <c r="J23" s="61">
        <v>35937</v>
      </c>
      <c r="K23" s="21">
        <v>0.19</v>
      </c>
      <c r="L23" s="22">
        <f t="shared" si="15"/>
        <v>6828.03</v>
      </c>
      <c r="M23" s="22">
        <f t="shared" si="16"/>
        <v>42765.03</v>
      </c>
      <c r="N23" s="30">
        <f t="shared" si="1"/>
        <v>641475.44999999995</v>
      </c>
      <c r="O23" s="56">
        <v>37374</v>
      </c>
      <c r="P23" s="57">
        <v>0.19</v>
      </c>
      <c r="Q23" s="58">
        <f t="shared" si="8"/>
        <v>7101.06</v>
      </c>
      <c r="R23" s="58">
        <f t="shared" si="9"/>
        <v>44475.06</v>
      </c>
      <c r="S23" s="59">
        <f t="shared" si="2"/>
        <v>667125.89999999991</v>
      </c>
      <c r="T23" s="23" t="s">
        <v>61</v>
      </c>
      <c r="U23" s="33"/>
      <c r="V23" s="15">
        <f t="shared" si="17"/>
        <v>20</v>
      </c>
      <c r="W23" s="16" t="str">
        <f t="shared" si="18"/>
        <v xml:space="preserve">TELARAÑERO 
Limpia telarañas con la base metálica de 4 metros largo
</v>
      </c>
      <c r="X23" s="17" t="str">
        <f t="shared" si="19"/>
        <v>UNIDAD</v>
      </c>
      <c r="Y23" s="17">
        <f t="shared" si="20"/>
        <v>15</v>
      </c>
      <c r="Z23" s="26">
        <f t="shared" si="14"/>
        <v>36056.963333333333</v>
      </c>
      <c r="AA23" s="18">
        <v>0.19</v>
      </c>
      <c r="AB23" s="26">
        <f t="shared" si="21"/>
        <v>6850.8230333333331</v>
      </c>
      <c r="AC23" s="26">
        <f t="shared" si="22"/>
        <v>42907.786366666667</v>
      </c>
      <c r="AD23" s="27">
        <f t="shared" si="23"/>
        <v>643616.79550000001</v>
      </c>
    </row>
    <row r="24" spans="1:30" ht="12" customHeight="1" x14ac:dyDescent="0.2">
      <c r="A24" s="1">
        <v>21</v>
      </c>
      <c r="B24" s="62" t="s">
        <v>62</v>
      </c>
      <c r="C24" s="2" t="s">
        <v>18</v>
      </c>
      <c r="D24" s="3">
        <v>100</v>
      </c>
      <c r="E24" s="39">
        <v>13391.99</v>
      </c>
      <c r="F24" s="40">
        <v>0.19</v>
      </c>
      <c r="G24" s="41">
        <f t="shared" si="4"/>
        <v>2544.4780999999998</v>
      </c>
      <c r="H24" s="41">
        <f t="shared" si="5"/>
        <v>15936.4681</v>
      </c>
      <c r="I24" s="42">
        <f t="shared" si="0"/>
        <v>1593646.81</v>
      </c>
      <c r="J24" s="61">
        <v>13665</v>
      </c>
      <c r="K24" s="21">
        <v>0.19</v>
      </c>
      <c r="L24" s="22">
        <f t="shared" si="15"/>
        <v>2596.35</v>
      </c>
      <c r="M24" s="22">
        <f t="shared" si="16"/>
        <v>16261.35</v>
      </c>
      <c r="N24" s="30">
        <f t="shared" si="1"/>
        <v>1626135</v>
      </c>
      <c r="O24" s="56">
        <v>13802</v>
      </c>
      <c r="P24" s="57">
        <v>0.19</v>
      </c>
      <c r="Q24" s="58">
        <f t="shared" si="8"/>
        <v>2622.38</v>
      </c>
      <c r="R24" s="58">
        <f t="shared" si="9"/>
        <v>16424.38</v>
      </c>
      <c r="S24" s="59">
        <f t="shared" si="2"/>
        <v>1642438</v>
      </c>
      <c r="T24" s="47">
        <v>4790</v>
      </c>
      <c r="U24" s="33">
        <f t="shared" si="10"/>
        <v>5034.29</v>
      </c>
      <c r="V24" s="15">
        <f t="shared" si="17"/>
        <v>21</v>
      </c>
      <c r="W24" s="49" t="str">
        <f t="shared" si="18"/>
        <v xml:space="preserve">TOALLA 
Toallas desechables para manos con las siguientes especificaciones técnicas: 
Marca reconocida en el mercado, 
Toalla de manos tipo Z 07 - 015 
Doble hoja dispensa una a una, 
Medidas 23,5 cms X 23,5 cms, 
150 hojas por paquete Se aceptará tolerancia de - 3 cms
Paquetes de 150 hojas cada uno
</v>
      </c>
      <c r="X24" s="17" t="str">
        <f t="shared" si="19"/>
        <v>PAQUETE</v>
      </c>
      <c r="Y24" s="17">
        <f t="shared" si="20"/>
        <v>100</v>
      </c>
      <c r="Z24" s="26">
        <f t="shared" si="14"/>
        <v>11473.32</v>
      </c>
      <c r="AA24" s="18">
        <v>0.19</v>
      </c>
      <c r="AB24" s="26">
        <f t="shared" si="21"/>
        <v>2179.9308000000001</v>
      </c>
      <c r="AC24" s="26">
        <f t="shared" si="22"/>
        <v>13653.2508</v>
      </c>
      <c r="AD24" s="27">
        <f t="shared" si="23"/>
        <v>1365325.08</v>
      </c>
    </row>
    <row r="25" spans="1:30" ht="12" customHeight="1" x14ac:dyDescent="0.2">
      <c r="A25" s="1">
        <v>22</v>
      </c>
      <c r="B25" s="6" t="s">
        <v>46</v>
      </c>
      <c r="C25" s="2" t="s">
        <v>47</v>
      </c>
      <c r="D25" s="3">
        <v>40</v>
      </c>
      <c r="E25" s="39">
        <v>40300.080000000002</v>
      </c>
      <c r="F25" s="40">
        <v>0.19</v>
      </c>
      <c r="G25" s="41">
        <f t="shared" si="4"/>
        <v>7657.0152000000007</v>
      </c>
      <c r="H25" s="41">
        <f t="shared" si="5"/>
        <v>47957.095200000003</v>
      </c>
      <c r="I25" s="42">
        <f t="shared" si="0"/>
        <v>1918283.8080000002</v>
      </c>
      <c r="J25" s="61">
        <v>40707</v>
      </c>
      <c r="K25" s="21">
        <v>0.19</v>
      </c>
      <c r="L25" s="22">
        <f t="shared" si="15"/>
        <v>7734.33</v>
      </c>
      <c r="M25" s="22">
        <f t="shared" si="16"/>
        <v>48441.33</v>
      </c>
      <c r="N25" s="30">
        <f t="shared" si="1"/>
        <v>1937653.2000000002</v>
      </c>
      <c r="O25" s="56">
        <v>41521</v>
      </c>
      <c r="P25" s="57">
        <v>0.19</v>
      </c>
      <c r="Q25" s="58">
        <f t="shared" si="8"/>
        <v>7888.99</v>
      </c>
      <c r="R25" s="58">
        <f t="shared" si="9"/>
        <v>49409.99</v>
      </c>
      <c r="S25" s="59">
        <f t="shared" si="2"/>
        <v>1976399.5999999999</v>
      </c>
      <c r="T25" s="47">
        <v>12017</v>
      </c>
      <c r="U25" s="33">
        <f t="shared" si="10"/>
        <v>12629.867</v>
      </c>
      <c r="V25" s="15">
        <f t="shared" si="17"/>
        <v>22</v>
      </c>
      <c r="W25" s="49" t="str">
        <f t="shared" si="18"/>
        <v xml:space="preserve">AMBIENTADOR: 
Con las siguientes especificaciones: Marca reconocida en el mercado, Varitas, aromas a lavanda y vainilla, empaque X 80 ml 
Dimensiones de las varitas (10 cm), Dimensiones del empaque (5,5 cm X 10 cm X 24,5 cm) 
Se anexa imagen de referencia
</v>
      </c>
      <c r="X25" s="17" t="str">
        <f t="shared" si="19"/>
        <v>EMPAQUE</v>
      </c>
      <c r="Y25" s="17">
        <f t="shared" si="20"/>
        <v>40</v>
      </c>
      <c r="Z25" s="26">
        <f t="shared" si="14"/>
        <v>33789.486750000004</v>
      </c>
      <c r="AA25" s="18">
        <v>0.19</v>
      </c>
      <c r="AB25" s="26">
        <f t="shared" si="21"/>
        <v>6420.002482500001</v>
      </c>
      <c r="AC25" s="26">
        <f t="shared" si="22"/>
        <v>40209.489232500004</v>
      </c>
      <c r="AD25" s="27">
        <f t="shared" si="23"/>
        <v>1608379.5693000001</v>
      </c>
    </row>
    <row r="26" spans="1:30" ht="12" customHeight="1" x14ac:dyDescent="0.2">
      <c r="A26" s="1">
        <v>23</v>
      </c>
      <c r="B26" s="6" t="s">
        <v>48</v>
      </c>
      <c r="C26" s="2" t="s">
        <v>47</v>
      </c>
      <c r="D26" s="3">
        <v>20</v>
      </c>
      <c r="E26" s="39">
        <v>5790.35</v>
      </c>
      <c r="F26" s="40">
        <v>0.19</v>
      </c>
      <c r="G26" s="41">
        <f t="shared" si="4"/>
        <v>1100.1665</v>
      </c>
      <c r="H26" s="41">
        <f t="shared" si="5"/>
        <v>6890.5165000000006</v>
      </c>
      <c r="I26" s="42">
        <f t="shared" si="0"/>
        <v>137810.33000000002</v>
      </c>
      <c r="J26" s="61">
        <v>6095</v>
      </c>
      <c r="K26" s="21">
        <v>0.19</v>
      </c>
      <c r="L26" s="22">
        <f t="shared" si="15"/>
        <v>1158.05</v>
      </c>
      <c r="M26" s="22">
        <f t="shared" si="16"/>
        <v>7253.05</v>
      </c>
      <c r="N26" s="30">
        <f t="shared" si="1"/>
        <v>145061</v>
      </c>
      <c r="O26" s="56">
        <v>6461</v>
      </c>
      <c r="P26" s="57">
        <v>0.19</v>
      </c>
      <c r="Q26" s="58">
        <f t="shared" si="8"/>
        <v>1227.5899999999999</v>
      </c>
      <c r="R26" s="58">
        <f t="shared" si="9"/>
        <v>7688.59</v>
      </c>
      <c r="S26" s="59">
        <f t="shared" si="2"/>
        <v>153771.79999999999</v>
      </c>
      <c r="T26" s="47">
        <v>14538</v>
      </c>
      <c r="U26" s="33">
        <f t="shared" si="10"/>
        <v>15279.438</v>
      </c>
      <c r="V26" s="15">
        <f t="shared" si="17"/>
        <v>23</v>
      </c>
      <c r="W26" s="49" t="str">
        <f t="shared" si="18"/>
        <v xml:space="preserve">AMBIENTADOR: 
Con las siguientes especificaciones: Marca reconocida en el mercado, Ambientador eléctrico con aceite perfumado, ofrece una mezcla de fragancias frescas, creando un ambiente en el hogar de bienestar y relajamiento. Tipo: Ambientadores eléctricos, Medidas: 15 cm x 12 cm x 5 cm, Uso: Ideal para aromatizar espacios, Material: Fragancia concentrada, Color: Amarillo claro, aromas a lavanda, vainilla y bambú, empaque X 3 unidades x 25 ml cada uno.
Se anexa imagen de referencia
</v>
      </c>
      <c r="X26" s="17" t="str">
        <f t="shared" si="19"/>
        <v>EMPAQUE</v>
      </c>
      <c r="Y26" s="17">
        <f t="shared" si="20"/>
        <v>20</v>
      </c>
      <c r="Z26" s="26">
        <f t="shared" si="14"/>
        <v>8406.4470000000001</v>
      </c>
      <c r="AA26" s="18">
        <v>0.19</v>
      </c>
      <c r="AB26" s="26">
        <f t="shared" si="21"/>
        <v>1597.2249300000001</v>
      </c>
      <c r="AC26" s="26">
        <f t="shared" si="22"/>
        <v>10003.67193</v>
      </c>
      <c r="AD26" s="27">
        <f t="shared" si="23"/>
        <v>200073.43859999999</v>
      </c>
    </row>
    <row r="27" spans="1:30" ht="12" customHeight="1" x14ac:dyDescent="0.2">
      <c r="A27" s="1">
        <v>24</v>
      </c>
      <c r="B27" s="6" t="s">
        <v>49</v>
      </c>
      <c r="C27" s="2" t="s">
        <v>33</v>
      </c>
      <c r="D27" s="3">
        <v>30</v>
      </c>
      <c r="E27" s="39">
        <v>88846.07</v>
      </c>
      <c r="F27" s="40">
        <v>0.19</v>
      </c>
      <c r="G27" s="41">
        <f t="shared" si="4"/>
        <v>16880.7533</v>
      </c>
      <c r="H27" s="41">
        <f t="shared" si="5"/>
        <v>105726.8233</v>
      </c>
      <c r="I27" s="42">
        <f t="shared" si="0"/>
        <v>3171804.699</v>
      </c>
      <c r="J27" s="61">
        <v>90659</v>
      </c>
      <c r="K27" s="21">
        <v>0.19</v>
      </c>
      <c r="L27" s="22">
        <f t="shared" si="15"/>
        <v>17225.21</v>
      </c>
      <c r="M27" s="22">
        <f t="shared" si="16"/>
        <v>107884.20999999999</v>
      </c>
      <c r="N27" s="30">
        <f t="shared" si="1"/>
        <v>3236526.3</v>
      </c>
      <c r="O27" s="56">
        <v>93379</v>
      </c>
      <c r="P27" s="57">
        <v>0.19</v>
      </c>
      <c r="Q27" s="58">
        <f t="shared" si="8"/>
        <v>17742.009999999998</v>
      </c>
      <c r="R27" s="58">
        <f t="shared" si="9"/>
        <v>111121.01</v>
      </c>
      <c r="S27" s="59">
        <f t="shared" si="2"/>
        <v>3333630.3</v>
      </c>
      <c r="T27" s="23" t="s">
        <v>61</v>
      </c>
      <c r="U27" s="33"/>
      <c r="V27" s="15">
        <f t="shared" si="17"/>
        <v>24</v>
      </c>
      <c r="W27" s="49" t="str">
        <f t="shared" si="18"/>
        <v xml:space="preserve">Papelera Plana de 55 Lt NegraTapa Vaiven
Tipo Canecas y contenedores domestico apariencia metal
Ancho 29.8 cm
Alto  70 cm
Largo 39 cm
Dimensiones 29.8 x 70 x 39 cm
Tipo de basurero Basurero de vaivén
Capacidad volumétrica 55 litros
Color Negra
Cuenta con tapa Si
Medida Bolsa 70x90
Mecanismo de accionamiento Manual
</v>
      </c>
      <c r="X27" s="17" t="str">
        <f t="shared" si="19"/>
        <v>UNIDAD</v>
      </c>
      <c r="Y27" s="17">
        <f t="shared" si="20"/>
        <v>30</v>
      </c>
      <c r="Z27" s="26">
        <f t="shared" si="14"/>
        <v>90961.356666666674</v>
      </c>
      <c r="AA27" s="18">
        <v>0.19</v>
      </c>
      <c r="AB27" s="26">
        <f t="shared" si="21"/>
        <v>17282.657766666667</v>
      </c>
      <c r="AC27" s="26">
        <f t="shared" si="22"/>
        <v>108244.01443333334</v>
      </c>
      <c r="AD27" s="27">
        <f t="shared" si="23"/>
        <v>3247320.4330000002</v>
      </c>
    </row>
    <row r="28" spans="1:30" ht="12" customHeight="1" x14ac:dyDescent="0.2">
      <c r="A28" s="1">
        <v>25</v>
      </c>
      <c r="B28" s="6" t="s">
        <v>50</v>
      </c>
      <c r="C28" s="2" t="s">
        <v>33</v>
      </c>
      <c r="D28" s="3">
        <v>20</v>
      </c>
      <c r="E28" s="39">
        <v>7919.21</v>
      </c>
      <c r="F28" s="40">
        <v>0.19</v>
      </c>
      <c r="G28" s="41">
        <f t="shared" si="4"/>
        <v>1504.6499000000001</v>
      </c>
      <c r="H28" s="41">
        <f t="shared" si="5"/>
        <v>9423.8598999999995</v>
      </c>
      <c r="I28" s="42">
        <f t="shared" si="0"/>
        <v>188477.19799999997</v>
      </c>
      <c r="J28" s="61">
        <v>7999</v>
      </c>
      <c r="K28" s="21">
        <v>0.19</v>
      </c>
      <c r="L28" s="22">
        <f t="shared" si="15"/>
        <v>1519.81</v>
      </c>
      <c r="M28" s="22">
        <f t="shared" si="16"/>
        <v>9518.81</v>
      </c>
      <c r="N28" s="30">
        <f t="shared" si="1"/>
        <v>190376.19999999998</v>
      </c>
      <c r="O28" s="56">
        <v>8159</v>
      </c>
      <c r="P28" s="57">
        <v>0.19</v>
      </c>
      <c r="Q28" s="58">
        <f t="shared" si="8"/>
        <v>1550.21</v>
      </c>
      <c r="R28" s="58">
        <f t="shared" si="9"/>
        <v>9709.2099999999991</v>
      </c>
      <c r="S28" s="59">
        <f t="shared" si="2"/>
        <v>194184.19999999998</v>
      </c>
      <c r="T28" s="23" t="s">
        <v>61</v>
      </c>
      <c r="U28" s="33"/>
      <c r="V28" s="15">
        <f t="shared" si="17"/>
        <v>25</v>
      </c>
      <c r="W28" s="49" t="str">
        <f t="shared" si="18"/>
        <v xml:space="preserve">CHURRUSCO  
Con las siguientes especificaciones técnicas:  Material que no debe ser de plástico reciclado, marca reconocida en el mercado - debe venir con 
base para colocar Presentación x unidad
</v>
      </c>
      <c r="X28" s="17" t="str">
        <f t="shared" si="19"/>
        <v>UNIDAD</v>
      </c>
      <c r="Y28" s="17">
        <f t="shared" si="20"/>
        <v>20</v>
      </c>
      <c r="Z28" s="26">
        <f t="shared" si="14"/>
        <v>8025.7366666666667</v>
      </c>
      <c r="AA28" s="18">
        <v>0.19</v>
      </c>
      <c r="AB28" s="26">
        <f t="shared" si="21"/>
        <v>1524.8899666666666</v>
      </c>
      <c r="AC28" s="26">
        <f t="shared" si="22"/>
        <v>9550.6266333333333</v>
      </c>
      <c r="AD28" s="27">
        <f t="shared" si="23"/>
        <v>191012.53266666667</v>
      </c>
    </row>
    <row r="29" spans="1:30" ht="12" customHeight="1" x14ac:dyDescent="0.2">
      <c r="A29" s="1">
        <v>26</v>
      </c>
      <c r="B29" s="62" t="s">
        <v>51</v>
      </c>
      <c r="C29" s="2" t="s">
        <v>18</v>
      </c>
      <c r="D29" s="3">
        <v>150</v>
      </c>
      <c r="E29" s="39">
        <v>13255</v>
      </c>
      <c r="F29" s="40">
        <v>0.19</v>
      </c>
      <c r="G29" s="41">
        <f t="shared" si="4"/>
        <v>2518.4499999999998</v>
      </c>
      <c r="H29" s="41">
        <f t="shared" si="5"/>
        <v>15773.45</v>
      </c>
      <c r="I29" s="42">
        <f t="shared" si="0"/>
        <v>2366017.5</v>
      </c>
      <c r="J29" s="61">
        <v>13665</v>
      </c>
      <c r="K29" s="21">
        <v>0.19</v>
      </c>
      <c r="L29" s="22">
        <f t="shared" si="15"/>
        <v>2596.35</v>
      </c>
      <c r="M29" s="22">
        <f t="shared" si="16"/>
        <v>16261.35</v>
      </c>
      <c r="N29" s="30">
        <f t="shared" si="1"/>
        <v>2439202.5</v>
      </c>
      <c r="O29" s="56">
        <v>14212</v>
      </c>
      <c r="P29" s="57">
        <v>0.19</v>
      </c>
      <c r="Q29" s="58">
        <f t="shared" si="8"/>
        <v>2700.28</v>
      </c>
      <c r="R29" s="58">
        <f t="shared" si="9"/>
        <v>16912.28</v>
      </c>
      <c r="S29" s="59">
        <f t="shared" si="2"/>
        <v>2536842</v>
      </c>
      <c r="T29" s="47">
        <v>4790</v>
      </c>
      <c r="U29" s="33">
        <f t="shared" si="10"/>
        <v>5034.29</v>
      </c>
      <c r="V29" s="15">
        <f t="shared" si="17"/>
        <v>26</v>
      </c>
      <c r="W29" s="49" t="str">
        <f t="shared" si="18"/>
        <v xml:space="preserve">TOALLA
Con las siguientes especificaciones técnicas: Marca reconocida en el mercado, Toalla de manos tipo Z 07 – 015, Doble hoja dispensa una a una, Medidas 23,5 cm X 23,5 cm, 150 hojas por paquete Se aceptará tolerancia de +- 3 cm
Paquetes de 150 hojas cada uno
</v>
      </c>
      <c r="X29" s="17" t="str">
        <f t="shared" si="19"/>
        <v>PAQUETE</v>
      </c>
      <c r="Y29" s="17">
        <f t="shared" si="20"/>
        <v>150</v>
      </c>
      <c r="Z29" s="26">
        <f t="shared" si="14"/>
        <v>11541.5725</v>
      </c>
      <c r="AA29" s="18">
        <v>0.19</v>
      </c>
      <c r="AB29" s="26">
        <f t="shared" si="21"/>
        <v>2192.8987750000001</v>
      </c>
      <c r="AC29" s="26">
        <f t="shared" si="22"/>
        <v>13734.471275</v>
      </c>
      <c r="AD29" s="27">
        <f t="shared" si="23"/>
        <v>2060170.6912499999</v>
      </c>
    </row>
    <row r="30" spans="1:30" ht="12" customHeight="1" x14ac:dyDescent="0.2">
      <c r="A30" s="1">
        <v>27</v>
      </c>
      <c r="B30" s="6" t="s">
        <v>52</v>
      </c>
      <c r="C30" s="2" t="s">
        <v>22</v>
      </c>
      <c r="D30" s="3">
        <v>3</v>
      </c>
      <c r="E30" s="39">
        <v>190872</v>
      </c>
      <c r="F30" s="40">
        <v>0.19</v>
      </c>
      <c r="G30" s="41">
        <f t="shared" si="4"/>
        <v>36265.68</v>
      </c>
      <c r="H30" s="41">
        <f t="shared" si="5"/>
        <v>227137.68</v>
      </c>
      <c r="I30" s="42">
        <f t="shared" si="0"/>
        <v>681413.04</v>
      </c>
      <c r="J30" s="61">
        <v>198825</v>
      </c>
      <c r="K30" s="21">
        <v>0.19</v>
      </c>
      <c r="L30" s="22">
        <f t="shared" si="15"/>
        <v>37776.75</v>
      </c>
      <c r="M30" s="22">
        <f t="shared" si="16"/>
        <v>236601.75</v>
      </c>
      <c r="N30" s="30">
        <f t="shared" si="1"/>
        <v>709805.25</v>
      </c>
      <c r="O30" s="56">
        <v>204790</v>
      </c>
      <c r="P30" s="57">
        <v>0.19</v>
      </c>
      <c r="Q30" s="58">
        <f t="shared" si="8"/>
        <v>38910.1</v>
      </c>
      <c r="R30" s="58">
        <f t="shared" si="9"/>
        <v>243700.1</v>
      </c>
      <c r="S30" s="59">
        <f t="shared" si="2"/>
        <v>731100.3</v>
      </c>
      <c r="T30" s="23">
        <v>200000</v>
      </c>
      <c r="U30" s="33">
        <f t="shared" si="10"/>
        <v>210200</v>
      </c>
      <c r="V30" s="15">
        <f t="shared" si="17"/>
        <v>27</v>
      </c>
      <c r="W30" s="49" t="str">
        <f t="shared" si="18"/>
        <v xml:space="preserve">ALCOHOL AL 70% PARA LIMPIEZA Y DESINFECCION DE SUPERFICIES 
porcentaje de Pureza: 70 % - 96 % Formula: C2H5OH Densidad (g/cm3): 0.79 Temp. De Almacenamiento: 15 - 25 ºC. Clase: Reactivo Otra(s) Denominación(es): Alcohol Medicinal.
Garrafas de 20 litros cada una
</v>
      </c>
      <c r="X30" s="17" t="str">
        <f t="shared" si="19"/>
        <v>GARRAFA</v>
      </c>
      <c r="Y30" s="17">
        <f t="shared" si="20"/>
        <v>3</v>
      </c>
      <c r="Z30" s="26">
        <f t="shared" si="14"/>
        <v>201171.75</v>
      </c>
      <c r="AA30" s="18">
        <v>0.19</v>
      </c>
      <c r="AB30" s="26">
        <f t="shared" si="21"/>
        <v>38222.6325</v>
      </c>
      <c r="AC30" s="26">
        <f t="shared" si="22"/>
        <v>239394.38250000001</v>
      </c>
      <c r="AD30" s="27">
        <f t="shared" si="23"/>
        <v>718183.14749999996</v>
      </c>
    </row>
    <row r="31" spans="1:30" ht="12" customHeight="1" x14ac:dyDescent="0.2">
      <c r="A31" s="1">
        <v>28</v>
      </c>
      <c r="B31" s="6" t="s">
        <v>53</v>
      </c>
      <c r="C31" s="2" t="s">
        <v>22</v>
      </c>
      <c r="D31" s="3">
        <v>80</v>
      </c>
      <c r="E31" s="39">
        <v>72765</v>
      </c>
      <c r="F31" s="40">
        <v>0.19</v>
      </c>
      <c r="G31" s="41">
        <f t="shared" si="4"/>
        <v>13825.35</v>
      </c>
      <c r="H31" s="41">
        <f t="shared" si="5"/>
        <v>86590.35</v>
      </c>
      <c r="I31" s="42">
        <f t="shared" si="0"/>
        <v>6927228</v>
      </c>
      <c r="J31" s="61">
        <v>74250</v>
      </c>
      <c r="K31" s="21">
        <v>0.19</v>
      </c>
      <c r="L31" s="22">
        <f t="shared" si="15"/>
        <v>14107.5</v>
      </c>
      <c r="M31" s="22">
        <f t="shared" si="16"/>
        <v>88357.5</v>
      </c>
      <c r="N31" s="30">
        <f t="shared" si="1"/>
        <v>7068600</v>
      </c>
      <c r="O31" s="56">
        <v>76478</v>
      </c>
      <c r="P31" s="57">
        <v>0.19</v>
      </c>
      <c r="Q31" s="58">
        <f t="shared" si="8"/>
        <v>14530.82</v>
      </c>
      <c r="R31" s="58">
        <f t="shared" si="9"/>
        <v>91008.82</v>
      </c>
      <c r="S31" s="59">
        <f t="shared" si="2"/>
        <v>7280705.6000000006</v>
      </c>
      <c r="T31" s="23" t="s">
        <v>61</v>
      </c>
      <c r="U31" s="33"/>
      <c r="V31" s="15">
        <f t="shared" si="17"/>
        <v>28</v>
      </c>
      <c r="W31" s="16" t="str">
        <f t="shared" si="18"/>
        <v xml:space="preserve">Jabón líquido antibacterial para lavado de manos de uso institucional
Jabón líquido antibacterial de alta calidad para higiene y lavado frecuente de manos, formulado con agentes limpiadores de alto desempeño y componentes humectantes que permitan una limpieza efectiva, eliminación de suciedad y reducción de microorganismos, sin causar resequedad en la piel.
El producto deberá producir abundante espuma, presentar excelente poder detergente, fácil enjuague, aroma agradable y suave, ser biodegradable y apto para uso continuo en instalaciones administrativas, educativas, deportivas, culturales y demás dependencias del Municipio.
Especificaciones técnicas mínimas
 Jabón líquido antibacterial para lavado de manos. 
 Presentación en garrafa plástica de cinco (5) litros, fabricada en polietileno de alta densidad (PEAD), con tapa de seguridad y sello de fábrica. 
 Producto nuevo, original, sin reenvase ni fraccionamiento. 
 Apariencia homogénea, libre de sedimentos, impurezas o separación de fases. 
 Color transparente, perlado o nacarado. 
 Aroma Suave, fresco y de larga duración, no irritante ni invasivo, se aceptarán fragancias institucionales tales como neutro (sin fragancia), aloe vera, algodón, floral suave, manzanilla, té verde, pepino, bambú o cítricos suaves (limón o verbena), siempre que no afecten las propiedades del producto ni generen olores fuertes o persistentes. 
 pH balanceado entre 5,5 y 7,5, compatible con el uso frecuente sobre la piel. 
 Formulado con agentes humectantes (glicerina o equivalente) que contribuyan a proteger la piel y disminuir la resequedad ocasionada por el lavado continuo. 
 Contener agente antibacterial autorizado para productos de higiene personal. 
 Alta viscosidad que permita una adecuada dosificación y reduzca el desperdicio del producto. 
 Alta generación de espuma, con excelente capacidad de limpieza y fácil enjuague. 
 Totalmente soluble en agua. 
 Producto biodegradable. 
 Libre de impurezas visibles y materiales abrasivos. 
 Compatible con dispensadores manuales y automáticos para jabón líquido. 
 No deberá obstruir válvulas ni mecanismos de los dispensadores. 
 Vida útil mínima de dieciocho (18) meses contados a partir de la fecha de entrega. 
 Cada envase deberá identificar claramente: 
 Nombre del fabricante. 
 Nombre comercial del producto. 
 Número de lote. 
 Fecha de fabricación. 
 Fecha de vencimiento. 
 Contenido neto. 
 Instrucciones de uso y almacenamiento.
Requisitos de calidad
El contratista deberá suministrar un producto que cumpla con la normatividad sanitaria vigente aplicable en Colombia y entregar, junto con la primera entrega del suministro:
 Ficha técnica del fabricante. 
 Hoja de Datos de Seguridad (SDS/MSDS). 
 Notificación Sanitaria Obligatoria (NSO) o el documento sanitario expedido por la autoridad competente, cuando aplique. 
 Declaración o certificado del fabricante donde conste que el producto corresponde a la formulación comercial ofrecida.
Son 80 GARRAFAS X DE 5 LITROS
</v>
      </c>
      <c r="X31" s="17" t="str">
        <f t="shared" si="19"/>
        <v>GARRAFA</v>
      </c>
      <c r="Y31" s="17">
        <f t="shared" si="20"/>
        <v>80</v>
      </c>
      <c r="Z31" s="26">
        <f t="shared" si="14"/>
        <v>74497.666666666672</v>
      </c>
      <c r="AA31" s="18">
        <v>0.19</v>
      </c>
      <c r="AB31" s="26">
        <f t="shared" si="21"/>
        <v>14154.556666666667</v>
      </c>
      <c r="AC31" s="26">
        <f t="shared" si="22"/>
        <v>88652.223333333342</v>
      </c>
      <c r="AD31" s="27">
        <f t="shared" si="23"/>
        <v>7092177.8666666672</v>
      </c>
    </row>
    <row r="32" spans="1:30" ht="12" customHeight="1" x14ac:dyDescent="0.2">
      <c r="A32" s="1">
        <v>29</v>
      </c>
      <c r="B32" s="6" t="s">
        <v>54</v>
      </c>
      <c r="C32" s="2" t="s">
        <v>55</v>
      </c>
      <c r="D32" s="3">
        <v>30</v>
      </c>
      <c r="E32" s="39">
        <v>26410.43</v>
      </c>
      <c r="F32" s="40">
        <v>0.19</v>
      </c>
      <c r="G32" s="41">
        <f t="shared" si="4"/>
        <v>5017.9817000000003</v>
      </c>
      <c r="H32" s="41">
        <f t="shared" si="5"/>
        <v>31428.411700000001</v>
      </c>
      <c r="I32" s="42">
        <f t="shared" si="0"/>
        <v>942852.35100000002</v>
      </c>
      <c r="J32" s="61">
        <v>26677</v>
      </c>
      <c r="K32" s="21">
        <v>0.19</v>
      </c>
      <c r="L32" s="22">
        <f t="shared" si="15"/>
        <v>5068.63</v>
      </c>
      <c r="M32" s="22">
        <f t="shared" si="16"/>
        <v>31745.63</v>
      </c>
      <c r="N32" s="30">
        <f t="shared" si="1"/>
        <v>952368.9</v>
      </c>
      <c r="O32" s="56">
        <v>27211</v>
      </c>
      <c r="P32" s="57">
        <v>0.19</v>
      </c>
      <c r="Q32" s="58">
        <f t="shared" si="8"/>
        <v>5170.09</v>
      </c>
      <c r="R32" s="58">
        <f t="shared" si="9"/>
        <v>32381.09</v>
      </c>
      <c r="S32" s="59">
        <f t="shared" si="2"/>
        <v>971432.7</v>
      </c>
      <c r="T32" s="47">
        <v>5042</v>
      </c>
      <c r="U32" s="33">
        <f t="shared" si="10"/>
        <v>5299.1419999999998</v>
      </c>
      <c r="V32" s="15">
        <f t="shared" si="17"/>
        <v>29</v>
      </c>
      <c r="W32" s="16" t="str">
        <f t="shared" si="18"/>
        <v xml:space="preserve">Jabón líquido antimaterial para manos 
Presentación frasco x 221 ml
Marca reconocida
</v>
      </c>
      <c r="X32" s="17" t="str">
        <f t="shared" si="19"/>
        <v>FRASCO</v>
      </c>
      <c r="Y32" s="17">
        <f t="shared" si="20"/>
        <v>30</v>
      </c>
      <c r="Z32" s="26">
        <f t="shared" si="14"/>
        <v>21399.392999999996</v>
      </c>
      <c r="AA32" s="18">
        <v>0.19</v>
      </c>
      <c r="AB32" s="26">
        <f t="shared" si="21"/>
        <v>4065.8846699999995</v>
      </c>
      <c r="AC32" s="26">
        <f t="shared" si="22"/>
        <v>25465.277669999996</v>
      </c>
      <c r="AD32" s="27">
        <f t="shared" si="23"/>
        <v>763958.3300999999</v>
      </c>
    </row>
    <row r="33" spans="1:30" ht="12" customHeight="1" x14ac:dyDescent="0.2">
      <c r="A33" s="1">
        <v>30</v>
      </c>
      <c r="B33" s="6" t="s">
        <v>56</v>
      </c>
      <c r="C33" s="2" t="s">
        <v>57</v>
      </c>
      <c r="D33" s="3">
        <v>6</v>
      </c>
      <c r="E33" s="39">
        <v>65764.649999999994</v>
      </c>
      <c r="F33" s="40">
        <v>0.19</v>
      </c>
      <c r="G33" s="41">
        <f t="shared" si="4"/>
        <v>12495.2835</v>
      </c>
      <c r="H33" s="41">
        <f t="shared" si="5"/>
        <v>78259.933499999999</v>
      </c>
      <c r="I33" s="42">
        <f t="shared" si="0"/>
        <v>469559.60100000002</v>
      </c>
      <c r="J33" s="61">
        <v>69153</v>
      </c>
      <c r="K33" s="21">
        <v>0.19</v>
      </c>
      <c r="L33" s="22">
        <f t="shared" si="15"/>
        <v>13139.07</v>
      </c>
      <c r="M33" s="22">
        <f t="shared" si="16"/>
        <v>82292.070000000007</v>
      </c>
      <c r="N33" s="30">
        <f t="shared" si="1"/>
        <v>493752.42000000004</v>
      </c>
      <c r="O33" s="56">
        <v>72127</v>
      </c>
      <c r="P33" s="57">
        <v>0.19</v>
      </c>
      <c r="Q33" s="58">
        <f t="shared" si="8"/>
        <v>13704.130000000001</v>
      </c>
      <c r="R33" s="58">
        <f t="shared" si="9"/>
        <v>85831.13</v>
      </c>
      <c r="S33" s="59">
        <f t="shared" si="2"/>
        <v>514986.78</v>
      </c>
      <c r="T33" s="23" t="s">
        <v>61</v>
      </c>
      <c r="U33" s="33"/>
      <c r="V33" s="15">
        <f t="shared" si="17"/>
        <v>30</v>
      </c>
      <c r="W33" s="16" t="str">
        <f t="shared" si="18"/>
        <v xml:space="preserve">PAPEL HIGIENICO
Papel Higiénico 3 Hojas Acolchamax Extragde x24 rollos
</v>
      </c>
      <c r="X33" s="17" t="str">
        <f t="shared" si="19"/>
        <v>PACA</v>
      </c>
      <c r="Y33" s="17">
        <f t="shared" si="20"/>
        <v>6</v>
      </c>
      <c r="Z33" s="26">
        <f t="shared" si="14"/>
        <v>69014.883333333331</v>
      </c>
      <c r="AA33" s="18">
        <v>0.19</v>
      </c>
      <c r="AB33" s="26">
        <f t="shared" si="21"/>
        <v>13112.827833333333</v>
      </c>
      <c r="AC33" s="26">
        <f t="shared" si="22"/>
        <v>82127.711166666661</v>
      </c>
      <c r="AD33" s="27">
        <f t="shared" si="23"/>
        <v>492766.26699999999</v>
      </c>
    </row>
    <row r="34" spans="1:30" s="7" customFormat="1" ht="15.75" customHeight="1" thickBot="1" x14ac:dyDescent="0.25">
      <c r="A34" s="84"/>
      <c r="B34" s="84"/>
      <c r="C34" s="84"/>
      <c r="D34" s="84"/>
      <c r="E34" s="81" t="s">
        <v>11</v>
      </c>
      <c r="F34" s="82"/>
      <c r="G34" s="82"/>
      <c r="H34" s="82"/>
      <c r="I34" s="43">
        <f>SUM(I4:I33)</f>
        <v>93086695.362499997</v>
      </c>
      <c r="J34" s="74" t="s">
        <v>11</v>
      </c>
      <c r="K34" s="75"/>
      <c r="L34" s="75"/>
      <c r="M34" s="75"/>
      <c r="N34" s="31">
        <f>SUM(N4:N33)</f>
        <v>96701057.670000017</v>
      </c>
      <c r="O34" s="91" t="s">
        <v>11</v>
      </c>
      <c r="P34" s="92"/>
      <c r="Q34" s="92"/>
      <c r="R34" s="92"/>
      <c r="S34" s="60">
        <f>SUM(S4:S33)</f>
        <v>100641308.31999998</v>
      </c>
      <c r="T34" s="24" t="s">
        <v>11</v>
      </c>
      <c r="U34" s="34">
        <f>SUM(U4:U33)</f>
        <v>1577927.2580000001</v>
      </c>
      <c r="V34" s="72" t="s">
        <v>7</v>
      </c>
      <c r="W34" s="73"/>
      <c r="X34" s="73"/>
      <c r="Y34" s="73"/>
      <c r="Z34" s="73"/>
      <c r="AA34" s="73"/>
      <c r="AB34" s="73"/>
      <c r="AC34" s="73"/>
      <c r="AD34" s="28">
        <f>SUM(AD4:AD33)</f>
        <v>89348876.232688323</v>
      </c>
    </row>
    <row r="36" spans="1:30" x14ac:dyDescent="0.2">
      <c r="AC36" s="35" t="s">
        <v>16</v>
      </c>
      <c r="AD36" s="44">
        <v>49025340</v>
      </c>
    </row>
    <row r="38" spans="1:30" x14ac:dyDescent="0.2">
      <c r="V38" s="65" t="s">
        <v>13</v>
      </c>
      <c r="W38" s="65"/>
      <c r="X38" s="65"/>
      <c r="Y38" s="65"/>
      <c r="Z38" s="65"/>
      <c r="AA38" s="65"/>
      <c r="AB38" s="65"/>
      <c r="AC38" s="65"/>
      <c r="AD38" s="65"/>
    </row>
    <row r="39" spans="1:30" x14ac:dyDescent="0.2">
      <c r="V39" s="65" t="s">
        <v>14</v>
      </c>
      <c r="W39" s="65"/>
      <c r="X39" s="65"/>
      <c r="Y39" s="65"/>
      <c r="Z39" s="65"/>
      <c r="AA39" s="65"/>
      <c r="AB39" s="65"/>
      <c r="AC39" s="65"/>
      <c r="AD39" s="65"/>
    </row>
  </sheetData>
  <mergeCells count="17">
    <mergeCell ref="E2:I2"/>
    <mergeCell ref="E34:H34"/>
    <mergeCell ref="C1:Z1"/>
    <mergeCell ref="V38:AD38"/>
    <mergeCell ref="A34:D34"/>
    <mergeCell ref="A2:A3"/>
    <mergeCell ref="B2:B3"/>
    <mergeCell ref="C2:C3"/>
    <mergeCell ref="D2:D3"/>
    <mergeCell ref="O2:S2"/>
    <mergeCell ref="O34:R34"/>
    <mergeCell ref="V39:AD39"/>
    <mergeCell ref="J2:N2"/>
    <mergeCell ref="V2:AD2"/>
    <mergeCell ref="V34:AC34"/>
    <mergeCell ref="J34:M34"/>
    <mergeCell ref="T2:U2"/>
  </mergeCells>
  <pageMargins left="0.7" right="0.7" top="0.75" bottom="0.75" header="0.3" footer="0.3"/>
  <pageSetup paperSize="281"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TECNICO CONTRATOS</dc:creator>
  <cp:lastModifiedBy>Anapoima cundinamarca</cp:lastModifiedBy>
  <cp:lastPrinted>2024-06-27T14:35:37Z</cp:lastPrinted>
  <dcterms:created xsi:type="dcterms:W3CDTF">2024-04-30T17:30:21Z</dcterms:created>
  <dcterms:modified xsi:type="dcterms:W3CDTF">2026-09-03T12:47:36Z</dcterms:modified>
</cp:coreProperties>
</file>