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501"/>
  <workbookPr codeName="ThisWorkbook"/>
  <mc:AlternateContent xmlns:mc="http://schemas.openxmlformats.org/markup-compatibility/2006">
    <mc:Choice Requires="x15">
      <x15ac:absPath xmlns:x15ac="http://schemas.microsoft.com/office/spreadsheetml/2010/11/ac" url="C:\Users\USUARIO\Documents\TINJACA\TINJACA 2026\SAMC\PH 1 RURAL\"/>
    </mc:Choice>
  </mc:AlternateContent>
  <xr:revisionPtr revIDLastSave="0" documentId="13_ncr:1_{A0CC4ADC-CBF1-40A4-A7A8-2474A60945D8}" xr6:coauthVersionLast="47" xr6:coauthVersionMax="47" xr10:uidLastSave="{00000000-0000-0000-0000-000000000000}"/>
  <bookViews>
    <workbookView xWindow="-120" yWindow="-120" windowWidth="20730" windowHeight="11160" tabRatio="906" activeTab="1"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(Entidad)'!$I$12:$I$45</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(Entidad)'!$A$1:$M$91</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(Entidad)'!$K$74</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(Entidad)'!$K$86</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(Entidad)'!$K$86</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(Entidad)'!$K$87</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81029"/>
</workbook>
</file>

<file path=xl/calcChain.xml><?xml version="1.0" encoding="utf-8"?>
<calcChain xmlns="http://schemas.openxmlformats.org/spreadsheetml/2006/main">
  <c r="K81" i="265" l="1"/>
  <c r="O20" i="265"/>
  <c r="O19" i="265"/>
  <c r="O16" i="265"/>
  <c r="K69" i="265"/>
  <c r="K70" i="265" s="1"/>
  <c r="K67" i="265"/>
  <c r="K63" i="265"/>
  <c r="K64" i="265" s="1"/>
  <c r="K60" i="265"/>
  <c r="K59" i="265"/>
  <c r="K58" i="265"/>
  <c r="K55" i="265"/>
  <c r="K56" i="265" s="1"/>
  <c r="K52" i="265"/>
  <c r="K51" i="265"/>
  <c r="K53" i="265" s="1"/>
  <c r="K48" i="265"/>
  <c r="K49" i="265" s="1"/>
  <c r="K61" i="265" l="1"/>
  <c r="K72" i="265" s="1"/>
  <c r="K42" i="265" l="1"/>
  <c r="K43" i="265" s="1"/>
  <c r="K39" i="265"/>
  <c r="K38" i="265"/>
  <c r="K37" i="265"/>
  <c r="K34" i="265"/>
  <c r="K35" i="265" s="1"/>
  <c r="K31" i="265"/>
  <c r="K32" i="265" s="1"/>
  <c r="K27" i="265"/>
  <c r="K28" i="265"/>
  <c r="K26" i="265"/>
  <c r="K29" i="265" s="1"/>
  <c r="K24" i="265"/>
  <c r="K20" i="265"/>
  <c r="K19" i="265"/>
  <c r="K16" i="265"/>
  <c r="K17" i="265" s="1"/>
  <c r="K23" i="265"/>
  <c r="K21" i="265" l="1"/>
  <c r="K40" i="265"/>
  <c r="K45" i="265" s="1"/>
  <c r="K77" i="265" s="1"/>
  <c r="K80" i="265" l="1"/>
  <c r="K79" i="265"/>
</calcChain>
</file>

<file path=xl/sharedStrings.xml><?xml version="1.0" encoding="utf-8"?>
<sst xmlns="http://schemas.openxmlformats.org/spreadsheetml/2006/main" count="258" uniqueCount="136">
  <si>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</si>
  <si>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</si>
  <si>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</si>
  <si>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</si>
  <si>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</si>
  <si>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</si>
  <si>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</si>
  <si>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</si>
  <si>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</si>
  <si>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</si>
  <si>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</si>
  <si>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</si>
  <si>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</si>
  <si>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</si>
  <si>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</si>
  <si>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</si>
  <si>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</si>
  <si>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</si>
  <si>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</si>
  <si>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</si>
  <si>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</si>
  <si>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</si>
  <si>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</si>
  <si>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</si>
  <si>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</si>
  <si>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</si>
  <si>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</si>
  <si>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</si>
  <si>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</si>
  <si>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</si>
  <si>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</si>
  <si>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</si>
  <si>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</si>
  <si>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</si>
  <si>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</si>
  <si>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</si>
  <si>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</si>
  <si>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</si>
  <si>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</si>
  <si>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</si>
  <si>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</si>
  <si>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</si>
  <si>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</si>
  <si>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</si>
  <si>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</si>
  <si>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</si>
  <si>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</si>
  <si>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</si>
  <si>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</si>
  <si>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</si>
  <si>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</si>
  <si>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</si>
  <si>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</si>
  <si>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</si>
  <si>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</si>
  <si>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</si>
  <si>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</si>
  <si>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</si>
  <si>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</si>
  <si>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</si>
  <si>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</si>
  <si>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</si>
  <si>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</si>
  <si>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</si>
  <si>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</si>
  <si>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</si>
  <si>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</si>
  <si>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</si>
  <si>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</si>
  <si>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</si>
  <si>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</si>
  <si>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</si>
  <si>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</si>
  <si>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</si>
  <si>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</si>
  <si>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</si>
  <si>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</si>
  <si>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</si>
  <si>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</si>
  <si>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</si>
  <si>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</si>
  <si>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</si>
  <si>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</si>
  <si>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</si>
  <si>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</si>
  <si>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</si>
  <si>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</si>
  <si>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</si>
  <si>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</si>
  <si>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</si>
  <si>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</si>
  <si>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</si>
  <si>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</si>
  <si>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</si>
  <si>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</si>
  <si>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PRELIMINARES VIAS</t>
  </si>
  <si>
    <t>LOCALIZACION Y REPLANTEO TOPOGRÁFICO PARA OBRAS DE INFRAESTRUCTURA VIAL</t>
  </si>
  <si>
    <t>Kilómetro</t>
  </si>
  <si>
    <t>EXPLANACIONES</t>
  </si>
  <si>
    <t>Metro Cúbico</t>
  </si>
  <si>
    <t>AFIRMADO, SUBBASES Y BASES</t>
  </si>
  <si>
    <t>3.04.07</t>
  </si>
  <si>
    <t>3.05.11</t>
  </si>
  <si>
    <t>2.02.09</t>
  </si>
  <si>
    <t>3.10.12</t>
  </si>
  <si>
    <t>CONCRETO PARA PLACA HUELLA DE 21 MPa - (3000 PSI). (INCLUYE CORTE Y SELLO DE JUNTAS).</t>
  </si>
  <si>
    <t>CONCRETO CICLÓPEO DE 21 MPa (3000 PSI) RELACIÓN 60C/40P</t>
  </si>
  <si>
    <t>SUMINISTRO FIGURADO Y ARMADO DE ACERO DE REFUERZO 60000 PSI 420 MPA</t>
  </si>
  <si>
    <t>Kilogramo</t>
  </si>
  <si>
    <t>PAVIMENTACION TIPO PLACA HUELLA</t>
  </si>
  <si>
    <t>OBRAS DE DRENAJE, PROTECCION Y ESTRUCTURAS</t>
  </si>
  <si>
    <t>TRANSPORTE</t>
  </si>
  <si>
    <t>3.03.05</t>
  </si>
  <si>
    <t>CUNETAS REVESTIDAS EN CONCRETO DE 21 MPA ( 3000 PSI) SIN REFUERZO (INCLUYE SELLO DE JUNTAS)</t>
  </si>
  <si>
    <t>TRANSPORTE DE MATERIAL DE AFIRMADO Y/O GRANULAR SUELTO (MEDIDO EN BANCO) DESPUÉS DE 5 KM.</t>
  </si>
  <si>
    <t>M3-Km</t>
  </si>
  <si>
    <t>TRAMO 1 VEREDA CENTRO</t>
  </si>
  <si>
    <t>3.01.06</t>
  </si>
  <si>
    <t>3.02.02</t>
  </si>
  <si>
    <t>EXCAVACIÓN DE CORTES Y CANALES SIN CLASIFICAR (INCLUYE ACARREO LIBRE HASTA 5 KM.)</t>
  </si>
  <si>
    <t>EXCAVACIÓN MANUAL EN MATERIAL COMÚN</t>
  </si>
  <si>
    <t>SUMINISTRO,EXTENDIDAYCOMPACTACIÓNDEMATERIALSELECCIÓNADOPARASUBBASEGRANULAR(INCLUYEACARREOLIBREHASTA5KM) (**) LIBRE HASTA 5 KM.)</t>
  </si>
  <si>
    <t>3.12.03</t>
  </si>
  <si>
    <t>OBRAS COMPLEMENTARIAS</t>
  </si>
  <si>
    <t>SUMINISTRO E INSTALACIÓN DE ARO Y TAPA EN EN CONCRETO PREFABRICADO PARA POZO DE
INSPECCIÓN. (D = 1.00 M.)</t>
  </si>
  <si>
    <t>POZO DE INSPECCIÓN, DIÁMETRO INTERIOR 1.2 M. (1.50 M. &lt; H &lt; 2.00 M.). (NO INCLUYE ARO Y TAPA).</t>
  </si>
  <si>
    <t>SUMIDERO LATERAL EN LADRILLO. DIMENSIONES INTERNAS 0.40 X 0.80 M. H = 1.10 M. (INCLUYE REJILLA
PLÁSTICA TRÁFICO PESADO).</t>
  </si>
  <si>
    <t>SEÑALIZACIÓN VIAL</t>
  </si>
  <si>
    <t>3.09.10</t>
  </si>
  <si>
    <t>SUMINISTRO E INSTALACIÓN DE SEÑALES REGLAMENTARIAS 60X60</t>
  </si>
  <si>
    <t>UND</t>
  </si>
  <si>
    <t>PMT</t>
  </si>
  <si>
    <t>PMA</t>
  </si>
  <si>
    <t>SUBTOTAL OBRAS TRAMO 1</t>
  </si>
  <si>
    <t>TRAMO 2 VEREDA PEÑAS</t>
  </si>
  <si>
    <t>SUBTOTAL OBRAS TRAMO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</si>
</sst>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240A]* #,##0_-;\-[$$-240A]* #,##0_-;_-[$$-240A]* &quot;-&quot;??_-;_-@_-"/>
  </numFmts>
  <fonts count="63">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sz val="10"/>
      <name val="Arial"/>
    </font>
    <font>
      <sz val="11"/>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xf numFmtId="44" fontId="61" fillId="0" borderId="0" applyFont="0" applyFill="0" applyBorder="0" applyAlignment="0" applyProtection="0"/>
  </cellStyleXfs>
  <cellXfs count="425">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0" borderId="0" xfId="128" applyFont="1" applyAlignment="1">
      <alignment horizontal="center" vertical="center" wrapText="1"/>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0" fontId="0" fillId="0" borderId="29" xfId="0" applyBorder="1" applyAlignment="1">
      <alignment horizontal="center" vertical="center"/>
    </xf>
    <xf numFmtId="44" fontId="30" fillId="24" borderId="15" xfId="257" applyFont="1" applyFill="1" applyBorder="1" applyAlignment="1">
      <alignment vertical="center"/>
    </xf>
    <xf numFmtId="204" fontId="30" fillId="24" borderId="42" xfId="73" applyNumberFormat="1" applyFont="1" applyFill="1" applyBorder="1" applyAlignment="1">
      <alignment vertical="center"/>
    </xf>
    <xf numFmtId="4" fontId="33" fillId="0" borderId="0" xfId="39" applyNumberFormat="1" applyFont="1" applyBorder="1" applyAlignment="1">
      <alignment vertical="center" wrapText="1"/>
    </xf>
    <xf numFmtId="176" fontId="30" fillId="0" borderId="15" xfId="39" applyNumberFormat="1" applyFont="1" applyBorder="1" applyAlignment="1">
      <alignment horizontal="right" vertical="center"/>
    </xf>
    <xf numFmtId="0" fontId="30" fillId="25" borderId="14" xfId="73" applyFont="1" applyFill="1" applyBorder="1" applyAlignment="1">
      <alignment horizontal="center" vertical="center" wrapText="1"/>
    </xf>
    <xf numFmtId="4" fontId="30" fillId="25" borderId="15" xfId="73" applyNumberFormat="1" applyFont="1" applyFill="1" applyBorder="1" applyAlignment="1">
      <alignment horizontal="center" vertical="center" wrapText="1"/>
    </xf>
    <xf numFmtId="0" fontId="62" fillId="0" borderId="18" xfId="126" applyFont="1" applyBorder="1" applyAlignment="1">
      <alignment horizontal="center" vertical="center"/>
    </xf>
    <xf numFmtId="0" fontId="62" fillId="25" borderId="18" xfId="126" applyFont="1" applyFill="1" applyBorder="1" applyAlignment="1">
      <alignment horizontal="left" vertical="center" wrapText="1"/>
    </xf>
    <xf numFmtId="0" fontId="62" fillId="0" borderId="23" xfId="126" applyFont="1" applyBorder="1" applyAlignment="1">
      <alignment horizontal="center" vertical="center"/>
    </xf>
    <xf numFmtId="3" fontId="33" fillId="0" borderId="0" xfId="89" applyNumberFormat="1" applyFont="1"/>
    <xf numFmtId="3" fontId="30" fillId="25" borderId="14" xfId="73" applyNumberFormat="1" applyFont="1" applyFill="1" applyBorder="1" applyAlignment="1">
      <alignment horizontal="center" vertical="center" wrapText="1"/>
    </xf>
    <xf numFmtId="3" fontId="30" fillId="24" borderId="41" xfId="73" applyNumberFormat="1" applyFont="1" applyFill="1" applyBorder="1" applyAlignment="1">
      <alignment vertical="center"/>
    </xf>
    <xf numFmtId="3" fontId="33" fillId="0" borderId="18" xfId="62" applyNumberFormat="1" applyFont="1" applyBorder="1" applyAlignment="1">
      <alignment horizontal="right" vertical="center" wrapText="1"/>
    </xf>
    <xf numFmtId="3" fontId="33" fillId="0" borderId="24" xfId="62" applyNumberFormat="1" applyFont="1" applyBorder="1" applyAlignment="1">
      <alignment horizontal="right" vertical="center" wrapText="1"/>
    </xf>
    <xf numFmtId="3" fontId="33" fillId="0" borderId="14" xfId="89" applyNumberFormat="1" applyFont="1" applyBorder="1"/>
    <xf numFmtId="3" fontId="33" fillId="0" borderId="43" xfId="62" applyNumberFormat="1" applyFont="1" applyBorder="1" applyAlignment="1">
      <alignment horizontal="right" vertical="center" wrapText="1"/>
    </xf>
    <xf numFmtId="3" fontId="30" fillId="0" borderId="0" xfId="131" applyNumberFormat="1" applyFont="1" applyAlignment="1">
      <alignment horizontal="right" vertical="center"/>
    </xf>
    <xf numFmtId="3" fontId="33" fillId="0" borderId="0" xfId="129" applyNumberFormat="1" applyFont="1" applyBorder="1"/>
    <xf numFmtId="3" fontId="30" fillId="26" borderId="18" xfId="60" applyNumberFormat="1" applyFont="1" applyFill="1" applyBorder="1" applyAlignment="1">
      <alignment horizontal="center" vertical="center"/>
    </xf>
    <xf numFmtId="3" fontId="33" fillId="0" borderId="82" xfId="89" applyNumberFormat="1" applyFont="1" applyBorder="1"/>
    <xf numFmtId="3" fontId="29" fillId="0" borderId="0" xfId="89" applyNumberFormat="1" applyFont="1"/>
    <xf numFmtId="9" fontId="62" fillId="0" borderId="18" xfId="95" applyFont="1" applyFill="1" applyBorder="1" applyAlignment="1" applyProtection="1">
      <alignment horizontal="center" vertical="center"/>
    </xf>
    <xf numFmtId="3" fontId="34" fillId="0" borderId="18" xfId="128" applyNumberFormat="1" applyFont="1" applyBorder="1" applyAlignment="1">
      <alignment horizontal="right" vertical="center"/>
    </xf>
    <xf numFmtId="181" fontId="33" fillId="0" borderId="18" xfId="129" applyNumberFormat="1" applyFont="1" applyBorder="1" applyAlignment="1">
      <alignment vertical="center"/>
    </xf>
    <xf numFmtId="0" fontId="33" fillId="0" borderId="18" xfId="128" applyFont="1" applyBorder="1" applyAlignment="1">
      <alignment horizontal="left" vertical="center"/>
    </xf>
    <xf numFmtId="180" fontId="33" fillId="0" borderId="18" xfId="129" applyNumberFormat="1" applyFont="1" applyBorder="1" applyAlignment="1">
      <alignment horizontal="center" vertical="center"/>
    </xf>
    <xf numFmtId="0" fontId="30" fillId="0" borderId="18" xfId="128" applyFont="1" applyBorder="1" applyAlignment="1">
      <alignment vertical="center"/>
    </xf>
    <xf numFmtId="3" fontId="30" fillId="0" borderId="18" xfId="128" applyNumberFormat="1" applyFont="1" applyBorder="1" applyAlignment="1">
      <alignment horizontal="right" vertical="center"/>
    </xf>
    <xf numFmtId="9" fontId="33" fillId="0" borderId="18" xfId="129" applyNumberFormat="1" applyFont="1" applyBorder="1" applyAlignment="1">
      <alignment horizontal="center" vertical="center"/>
    </xf>
    <xf numFmtId="3" fontId="33" fillId="0" borderId="18" xfId="128" applyNumberFormat="1" applyFont="1" applyBorder="1" applyAlignment="1">
      <alignment vertical="center"/>
    </xf>
    <xf numFmtId="0" fontId="30" fillId="0" borderId="18" xfId="128" applyFont="1" applyBorder="1" applyAlignment="1">
      <alignment horizontal="left" vertical="center"/>
    </xf>
    <xf numFmtId="182" fontId="30" fillId="0" borderId="18" xfId="129" applyNumberFormat="1" applyFont="1" applyBorder="1" applyAlignment="1">
      <alignment vertical="center"/>
    </xf>
    <xf numFmtId="181" fontId="30" fillId="0" borderId="18" xfId="129" applyNumberFormat="1" applyFont="1" applyBorder="1" applyAlignment="1">
      <alignment vertical="center"/>
    </xf>
    <xf numFmtId="204" fontId="30" fillId="24" borderId="18" xfId="73" applyNumberFormat="1" applyFont="1" applyFill="1" applyBorder="1" applyAlignment="1">
      <alignment vertical="center"/>
    </xf>
    <xf numFmtId="3" fontId="33" fillId="0" borderId="18" xfId="128" applyNumberFormat="1" applyFont="1" applyBorder="1" applyAlignment="1">
      <alignment horizontal="center" vertical="center"/>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3" fillId="0" borderId="18" xfId="128" applyFont="1" applyBorder="1" applyAlignment="1">
      <alignment horizontal="left"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3" fontId="30" fillId="25" borderId="29" xfId="73" applyNumberFormat="1" applyFont="1" applyFill="1" applyBorder="1" applyAlignment="1">
      <alignment horizontal="center" vertical="center" wrapText="1"/>
    </xf>
    <xf numFmtId="3"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3" fontId="30" fillId="26" borderId="25"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0" fillId="26" borderId="39" xfId="73" applyFont="1" applyFill="1" applyBorder="1" applyAlignment="1">
      <alignment horizontal="center" vertical="center" wrapText="1"/>
    </xf>
    <xf numFmtId="0" fontId="30" fillId="26" borderId="41" xfId="73" applyFont="1" applyFill="1" applyBorder="1" applyAlignment="1">
      <alignment horizontal="center" vertical="center" wrapText="1"/>
    </xf>
    <xf numFmtId="0" fontId="62" fillId="0" borderId="18" xfId="0" applyFont="1" applyBorder="1" applyAlignment="1">
      <alignment horizontal="lef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31" fillId="0" borderId="27" xfId="0" applyFont="1" applyBorder="1"/>
    <xf numFmtId="0" fontId="31" fillId="0" borderId="31" xfId="0" applyFont="1" applyBorder="1"/>
    <xf numFmtId="0" fontId="31" fillId="0" borderId="60" xfId="0" applyFont="1" applyBorder="1" applyAlignment="1">
      <alignment horizontal="center"/>
    </xf>
    <xf numFmtId="0" fontId="31" fillId="0" borderId="28" xfId="0" applyFont="1" applyBorder="1" applyAlignment="1">
      <alignment horizont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5" fillId="24" borderId="44" xfId="0" applyFont="1" applyFill="1" applyBorder="1" applyAlignment="1">
      <alignment horizontal="center"/>
    </xf>
    <xf numFmtId="0" fontId="45"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75" xfId="255" applyFont="1" applyBorder="1" applyAlignment="1">
      <alignment horizontal="center" vertic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8" fillId="0" borderId="47" xfId="255" applyFont="1" applyBorder="1" applyAlignment="1">
      <alignment horizontal="center"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19" xfId="0" applyFont="1" applyBorder="1"/>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Lista ICCU"/>
      <sheetName val="BASE DE DATOS DE PRECI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ó&gt;_x005f_x0000__x005f_x0001__x005f_x0000__x005f_x0000__"/>
      <sheetName val="PRES"/>
      <sheetName val="Accidentalidad"/>
      <sheetName val="Causa Posible"/>
      <sheetName val="Base de Datos"/>
      <sheetName val="Elementos Involucrados"/>
      <sheetName val="CRA.MODI"/>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AMOBLAMINETO"/>
      <sheetName val="LISTA"/>
      <sheetName val="Paral. 1"/>
      <sheetName val="Paral. 2"/>
      <sheetName val="Paral. 3"/>
      <sheetName val="Paral.4"/>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refreshError="1"/>
      <sheetData sheetId="562" refreshError="1"/>
      <sheetData sheetId="563" refreshError="1"/>
      <sheetData sheetId="564" refreshError="1"/>
      <sheetData sheetId="565" refreshError="1"/>
      <sheetData sheetId="566" refreshError="1"/>
      <sheetData sheetId="567" refreshError="1"/>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sheetData sheetId="753" refreshError="1"/>
      <sheetData sheetId="754" refreshError="1"/>
      <sheetData sheetId="755" refreshError="1"/>
      <sheetData sheetId="756" refreshError="1"/>
      <sheetData sheetId="757"/>
      <sheetData sheetId="758"/>
      <sheetData sheetId="759"/>
      <sheetData sheetId="760"/>
      <sheetData sheetId="761"/>
      <sheetData sheetId="762"/>
      <sheetData sheetId="763"/>
      <sheetData sheetId="764"/>
      <sheetData sheetId="765"/>
      <sheetData sheetId="766"/>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refreshError="1"/>
      <sheetData sheetId="873" refreshError="1"/>
      <sheetData sheetId="874" refreshError="1"/>
      <sheetData sheetId="875" refreshError="1"/>
      <sheetData sheetId="876" refreshError="1"/>
      <sheetData sheetId="877" refreshError="1"/>
      <sheetData sheetId="878" refreshError="1"/>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sheetData sheetId="1036"/>
      <sheetData sheetId="1037"/>
      <sheetData sheetId="1038"/>
      <sheetData sheetId="1039" refreshError="1"/>
      <sheetData sheetId="1040"/>
      <sheetData sheetId="104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ASTREA"/>
      <sheetName val="201,2"/>
      <sheetName val="200,2"/>
      <sheetName val="201,12"/>
      <sheetName val="231.1"/>
      <sheetName val="661.1 TIPO I"/>
      <sheetName val="681,1"/>
      <sheetName val="801.1"/>
      <sheetName val="801.2"/>
      <sheetName val="801.3"/>
      <sheetName val="801.4"/>
      <sheetName val="801.5"/>
      <sheetName val="801.6"/>
      <sheetName val="801.7"/>
      <sheetName val="621,1"/>
      <sheetName val="200,1"/>
      <sheetName val="201,1"/>
      <sheetName val="201,3"/>
      <sheetName val="201,4"/>
      <sheetName val="201,5"/>
      <sheetName val="201,6"/>
      <sheetName val="201,7"/>
      <sheetName val="201,8"/>
      <sheetName val="201,9"/>
      <sheetName val="201,10"/>
      <sheetName val="201,11"/>
      <sheetName val="201,13"/>
      <sheetName val="232,1"/>
      <sheetName val="312.1"/>
      <sheetName val="312.2"/>
      <sheetName val="342.1"/>
      <sheetName val="416,2P"/>
      <sheetName val="432,1"/>
      <sheetName val="432,2"/>
      <sheetName val="451. 1P"/>
      <sheetName val="460.1"/>
      <sheetName val="460,2"/>
      <sheetName val="465,1"/>
      <sheetName val="466,1"/>
      <sheetName val="466,2"/>
      <sheetName val="INSUMO D"/>
      <sheetName val="632,1"/>
      <sheetName val="682,1"/>
      <sheetName val="730,1P"/>
      <sheetName val="Comentarios"/>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Datos"/>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REF"/>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V%C3%ADnculoExternoRecuperado1"/>
      <sheetName val="q med"/>
      <sheetName val="ANCLAJES PENDIENTE"/>
      <sheetName val="Caudales"/>
      <sheetName val="IDF"/>
      <sheetName val="Base de Diagnóstico"/>
      <sheetName val="Diseño"/>
      <sheetName val="Impresion diseño"/>
      <sheetName val="BALANCE DE TRAMOS"/>
      <sheetName val="Resumen tubería"/>
      <sheetName val="Cant Obr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sheetName val="Cercha"/>
      <sheetName val="PRECIOS (2)"/>
      <sheetName val="A. P. U."/>
      <sheetName val="PESOS"/>
      <sheetName val="UNIT REALES"/>
      <sheetName val="Contratos"/>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1,15"/>
      <sheetName val="201,16"/>
      <sheetName val="CLASE C"/>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4. G1 Norte"/>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T133-134"/>
      <sheetName val="T132-133"/>
      <sheetName val="T130-131"/>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TARIF2002"/>
      <sheetName val="PRESUPUESTO LICITACIÓN SRN 001"/>
      <sheetName val="SRN_005"/>
      <sheetName val="interventoria"/>
      <sheetName val="CUADRILL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Compilado"/>
      <sheetName val="Base Datos"/>
      <sheetName val="ACEROS"/>
      <sheetName val="C123"/>
      <sheetName val="M14"/>
      <sheetName val="C122"/>
      <sheetName val="3.2"/>
      <sheetName val="3.3"/>
      <sheetName val="3.4"/>
      <sheetName val="3.5"/>
      <sheetName val="3.6"/>
      <sheetName val="3.7"/>
      <sheetName val="7.8"/>
      <sheetName val="7.9"/>
      <sheetName val="7.10"/>
      <sheetName val="7.11"/>
      <sheetName val="Presup"/>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A.1"/>
      <sheetName val="A.2"/>
      <sheetName val="CANT. MAT."/>
      <sheetName val="14."/>
      <sheetName val="15."/>
      <sheetName val="DISEÑO HIDROSANITARIO"/>
      <sheetName val="DISEÑO ELECTRICO"/>
      <sheetName val="OBRA EJECUTADA"/>
      <sheetName val="OBRA EJECUTADA POR CANCELAR"/>
      <sheetName val="OBRA A EJECUTAR"/>
      <sheetName val="BALANCE 1P INICIAL"/>
      <sheetName val="BALANCE 1P FINAL"/>
      <sheetName val="MDEO"/>
      <sheetName val="C-M-H"/>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PLACA E 0.08"/>
      <sheetName val="PLACA E 0.1"/>
      <sheetName val="EXCV"/>
      <sheetName val="LOC Y REP"/>
      <sheetName val="LOCAL1"/>
      <sheetName val="PRECIOS REF"/>
      <sheetName val="M15"/>
      <sheetName val="M13"/>
      <sheetName val="M12"/>
      <sheetName val="CONCRET"/>
      <sheetName val="MANO OBRA"/>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sheetData sheetId="571"/>
      <sheetData sheetId="572"/>
      <sheetData sheetId="573"/>
      <sheetData sheetId="574" refreshError="1"/>
      <sheetData sheetId="575"/>
      <sheetData sheetId="576"/>
      <sheetData sheetId="577" refreshError="1"/>
      <sheetData sheetId="578" refreshError="1"/>
      <sheetData sheetId="579" refreshError="1"/>
      <sheetData sheetId="580" refreshError="1"/>
      <sheetData sheetId="581" refreshError="1"/>
      <sheetData sheetId="582" refreshError="1"/>
      <sheetData sheetId="583" refreshError="1"/>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refreshError="1"/>
      <sheetData sheetId="601"/>
      <sheetData sheetId="602"/>
      <sheetData sheetId="603"/>
      <sheetData sheetId="604"/>
      <sheetData sheetId="605"/>
      <sheetData sheetId="606"/>
      <sheetData sheetId="607" refreshError="1"/>
      <sheetData sheetId="608" refreshError="1"/>
      <sheetData sheetId="609" refreshError="1"/>
      <sheetData sheetId="610" refreshError="1"/>
      <sheetData sheetId="611"/>
      <sheetData sheetId="612"/>
      <sheetData sheetId="613"/>
      <sheetData sheetId="614" refreshError="1"/>
      <sheetData sheetId="615"/>
      <sheetData sheetId="616"/>
      <sheetData sheetId="617"/>
      <sheetData sheetId="618"/>
      <sheetData sheetId="619"/>
      <sheetData sheetId="620"/>
      <sheetData sheetId="621"/>
      <sheetData sheetId="622"/>
      <sheetData sheetId="623"/>
      <sheetData sheetId="624"/>
      <sheetData sheetId="625"/>
      <sheetData sheetId="626" refreshError="1"/>
      <sheetData sheetId="627" refreshError="1"/>
      <sheetData sheetId="628"/>
      <sheetData sheetId="629" refreshError="1"/>
      <sheetData sheetId="630" refreshError="1"/>
      <sheetData sheetId="631" refreshError="1"/>
      <sheetData sheetId="632" refreshError="1"/>
      <sheetData sheetId="633"/>
      <sheetData sheetId="634" refreshError="1"/>
      <sheetData sheetId="635" refreshError="1"/>
      <sheetData sheetId="636"/>
      <sheetData sheetId="637"/>
      <sheetData sheetId="638" refreshError="1"/>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refreshError="1"/>
      <sheetData sheetId="689"/>
      <sheetData sheetId="690"/>
      <sheetData sheetId="691"/>
      <sheetData sheetId="692" refreshError="1"/>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refreshError="1"/>
      <sheetData sheetId="710" refreshError="1"/>
      <sheetData sheetId="711"/>
      <sheetData sheetId="712" refreshError="1"/>
      <sheetData sheetId="713" refreshError="1"/>
      <sheetData sheetId="714" refreshError="1"/>
      <sheetData sheetId="715" refreshError="1"/>
      <sheetData sheetId="716"/>
      <sheetData sheetId="717" refreshError="1"/>
      <sheetData sheetId="718" refreshError="1"/>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refreshError="1"/>
      <sheetData sheetId="747" refreshError="1"/>
      <sheetData sheetId="748" refreshError="1"/>
      <sheetData sheetId="749" refreshError="1"/>
      <sheetData sheetId="750" refreshError="1"/>
      <sheetData sheetId="751" refreshError="1"/>
      <sheetData sheetId="752"/>
      <sheetData sheetId="753"/>
      <sheetData sheetId="754"/>
      <sheetData sheetId="755"/>
      <sheetData sheetId="756"/>
      <sheetData sheetId="757"/>
      <sheetData sheetId="758"/>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sheetData sheetId="771" refreshError="1"/>
      <sheetData sheetId="772" refreshError="1"/>
      <sheetData sheetId="773" refreshError="1"/>
      <sheetData sheetId="774" refreshError="1"/>
      <sheetData sheetId="775" refreshError="1"/>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sheetData sheetId="1086"/>
      <sheetData sheetId="1087" refreshError="1"/>
      <sheetData sheetId="1088" refreshError="1"/>
      <sheetData sheetId="1089" refreshError="1"/>
      <sheetData sheetId="1090"/>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sheetData sheetId="1185"/>
      <sheetData sheetId="1186"/>
      <sheetData sheetId="1187"/>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sheetData sheetId="1240"/>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sheetData sheetId="1275"/>
      <sheetData sheetId="1276"/>
      <sheetData sheetId="1277"/>
      <sheetData sheetId="1278"/>
      <sheetData sheetId="1279"/>
      <sheetData sheetId="1280"/>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sheetData sheetId="1886"/>
      <sheetData sheetId="1887"/>
      <sheetData sheetId="1888"/>
      <sheetData sheetId="1889"/>
      <sheetData sheetId="1890"/>
      <sheetData sheetId="1891"/>
      <sheetData sheetId="1892"/>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sheetData sheetId="2142"/>
      <sheetData sheetId="2143"/>
      <sheetData sheetId="2144"/>
      <sheetData sheetId="2145"/>
      <sheetData sheetId="2146"/>
      <sheetData sheetId="2147"/>
      <sheetData sheetId="2148"/>
      <sheetData sheetId="2149"/>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refreshError="1"/>
      <sheetData sheetId="2841"/>
      <sheetData sheetId="2842" refreshError="1"/>
      <sheetData sheetId="2843"/>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refreshError="1"/>
      <sheetData sheetId="3053"/>
      <sheetData sheetId="3054"/>
      <sheetData sheetId="3055" refreshError="1"/>
      <sheetData sheetId="3056" refreshError="1"/>
      <sheetData sheetId="3057" refreshError="1"/>
      <sheetData sheetId="3058" refreshError="1"/>
      <sheetData sheetId="3059"/>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sheetData sheetId="3106"/>
      <sheetData sheetId="3107"/>
      <sheetData sheetId="3108"/>
      <sheetData sheetId="3109"/>
      <sheetData sheetId="3110"/>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refreshError="1"/>
      <sheetData sheetId="3410" refreshError="1"/>
      <sheetData sheetId="3411" refreshError="1"/>
      <sheetData sheetId="3412" refreshError="1"/>
      <sheetData sheetId="3413" refreshError="1"/>
      <sheetData sheetId="3414" refreshError="1"/>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refreshError="1"/>
      <sheetData sheetId="3438" refreshError="1"/>
      <sheetData sheetId="3439" refreshError="1"/>
      <sheetData sheetId="3440" refreshError="1"/>
      <sheetData sheetId="3441" refreshError="1"/>
      <sheetData sheetId="3442" refreshError="1"/>
      <sheetData sheetId="3443"/>
      <sheetData sheetId="3444" refreshError="1"/>
      <sheetData sheetId="3445" refreshError="1"/>
      <sheetData sheetId="3446"/>
      <sheetData sheetId="3447" refreshError="1"/>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sheetData sheetId="3496" refreshError="1"/>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refreshError="1"/>
      <sheetData sheetId="3534" refreshError="1"/>
      <sheetData sheetId="3535" refreshError="1"/>
      <sheetData sheetId="3536"/>
      <sheetData sheetId="3537"/>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sheetData sheetId="3547"/>
      <sheetData sheetId="3548"/>
      <sheetData sheetId="3549" refreshError="1"/>
      <sheetData sheetId="3550" refreshError="1"/>
      <sheetData sheetId="3551"/>
      <sheetData sheetId="3552" refreshError="1"/>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refreshError="1"/>
      <sheetData sheetId="3566" refreshError="1"/>
      <sheetData sheetId="3567" refreshError="1"/>
      <sheetData sheetId="3568" refreshError="1"/>
      <sheetData sheetId="3569" refreshError="1"/>
      <sheetData sheetId="3570"/>
      <sheetData sheetId="3571"/>
      <sheetData sheetId="3572"/>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sheetData sheetId="3597" refreshError="1"/>
      <sheetData sheetId="3598"/>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sheetData sheetId="4030"/>
      <sheetData sheetId="4031" refreshError="1"/>
      <sheetData sheetId="4032"/>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refreshError="1"/>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refreshError="1"/>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sheetData sheetId="4287" refreshError="1"/>
      <sheetData sheetId="4288" refreshError="1"/>
      <sheetData sheetId="4289" refreshError="1"/>
      <sheetData sheetId="4290" refreshError="1"/>
      <sheetData sheetId="4291"/>
      <sheetData sheetId="4292" refreshError="1"/>
      <sheetData sheetId="4293" refreshError="1"/>
      <sheetData sheetId="4294" refreshError="1"/>
      <sheetData sheetId="4295" refreshError="1"/>
      <sheetData sheetId="4296" refreshError="1"/>
      <sheetData sheetId="4297" refreshError="1"/>
      <sheetData sheetId="4298"/>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sheetData sheetId="4308"/>
      <sheetData sheetId="4309"/>
      <sheetData sheetId="4310"/>
      <sheetData sheetId="431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sheetData sheetId="5156"/>
      <sheetData sheetId="5157" refreshError="1"/>
      <sheetData sheetId="5158" refreshError="1"/>
      <sheetData sheetId="5159" refreshError="1"/>
      <sheetData sheetId="5160" refreshError="1"/>
      <sheetData sheetId="5161" refreshError="1"/>
      <sheetData sheetId="5162" refreshError="1"/>
      <sheetData sheetId="5163"/>
      <sheetData sheetId="5164"/>
      <sheetData sheetId="5165"/>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Escritorio\amv 2011\a  aaInfo"/>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REF"/>
      <sheetName val="Hoja1 (2)"/>
      <sheetName val="Hoja1 (3)"/>
      <sheetName val="precios-básicos2002"/>
      <sheetName val="APUs"/>
      <sheetName val="_a  aaInformación GRUPO 4_A MIn"/>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Hoja2"/>
      <sheetName val="EQUIPOS"/>
      <sheetName val="MANO DE OBRA"/>
      <sheetName val="TRANSPORTE"/>
      <sheetName val="//ccefici"/>
      <sheetName val="//d.docs.live.net/a  aaInformac"/>
      <sheetName val="_aCCIDENTES_DE_1995___1996_xl_2"/>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ESTADO VÍA-CRIT.TECNIC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sheetData sheetId="137" refreshError="1"/>
      <sheetData sheetId="138"/>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sheetData sheetId="331"/>
      <sheetData sheetId="332" refreshError="1"/>
      <sheetData sheetId="333" refreshError="1"/>
      <sheetData sheetId="334" refreshError="1"/>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refreshError="1"/>
      <sheetData sheetId="374" refreshError="1"/>
      <sheetData sheetId="375" refreshError="1"/>
      <sheetData sheetId="376" refreshError="1"/>
      <sheetData sheetId="377" refreshError="1"/>
      <sheetData sheetId="378" refreshError="1"/>
      <sheetData sheetId="379" refreshError="1"/>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O91"/>
  <sheetViews>
    <sheetView showGridLines="0" view="pageBreakPreview" topLeftCell="A84" zoomScale="55" zoomScaleNormal="55" zoomScaleSheetLayoutView="55" zoomScalePageLayoutView="70" workbookViewId="0">
      <selection activeCell="K111" sqref="K111"/>
    </sheetView>
  </sheetViews>
  <sheetFormatPr baseColWidth="10" defaultColWidth="11.42578125" defaultRowHeight="16.5"/>
  <cols>
    <col min="1" max="2" width="4.42578125" style="1" customWidth="1"/>
    <col min="3" max="3" width="14.7109375" style="1" customWidth="1"/>
    <col min="4" max="4" width="14.28515625" style="1" customWidth="1"/>
    <col min="5" max="5" width="16.140625" style="2" customWidth="1"/>
    <col min="6" max="6" width="17.5703125" style="1" customWidth="1"/>
    <col min="7" max="7" width="73.28515625" style="1" customWidth="1"/>
    <col min="8" max="8" width="18" style="1" customWidth="1"/>
    <col min="9" max="9" width="18.85546875" style="1" customWidth="1"/>
    <col min="10" max="10" width="23.85546875" style="224" customWidth="1"/>
    <col min="11" max="11" width="30" style="1" customWidth="1"/>
    <col min="12" max="13" width="4.42578125" style="1" customWidth="1"/>
    <col min="14" max="16384" width="11.42578125" style="1"/>
  </cols>
  <sheetData>
    <row r="1" spans="1:15" ht="17.25" thickBot="1">
      <c r="A1" s="5"/>
      <c r="B1" s="173"/>
      <c r="C1" s="174"/>
      <c r="D1" s="173"/>
      <c r="E1" s="174"/>
      <c r="F1" s="5"/>
      <c r="G1" s="5"/>
      <c r="H1" s="5"/>
      <c r="I1" s="5"/>
      <c r="J1" s="213"/>
      <c r="K1" s="5"/>
      <c r="L1" s="5"/>
      <c r="M1" s="5"/>
    </row>
    <row r="2" spans="1:15" ht="17.25" thickTop="1">
      <c r="A2" s="5"/>
      <c r="B2" s="245"/>
      <c r="C2" s="246"/>
      <c r="D2" s="246"/>
      <c r="E2" s="246"/>
      <c r="F2" s="246"/>
      <c r="G2" s="246"/>
      <c r="H2" s="246"/>
      <c r="I2" s="246"/>
      <c r="J2" s="246"/>
      <c r="K2" s="246"/>
      <c r="L2" s="247"/>
      <c r="M2" s="5"/>
    </row>
    <row r="3" spans="1:15" ht="30.75" customHeight="1">
      <c r="A3" s="5"/>
      <c r="B3" s="7"/>
      <c r="C3" s="242" t="s">
        <v>91</v>
      </c>
      <c r="D3" s="243"/>
      <c r="E3" s="243"/>
      <c r="F3" s="244"/>
      <c r="G3" s="5"/>
      <c r="H3" s="5"/>
      <c r="I3" s="5"/>
      <c r="J3" s="213"/>
      <c r="K3" s="5"/>
      <c r="L3" s="8"/>
      <c r="M3" s="5"/>
    </row>
    <row r="4" spans="1:15">
      <c r="A4" s="5"/>
      <c r="B4" s="7"/>
      <c r="C4" s="191" t="s">
        <v>0</v>
      </c>
      <c r="D4" s="200" t="s">
        <v>1</v>
      </c>
      <c r="E4" s="191" t="s">
        <v>2</v>
      </c>
      <c r="F4" s="200">
        <v>2</v>
      </c>
      <c r="G4" s="5"/>
      <c r="H4" s="5"/>
      <c r="I4" s="5"/>
      <c r="J4" s="213"/>
      <c r="K4" s="5"/>
      <c r="L4" s="8"/>
      <c r="M4" s="5"/>
    </row>
    <row r="5" spans="1:15" ht="17.25" thickBot="1">
      <c r="A5" s="5"/>
      <c r="B5" s="7"/>
      <c r="C5" s="173"/>
      <c r="D5" s="174"/>
      <c r="E5" s="173"/>
      <c r="F5" s="174"/>
      <c r="G5" s="5"/>
      <c r="H5" s="5"/>
      <c r="I5" s="5"/>
      <c r="J5" s="213"/>
      <c r="K5" s="5"/>
      <c r="L5" s="8"/>
      <c r="M5" s="5"/>
    </row>
    <row r="6" spans="1:15" ht="31.5" customHeight="1" thickTop="1">
      <c r="A6" s="5"/>
      <c r="B6" s="7"/>
      <c r="C6" s="239" t="s">
        <v>3</v>
      </c>
      <c r="D6" s="240"/>
      <c r="E6" s="240"/>
      <c r="F6" s="240"/>
      <c r="G6" s="240"/>
      <c r="H6" s="240"/>
      <c r="I6" s="240"/>
      <c r="J6" s="240"/>
      <c r="K6" s="241"/>
      <c r="L6" s="8"/>
      <c r="M6" s="5"/>
    </row>
    <row r="7" spans="1:15">
      <c r="A7" s="5"/>
      <c r="B7" s="198"/>
      <c r="C7" s="248" t="s">
        <v>4</v>
      </c>
      <c r="D7" s="248"/>
      <c r="E7" s="248"/>
      <c r="F7" s="248"/>
      <c r="G7" s="248"/>
      <c r="H7" s="248"/>
      <c r="I7" s="248"/>
      <c r="J7" s="248"/>
      <c r="K7" s="249"/>
      <c r="L7" s="8"/>
      <c r="M7" s="5"/>
    </row>
    <row r="8" spans="1:15" s="147" customFormat="1">
      <c r="A8" s="145"/>
      <c r="B8" s="199"/>
      <c r="C8" s="260" t="s">
        <v>92</v>
      </c>
      <c r="D8" s="261"/>
      <c r="E8" s="261"/>
      <c r="F8" s="261"/>
      <c r="G8" s="261"/>
      <c r="H8" s="261"/>
      <c r="I8" s="261"/>
      <c r="J8" s="261"/>
      <c r="K8" s="262"/>
      <c r="L8" s="148"/>
      <c r="M8" s="145"/>
    </row>
    <row r="9" spans="1:15">
      <c r="A9" s="5"/>
      <c r="B9" s="198"/>
      <c r="C9" s="260"/>
      <c r="D9" s="261"/>
      <c r="E9" s="261"/>
      <c r="F9" s="261"/>
      <c r="G9" s="261"/>
      <c r="H9" s="261"/>
      <c r="I9" s="261"/>
      <c r="J9" s="261"/>
      <c r="K9" s="262"/>
      <c r="L9" s="8"/>
      <c r="M9" s="5"/>
    </row>
    <row r="10" spans="1:15" ht="34.5" customHeight="1">
      <c r="A10" s="5"/>
      <c r="B10" s="198"/>
      <c r="C10" s="263" t="s">
        <v>5</v>
      </c>
      <c r="D10" s="264"/>
      <c r="E10" s="264"/>
      <c r="F10" s="264"/>
      <c r="G10" s="264"/>
      <c r="H10" s="264"/>
      <c r="I10" s="264"/>
      <c r="J10" s="264"/>
      <c r="K10" s="265"/>
      <c r="L10" s="8"/>
      <c r="M10" s="5"/>
    </row>
    <row r="11" spans="1:15" ht="30" customHeight="1" thickBot="1">
      <c r="A11" s="5"/>
      <c r="B11" s="7"/>
      <c r="C11" s="271"/>
      <c r="D11" s="272"/>
      <c r="E11" s="272"/>
      <c r="F11" s="272"/>
      <c r="G11" s="272"/>
      <c r="H11" s="272"/>
      <c r="I11" s="272"/>
      <c r="J11" s="272"/>
      <c r="K11" s="273"/>
      <c r="L11" s="8"/>
      <c r="M11" s="5"/>
    </row>
    <row r="12" spans="1:15" ht="30" customHeight="1">
      <c r="A12" s="5"/>
      <c r="B12" s="7"/>
      <c r="C12" s="257" t="s">
        <v>6</v>
      </c>
      <c r="D12" s="251" t="s">
        <v>7</v>
      </c>
      <c r="E12" s="259" t="s">
        <v>8</v>
      </c>
      <c r="F12" s="259"/>
      <c r="G12" s="257" t="s">
        <v>9</v>
      </c>
      <c r="H12" s="251" t="s">
        <v>10</v>
      </c>
      <c r="I12" s="251" t="s">
        <v>11</v>
      </c>
      <c r="J12" s="253" t="s">
        <v>12</v>
      </c>
      <c r="K12" s="255" t="s">
        <v>13</v>
      </c>
      <c r="L12" s="8"/>
      <c r="M12" s="5"/>
    </row>
    <row r="13" spans="1:15" ht="30" customHeight="1" thickBot="1">
      <c r="A13" s="5"/>
      <c r="B13" s="7"/>
      <c r="C13" s="258"/>
      <c r="D13" s="252"/>
      <c r="E13" s="9" t="s">
        <v>14</v>
      </c>
      <c r="F13" s="9" t="s">
        <v>15</v>
      </c>
      <c r="G13" s="258"/>
      <c r="H13" s="252"/>
      <c r="I13" s="252"/>
      <c r="J13" s="254"/>
      <c r="K13" s="256"/>
      <c r="L13" s="8"/>
      <c r="M13" s="5"/>
    </row>
    <row r="14" spans="1:15" ht="30" customHeight="1" thickBot="1">
      <c r="A14" s="5"/>
      <c r="B14" s="7"/>
      <c r="C14" s="278" t="s">
        <v>116</v>
      </c>
      <c r="D14" s="279"/>
      <c r="E14" s="279"/>
      <c r="F14" s="279"/>
      <c r="G14" s="208"/>
      <c r="H14" s="208"/>
      <c r="I14" s="208"/>
      <c r="J14" s="214"/>
      <c r="K14" s="209"/>
      <c r="L14" s="8"/>
      <c r="M14" s="5"/>
    </row>
    <row r="15" spans="1:15" ht="30" customHeight="1" thickBot="1">
      <c r="A15" s="5"/>
      <c r="B15" s="7"/>
      <c r="C15" s="10" t="s">
        <v>95</v>
      </c>
      <c r="D15" s="11"/>
      <c r="E15" s="11"/>
      <c r="F15" s="11"/>
      <c r="G15" s="11"/>
      <c r="H15" s="11"/>
      <c r="I15" s="11"/>
      <c r="J15" s="215"/>
      <c r="K15" s="12"/>
      <c r="L15" s="8"/>
      <c r="M15" s="5"/>
    </row>
    <row r="16" spans="1:15" ht="30" customHeight="1">
      <c r="A16" s="5"/>
      <c r="B16" s="7"/>
      <c r="C16" s="25">
        <v>1.01</v>
      </c>
      <c r="D16" s="210" t="s">
        <v>117</v>
      </c>
      <c r="E16" s="27"/>
      <c r="F16" s="27"/>
      <c r="G16" s="211" t="s">
        <v>96</v>
      </c>
      <c r="H16" s="203" t="s">
        <v>97</v>
      </c>
      <c r="I16" s="17">
        <v>7.0000000000000007E-2</v>
      </c>
      <c r="J16" s="216">
        <v>5263700.4419999998</v>
      </c>
      <c r="K16" s="26">
        <f>+ROUND((I16*J16),0)</f>
        <v>368459</v>
      </c>
      <c r="L16" s="8"/>
      <c r="M16" s="5"/>
      <c r="O16" s="1">
        <f>+J16/1.3</f>
        <v>4049000.34</v>
      </c>
    </row>
    <row r="17" spans="1:15" ht="30" customHeight="1" thickBot="1">
      <c r="A17" s="5"/>
      <c r="B17" s="7"/>
      <c r="C17" s="20" t="s">
        <v>16</v>
      </c>
      <c r="D17" s="29"/>
      <c r="E17" s="29"/>
      <c r="F17" s="29"/>
      <c r="G17" s="30"/>
      <c r="H17" s="29"/>
      <c r="I17" s="17"/>
      <c r="J17" s="217"/>
      <c r="K17" s="24">
        <f>ROUND(K16,0)</f>
        <v>368459</v>
      </c>
      <c r="L17" s="8"/>
      <c r="M17" s="5"/>
    </row>
    <row r="18" spans="1:15" ht="30" customHeight="1" thickBot="1">
      <c r="A18" s="5"/>
      <c r="B18" s="7"/>
      <c r="C18" s="10" t="s">
        <v>98</v>
      </c>
      <c r="D18" s="11"/>
      <c r="E18" s="11"/>
      <c r="F18" s="11"/>
      <c r="G18" s="11"/>
      <c r="H18" s="11"/>
      <c r="I18" s="11"/>
      <c r="J18" s="215"/>
      <c r="K18" s="12"/>
      <c r="L18" s="8"/>
      <c r="M18" s="5"/>
    </row>
    <row r="19" spans="1:15" ht="68.25" customHeight="1">
      <c r="A19" s="5"/>
      <c r="B19" s="7"/>
      <c r="C19" s="212">
        <v>2.1</v>
      </c>
      <c r="D19" s="210" t="s">
        <v>118</v>
      </c>
      <c r="E19" s="27"/>
      <c r="F19" s="27"/>
      <c r="G19" s="211" t="s">
        <v>119</v>
      </c>
      <c r="H19" s="27" t="s">
        <v>99</v>
      </c>
      <c r="I19" s="17">
        <v>53.28</v>
      </c>
      <c r="J19" s="216">
        <v>44138.288999999997</v>
      </c>
      <c r="K19" s="26">
        <f>+ROUND((I19*J19),0)</f>
        <v>2351688</v>
      </c>
      <c r="L19" s="8"/>
      <c r="M19" s="5"/>
      <c r="O19" s="1">
        <f t="shared" ref="O19:O20" si="0">+J19/1.3</f>
        <v>33952.53</v>
      </c>
    </row>
    <row r="20" spans="1:15">
      <c r="A20" s="5"/>
      <c r="B20" s="7"/>
      <c r="C20" s="212">
        <v>2.2000000000000002</v>
      </c>
      <c r="D20" s="210" t="s">
        <v>118</v>
      </c>
      <c r="E20" s="27"/>
      <c r="F20" s="27"/>
      <c r="G20" s="211" t="s">
        <v>120</v>
      </c>
      <c r="H20" s="27" t="s">
        <v>99</v>
      </c>
      <c r="I20" s="17">
        <v>10.42</v>
      </c>
      <c r="J20" s="216">
        <v>91750.919000000009</v>
      </c>
      <c r="K20" s="26">
        <f>+ROUND((I20*J20),0)</f>
        <v>956045</v>
      </c>
      <c r="L20" s="8"/>
      <c r="M20" s="5"/>
      <c r="O20" s="1">
        <f t="shared" si="0"/>
        <v>70577.63</v>
      </c>
    </row>
    <row r="21" spans="1:15" ht="30" customHeight="1" thickBot="1">
      <c r="A21" s="5"/>
      <c r="B21" s="7"/>
      <c r="C21" s="20" t="s">
        <v>16</v>
      </c>
      <c r="D21" s="34"/>
      <c r="E21" s="35"/>
      <c r="F21" s="34"/>
      <c r="G21" s="34"/>
      <c r="H21" s="34"/>
      <c r="I21" s="17"/>
      <c r="J21" s="218"/>
      <c r="K21" s="24">
        <f>ROUND(SUM(K19+K20),0)</f>
        <v>3307733</v>
      </c>
      <c r="L21" s="8"/>
      <c r="M21" s="5"/>
    </row>
    <row r="22" spans="1:15" ht="30" customHeight="1" thickBot="1">
      <c r="A22" s="5"/>
      <c r="B22" s="7"/>
      <c r="C22" s="10" t="s">
        <v>100</v>
      </c>
      <c r="D22" s="11"/>
      <c r="E22" s="11"/>
      <c r="F22" s="11"/>
      <c r="G22" s="11"/>
      <c r="H22" s="11"/>
      <c r="I22" s="11"/>
      <c r="J22" s="215"/>
      <c r="K22" s="12"/>
      <c r="L22" s="8"/>
      <c r="M22" s="5"/>
    </row>
    <row r="23" spans="1:15" ht="57" customHeight="1">
      <c r="A23" s="5"/>
      <c r="B23" s="7"/>
      <c r="C23" s="212">
        <v>3.1</v>
      </c>
      <c r="D23" s="210" t="s">
        <v>101</v>
      </c>
      <c r="E23" s="14"/>
      <c r="F23" s="14"/>
      <c r="G23" s="211" t="s">
        <v>121</v>
      </c>
      <c r="H23" s="14" t="s">
        <v>99</v>
      </c>
      <c r="I23" s="17">
        <v>51.3</v>
      </c>
      <c r="J23" s="216">
        <v>182462.68300000002</v>
      </c>
      <c r="K23" s="26">
        <f>+ROUND((I23*J23),0)</f>
        <v>9360336</v>
      </c>
      <c r="L23" s="8"/>
      <c r="M23" s="5"/>
    </row>
    <row r="24" spans="1:15" ht="30" customHeight="1" thickBot="1">
      <c r="A24" s="5"/>
      <c r="B24" s="7"/>
      <c r="C24" s="37" t="s">
        <v>16</v>
      </c>
      <c r="D24" s="175"/>
      <c r="E24" s="175"/>
      <c r="F24" s="175"/>
      <c r="G24" s="176"/>
      <c r="H24" s="175"/>
      <c r="I24" s="17"/>
      <c r="J24" s="219"/>
      <c r="K24" s="39">
        <f>+K23</f>
        <v>9360336</v>
      </c>
      <c r="L24" s="8"/>
      <c r="M24" s="5"/>
    </row>
    <row r="25" spans="1:15" ht="30" customHeight="1" thickBot="1">
      <c r="A25" s="5"/>
      <c r="B25" s="7"/>
      <c r="C25" s="10" t="s">
        <v>109</v>
      </c>
      <c r="D25" s="11"/>
      <c r="E25" s="11"/>
      <c r="F25" s="11"/>
      <c r="G25" s="11"/>
      <c r="H25" s="11"/>
      <c r="I25" s="11"/>
      <c r="J25" s="215"/>
      <c r="K25" s="12"/>
      <c r="L25" s="8"/>
      <c r="M25" s="5"/>
    </row>
    <row r="26" spans="1:15" ht="39.75" customHeight="1">
      <c r="A26" s="5"/>
      <c r="B26" s="7"/>
      <c r="C26" s="212">
        <v>4.0999999999999996</v>
      </c>
      <c r="D26" s="210" t="s">
        <v>102</v>
      </c>
      <c r="E26" s="14"/>
      <c r="F26" s="14"/>
      <c r="G26" s="211" t="s">
        <v>105</v>
      </c>
      <c r="H26" s="14" t="s">
        <v>99</v>
      </c>
      <c r="I26" s="17">
        <v>26.509000000000007</v>
      </c>
      <c r="J26" s="216">
        <v>1111884.423</v>
      </c>
      <c r="K26" s="26">
        <f>+ROUND((I26*J26),0)</f>
        <v>29474944</v>
      </c>
      <c r="L26" s="8"/>
      <c r="M26" s="5"/>
    </row>
    <row r="27" spans="1:15" ht="39.75" customHeight="1">
      <c r="A27" s="5"/>
      <c r="B27" s="7"/>
      <c r="C27" s="212">
        <v>4.2</v>
      </c>
      <c r="D27" s="210" t="s">
        <v>103</v>
      </c>
      <c r="E27" s="14"/>
      <c r="F27" s="14"/>
      <c r="G27" s="211" t="s">
        <v>106</v>
      </c>
      <c r="H27" s="14" t="s">
        <v>99</v>
      </c>
      <c r="I27" s="17">
        <v>15.95</v>
      </c>
      <c r="J27" s="216">
        <v>765383.723</v>
      </c>
      <c r="K27" s="26">
        <f t="shared" ref="K27:K28" si="1">+ROUND((I27*J27),0)</f>
        <v>12207870</v>
      </c>
      <c r="L27" s="8"/>
      <c r="M27" s="5"/>
    </row>
    <row r="28" spans="1:15" ht="38.25" customHeight="1">
      <c r="A28" s="5"/>
      <c r="B28" s="7"/>
      <c r="C28" s="212">
        <v>4.3</v>
      </c>
      <c r="D28" s="210" t="s">
        <v>104</v>
      </c>
      <c r="E28" s="14"/>
      <c r="F28" s="14"/>
      <c r="G28" s="211" t="s">
        <v>107</v>
      </c>
      <c r="H28" s="14" t="s">
        <v>108</v>
      </c>
      <c r="I28" s="17">
        <v>3283.06</v>
      </c>
      <c r="J28" s="216">
        <v>9977.5650000000005</v>
      </c>
      <c r="K28" s="26">
        <f t="shared" si="1"/>
        <v>32756945</v>
      </c>
      <c r="L28" s="8"/>
      <c r="M28" s="5"/>
    </row>
    <row r="29" spans="1:15" ht="30" customHeight="1" thickBot="1">
      <c r="A29" s="5"/>
      <c r="B29" s="7"/>
      <c r="C29" s="20" t="s">
        <v>16</v>
      </c>
      <c r="D29" s="40"/>
      <c r="E29" s="40"/>
      <c r="F29" s="40"/>
      <c r="G29" s="41"/>
      <c r="H29" s="21"/>
      <c r="I29" s="17"/>
      <c r="J29" s="217"/>
      <c r="K29" s="24">
        <f>+SUM(K26:K28)</f>
        <v>74439759</v>
      </c>
      <c r="L29" s="8"/>
      <c r="M29" s="5"/>
    </row>
    <row r="30" spans="1:15" ht="30" customHeight="1" thickBot="1">
      <c r="A30" s="5"/>
      <c r="B30" s="7"/>
      <c r="C30" s="10" t="s">
        <v>110</v>
      </c>
      <c r="D30" s="11"/>
      <c r="E30" s="11"/>
      <c r="F30" s="11"/>
      <c r="G30" s="11"/>
      <c r="H30" s="11"/>
      <c r="I30" s="11"/>
      <c r="J30" s="215"/>
      <c r="K30" s="12"/>
      <c r="L30" s="8"/>
      <c r="M30" s="5"/>
    </row>
    <row r="31" spans="1:15" ht="44.25" customHeight="1">
      <c r="A31" s="5"/>
      <c r="B31" s="7"/>
      <c r="C31" s="212">
        <v>5.0999999999999996</v>
      </c>
      <c r="D31" s="210" t="s">
        <v>112</v>
      </c>
      <c r="E31" s="14"/>
      <c r="F31" s="14"/>
      <c r="G31" s="211" t="s">
        <v>113</v>
      </c>
      <c r="H31" s="14" t="s">
        <v>99</v>
      </c>
      <c r="I31" s="17">
        <v>17.16</v>
      </c>
      <c r="J31" s="216">
        <v>1011730.343</v>
      </c>
      <c r="K31" s="26">
        <f>+ROUND((I31*J31),0)</f>
        <v>17361293</v>
      </c>
      <c r="L31" s="8"/>
      <c r="M31" s="5"/>
    </row>
    <row r="32" spans="1:15" ht="30" customHeight="1" thickBot="1">
      <c r="A32" s="5"/>
      <c r="B32" s="7"/>
      <c r="C32" s="20" t="s">
        <v>16</v>
      </c>
      <c r="D32" s="40"/>
      <c r="E32" s="40"/>
      <c r="F32" s="40"/>
      <c r="G32" s="41"/>
      <c r="H32" s="21"/>
      <c r="I32" s="17"/>
      <c r="J32" s="217"/>
      <c r="K32" s="39">
        <f>+K31</f>
        <v>17361293</v>
      </c>
      <c r="L32" s="8"/>
      <c r="M32" s="5"/>
    </row>
    <row r="33" spans="1:13" ht="30" customHeight="1" thickBot="1">
      <c r="A33" s="5"/>
      <c r="B33" s="7"/>
      <c r="C33" s="10" t="s">
        <v>111</v>
      </c>
      <c r="D33" s="11"/>
      <c r="E33" s="11"/>
      <c r="F33" s="11"/>
      <c r="G33" s="11"/>
      <c r="H33" s="11"/>
      <c r="I33" s="11"/>
      <c r="J33" s="215"/>
      <c r="K33" s="204"/>
      <c r="L33" s="8"/>
      <c r="M33" s="5"/>
    </row>
    <row r="34" spans="1:13" ht="30" customHeight="1">
      <c r="A34" s="5"/>
      <c r="B34" s="7"/>
      <c r="C34" s="212">
        <v>6.1</v>
      </c>
      <c r="D34" s="210" t="s">
        <v>122</v>
      </c>
      <c r="E34" s="14"/>
      <c r="F34" s="14"/>
      <c r="G34" s="211" t="s">
        <v>114</v>
      </c>
      <c r="H34" s="14" t="s">
        <v>115</v>
      </c>
      <c r="I34" s="17">
        <v>4275.4758200000006</v>
      </c>
      <c r="J34" s="216">
        <v>3594.63</v>
      </c>
      <c r="K34" s="26">
        <f>+ROUND((I34*J34),0)</f>
        <v>15368754</v>
      </c>
      <c r="L34" s="8"/>
      <c r="M34" s="5"/>
    </row>
    <row r="35" spans="1:13" ht="30" customHeight="1" thickBot="1">
      <c r="A35" s="5"/>
      <c r="B35" s="7"/>
      <c r="C35" s="20" t="s">
        <v>16</v>
      </c>
      <c r="D35" s="40"/>
      <c r="E35" s="40"/>
      <c r="F35" s="40"/>
      <c r="G35" s="22"/>
      <c r="H35" s="21"/>
      <c r="I35" s="17"/>
      <c r="J35" s="217"/>
      <c r="K35" s="39">
        <f>+K34</f>
        <v>15368754</v>
      </c>
      <c r="L35" s="8"/>
      <c r="M35" s="5"/>
    </row>
    <row r="36" spans="1:13" ht="30" customHeight="1" thickBot="1">
      <c r="A36" s="5"/>
      <c r="B36" s="7"/>
      <c r="C36" s="10" t="s">
        <v>123</v>
      </c>
      <c r="D36" s="11"/>
      <c r="E36" s="11"/>
      <c r="F36" s="11"/>
      <c r="G36" s="11"/>
      <c r="H36" s="11"/>
      <c r="I36" s="11"/>
      <c r="J36" s="215"/>
      <c r="K36" s="12"/>
      <c r="L36" s="8"/>
      <c r="M36" s="5"/>
    </row>
    <row r="37" spans="1:13" s="3" customFormat="1" ht="30" customHeight="1">
      <c r="A37" s="42"/>
      <c r="B37" s="43"/>
      <c r="C37" s="25">
        <v>7.1</v>
      </c>
      <c r="D37" s="14" t="s">
        <v>122</v>
      </c>
      <c r="E37" s="14"/>
      <c r="F37" s="14"/>
      <c r="G37" s="15" t="s">
        <v>124</v>
      </c>
      <c r="H37" s="14" t="s">
        <v>99</v>
      </c>
      <c r="I37" s="17">
        <v>1</v>
      </c>
      <c r="J37" s="216">
        <v>1564888.38805</v>
      </c>
      <c r="K37" s="26">
        <f>+ROUND((I37*J37),0)</f>
        <v>1564888</v>
      </c>
      <c r="L37" s="45"/>
      <c r="M37" s="42"/>
    </row>
    <row r="38" spans="1:13" s="3" customFormat="1" ht="31.5">
      <c r="A38" s="42"/>
      <c r="B38" s="43"/>
      <c r="C38" s="25">
        <v>7.2</v>
      </c>
      <c r="D38" s="14" t="s">
        <v>122</v>
      </c>
      <c r="E38" s="14"/>
      <c r="F38" s="14"/>
      <c r="G38" s="15" t="s">
        <v>125</v>
      </c>
      <c r="H38" s="14" t="s">
        <v>99</v>
      </c>
      <c r="I38" s="17">
        <v>1</v>
      </c>
      <c r="J38" s="216">
        <v>2797879.9108000002</v>
      </c>
      <c r="K38" s="26">
        <f t="shared" ref="K38:K39" si="2">+ROUND((I38*J38),0)</f>
        <v>2797880</v>
      </c>
      <c r="L38" s="45"/>
      <c r="M38" s="42"/>
    </row>
    <row r="39" spans="1:13" s="3" customFormat="1" ht="30" customHeight="1">
      <c r="A39" s="42"/>
      <c r="B39" s="43"/>
      <c r="C39" s="13">
        <v>7.3</v>
      </c>
      <c r="D39" s="14" t="s">
        <v>122</v>
      </c>
      <c r="E39" s="14"/>
      <c r="F39" s="14"/>
      <c r="G39" s="15" t="s">
        <v>126</v>
      </c>
      <c r="H39" s="14" t="s">
        <v>108</v>
      </c>
      <c r="I39" s="17">
        <v>1</v>
      </c>
      <c r="J39" s="216">
        <v>1896062.3676800001</v>
      </c>
      <c r="K39" s="26">
        <f t="shared" si="2"/>
        <v>1896062</v>
      </c>
      <c r="L39" s="45"/>
      <c r="M39" s="42"/>
    </row>
    <row r="40" spans="1:13" s="3" customFormat="1" ht="30" customHeight="1" thickBot="1">
      <c r="A40" s="42"/>
      <c r="B40" s="43"/>
      <c r="C40" s="20" t="s">
        <v>16</v>
      </c>
      <c r="D40" s="40"/>
      <c r="E40" s="40"/>
      <c r="F40" s="40"/>
      <c r="G40" s="41"/>
      <c r="H40" s="21"/>
      <c r="I40" s="17"/>
      <c r="J40" s="217"/>
      <c r="K40" s="24">
        <f>+SUM(K37:K39)</f>
        <v>6258830</v>
      </c>
      <c r="L40" s="45"/>
      <c r="M40" s="42"/>
    </row>
    <row r="41" spans="1:13" s="3" customFormat="1" ht="30" customHeight="1" thickBot="1">
      <c r="A41" s="42"/>
      <c r="B41" s="43"/>
      <c r="C41" s="10" t="s">
        <v>127</v>
      </c>
      <c r="D41" s="11"/>
      <c r="E41" s="11"/>
      <c r="F41" s="11"/>
      <c r="G41" s="11"/>
      <c r="H41" s="11"/>
      <c r="I41" s="11"/>
      <c r="J41" s="215"/>
      <c r="K41" s="204"/>
      <c r="L41" s="45"/>
      <c r="M41" s="42"/>
    </row>
    <row r="42" spans="1:13" s="3" customFormat="1" ht="30" customHeight="1">
      <c r="A42" s="42"/>
      <c r="B42" s="43"/>
      <c r="C42" s="25">
        <v>8.1</v>
      </c>
      <c r="D42" s="210" t="s">
        <v>128</v>
      </c>
      <c r="E42" s="14"/>
      <c r="F42" s="14"/>
      <c r="G42" s="211" t="s">
        <v>129</v>
      </c>
      <c r="H42" s="14" t="s">
        <v>130</v>
      </c>
      <c r="I42" s="17">
        <v>3</v>
      </c>
      <c r="J42" s="216">
        <v>508966.93120000005</v>
      </c>
      <c r="K42" s="26">
        <f>+ROUND((I42*J42),0)</f>
        <v>1526901</v>
      </c>
      <c r="L42" s="45"/>
      <c r="M42" s="42"/>
    </row>
    <row r="43" spans="1:13" s="3" customFormat="1" ht="30" customHeight="1" thickBot="1">
      <c r="A43" s="42"/>
      <c r="B43" s="43"/>
      <c r="C43" s="20" t="s">
        <v>16</v>
      </c>
      <c r="D43" s="40"/>
      <c r="E43" s="40"/>
      <c r="F43" s="40"/>
      <c r="G43" s="22"/>
      <c r="H43" s="21"/>
      <c r="I43" s="17"/>
      <c r="J43" s="217"/>
      <c r="K43" s="39">
        <f>+K42</f>
        <v>1526901</v>
      </c>
      <c r="L43" s="45"/>
      <c r="M43" s="42"/>
    </row>
    <row r="44" spans="1:13" s="3" customFormat="1" ht="30" customHeight="1" thickBot="1">
      <c r="A44" s="42"/>
      <c r="B44" s="43"/>
      <c r="C44" s="20"/>
      <c r="D44" s="40"/>
      <c r="E44" s="40"/>
      <c r="F44" s="40"/>
      <c r="G44" s="22"/>
      <c r="H44" s="21"/>
      <c r="I44" s="206"/>
      <c r="J44" s="217"/>
      <c r="K44" s="207"/>
      <c r="L44" s="45"/>
      <c r="M44" s="42"/>
    </row>
    <row r="45" spans="1:13" s="3" customFormat="1" ht="30" customHeight="1" thickBot="1">
      <c r="A45" s="42"/>
      <c r="B45" s="43"/>
      <c r="C45" s="266" t="s">
        <v>133</v>
      </c>
      <c r="D45" s="267"/>
      <c r="E45" s="267"/>
      <c r="F45" s="267"/>
      <c r="G45" s="267"/>
      <c r="H45" s="267"/>
      <c r="I45" s="267"/>
      <c r="J45" s="268"/>
      <c r="K45" s="205">
        <f>+K43+K40+K35+K32+K29+K24+K21+K17</f>
        <v>127992065</v>
      </c>
      <c r="L45" s="45"/>
      <c r="M45" s="42"/>
    </row>
    <row r="46" spans="1:13" s="3" customFormat="1" ht="30" customHeight="1" thickBot="1">
      <c r="A46" s="42"/>
      <c r="B46" s="43"/>
      <c r="C46" s="278" t="s">
        <v>134</v>
      </c>
      <c r="D46" s="279"/>
      <c r="E46" s="279"/>
      <c r="F46" s="279"/>
      <c r="G46" s="208"/>
      <c r="H46" s="208"/>
      <c r="I46" s="208"/>
      <c r="J46" s="214"/>
      <c r="K46" s="209"/>
      <c r="L46" s="45"/>
      <c r="M46" s="42"/>
    </row>
    <row r="47" spans="1:13" s="3" customFormat="1" thickBot="1">
      <c r="A47" s="42"/>
      <c r="B47" s="43"/>
      <c r="C47" s="10" t="s">
        <v>95</v>
      </c>
      <c r="D47" s="11"/>
      <c r="E47" s="11"/>
      <c r="F47" s="11"/>
      <c r="G47" s="11"/>
      <c r="H47" s="11"/>
      <c r="I47" s="11"/>
      <c r="J47" s="215"/>
      <c r="K47" s="12"/>
      <c r="L47" s="45"/>
      <c r="M47" s="42"/>
    </row>
    <row r="48" spans="1:13" s="3" customFormat="1" ht="28.5">
      <c r="A48" s="42"/>
      <c r="B48" s="43"/>
      <c r="C48" s="25">
        <v>1.01</v>
      </c>
      <c r="D48" s="210" t="s">
        <v>117</v>
      </c>
      <c r="E48" s="27"/>
      <c r="F48" s="27"/>
      <c r="G48" s="211" t="s">
        <v>96</v>
      </c>
      <c r="H48" s="203" t="s">
        <v>97</v>
      </c>
      <c r="I48" s="17">
        <v>0.11</v>
      </c>
      <c r="J48" s="216">
        <v>5263700.4419999998</v>
      </c>
      <c r="K48" s="26">
        <f>+ROUND((I48*J48),0)</f>
        <v>579007</v>
      </c>
      <c r="L48" s="49"/>
      <c r="M48" s="42"/>
    </row>
    <row r="49" spans="1:13" s="3" customFormat="1" ht="46.5" customHeight="1" thickBot="1">
      <c r="A49" s="42"/>
      <c r="B49" s="43"/>
      <c r="C49" s="20" t="s">
        <v>16</v>
      </c>
      <c r="D49" s="29"/>
      <c r="E49" s="29"/>
      <c r="F49" s="29"/>
      <c r="G49" s="30"/>
      <c r="H49" s="29"/>
      <c r="I49" s="17"/>
      <c r="J49" s="217"/>
      <c r="K49" s="24">
        <f>ROUND(K48,0)</f>
        <v>579007</v>
      </c>
      <c r="L49" s="50"/>
      <c r="M49" s="42"/>
    </row>
    <row r="50" spans="1:13" s="3" customFormat="1" ht="32.25" customHeight="1" thickBot="1">
      <c r="A50" s="42"/>
      <c r="B50" s="43"/>
      <c r="C50" s="10" t="s">
        <v>98</v>
      </c>
      <c r="D50" s="11"/>
      <c r="E50" s="11"/>
      <c r="F50" s="11"/>
      <c r="G50" s="11"/>
      <c r="H50" s="11"/>
      <c r="I50" s="11"/>
      <c r="J50" s="215"/>
      <c r="K50" s="12"/>
      <c r="L50" s="50"/>
      <c r="M50" s="42"/>
    </row>
    <row r="51" spans="1:13" s="3" customFormat="1" ht="30" customHeight="1">
      <c r="A51" s="42"/>
      <c r="B51" s="43"/>
      <c r="C51" s="212">
        <v>2.1</v>
      </c>
      <c r="D51" s="210" t="s">
        <v>118</v>
      </c>
      <c r="E51" s="27"/>
      <c r="F51" s="27"/>
      <c r="G51" s="211" t="s">
        <v>119</v>
      </c>
      <c r="H51" s="27" t="s">
        <v>99</v>
      </c>
      <c r="I51" s="17">
        <v>85.8</v>
      </c>
      <c r="J51" s="216">
        <v>44138.288999999997</v>
      </c>
      <c r="K51" s="26">
        <f>+ROUND((I51*J51),0)</f>
        <v>3787065</v>
      </c>
      <c r="L51" s="50"/>
      <c r="M51" s="42"/>
    </row>
    <row r="52" spans="1:13" s="4" customFormat="1" ht="58.5" customHeight="1">
      <c r="A52" s="42"/>
      <c r="B52" s="43"/>
      <c r="C52" s="212">
        <v>2.2000000000000002</v>
      </c>
      <c r="D52" s="210" t="s">
        <v>118</v>
      </c>
      <c r="E52" s="27"/>
      <c r="F52" s="27"/>
      <c r="G52" s="211" t="s">
        <v>120</v>
      </c>
      <c r="H52" s="27" t="s">
        <v>99</v>
      </c>
      <c r="I52" s="17">
        <v>5.76</v>
      </c>
      <c r="J52" s="216">
        <v>91750.919000000009</v>
      </c>
      <c r="K52" s="26">
        <f>+ROUND((I52*J52),0)</f>
        <v>528485</v>
      </c>
      <c r="L52" s="45"/>
      <c r="M52" s="42"/>
    </row>
    <row r="53" spans="1:13" ht="39" customHeight="1" thickBot="1">
      <c r="A53" s="5"/>
      <c r="B53" s="7"/>
      <c r="C53" s="20" t="s">
        <v>16</v>
      </c>
      <c r="D53" s="34"/>
      <c r="E53" s="35"/>
      <c r="F53" s="34"/>
      <c r="G53" s="34"/>
      <c r="H53" s="34"/>
      <c r="I53" s="17"/>
      <c r="J53" s="218"/>
      <c r="K53" s="24">
        <f>ROUND(SUM(K51+K52),0)</f>
        <v>4315550</v>
      </c>
      <c r="L53" s="8"/>
      <c r="M53" s="5"/>
    </row>
    <row r="54" spans="1:13" ht="47.25" customHeight="1" thickBot="1">
      <c r="A54" s="5"/>
      <c r="B54" s="7"/>
      <c r="C54" s="10" t="s">
        <v>100</v>
      </c>
      <c r="D54" s="11"/>
      <c r="E54" s="11"/>
      <c r="F54" s="11"/>
      <c r="G54" s="11"/>
      <c r="H54" s="11"/>
      <c r="I54" s="11"/>
      <c r="J54" s="215"/>
      <c r="K54" s="12"/>
      <c r="L54" s="8"/>
      <c r="M54" s="5"/>
    </row>
    <row r="55" spans="1:13" ht="43.5" thickBot="1">
      <c r="A55" s="5"/>
      <c r="B55" s="185"/>
      <c r="C55" s="212">
        <v>3.1</v>
      </c>
      <c r="D55" s="210" t="s">
        <v>101</v>
      </c>
      <c r="E55" s="14"/>
      <c r="F55" s="14"/>
      <c r="G55" s="211" t="s">
        <v>121</v>
      </c>
      <c r="H55" s="14" t="s">
        <v>99</v>
      </c>
      <c r="I55" s="17">
        <v>87.45</v>
      </c>
      <c r="J55" s="216">
        <v>182462.68300000002</v>
      </c>
      <c r="K55" s="26">
        <f>+ROUND((I55*J55),0)</f>
        <v>15956362</v>
      </c>
      <c r="L55" s="189"/>
      <c r="M55" s="5"/>
    </row>
    <row r="56" spans="1:13" ht="18" thickTop="1" thickBot="1">
      <c r="A56" s="5"/>
      <c r="B56" s="5"/>
      <c r="C56" s="37" t="s">
        <v>16</v>
      </c>
      <c r="D56" s="175"/>
      <c r="E56" s="175"/>
      <c r="F56" s="175"/>
      <c r="G56" s="176"/>
      <c r="H56" s="175"/>
      <c r="I56" s="17"/>
      <c r="J56" s="219"/>
      <c r="K56" s="39">
        <f>+K55</f>
        <v>15956362</v>
      </c>
      <c r="L56" s="5"/>
      <c r="M56" s="5"/>
    </row>
    <row r="57" spans="1:13" ht="17.25" thickBot="1">
      <c r="C57" s="10" t="s">
        <v>109</v>
      </c>
      <c r="D57" s="11"/>
      <c r="E57" s="11"/>
      <c r="F57" s="11"/>
      <c r="G57" s="11"/>
      <c r="H57" s="11"/>
      <c r="I57" s="11"/>
      <c r="J57" s="215"/>
      <c r="K57" s="12"/>
    </row>
    <row r="58" spans="1:13" ht="28.5">
      <c r="C58" s="212">
        <v>4.0999999999999996</v>
      </c>
      <c r="D58" s="210" t="s">
        <v>102</v>
      </c>
      <c r="E58" s="14"/>
      <c r="F58" s="14"/>
      <c r="G58" s="211" t="s">
        <v>105</v>
      </c>
      <c r="H58" s="14" t="s">
        <v>99</v>
      </c>
      <c r="I58" s="17">
        <v>40.527000000000001</v>
      </c>
      <c r="J58" s="216">
        <v>1111884.423</v>
      </c>
      <c r="K58" s="26">
        <f>+ROUND((I58*J58),0)</f>
        <v>45061340</v>
      </c>
    </row>
    <row r="59" spans="1:13">
      <c r="C59" s="212">
        <v>4.2</v>
      </c>
      <c r="D59" s="210" t="s">
        <v>103</v>
      </c>
      <c r="E59" s="14"/>
      <c r="F59" s="14"/>
      <c r="G59" s="211" t="s">
        <v>106</v>
      </c>
      <c r="H59" s="14" t="s">
        <v>99</v>
      </c>
      <c r="I59" s="17">
        <v>27.32</v>
      </c>
      <c r="J59" s="216">
        <v>765383.723</v>
      </c>
      <c r="K59" s="26">
        <f t="shared" ref="K59:K60" si="3">+ROUND((I59*J59),0)</f>
        <v>20910283</v>
      </c>
    </row>
    <row r="60" spans="1:13" ht="28.5">
      <c r="C60" s="212">
        <v>4.3</v>
      </c>
      <c r="D60" s="210" t="s">
        <v>104</v>
      </c>
      <c r="E60" s="14"/>
      <c r="F60" s="14"/>
      <c r="G60" s="211" t="s">
        <v>107</v>
      </c>
      <c r="H60" s="14" t="s">
        <v>108</v>
      </c>
      <c r="I60" s="17">
        <v>5617.49</v>
      </c>
      <c r="J60" s="216">
        <v>9977.5650000000005</v>
      </c>
      <c r="K60" s="26">
        <f t="shared" si="3"/>
        <v>56048872</v>
      </c>
    </row>
    <row r="61" spans="1:13" ht="17.25" thickBot="1">
      <c r="C61" s="20" t="s">
        <v>16</v>
      </c>
      <c r="D61" s="40"/>
      <c r="E61" s="40"/>
      <c r="F61" s="40"/>
      <c r="G61" s="41"/>
      <c r="H61" s="21"/>
      <c r="I61" s="17"/>
      <c r="J61" s="217"/>
      <c r="K61" s="24">
        <f>+SUM(K58:K60)</f>
        <v>122020495</v>
      </c>
    </row>
    <row r="62" spans="1:13" ht="17.25" thickBot="1">
      <c r="C62" s="10" t="s">
        <v>110</v>
      </c>
      <c r="D62" s="11"/>
      <c r="E62" s="11"/>
      <c r="F62" s="11"/>
      <c r="G62" s="11"/>
      <c r="H62" s="11"/>
      <c r="I62" s="11"/>
      <c r="J62" s="215"/>
      <c r="K62" s="12"/>
    </row>
    <row r="63" spans="1:13" ht="28.5">
      <c r="C63" s="212">
        <v>5.0999999999999996</v>
      </c>
      <c r="D63" s="210" t="s">
        <v>112</v>
      </c>
      <c r="E63" s="14"/>
      <c r="F63" s="14"/>
      <c r="G63" s="211" t="s">
        <v>113</v>
      </c>
      <c r="H63" s="14" t="s">
        <v>99</v>
      </c>
      <c r="I63" s="17">
        <v>28.6</v>
      </c>
      <c r="J63" s="216">
        <v>1011730.343</v>
      </c>
      <c r="K63" s="26">
        <f>+ROUND((I63*J63),0)</f>
        <v>28935488</v>
      </c>
    </row>
    <row r="64" spans="1:13" ht="17.25" thickBot="1">
      <c r="C64" s="20" t="s">
        <v>16</v>
      </c>
      <c r="D64" s="40"/>
      <c r="E64" s="40"/>
      <c r="F64" s="40"/>
      <c r="G64" s="41"/>
      <c r="H64" s="21"/>
      <c r="I64" s="17"/>
      <c r="J64" s="217"/>
      <c r="K64" s="39">
        <f>+K63</f>
        <v>28935488</v>
      </c>
    </row>
    <row r="65" spans="3:11" ht="17.25" thickBot="1">
      <c r="C65" s="10" t="s">
        <v>111</v>
      </c>
      <c r="D65" s="11"/>
      <c r="E65" s="11"/>
      <c r="F65" s="11"/>
      <c r="G65" s="11"/>
      <c r="H65" s="11"/>
      <c r="I65" s="11"/>
      <c r="J65" s="215"/>
      <c r="K65" s="204"/>
    </row>
    <row r="66" spans="3:11" ht="28.5">
      <c r="C66" s="212">
        <v>6.1</v>
      </c>
      <c r="D66" s="210" t="s">
        <v>122</v>
      </c>
      <c r="E66" s="14"/>
      <c r="F66" s="14"/>
      <c r="G66" s="211" t="s">
        <v>114</v>
      </c>
      <c r="H66" s="14" t="s">
        <v>115</v>
      </c>
      <c r="I66" s="17">
        <v>8516.52</v>
      </c>
      <c r="J66" s="216">
        <v>3594.63</v>
      </c>
      <c r="K66" s="26">
        <v>30613745</v>
      </c>
    </row>
    <row r="67" spans="3:11" ht="17.25" thickBot="1">
      <c r="C67" s="20" t="s">
        <v>16</v>
      </c>
      <c r="D67" s="40"/>
      <c r="E67" s="40"/>
      <c r="F67" s="40"/>
      <c r="G67" s="22"/>
      <c r="H67" s="21"/>
      <c r="I67" s="17"/>
      <c r="J67" s="217"/>
      <c r="K67" s="39">
        <f>+K66</f>
        <v>30613745</v>
      </c>
    </row>
    <row r="68" spans="3:11" ht="17.25" thickBot="1">
      <c r="C68" s="10" t="s">
        <v>127</v>
      </c>
      <c r="D68" s="11"/>
      <c r="E68" s="11"/>
      <c r="F68" s="11"/>
      <c r="G68" s="11"/>
      <c r="H68" s="11"/>
      <c r="I68" s="11"/>
      <c r="J68" s="215"/>
      <c r="K68" s="204"/>
    </row>
    <row r="69" spans="3:11">
      <c r="C69" s="25">
        <v>7.1</v>
      </c>
      <c r="D69" s="210" t="s">
        <v>128</v>
      </c>
      <c r="E69" s="14"/>
      <c r="F69" s="14"/>
      <c r="G69" s="211" t="s">
        <v>129</v>
      </c>
      <c r="H69" s="14" t="s">
        <v>130</v>
      </c>
      <c r="I69" s="17">
        <v>4</v>
      </c>
      <c r="J69" s="216">
        <v>508966.93120000005</v>
      </c>
      <c r="K69" s="26">
        <f>+ROUND((I69*J69),0)</f>
        <v>2035868</v>
      </c>
    </row>
    <row r="70" spans="3:11" ht="17.25" thickBot="1">
      <c r="C70" s="20" t="s">
        <v>16</v>
      </c>
      <c r="D70" s="40"/>
      <c r="E70" s="40"/>
      <c r="F70" s="40"/>
      <c r="G70" s="22"/>
      <c r="H70" s="21"/>
      <c r="I70" s="17"/>
      <c r="J70" s="217"/>
      <c r="K70" s="39">
        <f>+K69</f>
        <v>2035868</v>
      </c>
    </row>
    <row r="71" spans="3:11" ht="17.25" thickBot="1">
      <c r="C71" s="20"/>
      <c r="D71" s="40"/>
      <c r="E71" s="40"/>
      <c r="F71" s="40"/>
      <c r="G71" s="22"/>
      <c r="H71" s="21"/>
      <c r="I71" s="206"/>
      <c r="J71" s="217"/>
      <c r="K71" s="207"/>
    </row>
    <row r="72" spans="3:11" ht="17.25" thickBot="1">
      <c r="C72" s="266" t="s">
        <v>135</v>
      </c>
      <c r="D72" s="267"/>
      <c r="E72" s="267"/>
      <c r="F72" s="267"/>
      <c r="G72" s="267"/>
      <c r="H72" s="267"/>
      <c r="I72" s="267"/>
      <c r="J72" s="268"/>
      <c r="K72" s="205">
        <f>+K70+K67+K64+K61+K56+K53+K49</f>
        <v>204456515</v>
      </c>
    </row>
    <row r="73" spans="3:11">
      <c r="C73" s="177"/>
      <c r="D73" s="177"/>
      <c r="E73" s="177"/>
      <c r="F73" s="177"/>
      <c r="G73" s="177"/>
      <c r="H73" s="177"/>
      <c r="I73" s="177"/>
      <c r="J73" s="220"/>
      <c r="K73" s="178"/>
    </row>
    <row r="74" spans="3:11">
      <c r="C74" s="179"/>
      <c r="D74" s="180"/>
      <c r="E74" s="179"/>
      <c r="F74" s="179"/>
      <c r="G74" s="250"/>
      <c r="H74" s="250"/>
      <c r="I74" s="250"/>
      <c r="J74" s="226"/>
      <c r="K74" s="227"/>
    </row>
    <row r="75" spans="3:11">
      <c r="C75" s="179"/>
      <c r="D75" s="180"/>
      <c r="E75" s="179"/>
      <c r="F75" s="179"/>
      <c r="G75" s="228"/>
      <c r="H75" s="229"/>
      <c r="I75" s="230"/>
      <c r="J75" s="231"/>
      <c r="K75" s="227"/>
    </row>
    <row r="76" spans="3:11">
      <c r="C76" s="179"/>
      <c r="D76" s="181"/>
      <c r="E76" s="181"/>
      <c r="F76" s="181"/>
      <c r="G76" s="228"/>
      <c r="H76" s="232"/>
      <c r="I76" s="227"/>
    </row>
    <row r="77" spans="3:11">
      <c r="C77" s="179"/>
      <c r="D77" s="181"/>
      <c r="E77" s="181"/>
      <c r="F77" s="181"/>
      <c r="G77" s="234" t="s">
        <v>18</v>
      </c>
      <c r="H77" s="232"/>
      <c r="I77" s="227"/>
      <c r="J77" s="238"/>
      <c r="K77" s="235">
        <f>+K45+K72</f>
        <v>332448580</v>
      </c>
    </row>
    <row r="78" spans="3:11">
      <c r="C78" s="179"/>
      <c r="D78" s="180"/>
      <c r="E78" s="179"/>
      <c r="F78" s="179"/>
      <c r="G78" s="228"/>
      <c r="H78" s="228"/>
      <c r="I78" s="228"/>
      <c r="J78" s="238"/>
      <c r="K78" s="227"/>
    </row>
    <row r="79" spans="3:11">
      <c r="C79" s="179"/>
      <c r="D79" s="180"/>
      <c r="E79" s="179"/>
      <c r="F79" s="179"/>
      <c r="G79" s="280" t="s">
        <v>131</v>
      </c>
      <c r="H79" s="280"/>
      <c r="I79" s="280"/>
      <c r="J79" s="225">
        <v>0.01</v>
      </c>
      <c r="K79" s="227">
        <f>+K77*0.01</f>
        <v>3324485.8000000003</v>
      </c>
    </row>
    <row r="80" spans="3:11">
      <c r="C80" s="179"/>
      <c r="D80" s="180"/>
      <c r="E80" s="179"/>
      <c r="F80" s="152"/>
      <c r="G80" s="280" t="s">
        <v>132</v>
      </c>
      <c r="H80" s="280"/>
      <c r="I80" s="280"/>
      <c r="J80" s="225">
        <v>0.01</v>
      </c>
      <c r="K80" s="236">
        <f>+K77*0.01</f>
        <v>3324485.8000000003</v>
      </c>
    </row>
    <row r="81" spans="3:11">
      <c r="C81" s="179"/>
      <c r="D81" s="180"/>
      <c r="E81" s="179"/>
      <c r="F81" s="179"/>
      <c r="G81" s="234" t="s">
        <v>19</v>
      </c>
      <c r="H81" s="232"/>
      <c r="I81" s="236"/>
      <c r="J81" s="233"/>
      <c r="K81" s="237">
        <f>ROUNDDOWN(K77+K79+K80+K78,0)</f>
        <v>339097551</v>
      </c>
    </row>
    <row r="82" spans="3:11" ht="17.25" thickBot="1">
      <c r="C82" s="179"/>
      <c r="D82" s="180"/>
      <c r="E82" s="180"/>
      <c r="F82" s="180"/>
      <c r="G82" s="179"/>
      <c r="H82" s="179"/>
      <c r="I82" s="182"/>
      <c r="J82" s="221"/>
      <c r="K82" s="184"/>
    </row>
    <row r="83" spans="3:11">
      <c r="C83" s="48"/>
      <c r="D83" s="276"/>
      <c r="E83" s="276"/>
      <c r="F83" s="276"/>
      <c r="G83" s="276"/>
      <c r="H83" s="276"/>
      <c r="I83" s="276"/>
      <c r="J83" s="276"/>
      <c r="K83" s="277"/>
    </row>
    <row r="84" spans="3:11">
      <c r="C84" s="269" t="s">
        <v>20</v>
      </c>
      <c r="D84" s="270"/>
      <c r="E84" s="270"/>
      <c r="F84" s="270"/>
      <c r="G84" s="270"/>
      <c r="H84" s="274" t="s">
        <v>9</v>
      </c>
      <c r="I84" s="274"/>
      <c r="J84" s="274"/>
      <c r="K84" s="150" t="s">
        <v>21</v>
      </c>
    </row>
    <row r="85" spans="3:11">
      <c r="C85" s="269" t="s">
        <v>22</v>
      </c>
      <c r="D85" s="270"/>
      <c r="E85" s="270"/>
      <c r="F85" s="270"/>
      <c r="G85" s="270"/>
      <c r="H85" s="275" t="s">
        <v>23</v>
      </c>
      <c r="I85" s="275"/>
      <c r="J85" s="222" t="s">
        <v>24</v>
      </c>
      <c r="K85" s="149">
        <v>0.22</v>
      </c>
    </row>
    <row r="86" spans="3:11">
      <c r="C86" s="269" t="s">
        <v>25</v>
      </c>
      <c r="D86" s="270"/>
      <c r="E86" s="270"/>
      <c r="F86" s="270"/>
      <c r="G86" s="270"/>
      <c r="H86" s="283" t="s">
        <v>26</v>
      </c>
      <c r="I86" s="284"/>
      <c r="J86" s="222" t="s">
        <v>27</v>
      </c>
      <c r="K86" s="149">
        <v>0.03</v>
      </c>
    </row>
    <row r="87" spans="3:11">
      <c r="C87" s="286"/>
      <c r="D87" s="287"/>
      <c r="E87" s="287"/>
      <c r="F87" s="287"/>
      <c r="G87" s="288"/>
      <c r="H87" s="285" t="s">
        <v>28</v>
      </c>
      <c r="I87" s="275"/>
      <c r="J87" s="222" t="s">
        <v>29</v>
      </c>
      <c r="K87" s="149">
        <v>0.05</v>
      </c>
    </row>
    <row r="88" spans="3:11">
      <c r="C88" s="289"/>
      <c r="D88" s="290"/>
      <c r="E88" s="290"/>
      <c r="F88" s="290"/>
      <c r="G88" s="291"/>
      <c r="H88" s="275" t="s">
        <v>30</v>
      </c>
      <c r="I88" s="275"/>
      <c r="J88" s="222" t="s">
        <v>31</v>
      </c>
      <c r="K88" s="149">
        <v>0.3</v>
      </c>
    </row>
    <row r="89" spans="3:11" ht="17.25" thickBot="1">
      <c r="C89" s="292"/>
      <c r="D89" s="293"/>
      <c r="E89" s="293"/>
      <c r="F89" s="293"/>
      <c r="G89" s="294"/>
      <c r="H89" s="281"/>
      <c r="I89" s="281"/>
      <c r="J89" s="281"/>
      <c r="K89" s="282"/>
    </row>
    <row r="90" spans="3:11" ht="17.25" thickBot="1">
      <c r="C90" s="186"/>
      <c r="D90" s="186"/>
      <c r="E90" s="187"/>
      <c r="F90" s="186"/>
      <c r="G90" s="188"/>
      <c r="H90" s="186"/>
      <c r="I90" s="186"/>
      <c r="J90" s="223"/>
      <c r="K90" s="186"/>
    </row>
    <row r="91" spans="3:11" ht="17.25" thickTop="1">
      <c r="C91" s="5"/>
      <c r="D91" s="5"/>
      <c r="E91" s="6"/>
      <c r="F91" s="5"/>
      <c r="G91" s="5"/>
      <c r="H91" s="5"/>
      <c r="I91" s="5"/>
      <c r="J91" s="213"/>
      <c r="K91" s="5"/>
    </row>
  </sheetData>
  <mergeCells count="33">
    <mergeCell ref="H89:K89"/>
    <mergeCell ref="C86:G86"/>
    <mergeCell ref="H86:I86"/>
    <mergeCell ref="H87:I87"/>
    <mergeCell ref="H88:I88"/>
    <mergeCell ref="C87:G89"/>
    <mergeCell ref="C85:G85"/>
    <mergeCell ref="C11:K11"/>
    <mergeCell ref="C45:J45"/>
    <mergeCell ref="C84:G84"/>
    <mergeCell ref="H84:J84"/>
    <mergeCell ref="H85:I85"/>
    <mergeCell ref="D83:K83"/>
    <mergeCell ref="C14:F14"/>
    <mergeCell ref="G79:I79"/>
    <mergeCell ref="C46:F46"/>
    <mergeCell ref="G80:I80"/>
    <mergeCell ref="C6:K6"/>
    <mergeCell ref="C3:F3"/>
    <mergeCell ref="B2:L2"/>
    <mergeCell ref="C7:K7"/>
    <mergeCell ref="G74:I74"/>
    <mergeCell ref="I12:I13"/>
    <mergeCell ref="J12:J13"/>
    <mergeCell ref="K12:K13"/>
    <mergeCell ref="C12:C13"/>
    <mergeCell ref="D12:D13"/>
    <mergeCell ref="G12:G13"/>
    <mergeCell ref="H12:H13"/>
    <mergeCell ref="E12:F12"/>
    <mergeCell ref="C8:K9"/>
    <mergeCell ref="C10:K10"/>
    <mergeCell ref="C72:J72"/>
  </mergeCells>
  <dataValidations disablePrompts="1" count="1">
    <dataValidation type="list" allowBlank="1" showInputMessage="1" showErrorMessage="1" sqref="H16 H48" xr:uid="{E36E9B8C-24F3-4E59-A520-AE3D19990D2E}">
      <formula1>$J$166:$J$199</formula1>
    </dataValidation>
  </dataValidations>
  <pageMargins left="0.11811023622047245" right="0.11811023622047245" top="0.15748031496062992" bottom="0.15748031496062992" header="0.31496062992125984" footer="0.31496062992125984"/>
  <pageSetup scale="33"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tabSelected="1" view="pageBreakPreview" zoomScale="70" zoomScaleNormal="100" zoomScaleSheetLayoutView="70" zoomScalePageLayoutView="145" workbookViewId="0">
      <selection activeCell="F4" sqref="F4"/>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73"/>
      <c r="D1" s="174"/>
      <c r="E1" s="173"/>
      <c r="F1" s="174"/>
      <c r="G1" s="5"/>
      <c r="H1" s="5"/>
      <c r="I1" s="5"/>
      <c r="J1" s="5"/>
      <c r="K1" s="5"/>
      <c r="L1" s="5"/>
      <c r="M1" s="5"/>
    </row>
    <row r="2" spans="1:13" ht="17.25" thickTop="1">
      <c r="A2" s="5"/>
      <c r="B2" s="245"/>
      <c r="C2" s="246"/>
      <c r="D2" s="246"/>
      <c r="E2" s="246"/>
      <c r="F2" s="246"/>
      <c r="G2" s="246"/>
      <c r="H2" s="246"/>
      <c r="I2" s="246"/>
      <c r="J2" s="246"/>
      <c r="K2" s="246"/>
      <c r="L2" s="247"/>
      <c r="M2" s="5"/>
    </row>
    <row r="3" spans="1:13" ht="33" customHeight="1">
      <c r="A3" s="5"/>
      <c r="B3" s="7"/>
      <c r="C3" s="298" t="s">
        <v>91</v>
      </c>
      <c r="D3" s="299"/>
      <c r="E3" s="299"/>
      <c r="F3" s="300"/>
      <c r="G3" s="5"/>
      <c r="H3" s="5"/>
      <c r="I3" s="5"/>
      <c r="J3" s="5"/>
      <c r="K3" s="5"/>
      <c r="L3" s="8"/>
      <c r="M3" s="5"/>
    </row>
    <row r="4" spans="1:13">
      <c r="A4" s="5"/>
      <c r="B4" s="7"/>
      <c r="C4" s="193" t="s">
        <v>0</v>
      </c>
      <c r="D4" s="201" t="s">
        <v>1</v>
      </c>
      <c r="E4" s="194" t="s">
        <v>2</v>
      </c>
      <c r="F4" s="202">
        <v>2</v>
      </c>
      <c r="G4" s="5"/>
      <c r="H4" s="5"/>
      <c r="I4" s="5"/>
      <c r="J4" s="5"/>
      <c r="K4" s="5"/>
      <c r="L4" s="8"/>
      <c r="M4" s="5"/>
    </row>
    <row r="5" spans="1:13" ht="17.25" thickBot="1">
      <c r="A5" s="5"/>
      <c r="B5" s="7"/>
      <c r="C5" s="173"/>
      <c r="D5" s="192"/>
      <c r="E5" s="173"/>
      <c r="F5" s="174"/>
      <c r="G5" s="5"/>
      <c r="H5" s="5"/>
      <c r="I5" s="5"/>
      <c r="J5" s="5"/>
      <c r="K5" s="5"/>
      <c r="L5" s="8"/>
      <c r="M5" s="5"/>
    </row>
    <row r="6" spans="1:13" ht="31.5" customHeight="1">
      <c r="A6" s="5"/>
      <c r="B6" s="7"/>
      <c r="C6" s="295" t="s">
        <v>3</v>
      </c>
      <c r="D6" s="296"/>
      <c r="E6" s="296"/>
      <c r="F6" s="296"/>
      <c r="G6" s="296"/>
      <c r="H6" s="296"/>
      <c r="I6" s="296"/>
      <c r="J6" s="296"/>
      <c r="K6" s="297"/>
      <c r="L6" s="8"/>
      <c r="M6" s="5"/>
    </row>
    <row r="7" spans="1:13">
      <c r="A7" s="5"/>
      <c r="B7" s="7"/>
      <c r="C7" s="301" t="s">
        <v>32</v>
      </c>
      <c r="D7" s="302"/>
      <c r="E7" s="302"/>
      <c r="F7" s="302"/>
      <c r="G7" s="302"/>
      <c r="H7" s="302"/>
      <c r="I7" s="302"/>
      <c r="J7" s="302"/>
      <c r="K7" s="303"/>
      <c r="L7" s="8"/>
      <c r="M7" s="5"/>
    </row>
    <row r="8" spans="1:13" s="147" customFormat="1">
      <c r="A8" s="145"/>
      <c r="B8" s="146"/>
      <c r="C8" s="304" t="s">
        <v>93</v>
      </c>
      <c r="D8" s="304"/>
      <c r="E8" s="304"/>
      <c r="F8" s="304"/>
      <c r="G8" s="304"/>
      <c r="H8" s="304"/>
      <c r="I8" s="304"/>
      <c r="J8" s="304"/>
      <c r="K8" s="304"/>
      <c r="L8" s="148"/>
      <c r="M8" s="145"/>
    </row>
    <row r="9" spans="1:13" ht="55.5" customHeight="1">
      <c r="A9" s="5"/>
      <c r="B9" s="7"/>
      <c r="C9" s="304"/>
      <c r="D9" s="304"/>
      <c r="E9" s="304"/>
      <c r="F9" s="304"/>
      <c r="G9" s="304"/>
      <c r="H9" s="304"/>
      <c r="I9" s="304"/>
      <c r="J9" s="304"/>
      <c r="K9" s="304"/>
      <c r="L9" s="8"/>
      <c r="M9" s="5"/>
    </row>
    <row r="10" spans="1:13" ht="34.5" customHeight="1">
      <c r="A10" s="5"/>
      <c r="B10" s="7"/>
      <c r="C10" s="305" t="s">
        <v>33</v>
      </c>
      <c r="D10" s="306"/>
      <c r="E10" s="306"/>
      <c r="F10" s="306"/>
      <c r="G10" s="306"/>
      <c r="H10" s="306"/>
      <c r="I10" s="306"/>
      <c r="J10" s="306"/>
      <c r="K10" s="307"/>
      <c r="L10" s="8"/>
      <c r="M10" s="5"/>
    </row>
    <row r="11" spans="1:13" ht="30" customHeight="1" thickBot="1">
      <c r="A11" s="5"/>
      <c r="B11" s="7"/>
      <c r="C11" s="271"/>
      <c r="D11" s="272"/>
      <c r="E11" s="272"/>
      <c r="F11" s="272"/>
      <c r="G11" s="272"/>
      <c r="H11" s="272"/>
      <c r="I11" s="272"/>
      <c r="J11" s="272"/>
      <c r="K11" s="273"/>
      <c r="L11" s="8"/>
      <c r="M11" s="5"/>
    </row>
    <row r="12" spans="1:13" ht="30" customHeight="1">
      <c r="A12" s="5"/>
      <c r="B12" s="7"/>
      <c r="C12" s="257" t="s">
        <v>6</v>
      </c>
      <c r="D12" s="251" t="s">
        <v>7</v>
      </c>
      <c r="E12" s="259" t="s">
        <v>8</v>
      </c>
      <c r="F12" s="259"/>
      <c r="G12" s="257" t="s">
        <v>9</v>
      </c>
      <c r="H12" s="251" t="s">
        <v>10</v>
      </c>
      <c r="I12" s="251" t="s">
        <v>11</v>
      </c>
      <c r="J12" s="308" t="s">
        <v>12</v>
      </c>
      <c r="K12" s="255" t="s">
        <v>13</v>
      </c>
      <c r="L12" s="8"/>
      <c r="M12" s="5"/>
    </row>
    <row r="13" spans="1:13" ht="30" customHeight="1" thickBot="1">
      <c r="A13" s="5"/>
      <c r="B13" s="7"/>
      <c r="C13" s="258"/>
      <c r="D13" s="252"/>
      <c r="E13" s="9" t="s">
        <v>14</v>
      </c>
      <c r="F13" s="9" t="s">
        <v>15</v>
      </c>
      <c r="G13" s="258"/>
      <c r="H13" s="252"/>
      <c r="I13" s="252"/>
      <c r="J13" s="309"/>
      <c r="K13" s="256"/>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5"/>
      <c r="E32" s="175"/>
      <c r="F32" s="175"/>
      <c r="G32" s="176"/>
      <c r="H32" s="175"/>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66" t="s">
        <v>17</v>
      </c>
      <c r="D41" s="267"/>
      <c r="E41" s="267"/>
      <c r="F41" s="267"/>
      <c r="G41" s="267"/>
      <c r="H41" s="267"/>
      <c r="I41" s="267"/>
      <c r="J41" s="268"/>
      <c r="K41" s="44"/>
      <c r="L41" s="45"/>
      <c r="M41" s="42"/>
    </row>
    <row r="42" spans="1:13" s="3" customFormat="1" thickBot="1">
      <c r="A42" s="42"/>
      <c r="B42" s="43"/>
      <c r="C42" s="177"/>
      <c r="D42" s="177"/>
      <c r="E42" s="177"/>
      <c r="F42" s="177"/>
      <c r="G42" s="177"/>
      <c r="H42" s="177"/>
      <c r="I42" s="177"/>
      <c r="J42" s="177"/>
      <c r="K42" s="178"/>
      <c r="L42" s="45"/>
      <c r="M42" s="42"/>
    </row>
    <row r="43" spans="1:13" s="3" customFormat="1" ht="30" customHeight="1">
      <c r="A43" s="42"/>
      <c r="B43" s="43"/>
      <c r="C43" s="179"/>
      <c r="D43" s="180"/>
      <c r="E43" s="179"/>
      <c r="F43" s="179"/>
      <c r="G43" s="310"/>
      <c r="H43" s="311"/>
      <c r="I43" s="312"/>
      <c r="J43" s="52"/>
      <c r="K43" s="53"/>
      <c r="L43" s="45"/>
      <c r="M43" s="42"/>
    </row>
    <row r="44" spans="1:13" s="3" customFormat="1" ht="30" customHeight="1">
      <c r="A44" s="42"/>
      <c r="B44" s="43"/>
      <c r="C44" s="179"/>
      <c r="D44" s="180"/>
      <c r="E44" s="179"/>
      <c r="F44" s="179"/>
      <c r="G44" s="47"/>
      <c r="H44" s="54"/>
      <c r="I44" s="55"/>
      <c r="J44" s="56"/>
      <c r="K44" s="57"/>
      <c r="L44" s="45"/>
      <c r="M44" s="42"/>
    </row>
    <row r="45" spans="1:13" s="3" customFormat="1" ht="30" customHeight="1">
      <c r="A45" s="42"/>
      <c r="B45" s="43"/>
      <c r="C45" s="179"/>
      <c r="D45" s="181"/>
      <c r="E45" s="181"/>
      <c r="F45" s="181"/>
      <c r="G45" s="47"/>
      <c r="H45" s="58"/>
      <c r="I45" s="59"/>
      <c r="J45" s="60"/>
      <c r="K45" s="57"/>
      <c r="L45" s="45"/>
      <c r="M45" s="42"/>
    </row>
    <row r="46" spans="1:13" s="3" customFormat="1" ht="30" customHeight="1">
      <c r="A46" s="42"/>
      <c r="B46" s="43"/>
      <c r="C46" s="179"/>
      <c r="D46" s="181"/>
      <c r="E46" s="181"/>
      <c r="F46" s="181"/>
      <c r="G46" s="61" t="s">
        <v>18</v>
      </c>
      <c r="H46" s="58"/>
      <c r="I46" s="59"/>
      <c r="J46" s="60"/>
      <c r="K46" s="62"/>
      <c r="L46" s="45"/>
      <c r="M46" s="42"/>
    </row>
    <row r="47" spans="1:13" s="3" customFormat="1" ht="30" customHeight="1">
      <c r="A47" s="42"/>
      <c r="B47" s="43"/>
      <c r="C47" s="179"/>
      <c r="D47" s="180"/>
      <c r="E47" s="179"/>
      <c r="F47" s="179"/>
      <c r="G47" s="70"/>
      <c r="H47" s="58"/>
      <c r="I47" s="59"/>
      <c r="J47" s="63"/>
      <c r="K47" s="57"/>
      <c r="L47" s="45"/>
      <c r="M47" s="42"/>
    </row>
    <row r="48" spans="1:13" s="3" customFormat="1" ht="30" customHeight="1">
      <c r="A48" s="42"/>
      <c r="B48" s="43"/>
      <c r="C48" s="179"/>
      <c r="D48" s="180"/>
      <c r="E48" s="179"/>
      <c r="F48" s="179"/>
      <c r="G48" s="70"/>
      <c r="H48" s="58"/>
      <c r="I48" s="59"/>
      <c r="J48" s="63"/>
      <c r="K48" s="57"/>
      <c r="L48" s="45"/>
      <c r="M48" s="42"/>
    </row>
    <row r="49" spans="1:13" s="3" customFormat="1" ht="30" customHeight="1" thickBot="1">
      <c r="A49" s="42"/>
      <c r="B49" s="43"/>
      <c r="C49" s="179"/>
      <c r="D49" s="180"/>
      <c r="E49" s="179"/>
      <c r="F49" s="179"/>
      <c r="G49" s="46"/>
      <c r="H49" s="58"/>
      <c r="I49" s="59"/>
      <c r="J49" s="63"/>
      <c r="K49" s="62"/>
      <c r="L49" s="45"/>
      <c r="M49" s="42"/>
    </row>
    <row r="50" spans="1:13" s="3" customFormat="1" ht="30" customHeight="1" thickBot="1">
      <c r="A50" s="42"/>
      <c r="B50" s="43"/>
      <c r="C50" s="179"/>
      <c r="D50" s="180"/>
      <c r="E50" s="179"/>
      <c r="F50" s="179"/>
      <c r="G50" s="64" t="s">
        <v>19</v>
      </c>
      <c r="H50" s="65"/>
      <c r="I50" s="66"/>
      <c r="J50" s="67"/>
      <c r="K50" s="44"/>
      <c r="L50" s="45"/>
      <c r="M50" s="42"/>
    </row>
    <row r="51" spans="1:13" s="3" customFormat="1" thickBot="1">
      <c r="A51" s="42"/>
      <c r="B51" s="43"/>
      <c r="C51" s="179"/>
      <c r="D51" s="180"/>
      <c r="E51" s="180"/>
      <c r="F51" s="180"/>
      <c r="G51" s="179"/>
      <c r="H51" s="179"/>
      <c r="I51" s="182"/>
      <c r="J51" s="183"/>
      <c r="K51" s="184"/>
      <c r="L51" s="45"/>
      <c r="M51" s="42"/>
    </row>
    <row r="52" spans="1:13" s="3" customFormat="1" ht="15.75">
      <c r="A52" s="42"/>
      <c r="B52" s="43"/>
      <c r="C52" s="48"/>
      <c r="D52" s="276"/>
      <c r="E52" s="276"/>
      <c r="F52" s="276"/>
      <c r="G52" s="276"/>
      <c r="H52" s="276"/>
      <c r="I52" s="276"/>
      <c r="J52" s="276"/>
      <c r="K52" s="277"/>
      <c r="L52" s="49"/>
      <c r="M52" s="42"/>
    </row>
    <row r="53" spans="1:13" s="3" customFormat="1" ht="46.5" customHeight="1">
      <c r="A53" s="42"/>
      <c r="B53" s="43"/>
      <c r="C53" s="269" t="s">
        <v>20</v>
      </c>
      <c r="D53" s="270"/>
      <c r="E53" s="270"/>
      <c r="F53" s="270"/>
      <c r="G53" s="270"/>
      <c r="H53" s="274" t="s">
        <v>9</v>
      </c>
      <c r="I53" s="274"/>
      <c r="J53" s="274"/>
      <c r="K53" s="150" t="s">
        <v>21</v>
      </c>
      <c r="L53" s="50"/>
      <c r="M53" s="42"/>
    </row>
    <row r="54" spans="1:13" s="3" customFormat="1" ht="32.25" customHeight="1">
      <c r="A54" s="42"/>
      <c r="B54" s="43"/>
      <c r="C54" s="269" t="s">
        <v>22</v>
      </c>
      <c r="D54" s="270"/>
      <c r="E54" s="270"/>
      <c r="F54" s="270"/>
      <c r="G54" s="270"/>
      <c r="H54" s="275" t="s">
        <v>23</v>
      </c>
      <c r="I54" s="275"/>
      <c r="J54" s="151" t="s">
        <v>24</v>
      </c>
      <c r="K54" s="149" t="s">
        <v>34</v>
      </c>
      <c r="L54" s="50"/>
      <c r="M54" s="42"/>
    </row>
    <row r="55" spans="1:13" s="3" customFormat="1" ht="30" customHeight="1">
      <c r="A55" s="42"/>
      <c r="B55" s="43"/>
      <c r="C55" s="269" t="s">
        <v>25</v>
      </c>
      <c r="D55" s="270"/>
      <c r="E55" s="270"/>
      <c r="F55" s="270"/>
      <c r="G55" s="270"/>
      <c r="H55" s="283" t="s">
        <v>26</v>
      </c>
      <c r="I55" s="284"/>
      <c r="J55" s="151" t="s">
        <v>27</v>
      </c>
      <c r="K55" s="149" t="s">
        <v>34</v>
      </c>
      <c r="L55" s="50"/>
      <c r="M55" s="42"/>
    </row>
    <row r="56" spans="1:13" s="4" customFormat="1" ht="58.5" customHeight="1">
      <c r="A56" s="42"/>
      <c r="B56" s="43"/>
      <c r="C56" s="286"/>
      <c r="D56" s="287"/>
      <c r="E56" s="287"/>
      <c r="F56" s="287"/>
      <c r="G56" s="288"/>
      <c r="H56" s="285" t="s">
        <v>28</v>
      </c>
      <c r="I56" s="275"/>
      <c r="J56" s="151" t="s">
        <v>29</v>
      </c>
      <c r="K56" s="149" t="s">
        <v>34</v>
      </c>
      <c r="L56" s="45"/>
      <c r="M56" s="42"/>
    </row>
    <row r="57" spans="1:13" ht="39" customHeight="1">
      <c r="A57" s="5"/>
      <c r="B57" s="7"/>
      <c r="C57" s="289"/>
      <c r="D57" s="290"/>
      <c r="E57" s="290"/>
      <c r="F57" s="290"/>
      <c r="G57" s="291"/>
      <c r="H57" s="275" t="s">
        <v>30</v>
      </c>
      <c r="I57" s="275"/>
      <c r="J57" s="151" t="s">
        <v>31</v>
      </c>
      <c r="K57" s="149" t="s">
        <v>34</v>
      </c>
      <c r="L57" s="8"/>
      <c r="M57" s="5"/>
    </row>
    <row r="58" spans="1:13" ht="47.25" customHeight="1" thickBot="1">
      <c r="A58" s="5"/>
      <c r="B58" s="7"/>
      <c r="C58" s="292"/>
      <c r="D58" s="293"/>
      <c r="E58" s="293"/>
      <c r="F58" s="293"/>
      <c r="G58" s="294"/>
      <c r="H58" s="281"/>
      <c r="I58" s="281"/>
      <c r="J58" s="281"/>
      <c r="K58" s="282"/>
      <c r="L58" s="8"/>
      <c r="M58" s="5"/>
    </row>
    <row r="59" spans="1:13" ht="47.25" customHeight="1">
      <c r="A59" s="5"/>
      <c r="B59" s="7"/>
      <c r="C59" s="153"/>
      <c r="D59" s="153"/>
      <c r="E59" s="153"/>
      <c r="F59" s="153"/>
      <c r="G59" s="153"/>
      <c r="H59" s="153"/>
      <c r="I59" s="153"/>
      <c r="J59" s="153"/>
      <c r="K59" s="153"/>
      <c r="L59" s="8"/>
      <c r="M59" s="5"/>
    </row>
    <row r="60" spans="1:13" ht="47.25" customHeight="1">
      <c r="A60" s="5"/>
      <c r="B60" s="7"/>
      <c r="C60" s="153"/>
      <c r="D60" s="153"/>
      <c r="E60" s="153"/>
      <c r="F60" s="153"/>
      <c r="G60" s="154" t="s">
        <v>35</v>
      </c>
      <c r="H60" s="153"/>
      <c r="I60" s="153"/>
      <c r="J60" s="153"/>
      <c r="K60" s="153"/>
      <c r="L60" s="8"/>
      <c r="M60" s="5"/>
    </row>
    <row r="61" spans="1:13" ht="17.25" thickBot="1">
      <c r="A61" s="5"/>
      <c r="B61" s="185"/>
      <c r="C61" s="186"/>
      <c r="D61" s="186"/>
      <c r="E61" s="187"/>
      <c r="F61" s="186"/>
      <c r="G61" s="188"/>
      <c r="H61" s="186"/>
      <c r="I61" s="186"/>
      <c r="J61" s="186"/>
      <c r="K61" s="186"/>
      <c r="L61" s="189"/>
      <c r="M61" s="5"/>
    </row>
    <row r="62" spans="1:13" ht="17.25" thickTop="1">
      <c r="A62" s="5"/>
      <c r="B62" s="5"/>
      <c r="C62" s="5"/>
      <c r="D62" s="5"/>
      <c r="E62" s="6"/>
      <c r="F62" s="5"/>
      <c r="G62" s="5"/>
      <c r="H62" s="5"/>
      <c r="I62" s="5"/>
      <c r="J62" s="5"/>
      <c r="K62" s="5"/>
      <c r="L62" s="5"/>
      <c r="M62" s="5"/>
    </row>
  </sheetData>
  <mergeCells count="28">
    <mergeCell ref="K12:K13"/>
    <mergeCell ref="C41:J41"/>
    <mergeCell ref="G43:I43"/>
    <mergeCell ref="H57:I57"/>
    <mergeCell ref="H58:K58"/>
    <mergeCell ref="C53:G53"/>
    <mergeCell ref="H53:J53"/>
    <mergeCell ref="C54:G54"/>
    <mergeCell ref="H54:I54"/>
    <mergeCell ref="C55:G55"/>
    <mergeCell ref="H55:I55"/>
    <mergeCell ref="C56:G5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9" zoomScale="80" zoomScaleNormal="80" zoomScaleSheetLayoutView="80" zoomScalePageLayoutView="85" workbookViewId="0">
      <selection activeCell="E5" sqref="E5"/>
    </sheetView>
  </sheetViews>
  <sheetFormatPr baseColWidth="10" defaultColWidth="11.42578125" defaultRowHeight="12.75"/>
  <cols>
    <col min="1" max="2" width="3.140625" style="73" customWidth="1"/>
    <col min="3" max="3" width="14.7109375" style="73" customWidth="1"/>
    <col min="4" max="4" width="15.5703125"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316"/>
      <c r="C2" s="317"/>
      <c r="D2" s="317"/>
      <c r="E2" s="317"/>
      <c r="F2" s="317"/>
      <c r="G2" s="317"/>
      <c r="H2" s="317"/>
      <c r="I2" s="317"/>
      <c r="J2" s="317"/>
      <c r="K2" s="317"/>
      <c r="L2" s="317"/>
      <c r="M2" s="317"/>
      <c r="N2" s="317"/>
      <c r="O2" s="317"/>
      <c r="P2" s="318"/>
    </row>
    <row r="3" spans="2:16" ht="25.5" customHeight="1">
      <c r="B3" s="195"/>
      <c r="C3" s="313" t="s">
        <v>94</v>
      </c>
      <c r="D3" s="314"/>
      <c r="E3" s="314"/>
      <c r="F3" s="315"/>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415" t="s">
        <v>36</v>
      </c>
      <c r="D6" s="415"/>
      <c r="E6" s="415"/>
      <c r="F6" s="415"/>
      <c r="G6" s="415"/>
      <c r="H6" s="415"/>
      <c r="I6" s="415"/>
      <c r="J6" s="415"/>
      <c r="K6" s="415"/>
      <c r="L6" s="415"/>
      <c r="M6" s="415"/>
      <c r="N6" s="415"/>
      <c r="O6" s="415"/>
      <c r="P6" s="163"/>
    </row>
    <row r="7" spans="2:16" ht="13.5" thickBot="1">
      <c r="B7" s="162"/>
      <c r="P7" s="163"/>
    </row>
    <row r="8" spans="2:16">
      <c r="B8" s="162"/>
      <c r="C8" s="380"/>
      <c r="D8" s="382"/>
      <c r="E8" s="383"/>
      <c r="F8" s="383"/>
      <c r="G8" s="383"/>
      <c r="H8" s="383"/>
      <c r="I8" s="383"/>
      <c r="J8" s="383"/>
      <c r="K8" s="384"/>
      <c r="L8" s="398"/>
      <c r="M8" s="399"/>
      <c r="N8" s="399"/>
      <c r="O8" s="400"/>
      <c r="P8" s="163"/>
    </row>
    <row r="9" spans="2:16">
      <c r="B9" s="162"/>
      <c r="C9" s="381"/>
      <c r="D9" s="385" t="s">
        <v>37</v>
      </c>
      <c r="E9" s="386"/>
      <c r="F9" s="386"/>
      <c r="G9" s="386"/>
      <c r="H9" s="386"/>
      <c r="I9" s="386"/>
      <c r="J9" s="386"/>
      <c r="K9" s="387"/>
      <c r="L9" s="401"/>
      <c r="M9" s="402"/>
      <c r="N9" s="402"/>
      <c r="O9" s="403"/>
      <c r="P9" s="163"/>
    </row>
    <row r="10" spans="2:16" ht="13.5">
      <c r="B10" s="162"/>
      <c r="C10" s="381"/>
      <c r="D10" s="388"/>
      <c r="E10" s="389"/>
      <c r="F10" s="389"/>
      <c r="G10" s="389"/>
      <c r="H10" s="389"/>
      <c r="I10" s="389"/>
      <c r="J10" s="389"/>
      <c r="K10" s="390"/>
      <c r="L10" s="391" t="s">
        <v>38</v>
      </c>
      <c r="M10" s="404"/>
      <c r="N10" s="405"/>
      <c r="O10" s="406"/>
      <c r="P10" s="163"/>
    </row>
    <row r="11" spans="2:16">
      <c r="B11" s="162"/>
      <c r="C11" s="381"/>
      <c r="D11" s="385" t="s">
        <v>39</v>
      </c>
      <c r="E11" s="386"/>
      <c r="F11" s="386"/>
      <c r="G11" s="386"/>
      <c r="H11" s="386"/>
      <c r="I11" s="386"/>
      <c r="J11" s="386"/>
      <c r="K11" s="387"/>
      <c r="L11" s="392"/>
      <c r="M11" s="407"/>
      <c r="N11" s="408"/>
      <c r="O11" s="409"/>
      <c r="P11" s="163"/>
    </row>
    <row r="12" spans="2:16" ht="12.75" customHeight="1">
      <c r="B12" s="162"/>
      <c r="C12" s="381"/>
      <c r="D12" s="416"/>
      <c r="E12" s="417"/>
      <c r="F12" s="417"/>
      <c r="G12" s="417"/>
      <c r="H12" s="417"/>
      <c r="I12" s="417"/>
      <c r="J12" s="417"/>
      <c r="K12" s="418"/>
      <c r="L12" s="391" t="s">
        <v>40</v>
      </c>
      <c r="M12" s="391">
        <v>1</v>
      </c>
      <c r="N12" s="391" t="s">
        <v>41</v>
      </c>
      <c r="O12" s="396">
        <v>1</v>
      </c>
      <c r="P12" s="163"/>
    </row>
    <row r="13" spans="2:16">
      <c r="B13" s="162"/>
      <c r="C13" s="381"/>
      <c r="D13" s="416"/>
      <c r="E13" s="417"/>
      <c r="F13" s="417"/>
      <c r="G13" s="417"/>
      <c r="H13" s="417"/>
      <c r="I13" s="417"/>
      <c r="J13" s="417"/>
      <c r="K13" s="418"/>
      <c r="L13" s="410"/>
      <c r="M13" s="410"/>
      <c r="N13" s="410"/>
      <c r="O13" s="397"/>
      <c r="P13" s="163"/>
    </row>
    <row r="14" spans="2:16">
      <c r="B14" s="162"/>
      <c r="C14" s="381"/>
      <c r="D14" s="385" t="s">
        <v>42</v>
      </c>
      <c r="E14" s="386"/>
      <c r="F14" s="386"/>
      <c r="G14" s="386"/>
      <c r="H14" s="386"/>
      <c r="I14" s="386"/>
      <c r="J14" s="386"/>
      <c r="K14" s="387"/>
      <c r="L14" s="410"/>
      <c r="M14" s="410"/>
      <c r="N14" s="410"/>
      <c r="O14" s="397"/>
      <c r="P14" s="163"/>
    </row>
    <row r="15" spans="2:16" ht="14.25" thickBot="1">
      <c r="B15" s="162"/>
      <c r="C15" s="144"/>
      <c r="D15" s="143"/>
      <c r="E15" s="143"/>
      <c r="F15" s="143"/>
      <c r="G15" s="143"/>
      <c r="H15" s="143"/>
      <c r="I15" s="143"/>
      <c r="J15" s="143"/>
      <c r="K15" s="143"/>
      <c r="L15" s="143"/>
      <c r="M15" s="142"/>
      <c r="N15" s="142"/>
      <c r="O15" s="141"/>
      <c r="P15" s="163"/>
    </row>
    <row r="16" spans="2:16" ht="13.5">
      <c r="B16" s="162"/>
      <c r="C16" s="140"/>
      <c r="D16" s="139"/>
      <c r="E16" s="139"/>
      <c r="F16" s="139"/>
      <c r="G16" s="139"/>
      <c r="H16" s="139"/>
      <c r="I16" s="139"/>
      <c r="J16" s="139"/>
      <c r="K16" s="139"/>
      <c r="L16" s="138" t="s">
        <v>43</v>
      </c>
      <c r="M16" s="137" t="s">
        <v>44</v>
      </c>
      <c r="N16" s="137" t="s">
        <v>45</v>
      </c>
      <c r="O16" s="136" t="s">
        <v>46</v>
      </c>
      <c r="P16" s="163"/>
    </row>
    <row r="17" spans="2:16" ht="13.5">
      <c r="B17" s="162"/>
      <c r="C17" s="82"/>
      <c r="D17" s="164"/>
      <c r="E17" s="164"/>
      <c r="F17" s="164"/>
      <c r="G17" s="164"/>
      <c r="H17" s="164"/>
      <c r="I17" s="164"/>
      <c r="J17" s="164"/>
      <c r="K17" s="164"/>
      <c r="L17" s="165"/>
      <c r="M17" s="135"/>
      <c r="N17" s="135"/>
      <c r="O17" s="134"/>
      <c r="P17" s="163"/>
    </row>
    <row r="18" spans="2:16" ht="18" customHeight="1">
      <c r="B18" s="162"/>
      <c r="C18" s="325" t="s">
        <v>47</v>
      </c>
      <c r="D18" s="326"/>
      <c r="E18" s="326"/>
      <c r="F18" s="326"/>
      <c r="G18" s="164"/>
      <c r="H18" s="164"/>
      <c r="I18" s="164" t="s">
        <v>48</v>
      </c>
      <c r="K18" s="164"/>
      <c r="L18" s="165"/>
      <c r="O18" s="133"/>
      <c r="P18" s="163"/>
    </row>
    <row r="19" spans="2:16" ht="13.5">
      <c r="B19" s="162"/>
      <c r="C19" s="132"/>
      <c r="D19" s="131"/>
      <c r="E19" s="131"/>
      <c r="F19" s="131"/>
      <c r="G19" s="131"/>
      <c r="H19" s="131"/>
      <c r="I19" s="131"/>
      <c r="J19" s="131"/>
      <c r="K19" s="131"/>
      <c r="L19" s="131"/>
      <c r="M19" s="131"/>
      <c r="N19" s="131"/>
      <c r="O19" s="130"/>
      <c r="P19" s="163"/>
    </row>
    <row r="20" spans="2:16" ht="13.5" thickBot="1">
      <c r="B20" s="162"/>
      <c r="C20" s="156"/>
      <c r="D20" s="157"/>
      <c r="E20" s="157"/>
      <c r="F20" s="157"/>
      <c r="G20" s="157"/>
      <c r="H20" s="157"/>
      <c r="I20" s="157"/>
      <c r="J20" s="157"/>
      <c r="K20" s="157"/>
      <c r="L20" s="157"/>
      <c r="M20" s="157"/>
      <c r="N20" s="157"/>
      <c r="O20" s="129"/>
      <c r="P20" s="163"/>
    </row>
    <row r="21" spans="2:16" ht="13.5" thickBot="1">
      <c r="B21" s="162"/>
      <c r="C21" s="90"/>
      <c r="D21" s="89"/>
      <c r="E21" s="89"/>
      <c r="F21" s="89"/>
      <c r="G21" s="89"/>
      <c r="H21" s="89"/>
      <c r="K21" s="89"/>
      <c r="L21" s="89"/>
      <c r="M21" s="89"/>
      <c r="N21" s="89"/>
      <c r="O21" s="88"/>
      <c r="P21" s="163"/>
    </row>
    <row r="22" spans="2:16" ht="13.5">
      <c r="B22" s="162"/>
      <c r="C22" s="421" t="s">
        <v>49</v>
      </c>
      <c r="D22" s="422"/>
      <c r="E22" s="422"/>
      <c r="F22" s="422"/>
      <c r="G22" s="422"/>
      <c r="H22" s="422"/>
      <c r="I22" s="422"/>
      <c r="J22" s="422"/>
      <c r="K22" s="422"/>
      <c r="L22" s="422"/>
      <c r="M22" s="422"/>
      <c r="N22" s="422"/>
      <c r="O22" s="423"/>
      <c r="P22" s="163"/>
    </row>
    <row r="23" spans="2:16" ht="13.5" thickBot="1">
      <c r="B23" s="162"/>
      <c r="C23" s="79"/>
      <c r="O23" s="78"/>
      <c r="P23" s="163"/>
    </row>
    <row r="24" spans="2:16">
      <c r="B24" s="162"/>
      <c r="C24" s="190" t="s">
        <v>50</v>
      </c>
      <c r="D24" s="393" t="s">
        <v>51</v>
      </c>
      <c r="E24" s="394"/>
      <c r="F24" s="394"/>
      <c r="G24" s="394"/>
      <c r="H24" s="394"/>
      <c r="I24" s="394"/>
      <c r="J24" s="394"/>
      <c r="K24" s="394"/>
      <c r="L24" s="395"/>
      <c r="M24" s="419" t="s">
        <v>52</v>
      </c>
      <c r="N24" s="420"/>
      <c r="O24" s="190" t="s">
        <v>11</v>
      </c>
      <c r="P24" s="163"/>
    </row>
    <row r="25" spans="2:16" ht="13.5" thickBot="1">
      <c r="B25" s="162"/>
      <c r="C25" s="128"/>
      <c r="D25" s="361"/>
      <c r="E25" s="362"/>
      <c r="F25" s="362"/>
      <c r="G25" s="362"/>
      <c r="H25" s="362"/>
      <c r="I25" s="362"/>
      <c r="J25" s="362"/>
      <c r="K25" s="362"/>
      <c r="L25" s="363"/>
      <c r="M25" s="361"/>
      <c r="N25" s="363"/>
      <c r="O25" s="127"/>
      <c r="P25" s="163"/>
    </row>
    <row r="26" spans="2:16">
      <c r="B26" s="162"/>
      <c r="C26" s="364" t="s">
        <v>53</v>
      </c>
      <c r="D26" s="365"/>
      <c r="E26" s="365"/>
      <c r="F26" s="365"/>
      <c r="G26" s="365"/>
      <c r="H26" s="365"/>
      <c r="I26" s="365"/>
      <c r="J26" s="365"/>
      <c r="K26" s="365"/>
      <c r="L26" s="365"/>
      <c r="M26" s="365"/>
      <c r="N26" s="365"/>
      <c r="O26" s="366"/>
      <c r="P26" s="163"/>
    </row>
    <row r="27" spans="2:16">
      <c r="B27" s="162"/>
      <c r="C27" s="367"/>
      <c r="D27" s="368"/>
      <c r="E27" s="368"/>
      <c r="F27" s="368"/>
      <c r="G27" s="368"/>
      <c r="H27" s="368"/>
      <c r="I27" s="368"/>
      <c r="J27" s="368"/>
      <c r="K27" s="368"/>
      <c r="L27" s="368"/>
      <c r="M27" s="368"/>
      <c r="N27" s="368"/>
      <c r="O27" s="369"/>
      <c r="P27" s="163"/>
    </row>
    <row r="28" spans="2:16" ht="13.5" thickBot="1">
      <c r="B28" s="162"/>
      <c r="C28" s="370"/>
      <c r="D28" s="371"/>
      <c r="E28" s="371"/>
      <c r="F28" s="371"/>
      <c r="G28" s="371"/>
      <c r="H28" s="371"/>
      <c r="I28" s="371"/>
      <c r="J28" s="371"/>
      <c r="K28" s="371"/>
      <c r="L28" s="371"/>
      <c r="M28" s="371"/>
      <c r="N28" s="371"/>
      <c r="O28" s="372"/>
      <c r="P28" s="163"/>
    </row>
    <row r="29" spans="2:16" ht="13.5">
      <c r="B29" s="162"/>
      <c r="C29" s="349" t="s">
        <v>51</v>
      </c>
      <c r="D29" s="413"/>
      <c r="E29" s="413"/>
      <c r="F29" s="413"/>
      <c r="G29" s="414"/>
      <c r="H29" s="355" t="s">
        <v>54</v>
      </c>
      <c r="I29" s="413"/>
      <c r="J29" s="359" t="s">
        <v>55</v>
      </c>
      <c r="K29" s="360"/>
      <c r="L29" s="113" t="s">
        <v>56</v>
      </c>
      <c r="M29" s="355" t="s">
        <v>57</v>
      </c>
      <c r="N29" s="356"/>
      <c r="O29" s="118" t="s">
        <v>58</v>
      </c>
      <c r="P29" s="163"/>
    </row>
    <row r="30" spans="2:16">
      <c r="B30" s="162"/>
      <c r="C30" s="333"/>
      <c r="D30" s="334"/>
      <c r="E30" s="334"/>
      <c r="F30" s="334"/>
      <c r="G30" s="379"/>
      <c r="H30" s="424"/>
      <c r="I30" s="379"/>
      <c r="J30" s="424"/>
      <c r="K30" s="379"/>
      <c r="L30" s="124"/>
      <c r="M30" s="377"/>
      <c r="N30" s="378"/>
      <c r="O30" s="115"/>
      <c r="P30" s="163"/>
    </row>
    <row r="31" spans="2:16">
      <c r="B31" s="162"/>
      <c r="C31" s="99"/>
      <c r="D31" s="80"/>
      <c r="E31" s="80"/>
      <c r="F31" s="80"/>
      <c r="G31" s="125"/>
      <c r="H31" s="126"/>
      <c r="I31" s="125"/>
      <c r="J31" s="126"/>
      <c r="K31" s="125"/>
      <c r="L31" s="124"/>
      <c r="M31" s="377"/>
      <c r="N31" s="378"/>
      <c r="O31" s="115"/>
      <c r="P31" s="163"/>
    </row>
    <row r="32" spans="2:16" ht="13.5" thickBot="1">
      <c r="B32" s="162"/>
      <c r="C32" s="345"/>
      <c r="D32" s="346"/>
      <c r="E32" s="346"/>
      <c r="F32" s="346"/>
      <c r="G32" s="373"/>
      <c r="H32" s="374"/>
      <c r="I32" s="373"/>
      <c r="J32" s="374"/>
      <c r="K32" s="373"/>
      <c r="L32" s="123"/>
      <c r="M32" s="375"/>
      <c r="N32" s="376"/>
      <c r="O32" s="115"/>
      <c r="P32" s="163"/>
    </row>
    <row r="33" spans="2:16" ht="14.25" thickBot="1">
      <c r="B33" s="162"/>
      <c r="C33" s="339" t="s">
        <v>59</v>
      </c>
      <c r="D33" s="340"/>
      <c r="E33" s="340"/>
      <c r="F33" s="340"/>
      <c r="G33" s="340"/>
      <c r="H33" s="340"/>
      <c r="I33" s="340"/>
      <c r="J33" s="340"/>
      <c r="K33" s="340"/>
      <c r="L33" s="340"/>
      <c r="M33" s="340"/>
      <c r="N33" s="341"/>
      <c r="O33" s="114"/>
      <c r="P33" s="163"/>
    </row>
    <row r="34" spans="2:16" ht="13.5" customHeight="1">
      <c r="B34" s="162"/>
      <c r="C34" s="364" t="s">
        <v>60</v>
      </c>
      <c r="D34" s="365"/>
      <c r="E34" s="365"/>
      <c r="F34" s="365"/>
      <c r="G34" s="365"/>
      <c r="H34" s="365"/>
      <c r="I34" s="365"/>
      <c r="J34" s="365"/>
      <c r="K34" s="365"/>
      <c r="L34" s="365"/>
      <c r="M34" s="365"/>
      <c r="N34" s="365"/>
      <c r="O34" s="366"/>
      <c r="P34" s="163"/>
    </row>
    <row r="35" spans="2:16">
      <c r="B35" s="162"/>
      <c r="C35" s="367"/>
      <c r="D35" s="368"/>
      <c r="E35" s="368"/>
      <c r="F35" s="368"/>
      <c r="G35" s="368"/>
      <c r="H35" s="368"/>
      <c r="I35" s="368"/>
      <c r="J35" s="368"/>
      <c r="K35" s="368"/>
      <c r="L35" s="368"/>
      <c r="M35" s="368"/>
      <c r="N35" s="368"/>
      <c r="O35" s="369"/>
      <c r="P35" s="163"/>
    </row>
    <row r="36" spans="2:16" ht="13.5" thickBot="1">
      <c r="B36" s="162"/>
      <c r="C36" s="370"/>
      <c r="D36" s="371"/>
      <c r="E36" s="371"/>
      <c r="F36" s="371"/>
      <c r="G36" s="371"/>
      <c r="H36" s="371"/>
      <c r="I36" s="371"/>
      <c r="J36" s="371"/>
      <c r="K36" s="371"/>
      <c r="L36" s="371"/>
      <c r="M36" s="371"/>
      <c r="N36" s="371"/>
      <c r="O36" s="372"/>
      <c r="P36" s="163"/>
    </row>
    <row r="37" spans="2:16" ht="13.5">
      <c r="B37" s="162"/>
      <c r="C37" s="349" t="s">
        <v>51</v>
      </c>
      <c r="D37" s="350"/>
      <c r="E37" s="350"/>
      <c r="F37" s="350"/>
      <c r="G37" s="350"/>
      <c r="H37" s="350"/>
      <c r="I37" s="350"/>
      <c r="J37" s="356"/>
      <c r="K37" s="161" t="s">
        <v>52</v>
      </c>
      <c r="L37" s="113" t="s">
        <v>11</v>
      </c>
      <c r="M37" s="355" t="s">
        <v>61</v>
      </c>
      <c r="N37" s="356"/>
      <c r="O37" s="118" t="s">
        <v>58</v>
      </c>
      <c r="P37" s="163"/>
    </row>
    <row r="38" spans="2:16">
      <c r="B38" s="162"/>
      <c r="C38" s="333"/>
      <c r="D38" s="334"/>
      <c r="E38" s="334"/>
      <c r="F38" s="334"/>
      <c r="G38" s="334"/>
      <c r="H38" s="334"/>
      <c r="I38" s="334"/>
      <c r="J38" s="379"/>
      <c r="K38" s="158"/>
      <c r="L38" s="122"/>
      <c r="M38" s="411"/>
      <c r="N38" s="412"/>
      <c r="O38" s="115"/>
      <c r="P38" s="163"/>
    </row>
    <row r="39" spans="2:16" ht="13.5" thickBot="1">
      <c r="B39" s="162"/>
      <c r="C39" s="345"/>
      <c r="D39" s="346"/>
      <c r="E39" s="346"/>
      <c r="F39" s="346"/>
      <c r="G39" s="346"/>
      <c r="H39" s="346"/>
      <c r="I39" s="346"/>
      <c r="J39" s="373"/>
      <c r="K39" s="80"/>
      <c r="L39" s="121"/>
      <c r="M39" s="347"/>
      <c r="N39" s="348"/>
      <c r="O39" s="120"/>
      <c r="P39" s="163"/>
    </row>
    <row r="40" spans="2:16" ht="14.25" thickBot="1">
      <c r="B40" s="162"/>
      <c r="C40" s="339" t="s">
        <v>59</v>
      </c>
      <c r="D40" s="340"/>
      <c r="E40" s="340"/>
      <c r="F40" s="340"/>
      <c r="G40" s="340"/>
      <c r="H40" s="340"/>
      <c r="I40" s="340"/>
      <c r="J40" s="340"/>
      <c r="K40" s="340"/>
      <c r="L40" s="340"/>
      <c r="M40" s="340"/>
      <c r="N40" s="341"/>
      <c r="O40" s="103">
        <v>0</v>
      </c>
      <c r="P40" s="163"/>
    </row>
    <row r="41" spans="2:16">
      <c r="B41" s="162"/>
      <c r="C41" s="364" t="s">
        <v>62</v>
      </c>
      <c r="D41" s="365"/>
      <c r="E41" s="365"/>
      <c r="F41" s="365"/>
      <c r="G41" s="365"/>
      <c r="H41" s="365"/>
      <c r="I41" s="365"/>
      <c r="J41" s="365"/>
      <c r="K41" s="365"/>
      <c r="L41" s="365"/>
      <c r="M41" s="365"/>
      <c r="N41" s="365"/>
      <c r="O41" s="366"/>
      <c r="P41" s="163"/>
    </row>
    <row r="42" spans="2:16">
      <c r="B42" s="162"/>
      <c r="C42" s="367"/>
      <c r="D42" s="368"/>
      <c r="E42" s="368"/>
      <c r="F42" s="368"/>
      <c r="G42" s="368"/>
      <c r="H42" s="368"/>
      <c r="I42" s="368"/>
      <c r="J42" s="368"/>
      <c r="K42" s="368"/>
      <c r="L42" s="368"/>
      <c r="M42" s="368"/>
      <c r="N42" s="368"/>
      <c r="O42" s="369"/>
      <c r="P42" s="163"/>
    </row>
    <row r="43" spans="2:16" ht="13.5" thickBot="1">
      <c r="B43" s="162"/>
      <c r="C43" s="370"/>
      <c r="D43" s="371"/>
      <c r="E43" s="371"/>
      <c r="F43" s="371"/>
      <c r="G43" s="371"/>
      <c r="H43" s="371"/>
      <c r="I43" s="371"/>
      <c r="J43" s="371"/>
      <c r="K43" s="371"/>
      <c r="L43" s="371"/>
      <c r="M43" s="371"/>
      <c r="N43" s="371"/>
      <c r="O43" s="372"/>
      <c r="P43" s="163"/>
    </row>
    <row r="44" spans="2:16" ht="13.5">
      <c r="B44" s="162"/>
      <c r="C44" s="349" t="s">
        <v>63</v>
      </c>
      <c r="D44" s="350"/>
      <c r="E44" s="350"/>
      <c r="F44" s="350"/>
      <c r="G44" s="350"/>
      <c r="H44" s="350"/>
      <c r="I44" s="350"/>
      <c r="J44" s="113" t="s">
        <v>64</v>
      </c>
      <c r="K44" s="159" t="s">
        <v>65</v>
      </c>
      <c r="L44" s="119" t="s">
        <v>66</v>
      </c>
      <c r="M44" s="355" t="s">
        <v>67</v>
      </c>
      <c r="N44" s="356"/>
      <c r="O44" s="118" t="s">
        <v>58</v>
      </c>
      <c r="P44" s="163"/>
    </row>
    <row r="45" spans="2:16">
      <c r="B45" s="162"/>
      <c r="C45" s="333"/>
      <c r="D45" s="334"/>
      <c r="E45" s="334"/>
      <c r="F45" s="334"/>
      <c r="G45" s="334"/>
      <c r="H45" s="334"/>
      <c r="I45" s="334"/>
      <c r="J45" s="116"/>
      <c r="K45" s="117"/>
      <c r="L45" s="116"/>
      <c r="M45" s="353"/>
      <c r="N45" s="354"/>
      <c r="O45" s="115"/>
      <c r="P45" s="163"/>
    </row>
    <row r="46" spans="2:16" ht="13.5" thickBot="1">
      <c r="B46" s="162"/>
      <c r="C46" s="345"/>
      <c r="D46" s="346"/>
      <c r="E46" s="346"/>
      <c r="F46" s="346"/>
      <c r="G46" s="346"/>
      <c r="H46" s="346"/>
      <c r="I46" s="346"/>
      <c r="J46" s="105"/>
      <c r="K46" s="74"/>
      <c r="L46" s="105"/>
      <c r="M46" s="347"/>
      <c r="N46" s="348"/>
      <c r="O46" s="104"/>
      <c r="P46" s="163"/>
    </row>
    <row r="47" spans="2:16" ht="14.25" thickBot="1">
      <c r="B47" s="162"/>
      <c r="C47" s="339" t="s">
        <v>59</v>
      </c>
      <c r="D47" s="340"/>
      <c r="E47" s="340"/>
      <c r="F47" s="340"/>
      <c r="G47" s="340"/>
      <c r="H47" s="340"/>
      <c r="I47" s="340"/>
      <c r="J47" s="340"/>
      <c r="K47" s="340"/>
      <c r="L47" s="340"/>
      <c r="M47" s="340"/>
      <c r="N47" s="341"/>
      <c r="O47" s="114"/>
      <c r="P47" s="163"/>
    </row>
    <row r="48" spans="2:16">
      <c r="B48" s="162"/>
      <c r="C48" s="364" t="s">
        <v>68</v>
      </c>
      <c r="D48" s="365"/>
      <c r="E48" s="365"/>
      <c r="F48" s="365"/>
      <c r="G48" s="365"/>
      <c r="H48" s="365"/>
      <c r="I48" s="365"/>
      <c r="J48" s="365"/>
      <c r="K48" s="365"/>
      <c r="L48" s="365"/>
      <c r="M48" s="365"/>
      <c r="N48" s="365"/>
      <c r="O48" s="366"/>
      <c r="P48" s="163"/>
    </row>
    <row r="49" spans="2:16">
      <c r="B49" s="162"/>
      <c r="C49" s="367"/>
      <c r="D49" s="368"/>
      <c r="E49" s="368"/>
      <c r="F49" s="368"/>
      <c r="G49" s="368"/>
      <c r="H49" s="368"/>
      <c r="I49" s="368"/>
      <c r="J49" s="368"/>
      <c r="K49" s="368"/>
      <c r="L49" s="368"/>
      <c r="M49" s="368"/>
      <c r="N49" s="368"/>
      <c r="O49" s="369"/>
      <c r="P49" s="163"/>
    </row>
    <row r="50" spans="2:16" ht="13.5" thickBot="1">
      <c r="B50" s="162"/>
      <c r="C50" s="370"/>
      <c r="D50" s="371"/>
      <c r="E50" s="371"/>
      <c r="F50" s="371"/>
      <c r="G50" s="371"/>
      <c r="H50" s="371"/>
      <c r="I50" s="371"/>
      <c r="J50" s="371"/>
      <c r="K50" s="371"/>
      <c r="L50" s="371"/>
      <c r="M50" s="371"/>
      <c r="N50" s="371"/>
      <c r="O50" s="372"/>
      <c r="P50" s="163"/>
    </row>
    <row r="51" spans="2:16" ht="13.5">
      <c r="B51" s="162"/>
      <c r="C51" s="349" t="s">
        <v>69</v>
      </c>
      <c r="D51" s="350"/>
      <c r="E51" s="350"/>
      <c r="F51" s="350"/>
      <c r="G51" s="350"/>
      <c r="H51" s="350"/>
      <c r="I51" s="350"/>
      <c r="J51" s="113" t="s">
        <v>70</v>
      </c>
      <c r="K51" s="112" t="s">
        <v>71</v>
      </c>
      <c r="L51" s="101" t="s">
        <v>72</v>
      </c>
      <c r="M51" s="351" t="s">
        <v>57</v>
      </c>
      <c r="N51" s="352"/>
      <c r="O51" s="100" t="s">
        <v>58</v>
      </c>
      <c r="P51" s="163"/>
    </row>
    <row r="52" spans="2:16">
      <c r="B52" s="162"/>
      <c r="C52" s="111"/>
      <c r="D52" s="110"/>
      <c r="E52" s="110"/>
      <c r="F52" s="110"/>
      <c r="G52" s="110"/>
      <c r="H52" s="110"/>
      <c r="I52" s="110"/>
      <c r="J52" s="109"/>
      <c r="K52" s="108"/>
      <c r="L52" s="107"/>
      <c r="M52" s="357"/>
      <c r="N52" s="358"/>
      <c r="O52" s="106"/>
      <c r="P52" s="163"/>
    </row>
    <row r="53" spans="2:16">
      <c r="B53" s="162"/>
      <c r="C53" s="111"/>
      <c r="D53" s="110"/>
      <c r="E53" s="110"/>
      <c r="F53" s="110"/>
      <c r="G53" s="110"/>
      <c r="H53" s="110"/>
      <c r="I53" s="110"/>
      <c r="J53" s="109"/>
      <c r="K53" s="108"/>
      <c r="L53" s="107"/>
      <c r="M53" s="357"/>
      <c r="N53" s="358"/>
      <c r="O53" s="106"/>
      <c r="P53" s="163"/>
    </row>
    <row r="54" spans="2:16">
      <c r="B54" s="162"/>
      <c r="C54" s="111"/>
      <c r="D54" s="110"/>
      <c r="E54" s="110"/>
      <c r="F54" s="110"/>
      <c r="G54" s="110"/>
      <c r="H54" s="110"/>
      <c r="I54" s="110"/>
      <c r="J54" s="109"/>
      <c r="K54" s="108"/>
      <c r="L54" s="107"/>
      <c r="M54" s="353"/>
      <c r="N54" s="354"/>
      <c r="O54" s="106"/>
      <c r="P54" s="163"/>
    </row>
    <row r="55" spans="2:16" ht="13.5" thickBot="1">
      <c r="B55" s="162"/>
      <c r="C55" s="345"/>
      <c r="D55" s="346"/>
      <c r="E55" s="346"/>
      <c r="F55" s="346"/>
      <c r="G55" s="346"/>
      <c r="H55" s="346"/>
      <c r="I55" s="346"/>
      <c r="J55" s="105"/>
      <c r="K55" s="74"/>
      <c r="L55" s="105"/>
      <c r="M55" s="347"/>
      <c r="N55" s="348"/>
      <c r="O55" s="104"/>
      <c r="P55" s="163"/>
    </row>
    <row r="56" spans="2:16" ht="14.25" thickBot="1">
      <c r="B56" s="162"/>
      <c r="C56" s="339" t="s">
        <v>59</v>
      </c>
      <c r="D56" s="340"/>
      <c r="E56" s="340"/>
      <c r="F56" s="340"/>
      <c r="G56" s="340"/>
      <c r="H56" s="340"/>
      <c r="I56" s="340"/>
      <c r="J56" s="340"/>
      <c r="K56" s="340"/>
      <c r="L56" s="340"/>
      <c r="M56" s="340"/>
      <c r="N56" s="341"/>
      <c r="O56" s="103"/>
      <c r="P56" s="163"/>
    </row>
    <row r="57" spans="2:16" ht="13.5" thickBot="1">
      <c r="B57" s="162"/>
      <c r="C57" s="79"/>
      <c r="O57" s="78"/>
      <c r="P57" s="163"/>
    </row>
    <row r="58" spans="2:16" ht="13.5" thickBot="1">
      <c r="B58" s="162"/>
      <c r="C58" s="342" t="s">
        <v>73</v>
      </c>
      <c r="D58" s="343"/>
      <c r="E58" s="343"/>
      <c r="F58" s="343"/>
      <c r="G58" s="343"/>
      <c r="H58" s="343"/>
      <c r="I58" s="343"/>
      <c r="J58" s="343"/>
      <c r="K58" s="343"/>
      <c r="L58" s="343"/>
      <c r="M58" s="343"/>
      <c r="N58" s="344"/>
      <c r="O58" s="102"/>
      <c r="P58" s="163"/>
    </row>
    <row r="59" spans="2:16">
      <c r="B59" s="162"/>
      <c r="C59" s="364" t="s">
        <v>74</v>
      </c>
      <c r="D59" s="365"/>
      <c r="E59" s="365"/>
      <c r="F59" s="365"/>
      <c r="G59" s="365"/>
      <c r="H59" s="365"/>
      <c r="I59" s="365"/>
      <c r="J59" s="365"/>
      <c r="K59" s="365"/>
      <c r="L59" s="365"/>
      <c r="M59" s="365"/>
      <c r="N59" s="365"/>
      <c r="O59" s="366"/>
      <c r="P59" s="163"/>
    </row>
    <row r="60" spans="2:16">
      <c r="B60" s="162"/>
      <c r="C60" s="367"/>
      <c r="D60" s="368"/>
      <c r="E60" s="368"/>
      <c r="F60" s="368"/>
      <c r="G60" s="368"/>
      <c r="H60" s="368"/>
      <c r="I60" s="368"/>
      <c r="J60" s="368"/>
      <c r="K60" s="368"/>
      <c r="L60" s="368"/>
      <c r="M60" s="368"/>
      <c r="N60" s="368"/>
      <c r="O60" s="369"/>
      <c r="P60" s="163"/>
    </row>
    <row r="61" spans="2:16" ht="13.5" thickBot="1">
      <c r="B61" s="162"/>
      <c r="C61" s="370"/>
      <c r="D61" s="371"/>
      <c r="E61" s="371"/>
      <c r="F61" s="371"/>
      <c r="G61" s="371"/>
      <c r="H61" s="371"/>
      <c r="I61" s="371"/>
      <c r="J61" s="371"/>
      <c r="K61" s="371"/>
      <c r="L61" s="371"/>
      <c r="M61" s="371"/>
      <c r="N61" s="371"/>
      <c r="O61" s="372"/>
      <c r="P61" s="163"/>
    </row>
    <row r="62" spans="2:16" ht="13.5">
      <c r="B62" s="162"/>
      <c r="C62" s="349" t="s">
        <v>75</v>
      </c>
      <c r="D62" s="350"/>
      <c r="E62" s="350"/>
      <c r="F62" s="350"/>
      <c r="G62" s="350"/>
      <c r="H62" s="350"/>
      <c r="I62" s="350"/>
      <c r="J62" s="159"/>
      <c r="K62" s="160"/>
      <c r="L62" s="101" t="s">
        <v>76</v>
      </c>
      <c r="M62" s="351" t="s">
        <v>77</v>
      </c>
      <c r="N62" s="352"/>
      <c r="O62" s="100"/>
      <c r="P62" s="163"/>
    </row>
    <row r="63" spans="2:16">
      <c r="B63" s="162"/>
      <c r="C63" s="333" t="s">
        <v>23</v>
      </c>
      <c r="D63" s="334"/>
      <c r="E63" s="334"/>
      <c r="F63" s="334"/>
      <c r="G63" s="334"/>
      <c r="H63" s="334"/>
      <c r="I63" s="334"/>
      <c r="J63" s="98"/>
      <c r="K63" s="97"/>
      <c r="L63" s="94"/>
      <c r="M63" s="335"/>
      <c r="N63" s="336"/>
      <c r="O63" s="93"/>
      <c r="P63" s="163"/>
    </row>
    <row r="64" spans="2:16">
      <c r="B64" s="162"/>
      <c r="C64" s="99" t="s">
        <v>78</v>
      </c>
      <c r="D64" s="80"/>
      <c r="E64" s="80"/>
      <c r="F64" s="80"/>
      <c r="G64" s="80"/>
      <c r="H64" s="80"/>
      <c r="I64" s="80"/>
      <c r="J64" s="98"/>
      <c r="K64" s="97"/>
      <c r="L64" s="94"/>
      <c r="M64" s="335"/>
      <c r="N64" s="336"/>
      <c r="O64" s="93"/>
      <c r="P64" s="163"/>
    </row>
    <row r="65" spans="2:16" ht="13.5" thickBot="1">
      <c r="B65" s="162"/>
      <c r="C65" s="156" t="s">
        <v>79</v>
      </c>
      <c r="D65" s="157"/>
      <c r="E65" s="157"/>
      <c r="F65" s="157"/>
      <c r="G65" s="157"/>
      <c r="H65" s="157"/>
      <c r="I65" s="157"/>
      <c r="J65" s="96"/>
      <c r="K65" s="95"/>
      <c r="L65" s="94"/>
      <c r="M65" s="337"/>
      <c r="N65" s="338"/>
      <c r="O65" s="93"/>
      <c r="P65" s="163"/>
    </row>
    <row r="66" spans="2:16" ht="14.25" thickBot="1">
      <c r="B66" s="162"/>
      <c r="C66" s="339" t="s">
        <v>59</v>
      </c>
      <c r="D66" s="340"/>
      <c r="E66" s="340"/>
      <c r="F66" s="340"/>
      <c r="G66" s="340"/>
      <c r="H66" s="340"/>
      <c r="I66" s="340"/>
      <c r="J66" s="340"/>
      <c r="K66" s="340"/>
      <c r="L66" s="340"/>
      <c r="M66" s="340"/>
      <c r="N66" s="341"/>
      <c r="O66" s="92"/>
      <c r="P66" s="163"/>
    </row>
    <row r="67" spans="2:16" ht="13.5" thickBot="1">
      <c r="B67" s="162"/>
      <c r="C67" s="79"/>
      <c r="O67" s="78"/>
      <c r="P67" s="163"/>
    </row>
    <row r="68" spans="2:16" ht="13.5" thickBot="1">
      <c r="B68" s="162"/>
      <c r="C68" s="342" t="s">
        <v>80</v>
      </c>
      <c r="D68" s="343"/>
      <c r="E68" s="343"/>
      <c r="F68" s="343"/>
      <c r="G68" s="343"/>
      <c r="H68" s="343"/>
      <c r="I68" s="343"/>
      <c r="J68" s="343"/>
      <c r="K68" s="343"/>
      <c r="L68" s="343"/>
      <c r="M68" s="343"/>
      <c r="N68" s="344"/>
      <c r="O68" s="91"/>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81</v>
      </c>
      <c r="I72" s="81"/>
      <c r="J72" s="81"/>
      <c r="K72" s="81"/>
      <c r="O72" s="78"/>
      <c r="P72" s="163"/>
    </row>
    <row r="73" spans="2:16" ht="13.5">
      <c r="B73" s="162"/>
      <c r="C73" s="87"/>
      <c r="D73" s="166"/>
      <c r="E73" s="166"/>
      <c r="F73" s="166"/>
      <c r="G73" s="166"/>
      <c r="H73" s="81" t="s">
        <v>82</v>
      </c>
      <c r="I73" s="166"/>
      <c r="J73" s="166"/>
      <c r="K73" s="166"/>
      <c r="L73" s="166"/>
      <c r="M73" s="166"/>
      <c r="N73" s="166"/>
      <c r="O73" s="86"/>
      <c r="P73" s="163"/>
    </row>
    <row r="74" spans="2:16" ht="13.5">
      <c r="B74" s="162"/>
      <c r="C74" s="87"/>
      <c r="D74" s="166"/>
      <c r="E74" s="166"/>
      <c r="F74" s="166"/>
      <c r="G74" s="166"/>
      <c r="H74" s="81" t="s">
        <v>83</v>
      </c>
      <c r="K74" s="166"/>
      <c r="L74" s="166"/>
      <c r="M74" s="166"/>
      <c r="N74" s="166"/>
      <c r="O74" s="86"/>
      <c r="P74" s="163"/>
    </row>
    <row r="75" spans="2:16">
      <c r="B75" s="162"/>
      <c r="C75" s="82"/>
      <c r="D75" s="167"/>
      <c r="E75" s="167"/>
      <c r="F75" s="167"/>
      <c r="G75" s="167"/>
      <c r="H75" s="81" t="s">
        <v>84</v>
      </c>
      <c r="I75" s="167"/>
      <c r="J75" s="167"/>
      <c r="K75" s="167"/>
      <c r="L75" s="167"/>
      <c r="M75" s="167"/>
      <c r="N75" s="167"/>
      <c r="O75" s="76"/>
      <c r="P75" s="163"/>
    </row>
    <row r="76" spans="2:16">
      <c r="B76" s="162"/>
      <c r="C76" s="79"/>
      <c r="H76" s="73" t="s">
        <v>85</v>
      </c>
      <c r="O76" s="78"/>
      <c r="P76" s="163"/>
    </row>
    <row r="77" spans="2:16" ht="13.5">
      <c r="B77" s="162"/>
      <c r="C77" s="85" t="s">
        <v>86</v>
      </c>
      <c r="D77" s="155"/>
      <c r="E77" s="155"/>
      <c r="F77" s="155"/>
      <c r="G77" s="155"/>
      <c r="H77" s="155"/>
      <c r="I77" s="155"/>
      <c r="J77" s="155"/>
      <c r="K77" s="155"/>
      <c r="L77" s="155"/>
      <c r="M77" s="155"/>
      <c r="N77" s="155"/>
      <c r="O77" s="84"/>
      <c r="P77" s="163"/>
    </row>
    <row r="78" spans="2:16">
      <c r="B78" s="162"/>
      <c r="C78" s="330"/>
      <c r="D78" s="331"/>
      <c r="E78" s="331"/>
      <c r="F78" s="331"/>
      <c r="G78" s="331"/>
      <c r="H78" s="331"/>
      <c r="I78" s="331"/>
      <c r="J78" s="331"/>
      <c r="K78" s="331"/>
      <c r="L78" s="331"/>
      <c r="M78" s="331"/>
      <c r="N78" s="331"/>
      <c r="O78" s="332"/>
      <c r="P78" s="163"/>
    </row>
    <row r="79" spans="2:16">
      <c r="B79" s="162"/>
      <c r="C79" s="330"/>
      <c r="D79" s="331"/>
      <c r="E79" s="331"/>
      <c r="F79" s="331"/>
      <c r="G79" s="331"/>
      <c r="H79" s="331"/>
      <c r="I79" s="331"/>
      <c r="J79" s="331"/>
      <c r="K79" s="331"/>
      <c r="L79" s="331"/>
      <c r="M79" s="331"/>
      <c r="N79" s="331"/>
      <c r="O79" s="332"/>
      <c r="P79" s="163"/>
    </row>
    <row r="80" spans="2:16">
      <c r="B80" s="162"/>
      <c r="C80" s="82"/>
      <c r="D80" s="167"/>
      <c r="E80" s="167"/>
      <c r="F80" s="167"/>
      <c r="G80" s="167"/>
      <c r="H80" s="167"/>
      <c r="I80" s="167"/>
      <c r="J80" s="167"/>
      <c r="K80" s="167"/>
      <c r="L80" s="167"/>
      <c r="M80" s="167"/>
      <c r="N80" s="167"/>
      <c r="O80" s="76"/>
      <c r="P80" s="163"/>
    </row>
    <row r="81" spans="2:16">
      <c r="B81" s="162"/>
      <c r="C81" s="83" t="s">
        <v>87</v>
      </c>
      <c r="D81" s="167"/>
      <c r="E81" s="167"/>
      <c r="F81" s="167"/>
      <c r="G81" s="167"/>
      <c r="H81" s="167"/>
      <c r="I81" s="167"/>
      <c r="J81" s="167"/>
      <c r="K81" s="167"/>
      <c r="L81" s="167"/>
      <c r="M81" s="167"/>
      <c r="N81" s="167"/>
      <c r="O81" s="76"/>
      <c r="P81" s="163"/>
    </row>
    <row r="82" spans="2:16" ht="12.75" customHeight="1">
      <c r="B82" s="162"/>
      <c r="C82" s="327" t="s">
        <v>88</v>
      </c>
      <c r="D82" s="328"/>
      <c r="E82" s="328"/>
      <c r="F82" s="328"/>
      <c r="G82" s="328"/>
      <c r="H82" s="328"/>
      <c r="I82" s="328"/>
      <c r="J82" s="328"/>
      <c r="K82" s="328"/>
      <c r="L82" s="328"/>
      <c r="M82" s="328"/>
      <c r="N82" s="328"/>
      <c r="O82" s="329"/>
      <c r="P82" s="163"/>
    </row>
    <row r="83" spans="2:16">
      <c r="B83" s="162"/>
      <c r="C83" s="327"/>
      <c r="D83" s="328"/>
      <c r="E83" s="328"/>
      <c r="F83" s="328"/>
      <c r="G83" s="328"/>
      <c r="H83" s="328"/>
      <c r="I83" s="328"/>
      <c r="J83" s="328"/>
      <c r="K83" s="328"/>
      <c r="L83" s="328"/>
      <c r="M83" s="328"/>
      <c r="N83" s="328"/>
      <c r="O83" s="329"/>
      <c r="P83" s="163"/>
    </row>
    <row r="84" spans="2:16" ht="12.95" customHeight="1">
      <c r="B84" s="162"/>
      <c r="C84" s="327" t="s">
        <v>89</v>
      </c>
      <c r="D84" s="328"/>
      <c r="E84" s="328"/>
      <c r="F84" s="328"/>
      <c r="G84" s="328"/>
      <c r="H84" s="328"/>
      <c r="I84" s="328"/>
      <c r="J84" s="328"/>
      <c r="K84" s="328"/>
      <c r="L84" s="328"/>
      <c r="M84" s="328"/>
      <c r="N84" s="328"/>
      <c r="O84" s="329"/>
      <c r="P84" s="163"/>
    </row>
    <row r="85" spans="2:16">
      <c r="B85" s="162"/>
      <c r="C85" s="327"/>
      <c r="D85" s="328"/>
      <c r="E85" s="328"/>
      <c r="F85" s="328"/>
      <c r="G85" s="328"/>
      <c r="H85" s="328"/>
      <c r="I85" s="328"/>
      <c r="J85" s="328"/>
      <c r="K85" s="328"/>
      <c r="L85" s="328"/>
      <c r="M85" s="328"/>
      <c r="N85" s="328"/>
      <c r="O85" s="329"/>
      <c r="P85" s="163"/>
    </row>
    <row r="86" spans="2:16">
      <c r="B86" s="162"/>
      <c r="C86" s="82"/>
      <c r="D86" s="167"/>
      <c r="E86" s="167"/>
      <c r="F86" s="167"/>
      <c r="G86" s="167"/>
      <c r="H86" s="167"/>
      <c r="I86" s="167"/>
      <c r="J86" s="167"/>
      <c r="K86" s="167"/>
      <c r="L86" s="167"/>
      <c r="M86" s="167"/>
      <c r="N86" s="167"/>
      <c r="O86" s="76"/>
      <c r="P86" s="163"/>
    </row>
    <row r="87" spans="2:16">
      <c r="B87" s="162"/>
      <c r="C87" s="79"/>
      <c r="H87" s="81" t="s">
        <v>81</v>
      </c>
      <c r="O87" s="78"/>
      <c r="P87" s="163"/>
    </row>
    <row r="88" spans="2:16">
      <c r="B88" s="162"/>
      <c r="C88" s="79"/>
      <c r="H88" s="73" t="s">
        <v>82</v>
      </c>
      <c r="I88" s="80"/>
      <c r="J88" s="80"/>
      <c r="K88" s="80"/>
      <c r="O88" s="78"/>
      <c r="P88" s="163"/>
    </row>
    <row r="89" spans="2:16">
      <c r="B89" s="162"/>
      <c r="C89" s="79"/>
      <c r="H89" s="73" t="s">
        <v>90</v>
      </c>
      <c r="I89" s="168"/>
      <c r="J89" s="168"/>
      <c r="K89" s="168"/>
      <c r="O89" s="78"/>
      <c r="P89" s="163"/>
    </row>
    <row r="90" spans="2:16">
      <c r="B90" s="162"/>
      <c r="C90" s="77"/>
      <c r="D90" s="167"/>
      <c r="E90" s="167"/>
      <c r="F90" s="167"/>
      <c r="G90" s="167"/>
      <c r="H90" s="73" t="s">
        <v>84</v>
      </c>
      <c r="L90" s="167"/>
      <c r="M90" s="167"/>
      <c r="N90" s="167"/>
      <c r="O90" s="76"/>
      <c r="P90" s="163"/>
    </row>
    <row r="91" spans="2:16" ht="17.25" customHeight="1">
      <c r="B91" s="162"/>
      <c r="C91" s="75"/>
      <c r="D91" s="169"/>
      <c r="E91" s="169"/>
      <c r="K91" s="319"/>
      <c r="L91" s="319"/>
      <c r="M91" s="319"/>
      <c r="N91" s="319"/>
      <c r="O91" s="320"/>
      <c r="P91" s="163"/>
    </row>
    <row r="92" spans="2:16" ht="18.75" customHeight="1" thickBot="1">
      <c r="B92" s="162"/>
      <c r="C92" s="323"/>
      <c r="D92" s="324"/>
      <c r="E92" s="324"/>
      <c r="F92" s="74"/>
      <c r="G92" s="74"/>
      <c r="H92" s="74"/>
      <c r="I92" s="74"/>
      <c r="J92" s="74"/>
      <c r="K92" s="321"/>
      <c r="L92" s="321"/>
      <c r="M92" s="321"/>
      <c r="N92" s="321"/>
      <c r="O92" s="322"/>
      <c r="P92" s="163"/>
    </row>
    <row r="93" spans="2:16" ht="13.5" thickBot="1">
      <c r="B93" s="170"/>
      <c r="C93" s="171"/>
      <c r="D93" s="171"/>
      <c r="E93" s="171"/>
      <c r="F93" s="171"/>
      <c r="G93" s="171"/>
      <c r="H93" s="171"/>
      <c r="I93" s="171"/>
      <c r="J93" s="171"/>
      <c r="K93" s="171"/>
      <c r="L93" s="171"/>
      <c r="M93" s="171"/>
      <c r="N93" s="171"/>
      <c r="O93" s="171"/>
      <c r="P93" s="172"/>
    </row>
    <row r="94" spans="2:16" ht="13.5"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cp:lastPrinted>2020-02-14T22:15:33Z</cp:lastPrinted>
  <dcterms:created xsi:type="dcterms:W3CDTF">2006-06-27T16:47:25Z</dcterms:created>
  <dcterms:modified xsi:type="dcterms:W3CDTF">2026-09-09T02:09:31Z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