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ppinzonc\Desktop\Escritorio\PAULA PINZON\MANTENIMIENTO EQUIPOS - LABORATORIO HIGIENE\"/>
    </mc:Choice>
  </mc:AlternateContent>
  <xr:revisionPtr revIDLastSave="0" documentId="13_ncr:1_{6E35B9F4-591E-404C-BEFC-070702B66B00}" xr6:coauthVersionLast="47" xr6:coauthVersionMax="47" xr10:uidLastSave="{00000000-0000-0000-0000-000000000000}"/>
  <bookViews>
    <workbookView xWindow="-120" yWindow="-120" windowWidth="29040" windowHeight="15720" xr2:uid="{CAC238D7-F996-4203-B548-15A7FF9D3193}"/>
  </bookViews>
  <sheets>
    <sheet name="ESTUDIO DE MERCADO " sheetId="1" r:id="rId1"/>
  </sheets>
  <definedNames>
    <definedName name="_xlnm._FilterDatabase" localSheetId="0" hidden="1">'ESTUDIO DE MERCADO '!$A$2:$H$7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4" i="1" l="1"/>
  <c r="N4" i="1" s="1"/>
  <c r="M6" i="1"/>
  <c r="N6" i="1" s="1"/>
  <c r="L4" i="1"/>
  <c r="L5" i="1"/>
  <c r="M5" i="1" s="1"/>
  <c r="N5" i="1" s="1"/>
  <c r="L6" i="1"/>
  <c r="I4" i="1"/>
  <c r="I5" i="1"/>
  <c r="I6" i="1"/>
  <c r="K4" i="1"/>
  <c r="K5" i="1"/>
  <c r="K6" i="1"/>
  <c r="L3" i="1"/>
  <c r="M3" i="1" s="1"/>
  <c r="N3" i="1" s="1"/>
  <c r="K3" i="1"/>
  <c r="I3" i="1"/>
  <c r="I7" i="1" s="1"/>
  <c r="K7" i="1" l="1"/>
  <c r="N7" i="1"/>
</calcChain>
</file>

<file path=xl/sharedStrings.xml><?xml version="1.0" encoding="utf-8"?>
<sst xmlns="http://schemas.openxmlformats.org/spreadsheetml/2006/main" count="33" uniqueCount="28">
  <si>
    <t>Item</t>
  </si>
  <si>
    <t xml:space="preserve">Nombre de elemento </t>
  </si>
  <si>
    <t>Unidad de medida</t>
  </si>
  <si>
    <t xml:space="preserve">unidades finales </t>
  </si>
  <si>
    <t xml:space="preserve">Descripción </t>
  </si>
  <si>
    <t>MARCA:3M-QUEST; MODELO:EDGE 5-D;OBSERVACIONES:DOSIMETRO PERSONAL PARA RUIDO EDQ100007. TIPO 2. INTRINSECAMENTE SEGURO, CALCULA C-A PARA DETERMINAR PROTECCION AUDITIVA, DATALOGGING, INCLUYE: MICROFONO INCORP SIN CABLE, 1 ESTAC DE RECARG, MALETIN. PLACAS: 921111307, 921111308, 921111309, 921111310, 921111311</t>
  </si>
  <si>
    <t xml:space="preserve">Imagen </t>
  </si>
  <si>
    <t>MARCA:EXTECH; MODELO:HD-450-NIST;OBSERVACIONES:LUXOMETRO DIGITAL DE 0 A 400000 LUXES, MEDICION EN FOOT CANDLES O LUX, MICROPROCESADOR DATALOGGING. SOFTWARE EN TIEMPO REAL, ALMACENA 99 ESTUDIOS, INDICA PICO, MINIMO, MAXIMO. PLACAS: 921111314, 921111315, 921111316, 921111317, 921111318</t>
  </si>
  <si>
    <t>MARCA:LSI;MODELO:ELR610M; OBSERVACIONES:MONITOR PARA ESTRES TERMICO PARA MEDICIONES DE INDICE WBGT, BAJO LA ISO 7243. ARREGLO DE SENSORES DE BULBO HUMEDO, BULBO SECO Y TEMPERATURA DE GLOBO. CON MALETIN PORTA EQUIPO. PLACAS: 921111319, 921111320</t>
  </si>
  <si>
    <t>MANTENIMIENTO Y CALIBRACIÓN DE : DOSIMETRO MARCA:3M-QUEST; MODELO:EDGE 5-D</t>
  </si>
  <si>
    <t>MANTENIMIENTO Y CALIBRACIÓN DE: MEDIDOR ESTRÉS TERMICO MARCA:LSI;MODELO:ELR610M</t>
  </si>
  <si>
    <t xml:space="preserve">servicio </t>
  </si>
  <si>
    <t xml:space="preserve">Cantidad Total </t>
  </si>
  <si>
    <t xml:space="preserve">VALOR UNITARIO
INCLUIDO IVA </t>
  </si>
  <si>
    <t xml:space="preserve">VALOR TOTAL INLCUIDO IVA </t>
  </si>
  <si>
    <t xml:space="preserve">TOTAL </t>
  </si>
  <si>
    <t xml:space="preserve">NECESIDAD DEL CENTRO </t>
  </si>
  <si>
    <t xml:space="preserve">EMPRESA 1 </t>
  </si>
  <si>
    <t>VALOR UNITARIO INLCUIDO IVA 
ANTES DE IVA</t>
  </si>
  <si>
    <t>VALOR UNITARIO INCLUIDO IVA 
ANTES DE IVA VALORES 2025</t>
  </si>
  <si>
    <t>EMPRESA 2</t>
  </si>
  <si>
    <t xml:space="preserve">PROMEDIO - INCREMENTO IPC </t>
  </si>
  <si>
    <t xml:space="preserve">VALOR INCLUIDO INCREMENTO IPC </t>
  </si>
  <si>
    <r>
      <rPr>
        <b/>
        <sz val="11"/>
        <color theme="1"/>
        <rFont val="Aptos Narrow"/>
        <family val="2"/>
        <scheme val="minor"/>
      </rPr>
      <t xml:space="preserve">CONCLUSIÓN: </t>
    </r>
    <r>
      <rPr>
        <sz val="11"/>
        <color theme="1"/>
        <rFont val="Aptos Narrow"/>
        <family val="2"/>
        <scheme val="minor"/>
      </rPr>
      <t xml:space="preserve">El Centro de Gestión Industrial de la Regional Distrito Capital, de conformidad con los principios de transparencia para la contratación, convoco públicamente el 21 de agosto de 2026, a todos los interesados en participar como parte del estudio de mercado del proceso, en la página secop II según la siguiente información: MANTENIMIENTO LAB. SEGURIDAD E HIGIENE INDUSTRIAL - SPC-DC-CGI-030-2026. 
https://community.secop.gov.co/Public/Tendering/OpportunityDetail/Index?noticeUID=CO1.NTC.10751480&amp;isFromPublicArea=True&amp;isModal=False 
Una vez vencido el plazo establecido en la plataforma para la recepción de cotizaciones e información necesaria para adelantar el estudio de mercado, no se recibieron cotizaciones por parte de los posibles interesados.
En consecuencia, para efectos de establecer el valor estimado del proceso, se recurrió al análisis de las cotizaciones aportadas por el área técnica, correspondientes a la vigencia 2025, presentadas por las empresas Higielectronix y Roka Calibración. A partir de dicha información, se realizó el análisis de los valores unitarios y se determinó el promedio de estos, aplicando el incremento correspondiente al IPC de la vigencia 2025, como mecanismo de actualización de los valores históricos y con el propósito de establecer un valor de referencia acorde con las condiciones económicas del proceso.
Como resultado del análisis efectuado, el valor estimado para el presente proceso se establece en la suma de </t>
    </r>
    <r>
      <rPr>
        <b/>
        <sz val="11"/>
        <color theme="1"/>
        <rFont val="Aptos Narrow"/>
        <family val="2"/>
        <scheme val="minor"/>
      </rPr>
      <t>DIECISIETE MILLONES SEISCIENTOS SESENTA Y UN MIL CIENTO CINCUENTA Y SEIS PESOS ($17.661.156),</t>
    </r>
    <r>
      <rPr>
        <sz val="11"/>
        <color theme="1"/>
        <rFont val="Aptos Narrow"/>
        <family val="2"/>
        <scheme val="minor"/>
      </rPr>
      <t xml:space="preserve"> incluido el IVA cuando haya lugar, así como todos los impuestos, tasas, contribuciones, costos directos e indirectos y demás gravámenes de carácter nacional, departamental y/o municipal a que haya lugar.
</t>
    </r>
  </si>
  <si>
    <t xml:space="preserve">Elaboro : Diana María Sánchez Acuña - Profesional Grado 02 CGI </t>
  </si>
  <si>
    <t>MANTENIMIENTO Y CALIBRACIÓN DE : FOTOMETRO O LUXOMETRO MARCA:EXTECH; MODELO:HD- 450</t>
  </si>
  <si>
    <t>MANTENIMIENTO Y CALIBRACIÓN DE: SONOMETRO MARCA:3M-QUEST; MODELO:SE-402</t>
  </si>
  <si>
    <r>
      <t>MARCA:3M-QUEST; MODELO:SE-402;OBSERVACIONES:TIPO 2, DATALOGGER PARA MEDICION DE NIVEL DE PRESION SONORA. ENTREGA PARAMETROS SPL, LMAX, LMIN, LPK, LEQ, LAVG. TIEMPO DE RESPUESTA RAPIDO Y LENTO, INCLUYE MALETIN PORTA EQUIPO. PLACAS: 921111321, 921111322,</t>
    </r>
    <r>
      <rPr>
        <sz val="11"/>
        <rFont val="Arial"/>
        <family val="2"/>
      </rPr>
      <t xml:space="preserve"> </t>
    </r>
    <r>
      <rPr>
        <sz val="9.5"/>
        <rFont val="Arial"/>
        <family val="2"/>
      </rPr>
      <t>921111323, 921111324, 921111325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</si>
</sst>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00_-;\-&quot;$&quot;\ * #,##0.00_-;_-&quot;$&quot;\ * &quot;-&quot;_-;_-@_-"/>
  </numFmts>
  <fonts count="11" x14ac:knownFonts="1">
    <font>
      <sz val="11"/>
      <color theme="1"/>
      <name val="Aptos Narrow"/>
      <family val="2"/>
      <scheme val="minor"/>
    </font>
    <font>
      <sz val="11"/>
      <color theme="1"/>
      <name val="Aptos Narrow"/>
      <family val="2"/>
      <scheme val="minor"/>
    </font>
    <font>
      <b/>
      <sz val="11"/>
      <color theme="1"/>
      <name val="Aptos Narrow"/>
      <family val="2"/>
      <scheme val="minor"/>
    </font>
    <font>
      <b/>
      <sz val="11"/>
      <name val="Arial"/>
      <family val="2"/>
    </font>
    <font>
      <b/>
      <sz val="9"/>
      <name val="Calibri"/>
      <family val="2"/>
    </font>
    <font>
      <sz val="10"/>
      <name val="Arial Narrow"/>
      <family val="2"/>
    </font>
    <font>
      <sz val="11"/>
      <name val="Aptos Narrow"/>
      <family val="2"/>
      <scheme val="minor"/>
    </font>
    <font>
      <sz val="10"/>
      <name val="Arial"/>
      <family val="2"/>
    </font>
    <font>
      <sz val="9.5"/>
      <color rgb="FF000000"/>
      <name val="Arial"/>
      <family val="2"/>
    </font>
    <font>
      <sz val="9.5"/>
      <name val="Arial"/>
      <family val="2"/>
    </font>
    <font>
      <sz val="1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BFBFBF"/>
        <bgColor rgb="FFFFFFFF"/>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42" fontId="1" fillId="0" borderId="0" applyFont="0" applyFill="0" applyBorder="0" applyAlignment="0" applyProtection="0"/>
    <xf numFmtId="0" fontId="7" fillId="0" borderId="0"/>
  </cellStyleXfs>
  <cellXfs count="22">
    <xf numFmtId="0" fontId="0" fillId="0" borderId="0" xfId="0"/>
    <xf numFmtId="0" fontId="0" fillId="0" borderId="1" xfId="0" applyBorder="1"/>
    <xf numFmtId="164" fontId="5" fillId="0" borderId="1" xfId="2" applyNumberFormat="1" applyFont="1" applyFill="1" applyBorder="1" applyAlignment="1" applyProtection="1">
      <alignment horizontal="center" vertical="center"/>
    </xf>
    <xf numFmtId="0" fontId="6" fillId="5" borderId="1" xfId="3" applyFont="1" applyFill="1" applyBorder="1" applyAlignment="1" applyProtection="1">
      <alignment horizontal="left" vertical="center" wrapText="1"/>
      <protection locked="0"/>
    </xf>
    <xf numFmtId="0" fontId="1" fillId="0" borderId="1" xfId="3" applyFont="1" applyBorder="1" applyAlignment="1" applyProtection="1">
      <alignment horizontal="center" vertical="center"/>
      <protection locked="0"/>
    </xf>
    <xf numFmtId="0" fontId="3" fillId="3" borderId="1" xfId="0" applyFont="1" applyFill="1" applyBorder="1" applyAlignment="1">
      <alignment horizontal="center" vertical="center" wrapText="1"/>
    </xf>
    <xf numFmtId="44" fontId="4" fillId="4" borderId="1" xfId="1" applyFont="1" applyFill="1" applyBorder="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8" fillId="6" borderId="1" xfId="0" applyFont="1" applyFill="1" applyBorder="1" applyAlignment="1">
      <alignment vertical="center" wrapText="1"/>
    </xf>
    <xf numFmtId="0" fontId="6" fillId="0" borderId="1" xfId="3" applyFont="1" applyBorder="1" applyAlignment="1" applyProtection="1">
      <alignment horizontal="center" vertical="center" wrapText="1"/>
      <protection locked="0"/>
    </xf>
    <xf numFmtId="0" fontId="0" fillId="0" borderId="0" xfId="0" applyAlignment="1">
      <alignment horizontal="center"/>
    </xf>
    <xf numFmtId="0" fontId="2" fillId="2" borderId="4" xfId="0" applyFont="1" applyFill="1" applyBorder="1" applyAlignment="1">
      <alignment vertical="center" wrapText="1"/>
    </xf>
    <xf numFmtId="0" fontId="2" fillId="0" borderId="1" xfId="0" applyFont="1" applyBorder="1" applyAlignment="1">
      <alignment vertical="center" wrapText="1"/>
    </xf>
    <xf numFmtId="42" fontId="6" fillId="0" borderId="1" xfId="2" applyFont="1" applyFill="1" applyBorder="1" applyAlignment="1" applyProtection="1">
      <alignment horizontal="center" vertical="center"/>
      <protection locked="0"/>
    </xf>
    <xf numFmtId="0" fontId="9" fillId="6" borderId="1" xfId="0" applyFont="1" applyFill="1" applyBorder="1" applyAlignment="1">
      <alignment vertical="center" wrapText="1"/>
    </xf>
    <xf numFmtId="0" fontId="0" fillId="0" borderId="0" xfId="0" applyAlignment="1">
      <alignment horizontal="left" wrapText="1"/>
    </xf>
    <xf numFmtId="0" fontId="0" fillId="0" borderId="0" xfId="0" applyAlignment="1">
      <alignment horizontal="left"/>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0" fillId="0" borderId="1" xfId="3" applyFont="1" applyBorder="1" applyAlignment="1" applyProtection="1">
      <alignment horizontal="center" vertical="center"/>
      <protection locked="0"/>
    </xf>
  </cellXfs>
  <cellStyles count="4">
    <cellStyle name="Moneda" xfId="1" builtinId="4"/>
    <cellStyle name="Moneda [0]" xfId="2" builtinId="7"/>
    <cellStyle name="Normal" xfId="0" builtinId="0"/>
    <cellStyle name="Normal 2" xfId="3" xr:uid="{23079821-7216-4FDF-8293-0851BEBC1C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7"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4.png"/><Relationship Id="rId5" Type="http://schemas.microsoft.com/office/2007/relationships/hdphoto" Target="../media/hdphoto2.wdp"/><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188407</xdr:colOff>
      <xdr:row>2</xdr:row>
      <xdr:rowOff>464013</xdr:rowOff>
    </xdr:from>
    <xdr:to>
      <xdr:col>3</xdr:col>
      <xdr:colOff>1664258</xdr:colOff>
      <xdr:row>2</xdr:row>
      <xdr:rowOff>2902832</xdr:rowOff>
    </xdr:to>
    <xdr:pic>
      <xdr:nvPicPr>
        <xdr:cNvPr id="2" name="image1.png">
          <a:extLst>
            <a:ext uri="{FF2B5EF4-FFF2-40B4-BE49-F238E27FC236}">
              <a16:creationId xmlns:a16="http://schemas.microsoft.com/office/drawing/2014/main" id="{BE6D6DA3-F9D2-4002-8110-01C73646FE6F}"/>
            </a:ext>
          </a:extLst>
        </xdr:cNvPr>
        <xdr:cNvPicPr preferRelativeResize="0"/>
      </xdr:nvPicPr>
      <xdr:blipFill rotWithShape="1">
        <a:blip xmlns:r="http://schemas.openxmlformats.org/officeDocument/2006/relationships" r:embed="rId1" cstate="print"/>
        <a:srcRect l="8086" t="35230" r="77913" b="39568"/>
        <a:stretch/>
      </xdr:blipFill>
      <xdr:spPr>
        <a:xfrm>
          <a:off x="7014657" y="1560831"/>
          <a:ext cx="1475851" cy="2438819"/>
        </a:xfrm>
        <a:prstGeom prst="rect">
          <a:avLst/>
        </a:prstGeom>
        <a:noFill/>
      </xdr:spPr>
    </xdr:pic>
    <xdr:clientData/>
  </xdr:twoCellAnchor>
  <xdr:twoCellAnchor>
    <xdr:from>
      <xdr:col>3</xdr:col>
      <xdr:colOff>527316</xdr:colOff>
      <xdr:row>3</xdr:row>
      <xdr:rowOff>596938</xdr:rowOff>
    </xdr:from>
    <xdr:to>
      <xdr:col>3</xdr:col>
      <xdr:colOff>1412467</xdr:colOff>
      <xdr:row>3</xdr:row>
      <xdr:rowOff>2280650</xdr:rowOff>
    </xdr:to>
    <xdr:pic>
      <xdr:nvPicPr>
        <xdr:cNvPr id="3" name="image5.png">
          <a:extLst>
            <a:ext uri="{FF2B5EF4-FFF2-40B4-BE49-F238E27FC236}">
              <a16:creationId xmlns:a16="http://schemas.microsoft.com/office/drawing/2014/main" id="{9BD86D0D-C8B2-4CAE-A544-80D5C1D697C7}"/>
            </a:ext>
          </a:extLst>
        </xdr:cNvPr>
        <xdr:cNvPicPr preferRelativeResize="0"/>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bright="40000"/>
                  </a14:imgEffect>
                </a14:imgLayer>
              </a14:imgProps>
            </a:ext>
          </a:extLst>
        </a:blip>
        <a:stretch>
          <a:fillRect/>
        </a:stretch>
      </xdr:blipFill>
      <xdr:spPr>
        <a:xfrm>
          <a:off x="7353566" y="4811029"/>
          <a:ext cx="885151" cy="1683712"/>
        </a:xfrm>
        <a:prstGeom prst="rect">
          <a:avLst/>
        </a:prstGeom>
        <a:noFill/>
      </xdr:spPr>
    </xdr:pic>
    <xdr:clientData fLocksWithSheet="0"/>
  </xdr:twoCellAnchor>
  <xdr:twoCellAnchor editAs="oneCell">
    <xdr:from>
      <xdr:col>3</xdr:col>
      <xdr:colOff>238124</xdr:colOff>
      <xdr:row>4</xdr:row>
      <xdr:rowOff>99858</xdr:rowOff>
    </xdr:from>
    <xdr:to>
      <xdr:col>3</xdr:col>
      <xdr:colOff>1828166</xdr:colOff>
      <xdr:row>4</xdr:row>
      <xdr:rowOff>1831676</xdr:rowOff>
    </xdr:to>
    <xdr:pic>
      <xdr:nvPicPr>
        <xdr:cNvPr id="4" name="Imagen 3">
          <a:extLst>
            <a:ext uri="{FF2B5EF4-FFF2-40B4-BE49-F238E27FC236}">
              <a16:creationId xmlns:a16="http://schemas.microsoft.com/office/drawing/2014/main" id="{7DED5FF8-5094-4A46-BB0B-CFE2CEF06910}"/>
            </a:ext>
          </a:extLst>
        </xdr:cNvPr>
        <xdr:cNvPicPr>
          <a:picLocks noChangeAspect="1"/>
        </xdr:cNvPicPr>
      </xdr:nvPicPr>
      <xdr:blipFill rotWithShape="1">
        <a:blip xmlns:r="http://schemas.openxmlformats.org/officeDocument/2006/relationships" r:embed="rId4" cstate="print">
          <a:extLst>
            <a:ext uri="{BEBA8EAE-BF5A-486C-A8C5-ECC9F3942E4B}">
              <a14:imgProps xmlns:a14="http://schemas.microsoft.com/office/drawing/2010/main">
                <a14:imgLayer r:embed="rId5">
                  <a14:imgEffect>
                    <a14:brightnessContrast bright="40000" contrast="40000"/>
                  </a14:imgEffect>
                </a14:imgLayer>
              </a14:imgProps>
            </a:ext>
          </a:extLst>
        </a:blip>
        <a:srcRect l="26013" t="3106" r="22514" b="660"/>
        <a:stretch/>
      </xdr:blipFill>
      <xdr:spPr>
        <a:xfrm>
          <a:off x="4194072" y="7412600"/>
          <a:ext cx="1590042" cy="1731818"/>
        </a:xfrm>
        <a:prstGeom prst="rect">
          <a:avLst/>
        </a:prstGeom>
      </xdr:spPr>
    </xdr:pic>
    <xdr:clientData/>
  </xdr:twoCellAnchor>
  <xdr:twoCellAnchor editAs="oneCell">
    <xdr:from>
      <xdr:col>3</xdr:col>
      <xdr:colOff>448551</xdr:colOff>
      <xdr:row>5</xdr:row>
      <xdr:rowOff>239988</xdr:rowOff>
    </xdr:from>
    <xdr:to>
      <xdr:col>3</xdr:col>
      <xdr:colOff>1477865</xdr:colOff>
      <xdr:row>5</xdr:row>
      <xdr:rowOff>1914360</xdr:rowOff>
    </xdr:to>
    <xdr:pic>
      <xdr:nvPicPr>
        <xdr:cNvPr id="5" name="Imagen 4">
          <a:extLst>
            <a:ext uri="{FF2B5EF4-FFF2-40B4-BE49-F238E27FC236}">
              <a16:creationId xmlns:a16="http://schemas.microsoft.com/office/drawing/2014/main" id="{11389AC4-B117-4196-B5A3-941E67455B7E}"/>
            </a:ext>
          </a:extLst>
        </xdr:cNvPr>
        <xdr:cNvPicPr>
          <a:picLocks noChangeAspect="1"/>
        </xdr:cNvPicPr>
      </xdr:nvPicPr>
      <xdr:blipFill>
        <a:blip xmlns:r="http://schemas.openxmlformats.org/officeDocument/2006/relationships" r:embed="rId6"/>
        <a:stretch>
          <a:fillRect/>
        </a:stretch>
      </xdr:blipFill>
      <xdr:spPr>
        <a:xfrm>
          <a:off x="7274801" y="9433056"/>
          <a:ext cx="1029314" cy="1674372"/>
        </a:xfrm>
        <a:prstGeom prst="rect">
          <a:avLst/>
        </a:prstGeom>
      </xdr:spPr>
    </xdr:pic>
    <xdr:clientData/>
  </xdr:twoCellAnchor>
  <xdr:twoCellAnchor editAs="oneCell">
    <xdr:from>
      <xdr:col>2</xdr:col>
      <xdr:colOff>1573068</xdr:colOff>
      <xdr:row>9</xdr:row>
      <xdr:rowOff>100481</xdr:rowOff>
    </xdr:from>
    <xdr:to>
      <xdr:col>2</xdr:col>
      <xdr:colOff>2063750</xdr:colOff>
      <xdr:row>10</xdr:row>
      <xdr:rowOff>32223</xdr:rowOff>
    </xdr:to>
    <xdr:pic>
      <xdr:nvPicPr>
        <xdr:cNvPr id="6" name="Imagen 5">
          <a:extLst>
            <a:ext uri="{FF2B5EF4-FFF2-40B4-BE49-F238E27FC236}">
              <a16:creationId xmlns:a16="http://schemas.microsoft.com/office/drawing/2014/main" id="{09B0FFD0-0D95-0B24-8C02-DD06B6278CBF}"/>
            </a:ext>
          </a:extLst>
        </xdr:cNvPr>
        <xdr:cNvPicPr>
          <a:picLocks noChangeAspect="1"/>
        </xdr:cNvPicPr>
      </xdr:nvPicPr>
      <xdr:blipFill>
        <a:blip xmlns:r="http://schemas.openxmlformats.org/officeDocument/2006/relationships" r:embed="rId7"/>
        <a:stretch>
          <a:fillRect/>
        </a:stretch>
      </xdr:blipFill>
      <xdr:spPr>
        <a:xfrm>
          <a:off x="5195454" y="15585822"/>
          <a:ext cx="490682" cy="36469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E8081-0574-425C-B27F-F8826B4D5457}">
  <dimension ref="A1:N11"/>
  <sheetViews>
    <sheetView tabSelected="1" topLeftCell="A4" zoomScale="66" zoomScaleNormal="66" workbookViewId="0">
      <selection activeCell="E3" sqref="E3"/>
    </sheetView>
  </sheetViews>
  <sheetFormatPr baseColWidth="10" defaultColWidth="14.42578125" defaultRowHeight="115.5" customHeight="1" x14ac:dyDescent="0.25"/>
  <cols>
    <col min="1" max="1" width="11.5703125" style="10" customWidth="1"/>
    <col min="2" max="2" width="42.85546875" customWidth="1"/>
    <col min="3" max="3" width="48.140625" customWidth="1"/>
    <col min="4" max="4" width="29.28515625" customWidth="1"/>
    <col min="7" max="7" width="0" hidden="1" customWidth="1"/>
    <col min="8" max="8" width="20.42578125" customWidth="1"/>
    <col min="9" max="9" width="29" customWidth="1"/>
    <col min="10" max="10" width="27.42578125" customWidth="1"/>
    <col min="11" max="11" width="22" customWidth="1"/>
    <col min="12" max="12" width="20.85546875" customWidth="1"/>
    <col min="13" max="13" width="20" customWidth="1"/>
    <col min="14" max="14" width="22.85546875" customWidth="1"/>
  </cols>
  <sheetData>
    <row r="1" spans="1:14" s="1" customFormat="1" ht="28.5" customHeight="1" x14ac:dyDescent="0.25">
      <c r="A1" s="19" t="s">
        <v>16</v>
      </c>
      <c r="B1" s="19"/>
      <c r="C1" s="19"/>
      <c r="D1" s="19"/>
      <c r="E1" s="19"/>
      <c r="F1" s="19"/>
      <c r="G1" s="11"/>
      <c r="H1" s="17" t="s">
        <v>17</v>
      </c>
      <c r="I1" s="18"/>
      <c r="J1" s="17" t="s">
        <v>20</v>
      </c>
      <c r="K1" s="18"/>
      <c r="L1" s="17" t="s">
        <v>21</v>
      </c>
      <c r="M1" s="17"/>
      <c r="N1" s="18"/>
    </row>
    <row r="2" spans="1:14" ht="58.5" customHeight="1" x14ac:dyDescent="0.25">
      <c r="A2" s="5" t="s">
        <v>0</v>
      </c>
      <c r="B2" s="5" t="s">
        <v>1</v>
      </c>
      <c r="C2" s="5" t="s">
        <v>4</v>
      </c>
      <c r="D2" s="5" t="s">
        <v>6</v>
      </c>
      <c r="E2" s="5" t="s">
        <v>2</v>
      </c>
      <c r="F2" s="5" t="s">
        <v>12</v>
      </c>
      <c r="G2" s="5" t="s">
        <v>3</v>
      </c>
      <c r="H2" s="6" t="s">
        <v>18</v>
      </c>
      <c r="I2" s="6" t="s">
        <v>14</v>
      </c>
      <c r="J2" s="6" t="s">
        <v>13</v>
      </c>
      <c r="K2" s="6" t="s">
        <v>14</v>
      </c>
      <c r="L2" s="6" t="s">
        <v>19</v>
      </c>
      <c r="M2" s="6" t="s">
        <v>22</v>
      </c>
      <c r="N2" s="6" t="s">
        <v>14</v>
      </c>
    </row>
    <row r="3" spans="1:14" ht="246" customHeight="1" x14ac:dyDescent="0.25">
      <c r="A3" s="9">
        <v>1</v>
      </c>
      <c r="B3" s="7" t="s">
        <v>9</v>
      </c>
      <c r="C3" s="7" t="s">
        <v>5</v>
      </c>
      <c r="D3" s="7"/>
      <c r="E3" s="21" t="s">
        <v>11</v>
      </c>
      <c r="F3" s="4">
        <v>5</v>
      </c>
      <c r="G3" s="1">
        <v>50</v>
      </c>
      <c r="H3" s="2">
        <v>987700</v>
      </c>
      <c r="I3" s="2">
        <f>H3*F3</f>
        <v>4938500</v>
      </c>
      <c r="J3" s="2">
        <v>1272705</v>
      </c>
      <c r="K3" s="2">
        <f>J3*F3</f>
        <v>6363525</v>
      </c>
      <c r="L3" s="2">
        <f>(H3+J3)/2</f>
        <v>1130202.5</v>
      </c>
      <c r="M3" s="2">
        <f>(L3*5.1%)+L3</f>
        <v>1187842.8274999999</v>
      </c>
      <c r="N3" s="2">
        <f>M3*F3</f>
        <v>5939214.1374999993</v>
      </c>
    </row>
    <row r="4" spans="1:14" ht="219" customHeight="1" x14ac:dyDescent="0.25">
      <c r="A4" s="9">
        <v>2</v>
      </c>
      <c r="B4" s="3" t="s">
        <v>25</v>
      </c>
      <c r="C4" s="3" t="s">
        <v>7</v>
      </c>
      <c r="D4" s="3"/>
      <c r="E4" s="4" t="s">
        <v>11</v>
      </c>
      <c r="F4" s="4">
        <v>5</v>
      </c>
      <c r="G4" s="1">
        <v>50</v>
      </c>
      <c r="H4" s="13">
        <v>535500</v>
      </c>
      <c r="I4" s="2">
        <f t="shared" ref="I4:I6" si="0">H4*F4</f>
        <v>2677500</v>
      </c>
      <c r="J4" s="13">
        <v>663723</v>
      </c>
      <c r="K4" s="2">
        <f t="shared" ref="K4:K6" si="1">J4*F4</f>
        <v>3318615</v>
      </c>
      <c r="L4" s="2">
        <f>(H4+J4)/2</f>
        <v>599611.5</v>
      </c>
      <c r="M4" s="2">
        <f t="shared" ref="M4:M6" si="2">(L4*5.1%)+L4</f>
        <v>630191.68649999995</v>
      </c>
      <c r="N4" s="2">
        <f>M4*F4</f>
        <v>3150958.4324999996</v>
      </c>
    </row>
    <row r="5" spans="1:14" ht="172.5" customHeight="1" x14ac:dyDescent="0.25">
      <c r="A5" s="9">
        <v>3</v>
      </c>
      <c r="B5" s="3" t="s">
        <v>10</v>
      </c>
      <c r="C5" s="8" t="s">
        <v>8</v>
      </c>
      <c r="D5" s="3"/>
      <c r="E5" s="4" t="s">
        <v>11</v>
      </c>
      <c r="F5" s="4">
        <v>2</v>
      </c>
      <c r="G5" s="1">
        <v>50</v>
      </c>
      <c r="H5" s="13">
        <v>428400</v>
      </c>
      <c r="I5" s="2">
        <f t="shared" si="0"/>
        <v>856800</v>
      </c>
      <c r="J5" s="13">
        <v>512300</v>
      </c>
      <c r="K5" s="2">
        <f t="shared" si="1"/>
        <v>1024600</v>
      </c>
      <c r="L5" s="2">
        <f>(H5+J5)/2</f>
        <v>470350</v>
      </c>
      <c r="M5" s="2">
        <f t="shared" si="2"/>
        <v>494337.85</v>
      </c>
      <c r="N5" s="2">
        <f>M5*F5</f>
        <v>988675.7</v>
      </c>
    </row>
    <row r="6" spans="1:14" ht="159" customHeight="1" x14ac:dyDescent="0.25">
      <c r="A6" s="9">
        <v>4</v>
      </c>
      <c r="B6" s="3" t="s">
        <v>26</v>
      </c>
      <c r="C6" s="14" t="s">
        <v>27</v>
      </c>
      <c r="D6" s="3"/>
      <c r="E6" s="4" t="s">
        <v>11</v>
      </c>
      <c r="F6" s="4">
        <v>5</v>
      </c>
      <c r="G6" s="1">
        <v>50</v>
      </c>
      <c r="H6" s="13">
        <v>1380400</v>
      </c>
      <c r="I6" s="2">
        <f t="shared" si="0"/>
        <v>6902000</v>
      </c>
      <c r="J6" s="13">
        <v>1505350</v>
      </c>
      <c r="K6" s="2">
        <f t="shared" si="1"/>
        <v>7526750</v>
      </c>
      <c r="L6" s="2">
        <f>(H6+J6)/2</f>
        <v>1442875</v>
      </c>
      <c r="M6" s="2">
        <f t="shared" si="2"/>
        <v>1516461.625</v>
      </c>
      <c r="N6" s="2">
        <f>M6*F6</f>
        <v>7582308.125</v>
      </c>
    </row>
    <row r="7" spans="1:14" ht="45" customHeight="1" x14ac:dyDescent="0.25">
      <c r="A7" s="20" t="s">
        <v>15</v>
      </c>
      <c r="B7" s="17"/>
      <c r="C7" s="17"/>
      <c r="D7" s="17"/>
      <c r="E7" s="17"/>
      <c r="F7" s="17"/>
      <c r="G7" s="11"/>
      <c r="H7" s="12"/>
      <c r="I7" s="2">
        <f>SUM(I3:I6)</f>
        <v>15374800</v>
      </c>
      <c r="J7" s="12"/>
      <c r="K7" s="2">
        <f>SUM(K3:K6)</f>
        <v>18233490</v>
      </c>
      <c r="L7" s="12"/>
      <c r="M7" s="12"/>
      <c r="N7" s="2">
        <f>SUM(N3:N6)</f>
        <v>17661156.394999996</v>
      </c>
    </row>
    <row r="9" spans="1:14" ht="174.75" customHeight="1" x14ac:dyDescent="0.25">
      <c r="A9" s="15" t="s">
        <v>23</v>
      </c>
      <c r="B9" s="16"/>
      <c r="C9" s="16"/>
      <c r="D9" s="16"/>
      <c r="E9" s="16"/>
      <c r="F9" s="16"/>
      <c r="G9" s="16"/>
      <c r="H9" s="16"/>
      <c r="I9" s="16"/>
      <c r="J9" s="16"/>
      <c r="K9" s="16"/>
      <c r="L9" s="16"/>
      <c r="M9" s="16"/>
      <c r="N9" s="16"/>
    </row>
    <row r="10" spans="1:14" ht="33.75" customHeight="1" x14ac:dyDescent="0.25">
      <c r="B10" t="s">
        <v>24</v>
      </c>
    </row>
    <row r="11" spans="1:14" ht="27" customHeight="1" x14ac:dyDescent="0.25"/>
  </sheetData>
  <sheetProtection selectLockedCells="1" selectUnlockedCells="1"/>
  <mergeCells count="6">
    <mergeCell ref="A9:N9"/>
    <mergeCell ref="J1:K1"/>
    <mergeCell ref="L1:N1"/>
    <mergeCell ref="A1:F1"/>
    <mergeCell ref="H1:I1"/>
    <mergeCell ref="A7:F7"/>
  </mergeCells>
  <dataValidations count="1">
    <dataValidation type="whole" operator="greaterThan" allowBlank="1" showInputMessage="1" showErrorMessage="1" sqref="F3:F6 J4:J6 H4:H6" xr:uid="{B62582C9-64BA-4B43-9DE6-F0910D8403CE}">
      <formula1>0</formula1>
    </dataValidation>
  </dataValidations>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Maria Sanchez Acuña</dc:creator>
  <cp:lastModifiedBy>Paula Vannesa Pinzon Chala</cp:lastModifiedBy>
  <cp:lastPrinted>2026-09-15T22:46:27Z</cp:lastPrinted>
  <dcterms:created xsi:type="dcterms:W3CDTF">2026-08-19T20:27:05Z</dcterms:created>
  <dcterms:modified xsi:type="dcterms:W3CDTF">2026-09-21T21:43:56Z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2026-08-19T21:59:09Z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5e4e695f-9f36-4a48-83ae-f3acc64ab6b8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