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LLIAM.WIEST\Desktop\"/>
    </mc:Choice>
  </mc:AlternateContent>
  <xr:revisionPtr revIDLastSave="0" documentId="13_ncr:1_{10737D3D-E324-4076-84E8-16734F8A935D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OPUESTA ECONOMICA(Proponente)" sheetId="269" r:id="rId1"/>
    <sheet name="PRESUPUESTO OFICIAL (Entidad)" sheetId="265" r:id="rId2"/>
    <sheet name="mem" sheetId="27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2" hidden="1">[113]AIU!$D$338:$D$357</definedName>
    <definedName name="__123Graph_A" hidden="1">#REF!</definedName>
    <definedName name="__123Graph_Acaja" hidden="1">[113]EVA!$D$39:$AD$39</definedName>
    <definedName name="__123Graph_ACart_AnticAdic" hidden="1">[113]EVA!$F$95:$I$95</definedName>
    <definedName name="__123Graph_AFACTURAC" hidden="1">[113]Program!$B$120:$Y$120</definedName>
    <definedName name="__123Graph_AGraph2" hidden="1">[113]AIU!$D$338:$D$357</definedName>
    <definedName name="__123Graph_B" hidden="1">#REF!</definedName>
    <definedName name="__123Graph_Bcaja" hidden="1">[113]EVA!$D$56:$AD$56</definedName>
    <definedName name="__123Graph_BCart_AnticAdic" hidden="1">[113]EVA!$F$96:$I$96</definedName>
    <definedName name="__123Graph_Ccaja" hidden="1">[113]EVA!$D$58:$AD$58</definedName>
    <definedName name="__123Graph_CCart_AnticAdic" hidden="1">[113]EVA!$F$97:$I$97</definedName>
    <definedName name="__123Graph_Dcaja" hidden="1">[113]EVA!$D$61:$AD$61</definedName>
    <definedName name="__123Graph_DCart_AnticAdic" hidden="1">[113]EVA!$F$99:$I$99</definedName>
    <definedName name="__123Graph_ECart_AnticAdic" hidden="1">[113]EVA!$F$99:$I$99</definedName>
    <definedName name="__123Graph_LBL_ACart_AnticAdic" hidden="1">[113]EVA!$J$95:$K$95</definedName>
    <definedName name="__123Graph_LBL_Ccaja" hidden="1">[113]EVA!$D$58:$AD$58</definedName>
    <definedName name="__123Graph_LBL_DCart_AnticAdic" hidden="1">[113]EVA!$F$98:$I$98</definedName>
    <definedName name="__123Graph_X" hidden="1">[113]AIU!$C$338:$C$357</definedName>
    <definedName name="__123Graph_Xcaja" hidden="1">[113]EVA!$D$6:$AD$6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[19]PESOS!#REF!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hidden="1">[113]EVA!$F$104:$I$104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_123Graph_BCart_Utilidad" hidden="1">[113]EVA!$F$105:$I$105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_123Graph_CCart_Utilidad" hidden="1">[113]EVA!$F$106:$I$106</definedName>
    <definedName name="_3ane_o10">#REF!</definedName>
    <definedName name="_4__123Graph_LBL_ACart_Utilidad" hidden="1">[113]EVA!$F$109:$I$109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[113]EVA!$F$110:$I$110</definedName>
    <definedName name="_6__123Graph_LBL_CCart_Utilidad" hidden="1">[113]EVA!$F$111:$I$111</definedName>
    <definedName name="_7__123Graph_XCart_Utilidad" hidden="1">[113]EVA!$F$103:$I$103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'PRESUPUESTO OFICIAL (Entidad)'!$I$11:$I$40</definedName>
    <definedName name="_xlnm._FilterDatabase" localSheetId="0" hidden="1">'PROPUESTA ECONOMICA(Proponente)'!$I$11:$I$41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[114]OCTUBRE!#REF!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[114]OCTUBRE!#REF!</definedName>
    <definedName name="_Sort" hidden="1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scount" hidden="1">1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mem!$B$1:$I$35</definedName>
    <definedName name="_xlnm.Print_Area" localSheetId="0">'PROPUESTA ECONOMICA(Proponente)'!$A$1:$M$70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[63]Cronograma!#REF!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periencia1">#REF!</definedName>
    <definedName name="Experiencia2">#REF!</definedName>
    <definedName name="Experiencia3">#REF!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 hidden="1">{"via1",#N/A,TRUE,"general";"via2",#N/A,TRUE,"general";"via3",#N/A,TRUE,"general"}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DO_LISTA">#REF!</definedName>
    <definedName name="mediah_reposo_comida">'[88]CCP,LEYES,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'[86]Informe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2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 localSheetId="2" hidden="1">{"via1",#N/A,TRUE,"general";"via2",#N/A,TRUE,"general";"via3",#N/A,TRUE,"general"}</definedName>
    <definedName name="Q">#REF!</definedName>
    <definedName name="Q_actual">'[96]ORITO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'[99]Form5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'PRESUPUESTO OFICIAL (Entidad)'!$K$42</definedName>
    <definedName name="solver_adj" localSheetId="0" hidden="1">'PROPUESTA ECONOMICA(Proponente)'!$K$47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'PRESUPUESTO OFICIAL (Entidad)'!$K$54</definedName>
    <definedName name="solver_lhs1" localSheetId="0" hidden="1">'PROPUESTA ECONOMICA(Proponente)'!$K$56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'PRESUPUESTO OFICIAL (Entidad)'!$K$54</definedName>
    <definedName name="solver_opt" localSheetId="0" hidden="1">'PROPUESTA ECONOMICA(Proponente)'!$K$56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'PRESUPUESTO OFICIAL (Entidad)'!$K$55</definedName>
    <definedName name="solver_rhs1" localSheetId="0" hidden="1">'PROPUESTA ECONOMICA(Proponente)'!$K$57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[105]Tablas!$B$2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rsion4OK" localSheetId="2" hidden="1">{"Datos de las Curvas",#N/A,TRUE,"TABLA-CALCULOS"}</definedName>
    <definedName name="Version4OK" hidden="1">{"Datos de las Curvas",#N/A,TRUE,"TABLA-CALCULOS"}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_.Datos._.de._.las._.Curvas." localSheetId="2" hidden="1">{"Datos de las Curvas",#N/A,TRUE,"TABLA-CALCULOS"}</definedName>
    <definedName name="wrn.Impresion._.Datos._.de._.las._.Curvas." hidden="1">{"Datos de las Curvas",#N/A,TRUE,"TABLA-CALCULOS"}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270" l="1"/>
  <c r="E28" i="270"/>
  <c r="I28" i="270" s="1"/>
  <c r="I26" i="270"/>
  <c r="D26" i="270"/>
  <c r="C26" i="270"/>
  <c r="D25" i="270"/>
  <c r="C25" i="270"/>
  <c r="I24" i="270"/>
  <c r="D24" i="270"/>
  <c r="C24" i="270"/>
  <c r="I22" i="270"/>
  <c r="C22" i="270"/>
  <c r="I21" i="270"/>
  <c r="C21" i="270"/>
  <c r="L20" i="270"/>
  <c r="I20" i="270"/>
  <c r="C20" i="270"/>
  <c r="I19" i="270"/>
  <c r="F11" i="270"/>
  <c r="G10" i="270"/>
  <c r="E8" i="270"/>
  <c r="D8" i="270"/>
  <c r="C8" i="270"/>
  <c r="I7" i="270"/>
  <c r="D7" i="270"/>
  <c r="C7" i="270"/>
  <c r="I6" i="270"/>
  <c r="D6" i="270"/>
  <c r="C6" i="270"/>
  <c r="I5" i="270"/>
  <c r="D5" i="270"/>
  <c r="C5" i="270"/>
  <c r="I4" i="270"/>
  <c r="D4" i="270"/>
  <c r="C4" i="270"/>
  <c r="K31" i="269"/>
  <c r="K32" i="269"/>
  <c r="K33" i="269"/>
  <c r="K34" i="269"/>
  <c r="K22" i="269"/>
  <c r="K23" i="269"/>
  <c r="K24" i="269"/>
  <c r="K25" i="269"/>
  <c r="K26" i="269"/>
  <c r="K27" i="269"/>
  <c r="K15" i="269"/>
  <c r="K16" i="269"/>
  <c r="K17" i="269"/>
  <c r="K18" i="269"/>
  <c r="D23" i="269"/>
  <c r="D27" i="269"/>
  <c r="D43" i="269"/>
  <c r="D42" i="269"/>
  <c r="D39" i="269"/>
  <c r="D38" i="269"/>
  <c r="F12" i="270" l="1"/>
  <c r="E10" i="270"/>
  <c r="I8" i="270"/>
  <c r="D37" i="269"/>
  <c r="D21" i="269"/>
  <c r="K14" i="269"/>
  <c r="K19" i="269" s="1"/>
  <c r="F13" i="270" l="1"/>
  <c r="E11" i="270"/>
  <c r="K43" i="269"/>
  <c r="K42" i="269"/>
  <c r="K44" i="269" s="1"/>
  <c r="F14" i="270" l="1"/>
  <c r="I11" i="270"/>
  <c r="E12" i="270"/>
  <c r="F15" i="270" l="1"/>
  <c r="I12" i="270"/>
  <c r="H10" i="270" s="1"/>
  <c r="I10" i="270" s="1"/>
  <c r="E13" i="270"/>
  <c r="K38" i="269"/>
  <c r="K37" i="269"/>
  <c r="K39" i="269"/>
  <c r="K40" i="269" l="1"/>
  <c r="F16" i="270"/>
  <c r="I13" i="270"/>
  <c r="E14" i="270"/>
  <c r="K21" i="269"/>
  <c r="K28" i="269" s="1"/>
  <c r="K30" i="269"/>
  <c r="K35" i="269" s="1"/>
  <c r="K45" i="269" l="1"/>
  <c r="I14" i="270"/>
  <c r="E15" i="270"/>
  <c r="K50" i="269"/>
  <c r="K51" i="269" s="1"/>
  <c r="I15" i="270" l="1"/>
  <c r="E16" i="270"/>
  <c r="I16" i="270" l="1"/>
  <c r="E18" i="270"/>
  <c r="I18" i="270" s="1"/>
</calcChain>
</file>

<file path=xl/sharedStrings.xml><?xml version="1.0" encoding="utf-8"?>
<sst xmlns="http://schemas.openxmlformats.org/spreadsheetml/2006/main" count="196" uniqueCount="112">
  <si>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</si>
  <si>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</si>
  <si>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</si>
  <si>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</si>
  <si>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</si>
  <si>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</si>
  <si>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</si>
  <si>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</si>
  <si>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</si>
  <si>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</si>
  <si>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</si>
  <si>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</si>
  <si>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</si>
  <si>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</si>
  <si>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</si>
  <si>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</si>
  <si>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</si>
  <si>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</si>
  <si>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</si>
  <si>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</si>
  <si>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</si>
  <si>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</si>
  <si>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</si>
  <si>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</si>
  <si>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</si>
  <si>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</si>
  <si>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</si>
  <si>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</si>
  <si>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t>[Determinar por la Entidad]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</si>
  <si>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</si>
  <si>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</si>
  <si>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</si>
  <si>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</si>
  <si>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</si>
  <si>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</si>
  <si>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</si>
  <si>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</si>
  <si>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</si>
  <si>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</si>
  <si>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</si>
  <si>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M3</t>
  </si>
  <si>
    <t>M2</t>
  </si>
  <si>
    <t>3.04.06</t>
  </si>
  <si>
    <t>1. PRELIMINARES</t>
  </si>
  <si>
    <t>3.03.10</t>
  </si>
  <si>
    <t>EXCAVACION MANUAL EN MATERIAL COMUN (INCLUYE RETIRO)</t>
  </si>
  <si>
    <t>3.08.15</t>
  </si>
  <si>
    <t>3.09.16</t>
  </si>
  <si>
    <t>3.09.04</t>
  </si>
  <si>
    <t>3.06.04</t>
  </si>
  <si>
    <t>3.08.16</t>
  </si>
  <si>
    <t>HELBER DANILO MARTINEZ CHAPARRO</t>
  </si>
  <si>
    <t>SECRETARIO DE INFRAESTRUCTURA Y PROYECTOS</t>
  </si>
  <si>
    <t>Formulario 1 - Propuesta económica  - Documento tipo de selección abreviada de infraestructura de transporte - versión 4</t>
  </si>
  <si>
    <t>LOCALIZACION Y REPLANTEO TOPOGRÁFICO PARA OBRAS DE INFRAESTRUCTURA VIA</t>
  </si>
  <si>
    <t>KM</t>
  </si>
  <si>
    <t>CONFORMACION DE BOTADERO O ESCOMBRERA</t>
  </si>
  <si>
    <t>DEMOLICIÓN DE SUMIDEROS (INCLUYE RETIRO)</t>
  </si>
  <si>
    <t>UND</t>
  </si>
  <si>
    <t>CORTE DE PAVIMENTO ASFÁLTICO</t>
  </si>
  <si>
    <t>M</t>
  </si>
  <si>
    <t>DEMOLICIÓN DE PAVIMENTO ASFALTICO DE E = 10 CM. (INCLUYE CARGUE Y RETIRO DE SOBRANTES CON ACARREO LIBRE HASTA 5 KM.)</t>
  </si>
  <si>
    <t>3.01.08</t>
  </si>
  <si>
    <t>3.02.01</t>
  </si>
  <si>
    <t>2.01.22</t>
  </si>
  <si>
    <t>3.13.13</t>
  </si>
  <si>
    <t>3.13.16</t>
  </si>
  <si>
    <t>EXCAVACIÓN DE CÓRTES Y CANALES SIN CLASIFICAR INCLUYE ACARREO LIBRE DE 5 KM</t>
  </si>
  <si>
    <t>CONFIGURACIÓN Y COMPACTACION SUBRASANTE PARA VIAS</t>
  </si>
  <si>
    <t xml:space="preserve"> CONFORMACIÓN DE PEDRAPLEN COMPACTO</t>
  </si>
  <si>
    <t>SUMINISTRO, EXTENDIDA Y COMPACTACIÓN DE MATERIAL SELECCIONADO PARA SUBBASE GRANULAR (INCLUYE ACARREO LIBRE DE 5km) NORMA INVIAS 300,320</t>
  </si>
  <si>
    <t>SUMINISTRO, EXTENDIDA Y COMPACTACIÓN DE MATERIAL SELECCIONADO PARA BASE GRANULAR (INCLUYE ACARREO LIBRE DE 5km) NORMA INVIAS 300,330</t>
  </si>
  <si>
    <t>IMPRIMACIÓN CON EMULSIÓN ASFÁLTICA CRL-1H, NORMA INVIAS 400, 411 Y 420</t>
  </si>
  <si>
    <t>SUMINISTRO E INSTALACIÓN DE CARPETA ASFALTICA EN CALIENTE MDC-19. INCLUYE BARRIDO, SOPLADO, SUMINISTRO Y COMPACTACIÓN. (INCLUYE ACARREO LIBRE HASTA 5 KM) NORMA INVIAS  400,450</t>
  </si>
  <si>
    <t>3.02.02</t>
  </si>
  <si>
    <t>3.01.02</t>
  </si>
  <si>
    <t>3.02.10</t>
  </si>
  <si>
    <t>3.04.07</t>
  </si>
  <si>
    <t>3.06.10</t>
  </si>
  <si>
    <t>SUMINISTRO E INSTALACION DE SARDINEL PREFABRICADO A-10, INCLUYE MORTERO DE PEGA SEGUN NORM NTC-4109</t>
  </si>
  <si>
    <t>SUMINISTRO E INSTALACIÓN DE BORDILLO PREFABRICADO A-80 35*20*80</t>
  </si>
  <si>
    <t>CONCRETO ESTRIADO RAMPAS 17.5 MPa - (2500 PSI) (PEATONALES)</t>
  </si>
  <si>
    <t>CONSTRUCCION DE ANDENES E=0.10 M., EN CONCRETO DE 17.5 MPa - (2500 PSI)</t>
  </si>
  <si>
    <t>3.08.23</t>
  </si>
  <si>
    <t>3.08.24</t>
  </si>
  <si>
    <t>SUMINISTRO E INSTALACIÓN DE ARO Y TAPA EN EN CONCRETO PREFABRICADO PARA POZO DE INSPECCIÓN. (D = 1.00 M.</t>
  </si>
  <si>
    <t>SUMIDERO LATERAL EN LADRILLO. DIMENSIONES INTERNAS 0.40 X 0.80 M. H = 1.10 M. (INCLUYE REJILLA PLÁSTICA TRÁFICO PESADO)</t>
  </si>
  <si>
    <t>5.01.03</t>
  </si>
  <si>
    <t>5.02.14</t>
  </si>
  <si>
    <t>SUMINISTRO Y APLICACION DE PINTURA ACRILICA CON MICROESFERAS, LINEAS CONTINUAS Y DISCONTINUAS DE 12 CMS SEGUN NORMA INVIAS</t>
  </si>
  <si>
    <t>SUMINISTRO E INSTALACIÓN DE MARCAS VIALES CON PINTURA DE TRÁFICO SEGUN NORMA INVIAS. (INCLUYE MICROESFERAS</t>
  </si>
  <si>
    <t xml:space="preserve">MEMORIA DE CANTIDADES </t>
  </si>
  <si>
    <t>ITEM</t>
  </si>
  <si>
    <t>LONG (M)</t>
  </si>
  <si>
    <t>ANCHO (M)</t>
  </si>
  <si>
    <t>ESPES (M)</t>
  </si>
  <si>
    <t>NUMERO</t>
  </si>
  <si>
    <t>CANT</t>
  </si>
  <si>
    <t>2. CONSTRUCCION DE ESTRUCTURA DE PAVIMENTO</t>
  </si>
  <si>
    <t>V PIEDRA</t>
  </si>
  <si>
    <t>CONFORMACIÓN COMPACTACIÓN SUBRASANTE CBR=95%, NORMA INVIAS 310</t>
  </si>
  <si>
    <t>PEDRAPLEN COMPACTADO</t>
  </si>
  <si>
    <t>CONSTRUCCIÓN DE CARPETA ASFÁLTICA EN CALIENTE, INCLUYE BARRIDO, SUMINISTRO Y COMPATACION ( INCLUYE ACARREO LIBRE DE 5 km) NORMA INV 400,450</t>
  </si>
  <si>
    <t>3. REPARACIÓN  Y CONSTRUCCIÓN DE ANDENES</t>
  </si>
  <si>
    <t>menos item 3.3</t>
  </si>
  <si>
    <t>4. SUMIDEROS Y POZOS</t>
  </si>
  <si>
    <t>5. DEMARCACIÓN</t>
  </si>
  <si>
    <t>MARCAS VIALES CON PINTURA DE TRAFICO SEGUN NORMA INVIAS Y DISEÑO (INCLUYE MICROESFERAS)</t>
  </si>
  <si>
    <t>WILLIAM A. WIEST SUAREZ</t>
  </si>
  <si>
    <t>PROFESIONAL ESPECIALIZADO</t>
  </si>
  <si>
    <t>SEC DE INFRAESTRUCTURA</t>
  </si>
  <si>
    <t>WILLIAM ANDRES WIEST 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</si>
</sst>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4" formatCode="_(&quot;$&quot;\ * #,##0_);_(&quot;$&quot;\ * \(#,##0\);_(&quot;$&quot;\ * &quot;-&quot;_);_(@_)"/>
    <numFmt numFmtId="205" formatCode="0.00000000"/>
    <numFmt numFmtId="206" formatCode="0.0"/>
  </numFmts>
  <fonts count="6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59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2" fontId="7" fillId="0" borderId="0" applyFont="0" applyFill="0" applyBorder="0" applyAlignment="0" applyProtection="0"/>
    <xf numFmtId="0" fontId="18" fillId="3" borderId="0" applyNumberFormat="0" applyBorder="0" applyAlignment="0" applyProtection="0"/>
    <xf numFmtId="172" fontId="6" fillId="0" borderId="0" applyFont="0" applyFill="0" applyBorder="0" applyAlignment="0" applyProtection="0"/>
    <xf numFmtId="2" fontId="8" fillId="0" borderId="4" applyFont="0" applyBorder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2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7" fontId="8" fillId="0" borderId="46">
      <alignment horizontal="right"/>
    </xf>
    <xf numFmtId="187" fontId="8" fillId="0" borderId="46">
      <alignment horizontal="right"/>
    </xf>
    <xf numFmtId="2" fontId="8" fillId="0" borderId="0"/>
    <xf numFmtId="2" fontId="8" fillId="0" borderId="0"/>
    <xf numFmtId="2" fontId="8" fillId="0" borderId="0"/>
    <xf numFmtId="188" fontId="8" fillId="0" borderId="0"/>
    <xf numFmtId="188" fontId="8" fillId="0" borderId="0"/>
    <xf numFmtId="188" fontId="8" fillId="0" borderId="0"/>
    <xf numFmtId="189" fontId="9" fillId="0" borderId="0"/>
    <xf numFmtId="189" fontId="9" fillId="0" borderId="0"/>
    <xf numFmtId="189" fontId="9" fillId="0" borderId="0"/>
    <xf numFmtId="187" fontId="8" fillId="0" borderId="46">
      <alignment horizontal="right"/>
    </xf>
    <xf numFmtId="190" fontId="6" fillId="0" borderId="0">
      <protection locked="0"/>
    </xf>
    <xf numFmtId="3" fontId="35" fillId="0" borderId="0" applyFont="0" applyFill="0" applyBorder="0" applyAlignment="0" applyProtection="0"/>
    <xf numFmtId="191" fontId="6" fillId="0" borderId="0">
      <protection locked="0"/>
    </xf>
    <xf numFmtId="192" fontId="35" fillId="0" borderId="0" applyFont="0" applyFill="0" applyBorder="0" applyAlignment="0" applyProtection="0"/>
    <xf numFmtId="193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4" fontId="36" fillId="0" borderId="0">
      <protection locked="0"/>
    </xf>
    <xf numFmtId="195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6" fontId="6" fillId="0" borderId="0">
      <protection locked="0"/>
    </xf>
    <xf numFmtId="196" fontId="6" fillId="0" borderId="0">
      <protection locked="0"/>
    </xf>
    <xf numFmtId="0" fontId="18" fillId="3" borderId="0" applyNumberFormat="0" applyBorder="0" applyAlignment="0" applyProtection="0"/>
    <xf numFmtId="197" fontId="8" fillId="0" borderId="0">
      <alignment horizontal="right"/>
    </xf>
    <xf numFmtId="197" fontId="8" fillId="0" borderId="0">
      <alignment horizontal="right"/>
    </xf>
    <xf numFmtId="197" fontId="8" fillId="0" borderId="0">
      <alignment horizontal="right"/>
    </xf>
    <xf numFmtId="198" fontId="8" fillId="0" borderId="0" applyFont="0" applyFill="0" applyBorder="0" applyAlignment="0">
      <alignment horizontal="center"/>
    </xf>
    <xf numFmtId="198" fontId="8" fillId="0" borderId="0" applyFont="0" applyFill="0" applyBorder="0" applyAlignment="0">
      <alignment horizontal="center"/>
    </xf>
    <xf numFmtId="2" fontId="8" fillId="0" borderId="4" applyFont="0" applyBorder="0"/>
    <xf numFmtId="168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99" fontId="8" fillId="0" borderId="0">
      <alignment horizontal="right"/>
    </xf>
    <xf numFmtId="199" fontId="8" fillId="0" borderId="0">
      <alignment horizontal="right"/>
    </xf>
    <xf numFmtId="199" fontId="8" fillId="0" borderId="0">
      <alignment horizontal="right"/>
    </xf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92" fontId="40" fillId="0" borderId="0" applyFont="0" applyFill="0" applyBorder="0" applyAlignment="0" applyProtection="0"/>
    <xf numFmtId="0" fontId="19" fillId="22" borderId="0" applyNumberFormat="0" applyBorder="0" applyAlignment="0" applyProtection="0"/>
    <xf numFmtId="201" fontId="8" fillId="0" borderId="0" applyFont="0" applyFill="0" applyBorder="0" applyAlignment="0">
      <alignment horizontal="center"/>
    </xf>
    <xf numFmtId="201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202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6" fontId="6" fillId="0" borderId="51">
      <protection locked="0"/>
    </xf>
    <xf numFmtId="44" fontId="52" fillId="0" borderId="0" applyFont="0" applyFill="0" applyBorder="0" applyAlignment="0" applyProtection="0"/>
    <xf numFmtId="172" fontId="6" fillId="0" borderId="0" applyFont="0" applyFill="0" applyBorder="0" applyAlignment="0" applyProtection="0"/>
    <xf numFmtId="204" fontId="2" fillId="0" borderId="0" applyFont="0" applyFill="0" applyBorder="0" applyAlignment="0" applyProtection="0"/>
    <xf numFmtId="0" fontId="1" fillId="0" borderId="0"/>
  </cellStyleXfs>
  <cellXfs count="317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6" xfId="89" applyFont="1" applyBorder="1"/>
    <xf numFmtId="0" fontId="34" fillId="0" borderId="37" xfId="89" applyFont="1" applyBorder="1"/>
    <xf numFmtId="0" fontId="34" fillId="0" borderId="34" xfId="89" applyFont="1" applyBorder="1"/>
    <xf numFmtId="0" fontId="34" fillId="0" borderId="35" xfId="89" applyFont="1" applyBorder="1"/>
    <xf numFmtId="0" fontId="34" fillId="0" borderId="0" xfId="90" applyFont="1"/>
    <xf numFmtId="0" fontId="34" fillId="0" borderId="34" xfId="90" applyFont="1" applyBorder="1"/>
    <xf numFmtId="0" fontId="34" fillId="0" borderId="35" xfId="90" applyFont="1" applyBorder="1"/>
    <xf numFmtId="181" fontId="34" fillId="0" borderId="35" xfId="90" applyNumberFormat="1" applyFont="1" applyBorder="1"/>
    <xf numFmtId="183" fontId="34" fillId="0" borderId="35" xfId="90" applyNumberFormat="1" applyFont="1" applyBorder="1"/>
    <xf numFmtId="0" fontId="31" fillId="0" borderId="34" xfId="89" applyFont="1" applyBorder="1"/>
    <xf numFmtId="0" fontId="31" fillId="0" borderId="35" xfId="89" applyFont="1" applyBorder="1"/>
    <xf numFmtId="0" fontId="34" fillId="25" borderId="0" xfId="89" applyFont="1" applyFill="1"/>
    <xf numFmtId="0" fontId="31" fillId="25" borderId="0" xfId="89" applyFont="1" applyFill="1"/>
    <xf numFmtId="0" fontId="34" fillId="25" borderId="35" xfId="89" applyFont="1" applyFill="1" applyBorder="1"/>
    <xf numFmtId="0" fontId="44" fillId="0" borderId="0" xfId="89" applyFont="1"/>
    <xf numFmtId="0" fontId="45" fillId="0" borderId="0" xfId="89" applyFont="1"/>
    <xf numFmtId="0" fontId="46" fillId="0" borderId="18" xfId="126" applyFont="1" applyBorder="1" applyAlignment="1">
      <alignment horizontal="center" vertical="center" wrapText="1"/>
    </xf>
    <xf numFmtId="0" fontId="46" fillId="24" borderId="39" xfId="73" applyFont="1" applyFill="1" applyBorder="1" applyAlignment="1">
      <alignment vertical="center"/>
    </xf>
    <xf numFmtId="0" fontId="46" fillId="24" borderId="41" xfId="73" applyFont="1" applyFill="1" applyBorder="1" applyAlignment="1">
      <alignment vertical="center"/>
    </xf>
    <xf numFmtId="0" fontId="46" fillId="24" borderId="42" xfId="73" applyFont="1" applyFill="1" applyBorder="1" applyAlignment="1">
      <alignment vertical="center"/>
    </xf>
    <xf numFmtId="0" fontId="45" fillId="0" borderId="49" xfId="73" applyFont="1" applyBorder="1" applyAlignment="1">
      <alignment horizontal="center" vertical="center"/>
    </xf>
    <xf numFmtId="0" fontId="45" fillId="0" borderId="17" xfId="74" applyFont="1" applyBorder="1" applyAlignment="1">
      <alignment horizontal="center" vertical="center"/>
    </xf>
    <xf numFmtId="0" fontId="45" fillId="0" borderId="17" xfId="74" applyFont="1" applyBorder="1" applyAlignment="1">
      <alignment horizontal="left" vertical="center" wrapText="1"/>
    </xf>
    <xf numFmtId="4" fontId="45" fillId="0" borderId="17" xfId="39" applyNumberFormat="1" applyFont="1" applyBorder="1" applyAlignment="1">
      <alignment vertical="center" wrapText="1"/>
    </xf>
    <xf numFmtId="166" fontId="45" fillId="0" borderId="17" xfId="62" applyNumberFormat="1" applyFont="1" applyBorder="1" applyAlignment="1">
      <alignment horizontal="right" vertical="center" wrapText="1"/>
    </xf>
    <xf numFmtId="166" fontId="45" fillId="0" borderId="44" xfId="62" applyNumberFormat="1" applyFont="1" applyBorder="1" applyAlignment="1">
      <alignment horizontal="right" vertical="center" wrapText="1"/>
    </xf>
    <xf numFmtId="0" fontId="45" fillId="0" borderId="12" xfId="73" applyFont="1" applyBorder="1" applyAlignment="1">
      <alignment horizontal="left" vertical="center"/>
    </xf>
    <xf numFmtId="0" fontId="45" fillId="0" borderId="13" xfId="74" applyFont="1" applyBorder="1" applyAlignment="1">
      <alignment horizontal="center" vertical="center"/>
    </xf>
    <xf numFmtId="0" fontId="45" fillId="0" borderId="13" xfId="74" applyFont="1" applyBorder="1" applyAlignment="1">
      <alignment horizontal="left" vertical="center" wrapText="1"/>
    </xf>
    <xf numFmtId="166" fontId="45" fillId="0" borderId="22" xfId="62" applyNumberFormat="1" applyFont="1" applyBorder="1" applyAlignment="1">
      <alignment horizontal="right" vertical="center" wrapText="1"/>
    </xf>
    <xf numFmtId="175" fontId="46" fillId="0" borderId="38" xfId="39" applyNumberFormat="1" applyFont="1" applyBorder="1" applyAlignment="1">
      <alignment horizontal="right" vertical="center"/>
    </xf>
    <xf numFmtId="0" fontId="45" fillId="0" borderId="17" xfId="74" applyFont="1" applyBorder="1" applyAlignment="1">
      <alignment horizontal="left" vertical="center"/>
    </xf>
    <xf numFmtId="166" fontId="45" fillId="0" borderId="28" xfId="62" applyNumberFormat="1" applyFont="1" applyBorder="1" applyAlignment="1">
      <alignment horizontal="right" vertical="center" wrapText="1"/>
    </xf>
    <xf numFmtId="0" fontId="45" fillId="0" borderId="17" xfId="135" applyFont="1" applyBorder="1" applyAlignment="1">
      <alignment horizontal="center" vertical="center"/>
    </xf>
    <xf numFmtId="0" fontId="45" fillId="0" borderId="17" xfId="135" applyFont="1" applyBorder="1" applyAlignment="1">
      <alignment horizontal="left" vertical="center"/>
    </xf>
    <xf numFmtId="0" fontId="45" fillId="0" borderId="13" xfId="89" applyFont="1" applyBorder="1"/>
    <xf numFmtId="0" fontId="45" fillId="0" borderId="13" xfId="89" applyFont="1" applyBorder="1" applyAlignment="1">
      <alignment horizontal="center"/>
    </xf>
    <xf numFmtId="0" fontId="45" fillId="0" borderId="17" xfId="73" applyFont="1" applyBorder="1" applyAlignment="1">
      <alignment horizontal="center" vertical="center"/>
    </xf>
    <xf numFmtId="0" fontId="45" fillId="0" borderId="17" xfId="73" applyFont="1" applyBorder="1" applyAlignment="1">
      <alignment horizontal="left" vertical="center" wrapText="1"/>
    </xf>
    <xf numFmtId="0" fontId="45" fillId="0" borderId="17" xfId="126" applyFont="1" applyBorder="1" applyAlignment="1">
      <alignment horizontal="center" vertical="center"/>
    </xf>
    <xf numFmtId="0" fontId="45" fillId="0" borderId="17" xfId="135" applyFont="1" applyBorder="1" applyAlignment="1">
      <alignment horizontal="left" vertical="center" wrapText="1"/>
    </xf>
    <xf numFmtId="166" fontId="45" fillId="0" borderId="17" xfId="62" quotePrefix="1" applyNumberFormat="1" applyFont="1" applyBorder="1" applyAlignment="1">
      <alignment horizontal="right" vertical="center" wrapText="1"/>
    </xf>
    <xf numFmtId="0" fontId="45" fillId="0" borderId="49" xfId="135" applyFont="1" applyBorder="1" applyAlignment="1">
      <alignment horizontal="center" vertical="center"/>
    </xf>
    <xf numFmtId="0" fontId="45" fillId="0" borderId="17" xfId="73" applyFont="1" applyBorder="1" applyAlignment="1">
      <alignment horizontal="center" vertical="center" wrapText="1"/>
    </xf>
    <xf numFmtId="0" fontId="45" fillId="0" borderId="48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6" fontId="45" fillId="0" borderId="43" xfId="62" applyNumberFormat="1" applyFont="1" applyBorder="1" applyAlignment="1">
      <alignment horizontal="right" vertical="center" wrapText="1"/>
    </xf>
    <xf numFmtId="175" fontId="46" fillId="0" borderId="47" xfId="39" applyNumberFormat="1" applyFont="1" applyBorder="1" applyAlignment="1">
      <alignment horizontal="right" vertical="center"/>
    </xf>
    <xf numFmtId="0" fontId="45" fillId="0" borderId="31" xfId="73" applyFont="1" applyBorder="1" applyAlignment="1">
      <alignment horizontal="center" vertical="center"/>
    </xf>
    <xf numFmtId="2" fontId="45" fillId="0" borderId="13" xfId="73" applyNumberFormat="1" applyFont="1" applyBorder="1" applyAlignment="1">
      <alignment horizontal="center" vertical="center"/>
    </xf>
    <xf numFmtId="0" fontId="45" fillId="0" borderId="13" xfId="73" applyFont="1" applyBorder="1" applyAlignment="1">
      <alignment horizontal="left" vertical="center"/>
    </xf>
    <xf numFmtId="0" fontId="45" fillId="0" borderId="13" xfId="73" applyFont="1" applyBorder="1" applyAlignment="1">
      <alignment horizontal="center" vertical="center"/>
    </xf>
    <xf numFmtId="0" fontId="45" fillId="0" borderId="13" xfId="73" applyFont="1" applyBorder="1" applyAlignment="1">
      <alignment horizontal="left" vertical="center" wrapText="1"/>
    </xf>
    <xf numFmtId="186" fontId="46" fillId="24" borderId="42" xfId="73" applyNumberFormat="1" applyFont="1" applyFill="1" applyBorder="1" applyAlignment="1">
      <alignment vertical="center"/>
    </xf>
    <xf numFmtId="49" fontId="46" fillId="0" borderId="0" xfId="131" applyNumberFormat="1" applyFont="1" applyAlignment="1">
      <alignment horizontal="right" vertical="center"/>
    </xf>
    <xf numFmtId="185" fontId="46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0" fontId="47" fillId="0" borderId="16" xfId="128" applyFont="1" applyBorder="1" applyAlignment="1">
      <alignment horizontal="right" vertical="center"/>
    </xf>
    <xf numFmtId="180" fontId="45" fillId="0" borderId="33" xfId="129" applyNumberFormat="1" applyFont="1" applyBorder="1" applyAlignment="1">
      <alignment vertical="center"/>
    </xf>
    <xf numFmtId="0" fontId="45" fillId="0" borderId="19" xfId="128" applyFont="1" applyBorder="1" applyAlignment="1">
      <alignment horizontal="left" vertical="center"/>
    </xf>
    <xf numFmtId="179" fontId="45" fillId="0" borderId="20" xfId="129" applyNumberFormat="1" applyFont="1" applyBorder="1" applyAlignment="1">
      <alignment horizontal="center" vertical="center"/>
    </xf>
    <xf numFmtId="0" fontId="46" fillId="0" borderId="20" xfId="128" applyFont="1" applyBorder="1" applyAlignment="1">
      <alignment vertical="center"/>
    </xf>
    <xf numFmtId="0" fontId="46" fillId="0" borderId="21" xfId="128" applyFont="1" applyBorder="1" applyAlignment="1">
      <alignment horizontal="right" vertical="center"/>
    </xf>
    <xf numFmtId="180" fontId="45" fillId="0" borderId="28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0" xfId="129" applyNumberFormat="1" applyFont="1" applyBorder="1" applyAlignment="1">
      <alignment horizontal="center" vertical="center"/>
    </xf>
    <xf numFmtId="180" fontId="45" fillId="0" borderId="20" xfId="129" applyNumberFormat="1" applyFont="1" applyBorder="1" applyAlignment="1">
      <alignment vertical="center"/>
    </xf>
    <xf numFmtId="0" fontId="45" fillId="0" borderId="21" xfId="128" applyFont="1" applyBorder="1" applyAlignment="1">
      <alignment vertical="center"/>
    </xf>
    <xf numFmtId="0" fontId="46" fillId="0" borderId="19" xfId="128" applyFont="1" applyBorder="1" applyAlignment="1">
      <alignment horizontal="left" vertical="center"/>
    </xf>
    <xf numFmtId="180" fontId="46" fillId="0" borderId="28" xfId="129" applyNumberFormat="1" applyFont="1" applyBorder="1" applyAlignment="1">
      <alignment vertical="center"/>
    </xf>
    <xf numFmtId="0" fontId="45" fillId="0" borderId="19" xfId="128" applyFont="1" applyBorder="1" applyAlignment="1">
      <alignment horizontal="left" vertical="center" wrapText="1"/>
    </xf>
    <xf numFmtId="0" fontId="45" fillId="0" borderId="21" xfId="128" applyFont="1" applyBorder="1" applyAlignment="1">
      <alignment horizontal="right" vertical="center"/>
    </xf>
    <xf numFmtId="0" fontId="45" fillId="0" borderId="0" xfId="128" applyFont="1" applyAlignment="1">
      <alignment horizontal="center" vertical="center" wrapText="1"/>
    </xf>
    <xf numFmtId="0" fontId="46" fillId="0" borderId="25" xfId="128" applyFont="1" applyBorder="1" applyAlignment="1">
      <alignment horizontal="left" vertical="center"/>
    </xf>
    <xf numFmtId="9" fontId="45" fillId="0" borderId="29" xfId="129" applyNumberFormat="1" applyFont="1" applyBorder="1" applyAlignment="1">
      <alignment horizontal="center" vertical="center"/>
    </xf>
    <xf numFmtId="180" fontId="46" fillId="0" borderId="29" xfId="129" applyNumberFormat="1" applyFont="1" applyBorder="1" applyAlignment="1">
      <alignment vertical="center"/>
    </xf>
    <xf numFmtId="0" fontId="45" fillId="0" borderId="26" xfId="128" applyFont="1" applyBorder="1" applyAlignment="1">
      <alignment vertical="center"/>
    </xf>
    <xf numFmtId="2" fontId="45" fillId="0" borderId="0" xfId="128" applyNumberFormat="1" applyFont="1"/>
    <xf numFmtId="180" fontId="45" fillId="0" borderId="0" xfId="129" applyNumberFormat="1" applyFont="1"/>
    <xf numFmtId="39" fontId="46" fillId="0" borderId="0" xfId="129" applyNumberFormat="1" applyFont="1" applyAlignment="1">
      <alignment vertical="center"/>
    </xf>
    <xf numFmtId="0" fontId="46" fillId="0" borderId="32" xfId="79" applyFont="1" applyBorder="1" applyAlignment="1">
      <alignment vertical="center"/>
    </xf>
    <xf numFmtId="185" fontId="46" fillId="26" borderId="44" xfId="60" applyNumberFormat="1" applyFont="1" applyFill="1" applyBorder="1" applyAlignment="1">
      <alignment horizontal="center" vertical="center"/>
    </xf>
    <xf numFmtId="185" fontId="46" fillId="26" borderId="17" xfId="60" applyNumberFormat="1" applyFont="1" applyFill="1" applyBorder="1" applyAlignment="1">
      <alignment horizontal="center" vertical="center"/>
    </xf>
    <xf numFmtId="9" fontId="45" fillId="27" borderId="28" xfId="95" applyFont="1" applyFill="1" applyBorder="1" applyAlignment="1">
      <alignment horizontal="center" vertical="center"/>
    </xf>
    <xf numFmtId="0" fontId="45" fillId="25" borderId="0" xfId="130" applyFont="1" applyFill="1" applyAlignment="1">
      <alignment horizontal="center" vertical="center" wrapText="1"/>
    </xf>
    <xf numFmtId="0" fontId="9" fillId="0" borderId="67" xfId="0" applyFont="1" applyBorder="1" applyAlignment="1">
      <alignment horizontal="left" vertical="center"/>
    </xf>
    <xf numFmtId="0" fontId="8" fillId="0" borderId="67" xfId="0" applyFont="1" applyBorder="1" applyAlignment="1">
      <alignment horizontal="left" vertical="center"/>
    </xf>
    <xf numFmtId="0" fontId="49" fillId="0" borderId="67" xfId="0" applyFont="1" applyBorder="1" applyAlignment="1">
      <alignment horizontal="left" vertical="center"/>
    </xf>
    <xf numFmtId="0" fontId="50" fillId="0" borderId="67" xfId="0" applyFont="1" applyBorder="1" applyAlignment="1">
      <alignment horizontal="left" vertical="center"/>
    </xf>
    <xf numFmtId="0" fontId="45" fillId="0" borderId="58" xfId="0" applyFont="1" applyBorder="1" applyAlignment="1">
      <alignment vertical="center" wrapText="1"/>
    </xf>
    <xf numFmtId="0" fontId="45" fillId="0" borderId="52" xfId="0" applyFont="1" applyBorder="1" applyAlignment="1">
      <alignment vertical="center" wrapText="1"/>
    </xf>
    <xf numFmtId="0" fontId="45" fillId="0" borderId="59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3" xfId="0" applyFont="1" applyBorder="1" applyAlignment="1">
      <alignment vertical="center" wrapText="1"/>
    </xf>
    <xf numFmtId="183" fontId="34" fillId="0" borderId="68" xfId="90" applyNumberFormat="1" applyFont="1" applyBorder="1"/>
    <xf numFmtId="0" fontId="45" fillId="0" borderId="13" xfId="0" applyFont="1" applyBorder="1" applyAlignment="1">
      <alignment vertical="center" wrapText="1"/>
    </xf>
    <xf numFmtId="0" fontId="45" fillId="0" borderId="22" xfId="0" applyFont="1" applyBorder="1" applyAlignment="1">
      <alignment vertical="center" wrapText="1"/>
    </xf>
    <xf numFmtId="0" fontId="45" fillId="0" borderId="12" xfId="0" applyFont="1" applyBorder="1" applyAlignment="1">
      <alignment vertical="center" wrapText="1"/>
    </xf>
    <xf numFmtId="0" fontId="34" fillId="25" borderId="69" xfId="89" applyFont="1" applyFill="1" applyBorder="1"/>
    <xf numFmtId="0" fontId="34" fillId="0" borderId="69" xfId="89" applyFont="1" applyBorder="1"/>
    <xf numFmtId="166" fontId="45" fillId="0" borderId="33" xfId="62" applyNumberFormat="1" applyFont="1" applyBorder="1" applyAlignment="1">
      <alignment horizontal="right" vertical="center" wrapText="1"/>
    </xf>
    <xf numFmtId="0" fontId="34" fillId="0" borderId="62" xfId="89" applyFont="1" applyBorder="1"/>
    <xf numFmtId="0" fontId="34" fillId="0" borderId="62" xfId="89" applyFont="1" applyBorder="1" applyAlignment="1">
      <alignment horizontal="center"/>
    </xf>
    <xf numFmtId="0" fontId="34" fillId="0" borderId="63" xfId="90" applyFont="1" applyBorder="1"/>
    <xf numFmtId="0" fontId="34" fillId="0" borderId="64" xfId="89" applyFont="1" applyBorder="1"/>
    <xf numFmtId="0" fontId="34" fillId="0" borderId="64" xfId="89" applyFont="1" applyBorder="1" applyAlignment="1">
      <alignment horizontal="center"/>
    </xf>
    <xf numFmtId="184" fontId="34" fillId="0" borderId="64" xfId="34" applyNumberFormat="1" applyFont="1" applyBorder="1"/>
    <xf numFmtId="0" fontId="34" fillId="0" borderId="65" xfId="89" applyFont="1" applyBorder="1"/>
    <xf numFmtId="175" fontId="53" fillId="0" borderId="38" xfId="39" applyNumberFormat="1" applyFont="1" applyBorder="1" applyAlignment="1">
      <alignment horizontal="right" vertical="center"/>
    </xf>
    <xf numFmtId="175" fontId="53" fillId="0" borderId="47" xfId="39" applyNumberFormat="1" applyFont="1" applyBorder="1" applyAlignment="1">
      <alignment horizontal="right" vertical="center"/>
    </xf>
    <xf numFmtId="186" fontId="53" fillId="24" borderId="42" xfId="73" applyNumberFormat="1" applyFont="1" applyFill="1" applyBorder="1" applyAlignment="1">
      <alignment vertical="center"/>
    </xf>
    <xf numFmtId="180" fontId="53" fillId="0" borderId="28" xfId="129" applyNumberFormat="1" applyFont="1" applyBorder="1" applyAlignment="1">
      <alignment vertical="center"/>
    </xf>
    <xf numFmtId="0" fontId="6" fillId="0" borderId="17" xfId="0" applyFont="1" applyBorder="1" applyAlignment="1">
      <alignment horizontal="left" vertical="center" wrapText="1"/>
    </xf>
    <xf numFmtId="0" fontId="6" fillId="25" borderId="17" xfId="0" applyFont="1" applyFill="1" applyBorder="1" applyAlignment="1">
      <alignment horizontal="center" vertical="center" wrapText="1"/>
    </xf>
    <xf numFmtId="44" fontId="6" fillId="0" borderId="17" xfId="255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86" fontId="53" fillId="24" borderId="42" xfId="135" applyNumberFormat="1" applyFont="1" applyFill="1" applyBorder="1" applyAlignment="1">
      <alignment vertical="center"/>
    </xf>
    <xf numFmtId="44" fontId="54" fillId="0" borderId="44" xfId="255" applyFont="1" applyFill="1" applyBorder="1" applyAlignment="1">
      <alignment vertical="center" wrapText="1"/>
    </xf>
    <xf numFmtId="175" fontId="53" fillId="0" borderId="38" xfId="39" applyNumberFormat="1" applyFont="1" applyFill="1" applyBorder="1" applyAlignment="1">
      <alignment horizontal="right" vertical="center"/>
    </xf>
    <xf numFmtId="0" fontId="46" fillId="25" borderId="0" xfId="130" applyFont="1" applyFill="1" applyAlignment="1">
      <alignment horizontal="center" vertical="center" wrapText="1"/>
    </xf>
    <xf numFmtId="185" fontId="46" fillId="0" borderId="44" xfId="60" applyNumberFormat="1" applyFont="1" applyFill="1" applyBorder="1" applyAlignment="1">
      <alignment horizontal="center" vertical="center"/>
    </xf>
    <xf numFmtId="185" fontId="46" fillId="0" borderId="17" xfId="60" applyNumberFormat="1" applyFont="1" applyFill="1" applyBorder="1" applyAlignment="1">
      <alignment horizontal="center" vertical="center"/>
    </xf>
    <xf numFmtId="9" fontId="45" fillId="0" borderId="28" xfId="95" applyFont="1" applyFill="1" applyBorder="1" applyAlignment="1">
      <alignment horizontal="center" vertical="center"/>
    </xf>
    <xf numFmtId="0" fontId="45" fillId="0" borderId="53" xfId="0" applyFont="1" applyBorder="1" applyAlignment="1">
      <alignment vertical="center" wrapText="1"/>
    </xf>
    <xf numFmtId="0" fontId="45" fillId="25" borderId="53" xfId="130" applyFont="1" applyFill="1" applyBorder="1" applyAlignment="1">
      <alignment horizontal="center" vertical="center" wrapText="1"/>
    </xf>
    <xf numFmtId="0" fontId="46" fillId="25" borderId="27" xfId="73" applyFont="1" applyFill="1" applyBorder="1" applyAlignment="1">
      <alignment horizontal="center" vertical="center" wrapText="1"/>
    </xf>
    <xf numFmtId="0" fontId="46" fillId="25" borderId="18" xfId="73" applyFont="1" applyFill="1" applyBorder="1" applyAlignment="1">
      <alignment horizontal="center" vertical="center" wrapText="1"/>
    </xf>
    <xf numFmtId="4" fontId="46" fillId="25" borderId="27" xfId="73" applyNumberFormat="1" applyFont="1" applyFill="1" applyBorder="1" applyAlignment="1">
      <alignment horizontal="center" vertical="center" wrapText="1"/>
    </xf>
    <xf numFmtId="4" fontId="46" fillId="25" borderId="18" xfId="73" applyNumberFormat="1" applyFont="1" applyFill="1" applyBorder="1" applyAlignment="1">
      <alignment horizontal="center" vertical="center" wrapText="1"/>
    </xf>
    <xf numFmtId="4" fontId="46" fillId="25" borderId="33" xfId="73" applyNumberFormat="1" applyFont="1" applyFill="1" applyBorder="1" applyAlignment="1">
      <alignment horizontal="center" vertical="center" wrapText="1"/>
    </xf>
    <xf numFmtId="4" fontId="46" fillId="25" borderId="40" xfId="73" applyNumberFormat="1" applyFont="1" applyFill="1" applyBorder="1" applyAlignment="1">
      <alignment horizontal="center" vertical="center" wrapText="1"/>
    </xf>
    <xf numFmtId="0" fontId="46" fillId="24" borderId="39" xfId="135" applyFont="1" applyFill="1" applyBorder="1" applyAlignment="1">
      <alignment horizontal="right" vertical="center"/>
    </xf>
    <xf numFmtId="0" fontId="46" fillId="24" borderId="41" xfId="135" applyFont="1" applyFill="1" applyBorder="1" applyAlignment="1">
      <alignment horizontal="right" vertical="center"/>
    </xf>
    <xf numFmtId="0" fontId="46" fillId="24" borderId="50" xfId="135" applyFont="1" applyFill="1" applyBorder="1" applyAlignment="1">
      <alignment horizontal="right" vertical="center"/>
    </xf>
    <xf numFmtId="0" fontId="45" fillId="25" borderId="18" xfId="130" applyFont="1" applyFill="1" applyBorder="1" applyAlignment="1">
      <alignment horizontal="center" vertical="center" wrapText="1"/>
    </xf>
    <xf numFmtId="0" fontId="45" fillId="25" borderId="40" xfId="130" applyFont="1" applyFill="1" applyBorder="1" applyAlignment="1">
      <alignment horizontal="center" vertical="center" wrapText="1"/>
    </xf>
    <xf numFmtId="0" fontId="46" fillId="0" borderId="17" xfId="130" applyFont="1" applyBorder="1" applyAlignment="1">
      <alignment horizontal="center" vertical="center" wrapText="1"/>
    </xf>
    <xf numFmtId="0" fontId="46" fillId="0" borderId="17" xfId="130" applyFont="1" applyBorder="1" applyAlignment="1">
      <alignment horizontal="center" vertical="center"/>
    </xf>
    <xf numFmtId="3" fontId="46" fillId="0" borderId="17" xfId="130" applyNumberFormat="1" applyFont="1" applyBorder="1" applyAlignment="1">
      <alignment horizontal="center" vertical="center" wrapText="1"/>
    </xf>
    <xf numFmtId="3" fontId="46" fillId="0" borderId="17" xfId="130" applyNumberFormat="1" applyFont="1" applyBorder="1" applyAlignment="1">
      <alignment horizontal="center" vertical="center"/>
    </xf>
    <xf numFmtId="0" fontId="45" fillId="0" borderId="32" xfId="128" applyFont="1" applyBorder="1" applyAlignment="1">
      <alignment horizontal="left" vertical="center" wrapText="1"/>
    </xf>
    <xf numFmtId="0" fontId="45" fillId="0" borderId="15" xfId="128" applyFont="1" applyBorder="1" applyAlignment="1">
      <alignment horizontal="left" vertical="center" wrapText="1"/>
    </xf>
    <xf numFmtId="0" fontId="45" fillId="0" borderId="16" xfId="128" applyFont="1" applyBorder="1" applyAlignment="1">
      <alignment horizontal="left" vertical="center" wrapText="1"/>
    </xf>
    <xf numFmtId="3" fontId="46" fillId="0" borderId="23" xfId="130" applyNumberFormat="1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55" fillId="25" borderId="0" xfId="130" applyFont="1" applyFill="1" applyAlignment="1">
      <alignment horizontal="center" vertical="center" wrapText="1"/>
    </xf>
    <xf numFmtId="0" fontId="48" fillId="0" borderId="66" xfId="89" applyFont="1" applyBorder="1" applyAlignment="1">
      <alignment horizontal="center" wrapText="1"/>
    </xf>
    <xf numFmtId="0" fontId="45" fillId="0" borderId="15" xfId="79" applyFont="1" applyBorder="1" applyAlignment="1">
      <alignment horizontal="center" vertical="center"/>
    </xf>
    <xf numFmtId="0" fontId="45" fillId="0" borderId="24" xfId="79" applyFont="1" applyBorder="1" applyAlignment="1">
      <alignment horizontal="center" vertical="center"/>
    </xf>
    <xf numFmtId="0" fontId="46" fillId="0" borderId="0" xfId="130" applyFont="1" applyAlignment="1">
      <alignment horizontal="center" vertical="center"/>
    </xf>
    <xf numFmtId="0" fontId="46" fillId="0" borderId="13" xfId="130" applyFont="1" applyBorder="1" applyAlignment="1">
      <alignment horizontal="center"/>
    </xf>
    <xf numFmtId="0" fontId="45" fillId="27" borderId="30" xfId="89" applyFont="1" applyFill="1" applyBorder="1" applyAlignment="1">
      <alignment horizontal="left" wrapText="1"/>
    </xf>
    <xf numFmtId="0" fontId="45" fillId="27" borderId="27" xfId="89" applyFont="1" applyFill="1" applyBorder="1" applyAlignment="1">
      <alignment horizontal="left" wrapText="1"/>
    </xf>
    <xf numFmtId="0" fontId="45" fillId="27" borderId="33" xfId="89" applyFont="1" applyFill="1" applyBorder="1" applyAlignment="1">
      <alignment horizontal="left" wrapText="1"/>
    </xf>
    <xf numFmtId="0" fontId="45" fillId="27" borderId="45" xfId="89" applyFont="1" applyFill="1" applyBorder="1" applyAlignment="1">
      <alignment horizontal="left" wrapText="1"/>
    </xf>
    <xf numFmtId="0" fontId="45" fillId="27" borderId="18" xfId="89" applyFont="1" applyFill="1" applyBorder="1" applyAlignment="1">
      <alignment horizontal="left" wrapText="1"/>
    </xf>
    <xf numFmtId="0" fontId="45" fillId="27" borderId="40" xfId="89" applyFont="1" applyFill="1" applyBorder="1" applyAlignment="1">
      <alignment horizontal="left" wrapText="1"/>
    </xf>
    <xf numFmtId="0" fontId="45" fillId="0" borderId="61" xfId="89" applyFont="1" applyBorder="1" applyAlignment="1">
      <alignment horizontal="center" wrapText="1"/>
    </xf>
    <xf numFmtId="0" fontId="45" fillId="0" borderId="53" xfId="89" applyFont="1" applyBorder="1" applyAlignment="1">
      <alignment horizontal="center" wrapText="1"/>
    </xf>
    <xf numFmtId="0" fontId="45" fillId="0" borderId="60" xfId="89" applyFont="1" applyBorder="1" applyAlignment="1">
      <alignment horizontal="center" wrapText="1"/>
    </xf>
    <xf numFmtId="0" fontId="46" fillId="24" borderId="13" xfId="73" applyFont="1" applyFill="1" applyBorder="1" applyAlignment="1">
      <alignment horizontal="left" vertical="center"/>
    </xf>
    <xf numFmtId="0" fontId="46" fillId="24" borderId="14" xfId="73" applyFont="1" applyFill="1" applyBorder="1" applyAlignment="1">
      <alignment horizontal="left" vertical="center"/>
    </xf>
    <xf numFmtId="0" fontId="46" fillId="25" borderId="30" xfId="73" applyFont="1" applyFill="1" applyBorder="1" applyAlignment="1">
      <alignment horizontal="center" vertical="center" wrapText="1"/>
    </xf>
    <xf numFmtId="0" fontId="46" fillId="25" borderId="45" xfId="73" applyFont="1" applyFill="1" applyBorder="1" applyAlignment="1">
      <alignment horizontal="center" vertical="center" wrapText="1"/>
    </xf>
    <xf numFmtId="0" fontId="46" fillId="0" borderId="27" xfId="126" applyFont="1" applyBorder="1" applyAlignment="1">
      <alignment horizontal="center" vertical="center" wrapText="1"/>
    </xf>
    <xf numFmtId="0" fontId="46" fillId="0" borderId="0" xfId="130" applyFont="1" applyAlignment="1">
      <alignment horizontal="center" vertical="top"/>
    </xf>
    <xf numFmtId="0" fontId="45" fillId="27" borderId="49" xfId="89" applyFont="1" applyFill="1" applyBorder="1" applyAlignment="1">
      <alignment horizontal="left" vertical="center" wrapText="1"/>
    </xf>
    <xf numFmtId="0" fontId="45" fillId="27" borderId="23" xfId="89" applyFont="1" applyFill="1" applyBorder="1" applyAlignment="1">
      <alignment horizontal="left" vertical="center" wrapText="1"/>
    </xf>
    <xf numFmtId="0" fontId="45" fillId="27" borderId="44" xfId="89" applyFont="1" applyFill="1" applyBorder="1" applyAlignment="1">
      <alignment horizontal="left" vertical="center" wrapText="1"/>
    </xf>
    <xf numFmtId="0" fontId="45" fillId="27" borderId="31" xfId="89" applyFont="1" applyFill="1" applyBorder="1" applyAlignment="1">
      <alignment horizontal="left" vertical="center" wrapText="1"/>
    </xf>
    <xf numFmtId="0" fontId="45" fillId="27" borderId="17" xfId="89" applyFont="1" applyFill="1" applyBorder="1" applyAlignment="1">
      <alignment horizontal="left" vertical="center" wrapText="1"/>
    </xf>
    <xf numFmtId="0" fontId="45" fillId="27" borderId="28" xfId="89" applyFont="1" applyFill="1" applyBorder="1" applyAlignment="1">
      <alignment horizontal="left" vertical="center" wrapText="1"/>
    </xf>
    <xf numFmtId="0" fontId="45" fillId="26" borderId="19" xfId="89" applyFont="1" applyFill="1" applyBorder="1" applyAlignment="1">
      <alignment horizontal="center" vertical="center" wrapText="1"/>
    </xf>
    <xf numFmtId="0" fontId="45" fillId="26" borderId="20" xfId="89" applyFont="1" applyFill="1" applyBorder="1" applyAlignment="1">
      <alignment horizontal="center" vertical="center" wrapText="1"/>
    </xf>
    <xf numFmtId="0" fontId="45" fillId="26" borderId="54" xfId="89" applyFont="1" applyFill="1" applyBorder="1" applyAlignment="1">
      <alignment horizontal="center" vertical="center" wrapText="1"/>
    </xf>
    <xf numFmtId="0" fontId="43" fillId="0" borderId="66" xfId="89" applyFont="1" applyBorder="1" applyAlignment="1">
      <alignment horizontal="center" wrapText="1"/>
    </xf>
    <xf numFmtId="0" fontId="45" fillId="26" borderId="31" xfId="130" applyFont="1" applyFill="1" applyBorder="1" applyAlignment="1">
      <alignment vertical="center" wrapText="1"/>
    </xf>
    <xf numFmtId="0" fontId="45" fillId="26" borderId="17" xfId="130" applyFont="1" applyFill="1" applyBorder="1" applyAlignment="1">
      <alignment vertical="center" wrapText="1"/>
    </xf>
    <xf numFmtId="0" fontId="46" fillId="24" borderId="12" xfId="73" applyFont="1" applyFill="1" applyBorder="1" applyAlignment="1">
      <alignment horizontal="left" vertical="center"/>
    </xf>
    <xf numFmtId="0" fontId="46" fillId="24" borderId="39" xfId="73" applyFont="1" applyFill="1" applyBorder="1" applyAlignment="1">
      <alignment horizontal="right" vertical="center"/>
    </xf>
    <xf numFmtId="0" fontId="46" fillId="24" borderId="41" xfId="73" applyFont="1" applyFill="1" applyBorder="1" applyAlignment="1">
      <alignment horizontal="right" vertical="center"/>
    </xf>
    <xf numFmtId="0" fontId="46" fillId="24" borderId="50" xfId="73" applyFont="1" applyFill="1" applyBorder="1" applyAlignment="1">
      <alignment horizontal="right" vertical="center"/>
    </xf>
    <xf numFmtId="0" fontId="46" fillId="26" borderId="17" xfId="130" applyFont="1" applyFill="1" applyBorder="1" applyAlignment="1">
      <alignment horizontal="center" vertical="center" wrapText="1"/>
    </xf>
    <xf numFmtId="0" fontId="46" fillId="26" borderId="17" xfId="130" applyFont="1" applyFill="1" applyBorder="1" applyAlignment="1">
      <alignment horizontal="center" vertical="center"/>
    </xf>
    <xf numFmtId="3" fontId="46" fillId="26" borderId="17" xfId="130" applyNumberFormat="1" applyFont="1" applyFill="1" applyBorder="1" applyAlignment="1">
      <alignment horizontal="center" vertical="center" wrapText="1"/>
    </xf>
    <xf numFmtId="3" fontId="46" fillId="26" borderId="17" xfId="130" applyNumberFormat="1" applyFont="1" applyFill="1" applyBorder="1" applyAlignment="1">
      <alignment horizontal="center" vertical="center"/>
    </xf>
    <xf numFmtId="3" fontId="46" fillId="26" borderId="23" xfId="130" applyNumberFormat="1" applyFont="1" applyFill="1" applyBorder="1" applyAlignment="1">
      <alignment horizontal="center" vertical="center" wrapText="1"/>
    </xf>
    <xf numFmtId="0" fontId="57" fillId="0" borderId="17" xfId="228" applyFont="1" applyBorder="1" applyAlignment="1">
      <alignment horizontal="center" vertical="center"/>
    </xf>
    <xf numFmtId="0" fontId="55" fillId="25" borderId="30" xfId="73" applyFont="1" applyFill="1" applyBorder="1" applyAlignment="1">
      <alignment horizontal="center" vertical="center" wrapText="1"/>
    </xf>
    <xf numFmtId="0" fontId="55" fillId="25" borderId="27" xfId="73" applyFont="1" applyFill="1" applyBorder="1" applyAlignment="1">
      <alignment horizontal="center" vertical="center" wrapText="1"/>
    </xf>
    <xf numFmtId="0" fontId="55" fillId="0" borderId="27" xfId="126" applyFont="1" applyBorder="1" applyAlignment="1">
      <alignment horizontal="center" vertical="center" wrapText="1"/>
    </xf>
    <xf numFmtId="4" fontId="55" fillId="25" borderId="27" xfId="73" applyNumberFormat="1" applyFont="1" applyFill="1" applyBorder="1" applyAlignment="1">
      <alignment horizontal="center" vertical="center" wrapText="1"/>
    </xf>
    <xf numFmtId="4" fontId="55" fillId="25" borderId="33" xfId="73" applyNumberFormat="1" applyFont="1" applyFill="1" applyBorder="1" applyAlignment="1">
      <alignment horizontal="center" vertical="center" wrapText="1"/>
    </xf>
    <xf numFmtId="0" fontId="55" fillId="25" borderId="45" xfId="73" applyFont="1" applyFill="1" applyBorder="1" applyAlignment="1">
      <alignment horizontal="center" vertical="center" wrapText="1"/>
    </xf>
    <xf numFmtId="0" fontId="55" fillId="25" borderId="18" xfId="73" applyFont="1" applyFill="1" applyBorder="1" applyAlignment="1">
      <alignment horizontal="center" vertical="center" wrapText="1"/>
    </xf>
    <xf numFmtId="0" fontId="55" fillId="0" borderId="18" xfId="126" applyFont="1" applyBorder="1" applyAlignment="1">
      <alignment horizontal="center" vertical="center" wrapText="1"/>
    </xf>
    <xf numFmtId="4" fontId="55" fillId="25" borderId="18" xfId="73" applyNumberFormat="1" applyFont="1" applyFill="1" applyBorder="1" applyAlignment="1">
      <alignment horizontal="center" vertical="center" wrapText="1"/>
    </xf>
    <xf numFmtId="4" fontId="55" fillId="25" borderId="40" xfId="73" applyNumberFormat="1" applyFont="1" applyFill="1" applyBorder="1" applyAlignment="1">
      <alignment horizontal="center" vertical="center" wrapText="1"/>
    </xf>
    <xf numFmtId="0" fontId="55" fillId="24" borderId="57" xfId="73" applyFont="1" applyFill="1" applyBorder="1" applyAlignment="1">
      <alignment vertical="center"/>
    </xf>
    <xf numFmtId="0" fontId="55" fillId="24" borderId="56" xfId="73" applyFont="1" applyFill="1" applyBorder="1" applyAlignment="1">
      <alignment vertical="center"/>
    </xf>
    <xf numFmtId="0" fontId="55" fillId="24" borderId="55" xfId="73" applyFont="1" applyFill="1" applyBorder="1" applyAlignment="1">
      <alignment vertical="center"/>
    </xf>
    <xf numFmtId="0" fontId="6" fillId="0" borderId="17" xfId="135" applyFont="1" applyBorder="1" applyAlignment="1">
      <alignment horizontal="center" vertical="center"/>
    </xf>
    <xf numFmtId="0" fontId="32" fillId="0" borderId="17" xfId="135" applyFont="1" applyBorder="1" applyAlignment="1">
      <alignment horizontal="center" vertical="center"/>
    </xf>
    <xf numFmtId="44" fontId="27" fillId="0" borderId="17" xfId="255" applyFont="1" applyBorder="1" applyAlignment="1">
      <alignment vertical="center" wrapText="1"/>
    </xf>
    <xf numFmtId="0" fontId="6" fillId="0" borderId="12" xfId="73" applyFont="1" applyBorder="1" applyAlignment="1">
      <alignment horizontal="left" vertical="center"/>
    </xf>
    <xf numFmtId="0" fontId="6" fillId="0" borderId="13" xfId="74" applyFont="1" applyBorder="1" applyAlignment="1">
      <alignment horizontal="center" vertical="center"/>
    </xf>
    <xf numFmtId="0" fontId="6" fillId="0" borderId="13" xfId="74" applyFont="1" applyBorder="1" applyAlignment="1">
      <alignment horizontal="left" vertical="center" wrapText="1"/>
    </xf>
    <xf numFmtId="166" fontId="6" fillId="0" borderId="22" xfId="62" applyNumberFormat="1" applyFont="1" applyBorder="1" applyAlignment="1">
      <alignment horizontal="right" vertical="center" wrapText="1"/>
    </xf>
    <xf numFmtId="0" fontId="6" fillId="0" borderId="13" xfId="89" applyFont="1" applyBorder="1"/>
    <xf numFmtId="0" fontId="6" fillId="0" borderId="13" xfId="89" applyFont="1" applyBorder="1" applyAlignment="1">
      <alignment horizontal="center"/>
    </xf>
    <xf numFmtId="0" fontId="6" fillId="0" borderId="22" xfId="89" applyFont="1" applyBorder="1"/>
    <xf numFmtId="0" fontId="27" fillId="0" borderId="17" xfId="0" applyFont="1" applyBorder="1" applyAlignment="1">
      <alignment horizontal="center" wrapText="1"/>
    </xf>
    <xf numFmtId="0" fontId="27" fillId="0" borderId="17" xfId="0" applyFont="1" applyBorder="1" applyAlignment="1">
      <alignment horizontal="center" vertical="center" wrapText="1"/>
    </xf>
    <xf numFmtId="44" fontId="27" fillId="0" borderId="17" xfId="255" applyFont="1" applyBorder="1" applyAlignment="1">
      <alignment wrapText="1"/>
    </xf>
    <xf numFmtId="0" fontId="6" fillId="0" borderId="48" xfId="73" applyFont="1" applyBorder="1" applyAlignment="1">
      <alignment horizontal="left" vertical="center"/>
    </xf>
    <xf numFmtId="0" fontId="6" fillId="0" borderId="0" xfId="73" applyFont="1" applyAlignment="1">
      <alignment horizontal="center" vertical="center"/>
    </xf>
    <xf numFmtId="0" fontId="6" fillId="0" borderId="0" xfId="73" applyFont="1" applyAlignment="1">
      <alignment horizontal="left" vertical="center" wrapText="1"/>
    </xf>
    <xf numFmtId="166" fontId="6" fillId="0" borderId="26" xfId="62" applyNumberFormat="1" applyFont="1" applyBorder="1" applyAlignment="1">
      <alignment horizontal="right" vertical="center" wrapText="1"/>
    </xf>
    <xf numFmtId="2" fontId="6" fillId="0" borderId="13" xfId="73" applyNumberFormat="1" applyFont="1" applyBorder="1" applyAlignment="1">
      <alignment horizontal="center" vertical="center"/>
    </xf>
    <xf numFmtId="0" fontId="6" fillId="0" borderId="13" xfId="73" applyFont="1" applyBorder="1" applyAlignment="1">
      <alignment horizontal="left" vertical="center"/>
    </xf>
    <xf numFmtId="0" fontId="6" fillId="0" borderId="13" xfId="73" applyFont="1" applyBorder="1" applyAlignment="1">
      <alignment horizontal="center" vertical="center"/>
    </xf>
    <xf numFmtId="0" fontId="34" fillId="0" borderId="0" xfId="89" applyNumberFormat="1" applyFont="1"/>
    <xf numFmtId="0" fontId="34" fillId="0" borderId="62" xfId="89" applyNumberFormat="1" applyFont="1" applyBorder="1"/>
    <xf numFmtId="0" fontId="55" fillId="25" borderId="27" xfId="73" applyNumberFormat="1" applyFont="1" applyFill="1" applyBorder="1" applyAlignment="1">
      <alignment horizontal="center" vertical="center" wrapText="1"/>
    </xf>
    <xf numFmtId="0" fontId="55" fillId="25" borderId="18" xfId="73" applyNumberFormat="1" applyFont="1" applyFill="1" applyBorder="1" applyAlignment="1">
      <alignment horizontal="center" vertical="center" wrapText="1"/>
    </xf>
    <xf numFmtId="0" fontId="55" fillId="24" borderId="56" xfId="73" applyNumberFormat="1" applyFont="1" applyFill="1" applyBorder="1" applyAlignment="1">
      <alignment vertical="center"/>
    </xf>
    <xf numFmtId="0" fontId="6" fillId="0" borderId="17" xfId="34" applyNumberFormat="1" applyFont="1" applyFill="1" applyBorder="1" applyAlignment="1">
      <alignment horizontal="center" vertical="center" wrapText="1"/>
    </xf>
    <xf numFmtId="0" fontId="6" fillId="25" borderId="17" xfId="34" applyNumberFormat="1" applyFont="1" applyFill="1" applyBorder="1" applyAlignment="1">
      <alignment horizontal="center" vertical="center" wrapText="1"/>
    </xf>
    <xf numFmtId="0" fontId="6" fillId="0" borderId="29" xfId="39" applyNumberFormat="1" applyFont="1" applyBorder="1" applyAlignment="1">
      <alignment vertical="center" wrapText="1"/>
    </xf>
    <xf numFmtId="0" fontId="6" fillId="0" borderId="13" xfId="39" applyNumberFormat="1" applyFont="1" applyBorder="1" applyAlignment="1">
      <alignment vertical="center" wrapText="1"/>
    </xf>
    <xf numFmtId="0" fontId="6" fillId="0" borderId="20" xfId="39" applyNumberFormat="1" applyFont="1" applyBorder="1" applyAlignment="1">
      <alignment vertical="center" wrapText="1"/>
    </xf>
    <xf numFmtId="0" fontId="46" fillId="0" borderId="0" xfId="131" applyNumberFormat="1" applyFont="1" applyAlignment="1">
      <alignment horizontal="right" vertical="center"/>
    </xf>
    <xf numFmtId="0" fontId="46" fillId="0" borderId="20" xfId="128" applyNumberFormat="1" applyFont="1" applyBorder="1" applyAlignment="1">
      <alignment vertical="center"/>
    </xf>
    <xf numFmtId="0" fontId="45" fillId="0" borderId="20" xfId="129" applyNumberFormat="1" applyFont="1" applyBorder="1" applyAlignment="1">
      <alignment vertical="center"/>
    </xf>
    <xf numFmtId="0" fontId="46" fillId="0" borderId="29" xfId="129" applyNumberFormat="1" applyFont="1" applyBorder="1" applyAlignment="1">
      <alignment vertical="center"/>
    </xf>
    <xf numFmtId="0" fontId="45" fillId="0" borderId="0" xfId="128" applyNumberFormat="1" applyFont="1"/>
    <xf numFmtId="0" fontId="45" fillId="25" borderId="0" xfId="130" applyNumberFormat="1" applyFont="1" applyFill="1" applyAlignment="1">
      <alignment horizontal="center" vertical="center" wrapText="1"/>
    </xf>
    <xf numFmtId="0" fontId="45" fillId="25" borderId="53" xfId="130" applyNumberFormat="1" applyFont="1" applyFill="1" applyBorder="1" applyAlignment="1">
      <alignment horizontal="center" vertical="center" wrapText="1"/>
    </xf>
    <xf numFmtId="0" fontId="34" fillId="0" borderId="64" xfId="89" applyNumberFormat="1" applyFont="1" applyBorder="1"/>
    <xf numFmtId="0" fontId="31" fillId="0" borderId="0" xfId="89" applyNumberFormat="1" applyFont="1"/>
    <xf numFmtId="0" fontId="1" fillId="0" borderId="0" xfId="258"/>
    <xf numFmtId="0" fontId="1" fillId="0" borderId="0" xfId="258" applyAlignment="1">
      <alignment horizontal="center" vertical="center"/>
    </xf>
    <xf numFmtId="0" fontId="58" fillId="0" borderId="70" xfId="258" applyFont="1" applyBorder="1" applyAlignment="1">
      <alignment horizontal="center" vertical="center"/>
    </xf>
    <xf numFmtId="0" fontId="58" fillId="0" borderId="71" xfId="258" applyFont="1" applyBorder="1" applyAlignment="1">
      <alignment horizontal="center" vertical="center"/>
    </xf>
    <xf numFmtId="0" fontId="58" fillId="0" borderId="72" xfId="258" applyFont="1" applyBorder="1" applyAlignment="1">
      <alignment horizontal="center" vertical="center"/>
    </xf>
    <xf numFmtId="0" fontId="59" fillId="0" borderId="73" xfId="258" applyFont="1" applyBorder="1"/>
    <xf numFmtId="0" fontId="55" fillId="0" borderId="70" xfId="135" applyFont="1" applyBorder="1" applyAlignment="1">
      <alignment horizontal="center" vertical="center"/>
    </xf>
    <xf numFmtId="0" fontId="55" fillId="0" borderId="71" xfId="135" applyFont="1" applyBorder="1" applyAlignment="1">
      <alignment horizontal="center" vertical="center"/>
    </xf>
    <xf numFmtId="0" fontId="60" fillId="0" borderId="71" xfId="258" applyFont="1" applyBorder="1" applyAlignment="1">
      <alignment horizontal="center" vertical="center" wrapText="1"/>
    </xf>
    <xf numFmtId="0" fontId="60" fillId="0" borderId="72" xfId="258" applyFont="1" applyBorder="1" applyAlignment="1">
      <alignment horizontal="center" vertical="center" wrapText="1"/>
    </xf>
    <xf numFmtId="0" fontId="61" fillId="0" borderId="49" xfId="258" applyFont="1" applyBorder="1" applyAlignment="1">
      <alignment horizontal="center" vertical="center" wrapText="1"/>
    </xf>
    <xf numFmtId="0" fontId="61" fillId="0" borderId="49" xfId="258" applyFont="1" applyBorder="1" applyAlignment="1">
      <alignment vertical="center" wrapText="1"/>
    </xf>
    <xf numFmtId="0" fontId="61" fillId="0" borderId="23" xfId="258" applyFont="1" applyBorder="1" applyAlignment="1">
      <alignment horizontal="center" vertical="center"/>
    </xf>
    <xf numFmtId="0" fontId="1" fillId="0" borderId="23" xfId="258" applyBorder="1" applyAlignment="1">
      <alignment horizontal="center" vertical="center"/>
    </xf>
    <xf numFmtId="2" fontId="1" fillId="0" borderId="44" xfId="258" applyNumberFormat="1" applyBorder="1" applyAlignment="1">
      <alignment horizontal="right" vertical="center"/>
    </xf>
    <xf numFmtId="0" fontId="1" fillId="0" borderId="17" xfId="258" applyBorder="1" applyAlignment="1">
      <alignment horizontal="center" vertical="center"/>
    </xf>
    <xf numFmtId="2" fontId="1" fillId="0" borderId="28" xfId="258" applyNumberFormat="1" applyBorder="1" applyAlignment="1">
      <alignment horizontal="right" vertical="center"/>
    </xf>
    <xf numFmtId="2" fontId="1" fillId="0" borderId="17" xfId="258" applyNumberFormat="1" applyBorder="1" applyAlignment="1">
      <alignment horizontal="right" vertical="center"/>
    </xf>
    <xf numFmtId="0" fontId="55" fillId="0" borderId="70" xfId="135" applyFont="1" applyBorder="1" applyAlignment="1">
      <alignment vertical="center"/>
    </xf>
    <xf numFmtId="0" fontId="1" fillId="0" borderId="71" xfId="258" applyBorder="1"/>
    <xf numFmtId="0" fontId="1" fillId="0" borderId="71" xfId="258" applyBorder="1" applyAlignment="1">
      <alignment horizontal="center" vertical="center"/>
    </xf>
    <xf numFmtId="0" fontId="1" fillId="0" borderId="74" xfId="258" applyBorder="1" applyAlignment="1">
      <alignment horizontal="center" vertical="center"/>
    </xf>
    <xf numFmtId="0" fontId="59" fillId="0" borderId="73" xfId="258" applyFont="1" applyBorder="1" applyAlignment="1">
      <alignment horizontal="center" vertical="center"/>
    </xf>
    <xf numFmtId="0" fontId="1" fillId="0" borderId="42" xfId="258" applyBorder="1" applyAlignment="1">
      <alignment horizontal="center" vertical="center"/>
    </xf>
    <xf numFmtId="0" fontId="61" fillId="0" borderId="49" xfId="258" applyFont="1" applyBorder="1" applyAlignment="1">
      <alignment horizontal="center" wrapText="1"/>
    </xf>
    <xf numFmtId="0" fontId="61" fillId="0" borderId="49" xfId="258" applyFont="1" applyBorder="1" applyAlignment="1">
      <alignment wrapText="1"/>
    </xf>
    <xf numFmtId="0" fontId="1" fillId="0" borderId="75" xfId="258" applyBorder="1" applyAlignment="1">
      <alignment horizontal="center" vertical="center"/>
    </xf>
    <xf numFmtId="2" fontId="1" fillId="0" borderId="76" xfId="258" applyNumberFormat="1" applyBorder="1" applyAlignment="1">
      <alignment horizontal="center" vertical="center"/>
    </xf>
    <xf numFmtId="0" fontId="1" fillId="0" borderId="60" xfId="258" applyBorder="1" applyAlignment="1">
      <alignment horizontal="center" vertical="center"/>
    </xf>
    <xf numFmtId="0" fontId="61" fillId="0" borderId="31" xfId="258" applyFont="1" applyBorder="1" applyAlignment="1">
      <alignment horizontal="center" wrapText="1"/>
    </xf>
    <xf numFmtId="0" fontId="61" fillId="0" borderId="31" xfId="258" applyFont="1" applyBorder="1" applyAlignment="1">
      <alignment wrapText="1"/>
    </xf>
    <xf numFmtId="0" fontId="61" fillId="0" borderId="17" xfId="258" applyFont="1" applyBorder="1" applyAlignment="1">
      <alignment horizontal="center" vertical="center"/>
    </xf>
    <xf numFmtId="2" fontId="1" fillId="0" borderId="77" xfId="258" applyNumberFormat="1" applyBorder="1" applyAlignment="1">
      <alignment horizontal="center" vertical="center"/>
    </xf>
    <xf numFmtId="205" fontId="1" fillId="0" borderId="0" xfId="258" applyNumberFormat="1"/>
    <xf numFmtId="0" fontId="61" fillId="0" borderId="31" xfId="258" applyFont="1" applyBorder="1" applyAlignment="1">
      <alignment horizontal="center" vertical="center" wrapText="1"/>
    </xf>
    <xf numFmtId="0" fontId="61" fillId="0" borderId="31" xfId="258" applyFont="1" applyBorder="1" applyAlignment="1">
      <alignment horizontal="left" vertical="center" wrapText="1"/>
    </xf>
    <xf numFmtId="9" fontId="1" fillId="0" borderId="78" xfId="258" applyNumberFormat="1" applyBorder="1" applyAlignment="1">
      <alignment horizontal="center" vertical="center"/>
    </xf>
    <xf numFmtId="2" fontId="1" fillId="0" borderId="73" xfId="258" applyNumberFormat="1" applyBorder="1" applyAlignment="1">
      <alignment horizontal="center" vertical="center"/>
    </xf>
    <xf numFmtId="2" fontId="1" fillId="0" borderId="44" xfId="258" applyNumberFormat="1" applyBorder="1" applyAlignment="1">
      <alignment horizontal="center" vertical="center"/>
    </xf>
    <xf numFmtId="206" fontId="1" fillId="0" borderId="44" xfId="258" applyNumberFormat="1" applyBorder="1" applyAlignment="1">
      <alignment horizontal="center" vertical="center"/>
    </xf>
    <xf numFmtId="2" fontId="1" fillId="0" borderId="28" xfId="258" applyNumberFormat="1" applyBorder="1" applyAlignment="1">
      <alignment horizontal="center" vertical="center"/>
    </xf>
    <xf numFmtId="0" fontId="1" fillId="0" borderId="72" xfId="258" applyBorder="1" applyAlignment="1">
      <alignment horizontal="center" vertical="center"/>
    </xf>
    <xf numFmtId="0" fontId="61" fillId="0" borderId="49" xfId="258" applyFont="1" applyBorder="1" applyAlignment="1">
      <alignment horizontal="left" wrapText="1"/>
    </xf>
    <xf numFmtId="0" fontId="61" fillId="0" borderId="31" xfId="258" applyFont="1" applyBorder="1" applyAlignment="1">
      <alignment horizontal="left" wrapText="1"/>
    </xf>
    <xf numFmtId="0" fontId="1" fillId="0" borderId="17" xfId="258" applyBorder="1" applyAlignment="1">
      <alignment horizontal="center" vertical="center" wrapText="1"/>
    </xf>
    <xf numFmtId="0" fontId="61" fillId="0" borderId="79" xfId="258" applyFont="1" applyBorder="1" applyAlignment="1">
      <alignment horizontal="center" wrapText="1"/>
    </xf>
    <xf numFmtId="0" fontId="61" fillId="0" borderId="79" xfId="258" applyFont="1" applyBorder="1" applyAlignment="1">
      <alignment horizontal="left" wrapText="1"/>
    </xf>
    <xf numFmtId="0" fontId="61" fillId="0" borderId="80" xfId="258" applyFont="1" applyBorder="1" applyAlignment="1">
      <alignment horizontal="center" vertical="center"/>
    </xf>
    <xf numFmtId="0" fontId="1" fillId="0" borderId="80" xfId="258" applyBorder="1" applyAlignment="1">
      <alignment horizontal="center" vertical="center"/>
    </xf>
    <xf numFmtId="0" fontId="59" fillId="0" borderId="71" xfId="258" applyFont="1" applyBorder="1"/>
    <xf numFmtId="0" fontId="59" fillId="0" borderId="71" xfId="258" applyFont="1" applyBorder="1" applyAlignment="1">
      <alignment horizontal="center" vertical="center"/>
    </xf>
    <xf numFmtId="0" fontId="59" fillId="0" borderId="72" xfId="258" applyFont="1" applyBorder="1" applyAlignment="1">
      <alignment horizontal="center" vertical="center"/>
    </xf>
    <xf numFmtId="0" fontId="57" fillId="0" borderId="23" xfId="258" applyFont="1" applyBorder="1" applyAlignment="1">
      <alignment horizontal="center" vertical="center"/>
    </xf>
    <xf numFmtId="0" fontId="1" fillId="0" borderId="46" xfId="258" applyBorder="1" applyAlignment="1">
      <alignment horizontal="center" vertical="center"/>
    </xf>
    <xf numFmtId="2" fontId="1" fillId="0" borderId="47" xfId="258" applyNumberFormat="1" applyBorder="1" applyAlignment="1">
      <alignment horizontal="center" vertical="center"/>
    </xf>
    <xf numFmtId="0" fontId="62" fillId="0" borderId="45" xfId="258" applyFont="1" applyBorder="1" applyAlignment="1">
      <alignment horizontal="center" wrapText="1"/>
    </xf>
    <xf numFmtId="0" fontId="62" fillId="0" borderId="45" xfId="258" applyFont="1" applyBorder="1" applyAlignment="1">
      <alignment wrapText="1"/>
    </xf>
    <xf numFmtId="0" fontId="57" fillId="0" borderId="18" xfId="258" applyFont="1" applyBorder="1" applyAlignment="1">
      <alignment horizontal="center" vertical="center"/>
    </xf>
    <xf numFmtId="0" fontId="1" fillId="0" borderId="18" xfId="258" applyBorder="1" applyAlignment="1">
      <alignment horizontal="center" vertical="center"/>
    </xf>
    <xf numFmtId="2" fontId="1" fillId="0" borderId="40" xfId="258" applyNumberFormat="1" applyBorder="1" applyAlignment="1">
      <alignment horizontal="center" vertical="center"/>
    </xf>
    <xf numFmtId="0" fontId="56" fillId="0" borderId="0" xfId="258" applyFont="1"/>
    <xf numFmtId="0" fontId="63" fillId="0" borderId="53" xfId="258" applyFont="1" applyBorder="1"/>
    <xf numFmtId="0" fontId="64" fillId="0" borderId="53" xfId="258" applyFont="1" applyBorder="1" applyAlignment="1">
      <alignment horizontal="center" vertical="center"/>
    </xf>
    <xf numFmtId="0" fontId="65" fillId="0" borderId="0" xfId="258" applyFont="1"/>
    <xf numFmtId="0" fontId="66" fillId="0" borderId="0" xfId="258" applyFont="1"/>
  </cellXfs>
  <cellStyles count="259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2 3" xfId="256" xr:uid="{1BA59042-D61E-42AF-B002-19F4E2E4B39E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[0] 3 2" xfId="257" xr:uid="{5C5CD1B1-925E-4100-8127-12BF9553C171}"/>
    <cellStyle name="Moneda 10 2" xfId="61" xr:uid="{00000000-0005-0000-0000-00008C000000}"/>
    <cellStyle name="Moneda 2" xfId="62" xr:uid="{00000000-0005-0000-0000-00008D000000}"/>
    <cellStyle name="Moneda 2 10" xfId="212" xr:uid="{00000000-0005-0000-0000-00008E000000}"/>
    <cellStyle name="Moneda 2 11" xfId="213" xr:uid="{00000000-0005-0000-0000-00008F000000}"/>
    <cellStyle name="Moneda 2 12" xfId="214" xr:uid="{00000000-0005-0000-0000-000090000000}"/>
    <cellStyle name="Moneda 2 2" xfId="63" xr:uid="{00000000-0005-0000-0000-000091000000}"/>
    <cellStyle name="Moneda 2 2 2" xfId="64" xr:uid="{00000000-0005-0000-0000-000092000000}"/>
    <cellStyle name="Moneda 2 2 2 2" xfId="65" xr:uid="{00000000-0005-0000-0000-000093000000}"/>
    <cellStyle name="Moneda 2 2 2 2 2" xfId="129" xr:uid="{00000000-0005-0000-0000-000094000000}"/>
    <cellStyle name="Moneda 2 2 3" xfId="66" xr:uid="{00000000-0005-0000-0000-000095000000}"/>
    <cellStyle name="Moneda 2 2 4" xfId="67" xr:uid="{00000000-0005-0000-0000-000096000000}"/>
    <cellStyle name="Moneda 2 2 5" xfId="68" xr:uid="{00000000-0005-0000-0000-000097000000}"/>
    <cellStyle name="Moneda 2 2_APU´S_NO_PREVISTOS (1)" xfId="215" xr:uid="{00000000-0005-0000-0000-000098000000}"/>
    <cellStyle name="Moneda 2 3" xfId="69" xr:uid="{00000000-0005-0000-0000-000099000000}"/>
    <cellStyle name="Moneda 2 4" xfId="216" xr:uid="{00000000-0005-0000-0000-00009A000000}"/>
    <cellStyle name="Moneda 2 5" xfId="217" xr:uid="{00000000-0005-0000-0000-00009B000000}"/>
    <cellStyle name="Moneda 2 6" xfId="218" xr:uid="{00000000-0005-0000-0000-00009C000000}"/>
    <cellStyle name="Moneda 2 7" xfId="219" xr:uid="{00000000-0005-0000-0000-00009D000000}"/>
    <cellStyle name="Moneda 2 8" xfId="220" xr:uid="{00000000-0005-0000-0000-00009E000000}"/>
    <cellStyle name="Moneda 2 9" xfId="221" xr:uid="{00000000-0005-0000-0000-00009F000000}"/>
    <cellStyle name="Moneda 2_APU´S_NO_PREVISTOS (1)" xfId="222" xr:uid="{00000000-0005-0000-0000-0000A0000000}"/>
    <cellStyle name="Moneda 3" xfId="70" xr:uid="{00000000-0005-0000-0000-0000A1000000}"/>
    <cellStyle name="Moneda 4" xfId="223" xr:uid="{00000000-0005-0000-0000-0000A2000000}"/>
    <cellStyle name="Monetario0" xfId="224" xr:uid="{00000000-0005-0000-0000-0000A3000000}"/>
    <cellStyle name="Neutral" xfId="71" builtinId="28" customBuiltin="1"/>
    <cellStyle name="Neutral 2" xfId="72" xr:uid="{00000000-0005-0000-0000-0000A5000000}"/>
    <cellStyle name="Neutral 3" xfId="225" xr:uid="{00000000-0005-0000-0000-0000A6000000}"/>
    <cellStyle name="No. punto" xfId="226" xr:uid="{00000000-0005-0000-0000-0000A7000000}"/>
    <cellStyle name="No. punto 2" xfId="227" xr:uid="{00000000-0005-0000-0000-0000A8000000}"/>
    <cellStyle name="Normal" xfId="0" builtinId="0"/>
    <cellStyle name="Normal 10" xfId="258" xr:uid="{A4B51B14-FD5A-4D5F-9574-6BEDC0A903BE}"/>
    <cellStyle name="Normal 2" xfId="73" xr:uid="{00000000-0005-0000-0000-0000AA000000}"/>
    <cellStyle name="Normal 2 10" xfId="74" xr:uid="{00000000-0005-0000-0000-0000AB000000}"/>
    <cellStyle name="Normal 2 10 2" xfId="75" xr:uid="{00000000-0005-0000-0000-0000AC000000}"/>
    <cellStyle name="Normal 2 10 2 2" xfId="135" xr:uid="{00000000-0005-0000-0000-0000AD000000}"/>
    <cellStyle name="Normal 2 10 3" xfId="126" xr:uid="{00000000-0005-0000-0000-0000AE000000}"/>
    <cellStyle name="Normal 2 11" xfId="76" xr:uid="{00000000-0005-0000-0000-0000AF000000}"/>
    <cellStyle name="Normal 2 12" xfId="77" xr:uid="{00000000-0005-0000-0000-0000B0000000}"/>
    <cellStyle name="Normal 2 13" xfId="78" xr:uid="{00000000-0005-0000-0000-0000B1000000}"/>
    <cellStyle name="Normal 2 2" xfId="79" xr:uid="{00000000-0005-0000-0000-0000B2000000}"/>
    <cellStyle name="Normal 2 2 2" xfId="228" xr:uid="{00000000-0005-0000-0000-0000B3000000}"/>
    <cellStyle name="Normal 2 2 3" xfId="229" xr:uid="{00000000-0005-0000-0000-0000B4000000}"/>
    <cellStyle name="Normal 2 3" xfId="80" xr:uid="{00000000-0005-0000-0000-0000B5000000}"/>
    <cellStyle name="Normal 2 3 2" xfId="230" xr:uid="{00000000-0005-0000-0000-0000B6000000}"/>
    <cellStyle name="Normal 2 4" xfId="81" xr:uid="{00000000-0005-0000-0000-0000B7000000}"/>
    <cellStyle name="Normal 2 5" xfId="82" xr:uid="{00000000-0005-0000-0000-0000B8000000}"/>
    <cellStyle name="Normal 2 6" xfId="83" xr:uid="{00000000-0005-0000-0000-0000B9000000}"/>
    <cellStyle name="Normal 2 7" xfId="84" xr:uid="{00000000-0005-0000-0000-0000BA000000}"/>
    <cellStyle name="Normal 2 8" xfId="85" xr:uid="{00000000-0005-0000-0000-0000BB000000}"/>
    <cellStyle name="Normal 2 9" xfId="86" xr:uid="{00000000-0005-0000-0000-0000BC000000}"/>
    <cellStyle name="Normal 2_APU NO PREVISTOS MTTO" xfId="87" xr:uid="{00000000-0005-0000-0000-0000BD000000}"/>
    <cellStyle name="Normal 29" xfId="88" xr:uid="{00000000-0005-0000-0000-0000BE000000}"/>
    <cellStyle name="Normal 3" xfId="89" xr:uid="{00000000-0005-0000-0000-0000BF000000}"/>
    <cellStyle name="Normal 3 11" xfId="130" xr:uid="{00000000-0005-0000-0000-0000C0000000}"/>
    <cellStyle name="Normal 3 2" xfId="90" xr:uid="{00000000-0005-0000-0000-0000C1000000}"/>
    <cellStyle name="Normal 3 2 2" xfId="128" xr:uid="{00000000-0005-0000-0000-0000C2000000}"/>
    <cellStyle name="Normal 3 3" xfId="231" xr:uid="{00000000-0005-0000-0000-0000C3000000}"/>
    <cellStyle name="Normal 3_APU´S_NO_PREVISTOS (1)" xfId="232" xr:uid="{00000000-0005-0000-0000-0000C4000000}"/>
    <cellStyle name="Normal 4" xfId="91" xr:uid="{00000000-0005-0000-0000-0000C5000000}"/>
    <cellStyle name="Normal 4 2" xfId="92" xr:uid="{00000000-0005-0000-0000-0000C6000000}"/>
    <cellStyle name="Normal 4 2 2" xfId="233" xr:uid="{00000000-0005-0000-0000-0000C7000000}"/>
    <cellStyle name="Normal 5" xfId="133" xr:uid="{00000000-0005-0000-0000-0000C8000000}"/>
    <cellStyle name="Normal 6" xfId="234" xr:uid="{00000000-0005-0000-0000-0000C9000000}"/>
    <cellStyle name="Normal 6 2" xfId="235" xr:uid="{00000000-0005-0000-0000-0000CA000000}"/>
    <cellStyle name="Normal 7" xfId="236" xr:uid="{00000000-0005-0000-0000-0000CB000000}"/>
    <cellStyle name="Normal 8" xfId="237" xr:uid="{00000000-0005-0000-0000-0000CC000000}"/>
    <cellStyle name="Normal 9" xfId="238" xr:uid="{00000000-0005-0000-0000-0000CD000000}"/>
    <cellStyle name="Normal 9 2" xfId="132" xr:uid="{00000000-0005-0000-0000-0000CE000000}"/>
    <cellStyle name="Normal_PTO OFICIAL PREPLIEGO (CORREGIDO) 2" xfId="131" xr:uid="{00000000-0005-0000-0000-0000D0000000}"/>
    <cellStyle name="Notas 2" xfId="93" xr:uid="{00000000-0005-0000-0000-0000D1000000}"/>
    <cellStyle name="Notas 3" xfId="239" xr:uid="{00000000-0005-0000-0000-0000D2000000}"/>
    <cellStyle name="Percent" xfId="240" xr:uid="{00000000-0005-0000-0000-0000D3000000}"/>
    <cellStyle name="Porcentaje" xfId="95" builtinId="5"/>
    <cellStyle name="Porcentaje 2" xfId="241" xr:uid="{00000000-0005-0000-0000-0000D5000000}"/>
    <cellStyle name="Porcentaje 3" xfId="94" xr:uid="{00000000-0005-0000-0000-0000D6000000}"/>
    <cellStyle name="Porcentaje 4" xfId="242" xr:uid="{00000000-0005-0000-0000-0000D7000000}"/>
    <cellStyle name="Porcentaje 5" xfId="243" xr:uid="{00000000-0005-0000-0000-0000D8000000}"/>
    <cellStyle name="Porcentaje 5 2" xfId="244" xr:uid="{00000000-0005-0000-0000-0000D9000000}"/>
    <cellStyle name="Porcentual 2" xfId="96" xr:uid="{00000000-0005-0000-0000-0000DA000000}"/>
    <cellStyle name="Porcentual 2 10" xfId="97" xr:uid="{00000000-0005-0000-0000-0000DB000000}"/>
    <cellStyle name="Porcentual 2 10 2" xfId="98" xr:uid="{00000000-0005-0000-0000-0000DC000000}"/>
    <cellStyle name="Porcentual 2 11" xfId="99" xr:uid="{00000000-0005-0000-0000-0000DD000000}"/>
    <cellStyle name="Porcentual 2 12" xfId="100" xr:uid="{00000000-0005-0000-0000-0000DE000000}"/>
    <cellStyle name="Porcentual 2 2" xfId="101" xr:uid="{00000000-0005-0000-0000-0000DF000000}"/>
    <cellStyle name="Porcentual 2 3" xfId="102" xr:uid="{00000000-0005-0000-0000-0000E0000000}"/>
    <cellStyle name="Porcentual 2 4" xfId="103" xr:uid="{00000000-0005-0000-0000-0000E1000000}"/>
    <cellStyle name="Porcentual 2 5" xfId="104" xr:uid="{00000000-0005-0000-0000-0000E2000000}"/>
    <cellStyle name="Porcentual 2 6" xfId="105" xr:uid="{00000000-0005-0000-0000-0000E3000000}"/>
    <cellStyle name="Porcentual 2 7" xfId="106" xr:uid="{00000000-0005-0000-0000-0000E4000000}"/>
    <cellStyle name="Porcentual 2 8" xfId="107" xr:uid="{00000000-0005-0000-0000-0000E5000000}"/>
    <cellStyle name="Porcentual 2 9" xfId="108" xr:uid="{00000000-0005-0000-0000-0000E6000000}"/>
    <cellStyle name="Porcentual 3" xfId="109" xr:uid="{00000000-0005-0000-0000-0000E7000000}"/>
    <cellStyle name="Porcentual 4" xfId="110" xr:uid="{00000000-0005-0000-0000-0000E8000000}"/>
    <cellStyle name="Porcentual 4 2" xfId="111" xr:uid="{00000000-0005-0000-0000-0000E9000000}"/>
    <cellStyle name="Porcentual 5" xfId="112" xr:uid="{00000000-0005-0000-0000-0000EA000000}"/>
    <cellStyle name="Porcentual 5 2" xfId="245" xr:uid="{00000000-0005-0000-0000-0000EB000000}"/>
    <cellStyle name="Porcentual 6" xfId="113" xr:uid="{00000000-0005-0000-0000-0000EC000000}"/>
    <cellStyle name="Porcentual 6 2" xfId="114" xr:uid="{00000000-0005-0000-0000-0000ED000000}"/>
    <cellStyle name="Porcentual 7" xfId="115" xr:uid="{00000000-0005-0000-0000-0000EE000000}"/>
    <cellStyle name="Porcentual 8" xfId="127" xr:uid="{00000000-0005-0000-0000-0000EF000000}"/>
    <cellStyle name="resaltado" xfId="246" xr:uid="{00000000-0005-0000-0000-0000F0000000}"/>
    <cellStyle name="Salida 2" xfId="116" xr:uid="{00000000-0005-0000-0000-0000F1000000}"/>
    <cellStyle name="Salida 3" xfId="247" xr:uid="{00000000-0005-0000-0000-0000F2000000}"/>
    <cellStyle name="Texto de advertencia 2" xfId="117" xr:uid="{00000000-0005-0000-0000-0000F3000000}"/>
    <cellStyle name="Texto de advertencia 3" xfId="248" xr:uid="{00000000-0005-0000-0000-0000F4000000}"/>
    <cellStyle name="Texto explicativo 2" xfId="118" xr:uid="{00000000-0005-0000-0000-0000F5000000}"/>
    <cellStyle name="Texto explicativo 3" xfId="249" xr:uid="{00000000-0005-0000-0000-0000F6000000}"/>
    <cellStyle name="Título 1 2" xfId="119" xr:uid="{00000000-0005-0000-0000-0000F7000000}"/>
    <cellStyle name="Título 1 3" xfId="250" xr:uid="{00000000-0005-0000-0000-0000F8000000}"/>
    <cellStyle name="Título 2 2" xfId="120" xr:uid="{00000000-0005-0000-0000-0000F9000000}"/>
    <cellStyle name="Título 2 3" xfId="251" xr:uid="{00000000-0005-0000-0000-0000FA000000}"/>
    <cellStyle name="Título 3 2" xfId="121" xr:uid="{00000000-0005-0000-0000-0000FB000000}"/>
    <cellStyle name="Título 3 3" xfId="252" xr:uid="{00000000-0005-0000-0000-0000FC000000}"/>
    <cellStyle name="Título 4" xfId="122" xr:uid="{00000000-0005-0000-0000-0000FD000000}"/>
    <cellStyle name="Título 5" xfId="253" xr:uid="{00000000-0005-0000-0000-0000FE000000}"/>
    <cellStyle name="Total" xfId="123" builtinId="25" customBuiltin="1"/>
    <cellStyle name="Total 2" xfId="124" xr:uid="{00000000-0005-0000-0000-000000010000}"/>
    <cellStyle name="Total 3" xfId="254" xr:uid="{00000000-0005-0000-0000-000001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tyles" Target="styles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BCFF1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ILLIAM.WIEST\Desktop\2026\PROYECTOS%20INVERSION\DGN%206F\Ultimo%20Dgn%206F.xlsx" TargetMode="External"/><Relationship Id="rId1" Type="http://schemas.openxmlformats.org/officeDocument/2006/relationships/externalLinkPath" Target="2026/PROYECTOS%20INVERSION/DGN%206F/Ultimo%20Dgn%206F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aola%20Pati&#241;o\AppData\Local\Microsoft\Windows\Temporary%20Internet%20Files\Content.Outlook\EGT9VZJ0\2kprincipal\licitaciones2\Datos\LICITACIONES\Planes%20de%20accion\DATOS\Equipos\COSTO%20DE%20PROPIEDAD" TargetMode="External"/></Relationships>
</file>

<file path=xl/externalLinks/_rels/externalLink115.xml.rels><?xml version="1.0" encoding="UTF-8" standalone="yes"?>
<Relationships xmlns="http://schemas.openxmlformats.org/package/2006/relationships"><Relationship Id="rId3" Type="http://schemas.openxmlformats.org/officeDocument/2006/relationships/externalLinkPath" Target="../Downloads/Presupuesto%20Dgn%2016.xlsx" TargetMode="External"/><Relationship Id="rId2" Type="http://schemas.openxmlformats.org/officeDocument/2006/relationships/externalLinkPath" Target="file:///C:\Users\WILLIAM.WIEST\Downloads\Presupuesto%20Dgn%2016.xlsx" TargetMode="External"/><Relationship Id="rId1" Type="http://schemas.openxmlformats.org/officeDocument/2006/relationships/externalLinkPath" Target="/Users/WILLIAM.WIEST/Downloads/Presupuesto%20Dgn%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ROY_ORIGINAL"/>
      <sheetName val="G&amp;G"/>
      <sheetName val="PU (2)"/>
      <sheetName val="PESOS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PU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Grafico Avance"/>
      <sheetName val="ó&gt;?_x0001_???j0$?#???j.$?#???L_x0012_Óu????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TARIFAS MATERIALES"/>
      <sheetName val="TARIFAS EQUIPOS "/>
      <sheetName val="TARIFA SALARIOS"/>
      <sheetName val="ó&gt;_x005f_x0000__x005f_x0001__x005f_x0000__x005f_x0000__"/>
      <sheetName val="PRES"/>
      <sheetName val="Base de Datos"/>
      <sheetName val="Causa Posible"/>
      <sheetName val="Accidentalidad"/>
      <sheetName val="Elementos Involucrados"/>
      <sheetName val="PRESU"/>
      <sheetName val="LISTA"/>
      <sheetName val="4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RA.MODI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aral. 1"/>
      <sheetName val="Paral. 2"/>
      <sheetName val="Paral. 3"/>
      <sheetName val="Paral.4"/>
      <sheetName val="Lista ICCU"/>
      <sheetName val="AMOBLAMINETO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INSUMOS"/>
      <sheetName val="EQUIPOS"/>
      <sheetName val="TRANS"/>
      <sheetName val="CUADRI"/>
      <sheetName val="EQUI"/>
      <sheetName val="ó&gt;"/>
      <sheetName val="Patrimonio neto personal"/>
      <sheetName val="Cálculos"/>
      <sheetName val="resum96"/>
      <sheetName val="MATERIALES Y RECURSOS"/>
      <sheetName val="ó&gt;????j0$?#???j_$?#???LÓu????"/>
      <sheetName val="CORTE DE OBRA N° 1"/>
      <sheetName val="memoria"/>
      <sheetName val="memoria 1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>
        <row r="2">
          <cell r="A2">
            <v>0</v>
          </cell>
        </row>
      </sheetData>
      <sheetData sheetId="771" refreshError="1"/>
      <sheetData sheetId="772" refreshError="1"/>
      <sheetData sheetId="773" refreshError="1"/>
      <sheetData sheetId="774" refreshError="1"/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/>
      <sheetData sheetId="1056">
        <row r="2">
          <cell r="A2">
            <v>0</v>
          </cell>
        </row>
      </sheetData>
      <sheetData sheetId="1057"/>
      <sheetData sheetId="1058"/>
      <sheetData sheetId="1059"/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/>
      <sheetData sheetId="1066">
        <row r="2">
          <cell r="A2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2">
          <cell r="A2">
            <v>0</v>
          </cell>
        </row>
      </sheetData>
      <sheetData sheetId="1079">
        <row r="2">
          <cell r="B2">
            <v>0</v>
          </cell>
        </row>
      </sheetData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/>
      <sheetData sheetId="1708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/>
      <sheetData sheetId="1721">
        <row r="2">
          <cell r="A2">
            <v>0</v>
          </cell>
        </row>
      </sheetData>
      <sheetData sheetId="1722"/>
      <sheetData sheetId="1723"/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/>
      <sheetData sheetId="2057"/>
      <sheetData sheetId="2058"/>
      <sheetData sheetId="2059"/>
      <sheetData sheetId="2060"/>
      <sheetData sheetId="2061"/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/>
      <sheetData sheetId="2079"/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/>
      <sheetData sheetId="2106"/>
      <sheetData sheetId="2107"/>
      <sheetData sheetId="2108"/>
      <sheetData sheetId="2109"/>
      <sheetData sheetId="2110">
        <row r="2">
          <cell r="A2">
            <v>0</v>
          </cell>
        </row>
      </sheetData>
      <sheetData sheetId="2111"/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/>
      <sheetData sheetId="2242"/>
      <sheetData sheetId="2243"/>
      <sheetData sheetId="2244"/>
      <sheetData sheetId="2245"/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/>
      <sheetData sheetId="2263"/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/>
      <sheetData sheetId="2290"/>
      <sheetData sheetId="2291"/>
      <sheetData sheetId="2292"/>
      <sheetData sheetId="2293"/>
      <sheetData sheetId="2294">
        <row r="2">
          <cell r="A2">
            <v>0</v>
          </cell>
        </row>
      </sheetData>
      <sheetData sheetId="2295"/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/>
      <sheetData sheetId="2425"/>
      <sheetData sheetId="2426"/>
      <sheetData sheetId="2427"/>
      <sheetData sheetId="2428"/>
      <sheetData sheetId="2429"/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/>
      <sheetData sheetId="2446"/>
      <sheetData sheetId="2447"/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/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/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/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/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/>
      <sheetData sheetId="3041"/>
      <sheetData sheetId="3042"/>
      <sheetData sheetId="3043"/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>
        <row r="2">
          <cell r="A2">
            <v>0</v>
          </cell>
        </row>
      </sheetData>
      <sheetData sheetId="3073"/>
      <sheetData sheetId="3074"/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/>
      <sheetData sheetId="3161"/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/>
      <sheetData sheetId="3231"/>
      <sheetData sheetId="3232"/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>
        <row r="2">
          <cell r="A2">
            <v>0</v>
          </cell>
        </row>
      </sheetData>
      <sheetData sheetId="3253"/>
      <sheetData sheetId="3254"/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/>
      <sheetData sheetId="3259"/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/>
      <sheetData sheetId="3269"/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>
        <row r="2">
          <cell r="A2">
            <v>0</v>
          </cell>
        </row>
      </sheetData>
      <sheetData sheetId="3403"/>
      <sheetData sheetId="3404"/>
      <sheetData sheetId="3405"/>
      <sheetData sheetId="3406"/>
      <sheetData sheetId="3407">
        <row r="2">
          <cell r="A2">
            <v>0</v>
          </cell>
        </row>
      </sheetData>
      <sheetData sheetId="3408"/>
      <sheetData sheetId="3409"/>
      <sheetData sheetId="3410"/>
      <sheetData sheetId="3411"/>
      <sheetData sheetId="3412">
        <row r="2">
          <cell r="A2">
            <v>0</v>
          </cell>
        </row>
      </sheetData>
      <sheetData sheetId="3413"/>
      <sheetData sheetId="3414"/>
      <sheetData sheetId="3415"/>
      <sheetData sheetId="3416"/>
      <sheetData sheetId="3417">
        <row r="2">
          <cell r="A2">
            <v>0</v>
          </cell>
        </row>
      </sheetData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>
        <row r="2">
          <cell r="A2">
            <v>0</v>
          </cell>
        </row>
      </sheetData>
      <sheetData sheetId="3436"/>
      <sheetData sheetId="3437"/>
      <sheetData sheetId="3438"/>
      <sheetData sheetId="3439"/>
      <sheetData sheetId="3440">
        <row r="2">
          <cell r="A2">
            <v>0</v>
          </cell>
        </row>
      </sheetData>
      <sheetData sheetId="3441"/>
      <sheetData sheetId="3442"/>
      <sheetData sheetId="3443"/>
      <sheetData sheetId="3444"/>
      <sheetData sheetId="3445">
        <row r="2">
          <cell r="A2">
            <v>0</v>
          </cell>
        </row>
      </sheetData>
      <sheetData sheetId="3446"/>
      <sheetData sheetId="3447"/>
      <sheetData sheetId="3448"/>
      <sheetData sheetId="3449"/>
      <sheetData sheetId="3450">
        <row r="2">
          <cell r="A2">
            <v>0</v>
          </cell>
        </row>
      </sheetData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>
        <row r="2">
          <cell r="A2">
            <v>0</v>
          </cell>
        </row>
      </sheetData>
      <sheetData sheetId="3545"/>
      <sheetData sheetId="3546"/>
      <sheetData sheetId="3547"/>
      <sheetData sheetId="3548"/>
      <sheetData sheetId="3549">
        <row r="2">
          <cell r="A2">
            <v>0</v>
          </cell>
        </row>
      </sheetData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>
        <row r="2">
          <cell r="A2">
            <v>0</v>
          </cell>
        </row>
      </sheetData>
      <sheetData sheetId="3583"/>
      <sheetData sheetId="3584"/>
      <sheetData sheetId="3585"/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/>
      <sheetData sheetId="3589"/>
      <sheetData sheetId="3590"/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/>
      <sheetData sheetId="3594"/>
      <sheetData sheetId="3595"/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/>
      <sheetData sheetId="3599"/>
      <sheetData sheetId="3600"/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/>
      <sheetData sheetId="3622"/>
      <sheetData sheetId="3623"/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/>
      <sheetData sheetId="3627"/>
      <sheetData sheetId="3628"/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/>
      <sheetData sheetId="3632"/>
      <sheetData sheetId="3633"/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>
        <row r="2">
          <cell r="A2">
            <v>0</v>
          </cell>
        </row>
      </sheetData>
      <sheetData sheetId="3729"/>
      <sheetData sheetId="3730"/>
      <sheetData sheetId="3731"/>
      <sheetData sheetId="3732"/>
      <sheetData sheetId="3733">
        <row r="2">
          <cell r="A2">
            <v>0</v>
          </cell>
        </row>
      </sheetData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>
        <row r="2">
          <cell r="A2">
            <v>0</v>
          </cell>
        </row>
      </sheetData>
      <sheetData sheetId="3762"/>
      <sheetData sheetId="3763"/>
      <sheetData sheetId="3764"/>
      <sheetData sheetId="3765"/>
      <sheetData sheetId="3766">
        <row r="2">
          <cell r="A2">
            <v>0</v>
          </cell>
        </row>
      </sheetData>
      <sheetData sheetId="3767"/>
      <sheetData sheetId="3768"/>
      <sheetData sheetId="3769"/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/>
      <sheetData sheetId="3773"/>
      <sheetData sheetId="3774"/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/>
      <sheetData sheetId="3778"/>
      <sheetData sheetId="3779"/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/>
      <sheetData sheetId="3783"/>
      <sheetData sheetId="3784"/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/>
      <sheetData sheetId="3806"/>
      <sheetData sheetId="3807"/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/>
      <sheetData sheetId="3811"/>
      <sheetData sheetId="3812"/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/>
      <sheetData sheetId="3816"/>
      <sheetData sheetId="3817"/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>
        <row r="2">
          <cell r="A2">
            <v>0</v>
          </cell>
        </row>
      </sheetData>
      <sheetData sheetId="3913"/>
      <sheetData sheetId="3914"/>
      <sheetData sheetId="3915"/>
      <sheetData sheetId="3916"/>
      <sheetData sheetId="3917">
        <row r="2">
          <cell r="A2">
            <v>0</v>
          </cell>
        </row>
      </sheetData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>
        <row r="2">
          <cell r="A2">
            <v>0</v>
          </cell>
        </row>
      </sheetData>
      <sheetData sheetId="3946"/>
      <sheetData sheetId="3947"/>
      <sheetData sheetId="3948"/>
      <sheetData sheetId="3949"/>
      <sheetData sheetId="3950">
        <row r="2">
          <cell r="A2">
            <v>0</v>
          </cell>
        </row>
      </sheetData>
      <sheetData sheetId="3951"/>
      <sheetData sheetId="3952"/>
      <sheetData sheetId="3953"/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/>
      <sheetData sheetId="3957"/>
      <sheetData sheetId="3958"/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/>
      <sheetData sheetId="3962"/>
      <sheetData sheetId="3963"/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/>
      <sheetData sheetId="3967"/>
      <sheetData sheetId="3968"/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/>
      <sheetData sheetId="3990"/>
      <sheetData sheetId="3991"/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/>
      <sheetData sheetId="4000"/>
      <sheetData sheetId="4001"/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>
        <row r="2">
          <cell r="A2">
            <v>0</v>
          </cell>
        </row>
      </sheetData>
      <sheetData sheetId="4097"/>
      <sheetData sheetId="4098"/>
      <sheetData sheetId="4099"/>
      <sheetData sheetId="4100"/>
      <sheetData sheetId="4101">
        <row r="2">
          <cell r="A2">
            <v>0</v>
          </cell>
        </row>
      </sheetData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>
        <row r="2">
          <cell r="A2">
            <v>0</v>
          </cell>
        </row>
      </sheetData>
      <sheetData sheetId="4130"/>
      <sheetData sheetId="4131"/>
      <sheetData sheetId="4132"/>
      <sheetData sheetId="4133"/>
      <sheetData sheetId="4134">
        <row r="2">
          <cell r="A2">
            <v>0</v>
          </cell>
        </row>
      </sheetData>
      <sheetData sheetId="4135"/>
      <sheetData sheetId="4136"/>
      <sheetData sheetId="4137"/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/>
      <sheetData sheetId="4141"/>
      <sheetData sheetId="4142"/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/>
      <sheetData sheetId="4146"/>
      <sheetData sheetId="4147"/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/>
      <sheetData sheetId="4151"/>
      <sheetData sheetId="4152"/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/>
      <sheetData sheetId="4184"/>
      <sheetData sheetId="4185"/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>
        <row r="2">
          <cell r="A2">
            <v>0</v>
          </cell>
        </row>
      </sheetData>
      <sheetData sheetId="4281"/>
      <sheetData sheetId="4282"/>
      <sheetData sheetId="4283"/>
      <sheetData sheetId="4284"/>
      <sheetData sheetId="4285">
        <row r="2">
          <cell r="A2">
            <v>0</v>
          </cell>
        </row>
      </sheetData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/>
      <sheetData sheetId="4318">
        <row r="2">
          <cell r="A2">
            <v>0</v>
          </cell>
        </row>
      </sheetData>
      <sheetData sheetId="4319"/>
      <sheetData sheetId="4320"/>
      <sheetData sheetId="4321"/>
      <sheetData sheetId="4322"/>
      <sheetData sheetId="4323">
        <row r="2">
          <cell r="A2">
            <v>0</v>
          </cell>
        </row>
      </sheetData>
      <sheetData sheetId="4324"/>
      <sheetData sheetId="4325"/>
      <sheetData sheetId="4326"/>
      <sheetData sheetId="4327"/>
      <sheetData sheetId="4328">
        <row r="2">
          <cell r="A2">
            <v>0</v>
          </cell>
        </row>
      </sheetData>
      <sheetData sheetId="4329"/>
      <sheetData sheetId="4330"/>
      <sheetData sheetId="4331"/>
      <sheetData sheetId="4332"/>
      <sheetData sheetId="4333">
        <row r="2">
          <cell r="A2">
            <v>0</v>
          </cell>
        </row>
      </sheetData>
      <sheetData sheetId="4334"/>
      <sheetData sheetId="4335"/>
      <sheetData sheetId="4336"/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/>
      <sheetData sheetId="4360"/>
      <sheetData sheetId="4361">
        <row r="2">
          <cell r="A2">
            <v>0</v>
          </cell>
        </row>
      </sheetData>
      <sheetData sheetId="4362"/>
      <sheetData sheetId="4363"/>
      <sheetData sheetId="4364"/>
      <sheetData sheetId="4365"/>
      <sheetData sheetId="4366">
        <row r="2">
          <cell r="A2">
            <v>0</v>
          </cell>
        </row>
      </sheetData>
      <sheetData sheetId="4367"/>
      <sheetData sheetId="4368"/>
      <sheetData sheetId="4369"/>
      <sheetData sheetId="4370"/>
      <sheetData sheetId="4371">
        <row r="2">
          <cell r="A2">
            <v>0</v>
          </cell>
        </row>
      </sheetData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>
        <row r="2">
          <cell r="A2">
            <v>0</v>
          </cell>
        </row>
      </sheetData>
      <sheetData sheetId="4507"/>
      <sheetData sheetId="4508"/>
      <sheetData sheetId="4509"/>
      <sheetData sheetId="4510"/>
      <sheetData sheetId="4511">
        <row r="2">
          <cell r="A2">
            <v>0</v>
          </cell>
        </row>
      </sheetData>
      <sheetData sheetId="4512"/>
      <sheetData sheetId="4513"/>
      <sheetData sheetId="4514"/>
      <sheetData sheetId="4515"/>
      <sheetData sheetId="4516">
        <row r="2">
          <cell r="A2">
            <v>0</v>
          </cell>
        </row>
      </sheetData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/>
      <sheetData sheetId="4633"/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/>
      <sheetData sheetId="4707">
        <row r="2">
          <cell r="B2" t="str">
            <v>Patrimonio
neto
personal</v>
          </cell>
        </row>
      </sheetData>
      <sheetData sheetId="4708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ISTORICOS FUEL OIL EXP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NDICE"/>
      <sheetName val="EQUIPOS"/>
      <sheetName val="MANO DE OBRA"/>
      <sheetName val="TRANSPORTE"/>
      <sheetName val="_aCCIDENTES_DE_1995___1996_x_10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7"/>
      <sheetName val="_aCCIDENTES_DE_1995___1996_xl_9"/>
      <sheetName val="_aCCIDENTES_DE_1995___1996_xl_8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 ACTA FINAL + MODIFICATORIA "/>
      <sheetName val="\Nuevos APU Córdoba\a  aaInform"/>
      <sheetName val="\E\Nuevos APU Córdoba\a  aaInfo"/>
      <sheetName val="\Users\JoseGabriel\Documents\Mi"/>
      <sheetName val="_aCCIDENTES_DE_1995___1996_x_67"/>
      <sheetName val="_aCCIDENTES_DE_1995___1996_x_51"/>
      <sheetName val="_aCCIDENTES_DE_1995___1996_x_63"/>
      <sheetName val="_aCCIDENTES_DE_1995___1996_x_62"/>
      <sheetName val="_aCCIDENTES_DE_1995___1996_x_52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5"/>
      <sheetName val="_aCCIDENTES_DE_1995___1996_x_66"/>
      <sheetName val="_aCCIDENTES_DE_1995___1996_x_68"/>
      <sheetName val="_aCCIDENTES_DE_1995___1996_x_69"/>
      <sheetName val="_aCCIDENTES_DE_1995___1996_x_70"/>
      <sheetName val="_aCCIDENTES_DE_1995___1996_x_7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72"/>
      <sheetName val="_aCCIDENTES_DE_1995___1996_x_71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82"/>
      <sheetName val="_aCCIDENTES_DE_1995___1996_x_81"/>
      <sheetName val="_aCCIDENTES_DE_1995___1996_x_78"/>
      <sheetName val="_aCCIDENTES_DE_1995___1996_x_79"/>
      <sheetName val="_aCCIDENTES_DE_1995___1996_x_8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88"/>
      <sheetName val="_aCCIDENTES_DE_1995___1996_x_90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ACTA No.1 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2-AG96"/>
      <sheetName val="ESTADO VÍA-CRIT.TECNICO"/>
      <sheetName val="CANT OBRA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MATERIAL"/>
      <sheetName val="aactividad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\Users\ANDRES FELIPE MUÑOZ\Down"/>
      <sheetName val="Tabla CONPES 3714"/>
      <sheetName val="\E\a  aaInformación GRUPO 4\A M"/>
      <sheetName val="\\Gabrielaapabone\d copias\a  a"/>
      <sheetName val="PU (2)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BASE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p05"/>
      <sheetName val="GP06"/>
      <sheetName val="modf "/>
      <sheetName val="1,2 MC"/>
      <sheetName val="3,1 MC"/>
      <sheetName val="3,2 MC"/>
      <sheetName val="4,2 MC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REQUISITOS INF INTERVENTORÍA"/>
      <sheetName val="MAT"/>
      <sheetName val="HER"/>
      <sheetName val="PER"/>
      <sheetName val="TRANS"/>
      <sheetName val="_aCCIDENTES_DE_1995___1996__107"/>
      <sheetName val="\Users\rosalym\Desktop\BALANCE 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BASES"/>
      <sheetName val="\E\Documents and Settings\Pe"/>
      <sheetName val="\C\E\Documents and Setting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Par_Dise"/>
      <sheetName val="Program"/>
      <sheetName val="_aCCIDENTES_DE_1995___1996__118"/>
      <sheetName val="_aCCIDENTES_DE_1995___1996__110"/>
      <sheetName val="_aCCIDENTES_DE_1995___1996__108"/>
      <sheetName val="_aCCIDENTES_DE_1995___1996__109"/>
      <sheetName val="_aCCIDENTES_DE_1995___1996__111"/>
      <sheetName val="aCCIDENTES%2520DE%25201995%2520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7"/>
      <sheetName val="_aCCIDENTES_DE_1995___1996__120"/>
      <sheetName val="_aCCIDENTES_DE_1995___1996__119"/>
      <sheetName val="_aCCIDENTES_DE_1995___1996__121"/>
      <sheetName val="_aCCIDENTES_DE_1995___1996__130"/>
      <sheetName val="_aCCIDENTES_DE_1995___1996__122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2"/>
      <sheetName val="_aCCIDENTES_DE_1995___1996__133"/>
      <sheetName val="_aCCIDENTES_DE_1995___1996__134"/>
      <sheetName val="_aCCIDENTES_DE_1995___1996__135"/>
      <sheetName val="_aCCIDENTES_DE_1995___1996__137"/>
      <sheetName val="_aCCIDENTES_DE_1995___1996__136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ST2"/>
      <sheetName val="_aCCIDENTES_DE_1995___1996__13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/>
      <sheetData sheetId="344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/>
      <sheetData sheetId="420" refreshError="1"/>
      <sheetData sheetId="421"/>
      <sheetData sheetId="422"/>
      <sheetData sheetId="423"/>
      <sheetData sheetId="424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/>
      <sheetData sheetId="452" refreshError="1"/>
      <sheetData sheetId="453"/>
      <sheetData sheetId="454"/>
      <sheetData sheetId="455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 refreshError="1"/>
      <sheetData sheetId="498"/>
      <sheetData sheetId="499"/>
      <sheetData sheetId="500"/>
      <sheetData sheetId="501" refreshError="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 refreshError="1"/>
      <sheetData sheetId="912" refreshError="1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 refreshError="1"/>
      <sheetData sheetId="1617" refreshError="1"/>
      <sheetData sheetId="1618"/>
      <sheetData sheetId="1619"/>
      <sheetData sheetId="1620"/>
      <sheetData sheetId="1621"/>
      <sheetData sheetId="1622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/>
      <sheetData sheetId="1661"/>
      <sheetData sheetId="1662"/>
      <sheetData sheetId="1663"/>
      <sheetData sheetId="1664"/>
      <sheetData sheetId="1665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 refreshError="1"/>
      <sheetData sheetId="173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l_2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actividad"/>
      <sheetName val="_aCCIDENTES_DE_1995___1996_xl_3"/>
      <sheetName val="0."/>
      <sheetName val="Base_Mater"/>
      <sheetName val="20."/>
      <sheetName val="17."/>
      <sheetName val="11.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/>
      <sheetData sheetId="725"/>
      <sheetData sheetId="726"/>
      <sheetData sheetId="727"/>
      <sheetData sheetId="728" refreshError="1"/>
      <sheetData sheetId="729" refreshError="1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[a  aaInformación]__cceficien_6"/>
      <sheetName val="\Users\USUARIO\Downloads\MANTEN"/>
      <sheetName val="Formulario N° 4"/>
      <sheetName val="INDICMICROEMP"/>
      <sheetName val="INDICE"/>
      <sheetName val="Fornato 6"/>
      <sheetName val="[a  aaInformación]//cceficiente"/>
      <sheetName val="Datos"/>
      <sheetName val="Jornal"/>
      <sheetName val="[a  aaInformación]__cceficien_2"/>
      <sheetName val="[a  aaInformación]__cceficien_3"/>
      <sheetName val="[a  aaInformación]__cceficien_4"/>
      <sheetName val="[a  aaInformación]__cceficien_5"/>
      <sheetName val="[a  aaInformación]__cceficie_13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2"/>
      <sheetName val="[a  aaInformación]__cceficie_10"/>
      <sheetName val="[a  aaInformación]__cceficie_11"/>
      <sheetName val="_MANTENIMIENTO RUTA 1001_MARZO "/>
      <sheetName val="_I_MANTENIMIENTO RUTA 1001_MARZ"/>
      <sheetName val="[a  aaInformación]__cceficie_14"/>
      <sheetName val="[a  aaInformación]__cceficie_15"/>
      <sheetName val="M.O.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37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40"/>
      <sheetName val="[a  aaInformación]__cceficie_38"/>
      <sheetName val="[a  aaInformación]__cceficie_39"/>
      <sheetName val="ITEMS"/>
      <sheetName val="CrudosA"/>
      <sheetName val="casosWTI"/>
      <sheetName val="INFORME SEMANAL"/>
      <sheetName val="AVANCE SEMANAL"/>
      <sheetName val="CLIMA mes"/>
      <sheetName val="REG FOTO"/>
      <sheetName val="SISOMA"/>
      <sheetName val="PANEL"/>
      <sheetName val="Emboquillar"/>
      <sheetName val="Acometidacobrerígido"/>
      <sheetName val="Acometidatoma"/>
      <sheetName val="Acometidahasta1&quot;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cceficie_59"/>
      <sheetName val="[a  aaInformación]__cceficie_58"/>
      <sheetName val="[a  aaInformación]__cceficie_57"/>
      <sheetName val="[a  aaInformación]__cceficie_61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6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7"/>
      <sheetName val="AJIZAL 3335"/>
      <sheetName val="SABANETA 3335"/>
      <sheetName val="Datos Generales"/>
      <sheetName val="HER"/>
      <sheetName val="MAT"/>
      <sheetName val="PER"/>
      <sheetName val="TRANS"/>
      <sheetName val="PRECIOS"/>
      <sheetName val="PRESUP"/>
      <sheetName val="\Users\LENOVO\Downloads\Users\A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[a  aaInformación]__ccefici_109"/>
      <sheetName val="[a  aaInformación]__ccefici_108"/>
      <sheetName val="[a  aaInformación]__ccefici_110"/>
      <sheetName val="[a  aaInformación]__ccefici_114"/>
      <sheetName val="[a  aaInformación]__ccefici_111"/>
      <sheetName val="[a  aaInformación]__ccefici_112"/>
      <sheetName val="[a  aaInformación]__ccefici_113"/>
      <sheetName val="[a  aaInformación]__ccefici_115"/>
      <sheetName val="[a  aaInformación]__ccefici_116"/>
      <sheetName val="[a  aaInformación]__ccefici_117"/>
      <sheetName val="[a  aaInformación]__ccefici_118"/>
      <sheetName val="[a  aaInformación]__ccefici_119"/>
      <sheetName val="[a  aaInformación]__ccefici_120"/>
      <sheetName val="[a  aaInformación]__ccefici_121"/>
      <sheetName val="[a  aaInformación]__ccefici_122"/>
      <sheetName val="[a  aaInformación]__ccefici_123"/>
      <sheetName val="[a  aaInformación]__ccefici_124"/>
      <sheetName val="[a  aaInformación]__ccefici_126"/>
      <sheetName val="[a  aaInformación]__ccefici_125"/>
      <sheetName val="[a  aaInformación]__ccefici_127"/>
      <sheetName val="[a  aaInformación]__ccefici_128"/>
      <sheetName val="[a  aaInformación]__ccefici_129"/>
      <sheetName val="[a  aaInformación]__ccefici_130"/>
      <sheetName val="[a  aaInformación]__ccefici_132"/>
      <sheetName val="[a  aaInformación]__ccefici_131"/>
      <sheetName val="[a  aaInformación]__ccefici_133"/>
      <sheetName val="[a  aaInformación]__ccefici_134"/>
      <sheetName val="[a  aaInformación]__ccefici_136"/>
      <sheetName val="[a  aaInformación]__ccefici_135"/>
      <sheetName val="[a  aaInformación]__ccefici_137"/>
      <sheetName val="Base Datos"/>
      <sheetName val="a__aaInformación7"/>
      <sheetName val="aCCIDENTES_DE_1995_-_19964"/>
      <sheetName val="Base_Datos"/>
      <sheetName val="Fornato_6"/>
      <sheetName val="\G\I\MANTENIMIENTO_RUTA_1001_MA"/>
      <sheetName val="\D\MANTENIMIENTO_RUTA_1001_MARZ"/>
      <sheetName val="\G\D\MANTENIMIENTO_RUTA_1001_MA"/>
      <sheetName val="Formulario_N°_4"/>
      <sheetName val="\I\I\MANTENIMIENTO_RUTA_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INSUM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2">
          <cell r="R2">
            <v>0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Civil work"/>
      <sheetName val="LISTADO AP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1_Preliminares"/>
      <sheetName val="Insumos"/>
      <sheetName val="M.Obra"/>
      <sheetName val="HOJA BASE"/>
      <sheetName val="\\Pc1\E\AMV-3005-2005\ADMON GRU"/>
      <sheetName val="COSTOS OFICINA"/>
      <sheetName val="COSTOS CAMPAMENTO"/>
      <sheetName val="BASE"/>
      <sheetName val="calidad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PRESUPUESTO "/>
      <sheetName val="Cuadrillas"/>
      <sheetName val="Equ"/>
      <sheetName val="Trans"/>
      <sheetName val="Mat"/>
      <sheetName val="Salarios"/>
      <sheetName val="General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CIRCUITOS CODENSA"/>
      <sheetName val="Capitulos"/>
      <sheetName val="Maqui Equip"/>
      <sheetName val="FACTORES"/>
      <sheetName val="PERSONAL"/>
      <sheetName val="An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ELECTRICO"/>
      <sheetName val="Vuelta"/>
      <sheetName val="Formulas"/>
      <sheetName val="2103mar%20.xl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"/>
      <sheetName val="A__P__U_"/>
      <sheetName val="TRAYECTO_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Análisis de precios"/>
      <sheetName val="Hoja1"/>
      <sheetName val="BASE"/>
      <sheetName val="1_Preliminares"/>
      <sheetName val="M.Obra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INV"/>
      <sheetName val="AASHTO"/>
      <sheetName val="Precios"/>
      <sheetName val="días habiles 2015"/>
      <sheetName val="INS"/>
      <sheetName val="Ppto"/>
      <sheetName val="Plan auditoría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UNITARIO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>
        <row r="2">
          <cell r="A2" t="str">
            <v>INVÍAS - TERRITORIAL CORDOBA - GRUPO 3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2">
          <cell r="A2" t="str">
            <v>INVÍAS - TERRITORIAL CORDOBA - GRUPO 3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>
        <row r="2">
          <cell r="A2" t="str">
            <v>INVÍAS - TERRITORIAL CORDOBA - GRUPO 3</v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>
        <row r="2">
          <cell r="A2" t="str">
            <v>INVÍAS - TERRITORIAL CORDOBA - GRUPO 3</v>
          </cell>
        </row>
      </sheetData>
      <sheetData sheetId="221"/>
      <sheetData sheetId="222"/>
      <sheetData sheetId="223"/>
      <sheetData sheetId="224"/>
      <sheetData sheetId="225"/>
      <sheetData sheetId="226">
        <row r="2">
          <cell r="A2" t="str">
            <v>INVÍAS - TERRITORIAL CORDOBA - GRUPO 3</v>
          </cell>
        </row>
      </sheetData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2">
          <cell r="A2" t="str">
            <v>INVÍAS - TERRITORIAL CORDOBA - GRUPO 3</v>
          </cell>
        </row>
      </sheetData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>
        <row r="2">
          <cell r="B2">
            <v>0</v>
          </cell>
        </row>
      </sheetData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SUB APU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A.P.U"/>
      <sheetName val="CLASIFICACION"/>
      <sheetName val="LISTA DE PRECIOS"/>
      <sheetName val="062"/>
      <sheetName val="Listado"/>
      <sheetName val="A. P. U."/>
      <sheetName val="Presup_Cancha"/>
      <sheetName val="c2.5y2.6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Bajadas"/>
      <sheetName val="NARIÑO"/>
      <sheetName val="PERSONAL"/>
      <sheetName val="Tarifa MT"/>
      <sheetName val=" Liquidacion de Obra por Tramos"/>
      <sheetName val="5. ELECTRICO"/>
      <sheetName val="OCTUBRE"/>
      <sheetName val="Requisición1"/>
      <sheetName val="REC-COD,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APU NO PREVISTO"/>
      <sheetName val="PPTA (3)"/>
      <sheetName val="PPTA (2)"/>
      <sheetName val="PPTA"/>
      <sheetName val="PREACTA_61"/>
      <sheetName val="A_P_U1"/>
      <sheetName val="PREACTA_6"/>
      <sheetName val="A_P_U"/>
      <sheetName val="Summary"/>
      <sheetName val="CODCONST"/>
      <sheetName val="BASE"/>
      <sheetName val="7.1.8.1.1"/>
      <sheetName val="Hoja2"/>
      <sheetName val="Cuadr."/>
      <sheetName val="PUNITARIOS PARA 241201 2S.xls"/>
      <sheetName val="OBRAS SES"/>
      <sheetName val="Lp"/>
      <sheetName val="TRAPMO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oblacion"/>
      <sheetName val="inst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R_111"/>
      <sheetName val="PUNITARIOS_PARA_241201_2S11"/>
      <sheetName val="ESTADO_RED_TEC11"/>
      <sheetName val="PREACTA_1011"/>
      <sheetName val="PREACTA_91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2"/>
      <sheetName val="PR_112"/>
      <sheetName val="ESTADO_RED_TEC12"/>
      <sheetName val="PREACTA_1012"/>
      <sheetName val="PREACTA_91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SALARIOS"/>
      <sheetName val="PREACTA Y CONTRATISTAS"/>
      <sheetName val="UNITARIOS"/>
      <sheetName val="THE"/>
      <sheetName val="ATHE"/>
      <sheetName val="CONT_ADI"/>
      <sheetName val="PUNITARIOS_PARA_241201_2S13"/>
      <sheetName val="PR_113"/>
      <sheetName val="ESTADO_RED_TEC13"/>
      <sheetName val="PREACTA_1013"/>
      <sheetName val="PREACTA_913"/>
      <sheetName val="PLAN DE INVERSION ANTICIPO"/>
      <sheetName val="inv mensual"/>
      <sheetName val="borrador flujo inv"/>
      <sheetName val="social-ambiental"/>
      <sheetName val="AU"/>
      <sheetName val="glvc"/>
      <sheetName val="c2_5y2_613"/>
      <sheetName val="c2_5y2_612"/>
      <sheetName val="c2_5y2_611"/>
      <sheetName val="otros"/>
      <sheetName val="for 6"/>
      <sheetName val="materiales"/>
      <sheetName val="BALANCE"/>
      <sheetName val="ITEMS NO REVISTOS"/>
      <sheetName val="APU ELECTRICOS"/>
      <sheetName val="mdo"/>
      <sheetName val="equip"/>
      <sheetName val="mat"/>
      <sheetName val="CIRCUITOS CODENSA"/>
      <sheetName val="Proveedores y acreedores"/>
      <sheetName val="CURVA"/>
      <sheetName val="ACTA MODIFICACIÓN CIVIL"/>
      <sheetName val="DEST. MEDIOS"/>
      <sheetName val="COMBUASF"/>
      <sheetName val="BALCRUDO"/>
      <sheetName val="CARGASPROC."/>
      <sheetName val="G L P  FINAL"/>
      <sheetName val="Bases 2A"/>
      <sheetName val="APU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TABLAS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ostos oficina"/>
      <sheetName val="costos campamento"/>
      <sheetName val="días habiles 2015"/>
      <sheetName val="devdics"/>
      <sheetName val="base ctos"/>
      <sheetName val="EVA"/>
      <sheetName val="AIU"/>
      <sheetName val="Program"/>
      <sheetName val="CHINCHINA FINAL . A CEROS"/>
      <sheetName val="Memoria de calculo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PROYECTO"/>
      <sheetName val="gpi_526"/>
      <sheetName val="vea_374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ITEMS_NO_REVISTOS"/>
      <sheetName val="APU_ELECTRICOS"/>
      <sheetName val="for_6"/>
      <sheetName val="Cá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>
        <row r="48">
          <cell r="E48">
            <v>0</v>
          </cell>
        </row>
      </sheetData>
      <sheetData sheetId="126">
        <row r="48">
          <cell r="E48">
            <v>0</v>
          </cell>
        </row>
      </sheetData>
      <sheetData sheetId="127">
        <row r="48">
          <cell r="E48">
            <v>0</v>
          </cell>
        </row>
      </sheetData>
      <sheetData sheetId="128"/>
      <sheetData sheetId="129"/>
      <sheetData sheetId="130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/>
      <sheetData sheetId="228"/>
      <sheetData sheetId="229" refreshError="1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>
        <row r="48">
          <cell r="E48">
            <v>0</v>
          </cell>
        </row>
      </sheetData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DG6F"/>
      <sheetName val="mem"/>
    </sheetNames>
    <sheetDataSet>
      <sheetData sheetId="0">
        <row r="12">
          <cell r="E12" t="str">
            <v>LOCALIZACION Y REPLANTEO TOPOGRÁFICO PARA OBRAS DE INFRAESTRUCTURA VIA</v>
          </cell>
          <cell r="F12" t="str">
            <v>KM</v>
          </cell>
        </row>
        <row r="14">
          <cell r="E14" t="str">
            <v>DEMOLICION PISOS, ANDENES EN CONCRETO HASTA E= 12 CM INCLUYE RETIRO</v>
          </cell>
          <cell r="F14" t="str">
            <v>M2</v>
          </cell>
        </row>
        <row r="15">
          <cell r="E15" t="str">
            <v>DEMOLICIÓN DE SUMIDEROS (INCLUYE RETIRO)</v>
          </cell>
          <cell r="F15" t="str">
            <v>UND</v>
          </cell>
        </row>
        <row r="16">
          <cell r="E16" t="str">
            <v>CORTE DE PAVIMENTO ASFÁLTICO</v>
          </cell>
          <cell r="F16" t="str">
            <v>M</v>
          </cell>
        </row>
        <row r="17">
          <cell r="E17" t="str">
            <v>DEMOLICIÓN DE SARDINEL EN CONCRETO, (INCLUYE RETIRO Y ACARREO LIBRE HASTA 5 KM.)</v>
          </cell>
          <cell r="F17" t="str">
            <v>M</v>
          </cell>
        </row>
        <row r="33">
          <cell r="E33" t="str">
            <v>SUMINISTRO E INSTALACIÓN DE BORDILLO PREFABRICADO A-80 35*20*80</v>
          </cell>
        </row>
        <row r="35">
          <cell r="E35" t="str">
            <v>CONCRETO ESTRIADO RAMPAS 17.5 MPa - (2500 PSI) (PEATONALES)</v>
          </cell>
        </row>
        <row r="36">
          <cell r="E36" t="str">
            <v>CONSTRUCCION DE ANDENES E=0.10 M., EN CONCRETO DE 17.5 MPa - (2500 PSI)</v>
          </cell>
        </row>
        <row r="39">
          <cell r="E39" t="str">
            <v>EXCAVACION MANUAL EN MATERIAL COMUN (INCLUYE RETIRO)</v>
          </cell>
          <cell r="F39" t="str">
            <v>M3</v>
          </cell>
        </row>
        <row r="40">
          <cell r="E40" t="str">
            <v>SUMINISTRO E INSTALACIÓN DE ARO Y TAPA EN EN CONCRETO PREFABRICADO PARA POZO DE INSPECCIÓN. (D = 1.00 M.</v>
          </cell>
          <cell r="F40" t="str">
            <v>UND</v>
          </cell>
        </row>
        <row r="41">
          <cell r="E41" t="str">
            <v>SUMIDERO LATERAL EN LADRILLO. DIMENSIONES INTERNAS 0.40 X 0.80 M. H = 1.10 M. (INCLUYE REJILLA PLÁSTICA TRÁFICO PESADO)</v>
          </cell>
          <cell r="F41" t="str">
            <v>UND</v>
          </cell>
        </row>
      </sheetData>
      <sheetData sheetId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 Oficial DG16"/>
      <sheetName val="mem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72"/>
  <sheetViews>
    <sheetView showGridLines="0" tabSelected="1" view="pageBreakPreview" topLeftCell="C52" zoomScaleNormal="100" zoomScaleSheetLayoutView="100" zoomScalePageLayoutView="91" workbookViewId="0">
      <selection activeCell="G69" sqref="G69"/>
    </sheetView>
  </sheetViews>
  <sheetFormatPr baseColWidth="10" defaultColWidth="11.42578125" defaultRowHeight="16.5" x14ac:dyDescent="0.3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25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233"/>
      <c r="J1" s="5"/>
      <c r="K1" s="5"/>
      <c r="L1" s="5"/>
      <c r="M1" s="5"/>
    </row>
    <row r="2" spans="1:13" ht="17.25" thickTop="1" x14ac:dyDescent="0.3">
      <c r="A2" s="5"/>
      <c r="B2" s="7"/>
      <c r="C2" s="111"/>
      <c r="D2" s="111"/>
      <c r="E2" s="112"/>
      <c r="F2" s="111"/>
      <c r="G2" s="111"/>
      <c r="H2" s="111"/>
      <c r="I2" s="234"/>
      <c r="J2" s="111"/>
      <c r="K2" s="111"/>
      <c r="L2" s="8"/>
      <c r="M2" s="5"/>
    </row>
    <row r="3" spans="1:13" ht="26.25" customHeight="1" x14ac:dyDescent="0.3">
      <c r="A3" s="5"/>
      <c r="B3" s="9"/>
      <c r="C3" s="158" t="s">
        <v>53</v>
      </c>
      <c r="D3" s="158"/>
      <c r="E3" s="158"/>
      <c r="F3" s="158"/>
      <c r="G3" s="5"/>
      <c r="H3" s="5"/>
      <c r="I3" s="233"/>
      <c r="J3" s="5"/>
      <c r="K3" s="5"/>
      <c r="L3" s="10"/>
      <c r="M3" s="5"/>
    </row>
    <row r="4" spans="1:13" x14ac:dyDescent="0.3">
      <c r="A4" s="5"/>
      <c r="B4" s="9"/>
      <c r="C4" s="94" t="s">
        <v>1</v>
      </c>
      <c r="D4" s="95" t="s">
        <v>2</v>
      </c>
      <c r="E4" s="94" t="s">
        <v>3</v>
      </c>
      <c r="F4" s="95">
        <v>4</v>
      </c>
      <c r="G4" s="5"/>
      <c r="H4" s="5"/>
      <c r="I4" s="233"/>
      <c r="J4" s="5"/>
      <c r="K4" s="5"/>
      <c r="L4" s="10"/>
      <c r="M4" s="5"/>
    </row>
    <row r="5" spans="1:13" x14ac:dyDescent="0.3">
      <c r="A5" s="5"/>
      <c r="B5" s="9"/>
      <c r="C5" s="161" t="s">
        <v>4</v>
      </c>
      <c r="D5" s="161"/>
      <c r="E5" s="161"/>
      <c r="F5" s="161"/>
      <c r="G5" s="161"/>
      <c r="H5" s="161"/>
      <c r="I5" s="161"/>
      <c r="J5" s="161"/>
      <c r="K5" s="161"/>
      <c r="L5" s="10"/>
      <c r="M5" s="5"/>
    </row>
    <row r="6" spans="1:13" ht="17.25" thickBot="1" x14ac:dyDescent="0.35">
      <c r="A6" s="5"/>
      <c r="B6" s="9"/>
      <c r="C6" s="162" t="s">
        <v>36</v>
      </c>
      <c r="D6" s="162"/>
      <c r="E6" s="162"/>
      <c r="F6" s="162"/>
      <c r="G6" s="162"/>
      <c r="H6" s="162"/>
      <c r="I6" s="162"/>
      <c r="J6" s="162"/>
      <c r="K6" s="162"/>
      <c r="L6" s="10"/>
      <c r="M6" s="5"/>
    </row>
    <row r="7" spans="1:13" s="19" customFormat="1" ht="16.5" customHeight="1" x14ac:dyDescent="0.3">
      <c r="A7" s="18"/>
      <c r="B7" s="108"/>
      <c r="C7" s="163" t="s">
        <v>37</v>
      </c>
      <c r="D7" s="164"/>
      <c r="E7" s="164"/>
      <c r="F7" s="164"/>
      <c r="G7" s="164"/>
      <c r="H7" s="164"/>
      <c r="I7" s="164"/>
      <c r="J7" s="164"/>
      <c r="K7" s="165"/>
      <c r="L7" s="20"/>
      <c r="M7" s="18"/>
    </row>
    <row r="8" spans="1:13" ht="33.75" customHeight="1" thickBot="1" x14ac:dyDescent="0.35">
      <c r="A8" s="5"/>
      <c r="B8" s="109"/>
      <c r="C8" s="166"/>
      <c r="D8" s="167"/>
      <c r="E8" s="167"/>
      <c r="F8" s="167"/>
      <c r="G8" s="167"/>
      <c r="H8" s="167"/>
      <c r="I8" s="167"/>
      <c r="J8" s="167"/>
      <c r="K8" s="168"/>
      <c r="L8" s="10"/>
      <c r="M8" s="5"/>
    </row>
    <row r="9" spans="1:13" ht="34.5" customHeight="1" x14ac:dyDescent="0.3">
      <c r="A9" s="5"/>
      <c r="B9" s="109"/>
      <c r="C9" s="169" t="s">
        <v>38</v>
      </c>
      <c r="D9" s="170"/>
      <c r="E9" s="170"/>
      <c r="F9" s="170"/>
      <c r="G9" s="170"/>
      <c r="H9" s="170"/>
      <c r="I9" s="170"/>
      <c r="J9" s="170"/>
      <c r="K9" s="171"/>
      <c r="L9" s="10"/>
      <c r="M9" s="5"/>
    </row>
    <row r="10" spans="1:13" ht="30" customHeight="1" thickBot="1" x14ac:dyDescent="0.35">
      <c r="A10" s="5"/>
      <c r="B10" s="109"/>
      <c r="C10" s="172"/>
      <c r="D10" s="172"/>
      <c r="E10" s="172"/>
      <c r="F10" s="172"/>
      <c r="G10" s="172"/>
      <c r="H10" s="172"/>
      <c r="I10" s="172"/>
      <c r="J10" s="172"/>
      <c r="K10" s="173"/>
      <c r="L10" s="10"/>
      <c r="M10" s="5"/>
    </row>
    <row r="11" spans="1:13" ht="30" customHeight="1" x14ac:dyDescent="0.3">
      <c r="A11" s="5"/>
      <c r="B11" s="9"/>
      <c r="C11" s="200" t="s">
        <v>8</v>
      </c>
      <c r="D11" s="201" t="s">
        <v>9</v>
      </c>
      <c r="E11" s="202" t="s">
        <v>10</v>
      </c>
      <c r="F11" s="202"/>
      <c r="G11" s="200" t="s">
        <v>11</v>
      </c>
      <c r="H11" s="201" t="s">
        <v>12</v>
      </c>
      <c r="I11" s="235" t="s">
        <v>13</v>
      </c>
      <c r="J11" s="203" t="s">
        <v>14</v>
      </c>
      <c r="K11" s="204" t="s">
        <v>15</v>
      </c>
      <c r="L11" s="10"/>
      <c r="M11" s="5"/>
    </row>
    <row r="12" spans="1:13" ht="30" customHeight="1" thickBot="1" x14ac:dyDescent="0.35">
      <c r="A12" s="5"/>
      <c r="B12" s="9"/>
      <c r="C12" s="205"/>
      <c r="D12" s="206"/>
      <c r="E12" s="207" t="s">
        <v>16</v>
      </c>
      <c r="F12" s="207" t="s">
        <v>17</v>
      </c>
      <c r="G12" s="205"/>
      <c r="H12" s="206"/>
      <c r="I12" s="236"/>
      <c r="J12" s="208"/>
      <c r="K12" s="209"/>
      <c r="L12" s="10"/>
      <c r="M12" s="5"/>
    </row>
    <row r="13" spans="1:13" ht="30" customHeight="1" x14ac:dyDescent="0.3">
      <c r="A13" s="5"/>
      <c r="B13" s="9"/>
      <c r="C13" s="210" t="s">
        <v>43</v>
      </c>
      <c r="D13" s="211"/>
      <c r="E13" s="211"/>
      <c r="F13" s="211"/>
      <c r="G13" s="211"/>
      <c r="H13" s="211"/>
      <c r="I13" s="237"/>
      <c r="J13" s="211"/>
      <c r="K13" s="212"/>
      <c r="L13" s="10"/>
      <c r="M13" s="5"/>
    </row>
    <row r="14" spans="1:13" ht="23.25" customHeight="1" x14ac:dyDescent="0.3">
      <c r="A14" s="5"/>
      <c r="B14" s="9"/>
      <c r="C14" s="213">
        <v>1.1000000000000001</v>
      </c>
      <c r="D14" s="213">
        <v>1.1000000000000001</v>
      </c>
      <c r="E14" s="199" t="s">
        <v>62</v>
      </c>
      <c r="F14" s="214"/>
      <c r="G14" s="122" t="s">
        <v>54</v>
      </c>
      <c r="H14" s="123" t="s">
        <v>55</v>
      </c>
      <c r="I14" s="239">
        <v>0.17</v>
      </c>
      <c r="J14" s="124">
        <v>5266710.7350000003</v>
      </c>
      <c r="K14" s="215">
        <f>ROUND(I14*J14,2)</f>
        <v>895340.82</v>
      </c>
      <c r="L14" s="10"/>
      <c r="M14" s="5"/>
    </row>
    <row r="15" spans="1:13" ht="21" customHeight="1" x14ac:dyDescent="0.3">
      <c r="A15" s="5"/>
      <c r="B15" s="9"/>
      <c r="C15" s="213">
        <v>1.2</v>
      </c>
      <c r="D15" s="213">
        <v>1.2</v>
      </c>
      <c r="E15" s="199" t="s">
        <v>63</v>
      </c>
      <c r="F15" s="214"/>
      <c r="G15" s="122" t="s">
        <v>56</v>
      </c>
      <c r="H15" s="125" t="s">
        <v>40</v>
      </c>
      <c r="I15" s="238">
        <v>136</v>
      </c>
      <c r="J15" s="124">
        <v>5608.3949999999995</v>
      </c>
      <c r="K15" s="215">
        <f t="shared" ref="K15:K18" si="0">ROUND(I15*J15,2)</f>
        <v>762741.72</v>
      </c>
      <c r="L15" s="10"/>
      <c r="M15" s="5"/>
    </row>
    <row r="16" spans="1:13" ht="21" customHeight="1" x14ac:dyDescent="0.3">
      <c r="A16" s="5"/>
      <c r="B16" s="9"/>
      <c r="C16" s="213">
        <v>1.3</v>
      </c>
      <c r="D16" s="213">
        <v>1.3</v>
      </c>
      <c r="E16" s="199" t="s">
        <v>64</v>
      </c>
      <c r="F16" s="214"/>
      <c r="G16" s="122" t="s">
        <v>57</v>
      </c>
      <c r="H16" s="123" t="s">
        <v>58</v>
      </c>
      <c r="I16" s="239">
        <v>4</v>
      </c>
      <c r="J16" s="124">
        <v>124369.08900000001</v>
      </c>
      <c r="K16" s="215">
        <f t="shared" si="0"/>
        <v>497476.36</v>
      </c>
      <c r="L16" s="10"/>
      <c r="M16" s="5"/>
    </row>
    <row r="17" spans="1:13" ht="20.25" customHeight="1" x14ac:dyDescent="0.3">
      <c r="A17" s="5"/>
      <c r="B17" s="9"/>
      <c r="C17" s="213">
        <v>1.4</v>
      </c>
      <c r="D17" s="213">
        <v>1.4</v>
      </c>
      <c r="E17" s="199" t="s">
        <v>65</v>
      </c>
      <c r="F17" s="214"/>
      <c r="G17" s="122" t="s">
        <v>59</v>
      </c>
      <c r="H17" s="123" t="s">
        <v>60</v>
      </c>
      <c r="I17" s="239">
        <v>18</v>
      </c>
      <c r="J17" s="124">
        <v>11724.063</v>
      </c>
      <c r="K17" s="215">
        <f t="shared" si="0"/>
        <v>211033.13</v>
      </c>
      <c r="L17" s="10"/>
      <c r="M17" s="5"/>
    </row>
    <row r="18" spans="1:13" ht="36.75" customHeight="1" x14ac:dyDescent="0.3">
      <c r="A18" s="5"/>
      <c r="B18" s="9"/>
      <c r="C18" s="213">
        <v>1.5</v>
      </c>
      <c r="D18" s="213">
        <v>1.5</v>
      </c>
      <c r="E18" s="199" t="s">
        <v>66</v>
      </c>
      <c r="F18" s="214"/>
      <c r="G18" s="122" t="s">
        <v>61</v>
      </c>
      <c r="H18" s="123" t="s">
        <v>41</v>
      </c>
      <c r="I18" s="239">
        <v>340</v>
      </c>
      <c r="J18" s="124">
        <v>29348.097999999998</v>
      </c>
      <c r="K18" s="215">
        <f t="shared" si="0"/>
        <v>9978353.3200000003</v>
      </c>
      <c r="L18" s="10"/>
      <c r="M18" s="5"/>
    </row>
    <row r="19" spans="1:13" ht="30" customHeight="1" thickBot="1" x14ac:dyDescent="0.35">
      <c r="A19" s="5"/>
      <c r="B19" s="9"/>
      <c r="C19" s="216" t="s">
        <v>18</v>
      </c>
      <c r="D19" s="217"/>
      <c r="E19" s="217"/>
      <c r="F19" s="217"/>
      <c r="G19" s="218"/>
      <c r="H19" s="217"/>
      <c r="I19" s="240"/>
      <c r="J19" s="219"/>
      <c r="K19" s="127">
        <f>SUM(K14:K18)</f>
        <v>12344945.35</v>
      </c>
      <c r="L19" s="10"/>
      <c r="M19" s="5"/>
    </row>
    <row r="20" spans="1:13" ht="30" customHeight="1" x14ac:dyDescent="0.3">
      <c r="A20" s="5"/>
      <c r="B20" s="9"/>
      <c r="C20" s="210"/>
      <c r="D20" s="211"/>
      <c r="E20" s="211"/>
      <c r="F20" s="211"/>
      <c r="G20" s="211"/>
      <c r="H20" s="211"/>
      <c r="I20" s="237"/>
      <c r="J20" s="211"/>
      <c r="K20" s="212"/>
      <c r="L20" s="10"/>
      <c r="M20" s="5"/>
    </row>
    <row r="21" spans="1:13" ht="30" customHeight="1" x14ac:dyDescent="0.3">
      <c r="A21" s="5"/>
      <c r="B21" s="9"/>
      <c r="C21" s="213">
        <v>2.1</v>
      </c>
      <c r="D21" s="213">
        <f>+C21</f>
        <v>2.1</v>
      </c>
      <c r="E21" s="199" t="s">
        <v>74</v>
      </c>
      <c r="F21" s="214"/>
      <c r="G21" s="122" t="s">
        <v>67</v>
      </c>
      <c r="H21" s="123" t="s">
        <v>40</v>
      </c>
      <c r="I21" s="239">
        <v>1319.2</v>
      </c>
      <c r="J21" s="124">
        <v>44138.288999999997</v>
      </c>
      <c r="K21" s="215">
        <f>ROUND(I21*J21,2)</f>
        <v>58227230.850000001</v>
      </c>
      <c r="L21" s="10"/>
      <c r="M21" s="5"/>
    </row>
    <row r="22" spans="1:13" ht="30" customHeight="1" x14ac:dyDescent="0.3">
      <c r="A22" s="5"/>
      <c r="B22" s="9"/>
      <c r="C22" s="213">
        <v>2.2000000000000002</v>
      </c>
      <c r="D22" s="213">
        <v>2.2000000000000002</v>
      </c>
      <c r="E22" s="199" t="s">
        <v>75</v>
      </c>
      <c r="F22" s="214"/>
      <c r="G22" s="122" t="s">
        <v>68</v>
      </c>
      <c r="H22" s="123" t="s">
        <v>41</v>
      </c>
      <c r="I22" s="239">
        <v>1360</v>
      </c>
      <c r="J22" s="124">
        <v>12498.954</v>
      </c>
      <c r="K22" s="215">
        <f t="shared" ref="K22:K27" si="1">ROUND(I22*J22,2)</f>
        <v>16998577.440000001</v>
      </c>
      <c r="L22" s="10"/>
      <c r="M22" s="5"/>
    </row>
    <row r="23" spans="1:13" ht="30" customHeight="1" x14ac:dyDescent="0.3">
      <c r="A23" s="5"/>
      <c r="B23" s="9"/>
      <c r="C23" s="213">
        <v>2.2999999999999998</v>
      </c>
      <c r="D23" s="213">
        <f t="shared" ref="D23" si="2">+C23</f>
        <v>2.2999999999999998</v>
      </c>
      <c r="E23" s="199" t="s">
        <v>76</v>
      </c>
      <c r="F23" s="214"/>
      <c r="G23" s="122" t="s">
        <v>69</v>
      </c>
      <c r="H23" s="123" t="s">
        <v>40</v>
      </c>
      <c r="I23" s="239">
        <v>108.80000000000003</v>
      </c>
      <c r="J23" s="124">
        <v>190027.448</v>
      </c>
      <c r="K23" s="215">
        <f t="shared" si="1"/>
        <v>20674986.34</v>
      </c>
      <c r="L23" s="10"/>
      <c r="M23" s="5"/>
    </row>
    <row r="24" spans="1:13" ht="40.5" customHeight="1" x14ac:dyDescent="0.3">
      <c r="A24" s="5"/>
      <c r="B24" s="9"/>
      <c r="C24" s="213">
        <v>2.4</v>
      </c>
      <c r="D24" s="213">
        <v>2.4</v>
      </c>
      <c r="E24" s="199" t="s">
        <v>77</v>
      </c>
      <c r="F24" s="214"/>
      <c r="G24" s="122" t="s">
        <v>70</v>
      </c>
      <c r="H24" s="123" t="s">
        <v>40</v>
      </c>
      <c r="I24" s="239">
        <v>272</v>
      </c>
      <c r="J24" s="124">
        <v>187584.98200000002</v>
      </c>
      <c r="K24" s="215">
        <f t="shared" si="1"/>
        <v>51023115.100000001</v>
      </c>
      <c r="L24" s="10"/>
      <c r="M24" s="5"/>
    </row>
    <row r="25" spans="1:13" ht="39" customHeight="1" x14ac:dyDescent="0.3">
      <c r="A25" s="5"/>
      <c r="B25" s="9"/>
      <c r="C25" s="213">
        <v>2.5</v>
      </c>
      <c r="D25" s="213">
        <v>2.5</v>
      </c>
      <c r="E25" s="199" t="s">
        <v>42</v>
      </c>
      <c r="F25" s="214"/>
      <c r="G25" s="122" t="s">
        <v>71</v>
      </c>
      <c r="H25" s="123" t="s">
        <v>40</v>
      </c>
      <c r="I25" s="239">
        <v>272</v>
      </c>
      <c r="J25" s="124">
        <v>189550.647</v>
      </c>
      <c r="K25" s="215">
        <f t="shared" si="1"/>
        <v>51557775.979999997</v>
      </c>
      <c r="L25" s="10"/>
      <c r="M25" s="5"/>
    </row>
    <row r="26" spans="1:13" ht="30" customHeight="1" x14ac:dyDescent="0.3">
      <c r="A26" s="5"/>
      <c r="B26" s="9"/>
      <c r="C26" s="213">
        <v>2.6</v>
      </c>
      <c r="D26" s="213">
        <v>2.6</v>
      </c>
      <c r="E26" s="199" t="s">
        <v>78</v>
      </c>
      <c r="F26" s="214"/>
      <c r="G26" s="122" t="s">
        <v>72</v>
      </c>
      <c r="H26" s="123" t="s">
        <v>41</v>
      </c>
      <c r="I26" s="239">
        <v>1360</v>
      </c>
      <c r="J26" s="124">
        <v>6387.1080000000002</v>
      </c>
      <c r="K26" s="215">
        <f t="shared" si="1"/>
        <v>8686466.8800000008</v>
      </c>
      <c r="L26" s="10"/>
      <c r="M26" s="5"/>
    </row>
    <row r="27" spans="1:13" s="5" customFormat="1" ht="49.5" customHeight="1" x14ac:dyDescent="0.25">
      <c r="B27" s="9"/>
      <c r="C27" s="213">
        <v>2.7</v>
      </c>
      <c r="D27" s="213">
        <f t="shared" ref="D27" si="3">+C27</f>
        <v>2.7</v>
      </c>
      <c r="E27" s="199" t="s">
        <v>49</v>
      </c>
      <c r="F27" s="214"/>
      <c r="G27" s="122" t="s">
        <v>73</v>
      </c>
      <c r="H27" s="123" t="s">
        <v>40</v>
      </c>
      <c r="I27" s="239">
        <v>122.39999999999999</v>
      </c>
      <c r="J27" s="124">
        <v>1465396.1140000001</v>
      </c>
      <c r="K27" s="215">
        <f t="shared" si="1"/>
        <v>179364484.34999999</v>
      </c>
      <c r="L27" s="10"/>
    </row>
    <row r="28" spans="1:13" ht="30" customHeight="1" thickBot="1" x14ac:dyDescent="0.35">
      <c r="A28" s="5"/>
      <c r="B28" s="9"/>
      <c r="C28" s="216" t="s">
        <v>18</v>
      </c>
      <c r="D28" s="220"/>
      <c r="E28" s="221"/>
      <c r="F28" s="220"/>
      <c r="G28" s="220"/>
      <c r="H28" s="220"/>
      <c r="I28" s="241"/>
      <c r="J28" s="222"/>
      <c r="K28" s="118">
        <f>SUM(K21:K27)</f>
        <v>386532636.94</v>
      </c>
      <c r="L28" s="10"/>
      <c r="M28" s="5"/>
    </row>
    <row r="29" spans="1:13" ht="30" customHeight="1" x14ac:dyDescent="0.3">
      <c r="A29" s="5"/>
      <c r="B29" s="9"/>
      <c r="C29" s="210"/>
      <c r="D29" s="211"/>
      <c r="E29" s="211"/>
      <c r="F29" s="211"/>
      <c r="G29" s="211"/>
      <c r="H29" s="211"/>
      <c r="I29" s="237"/>
      <c r="J29" s="211"/>
      <c r="K29" s="212"/>
      <c r="L29" s="10"/>
      <c r="M29" s="5"/>
    </row>
    <row r="30" spans="1:13" ht="30" customHeight="1" x14ac:dyDescent="0.3">
      <c r="A30" s="5"/>
      <c r="B30" s="9"/>
      <c r="C30" s="223">
        <v>3.1</v>
      </c>
      <c r="D30" s="223">
        <v>3.1</v>
      </c>
      <c r="E30" s="224" t="s">
        <v>44</v>
      </c>
      <c r="F30" s="225"/>
      <c r="G30" s="122" t="s">
        <v>45</v>
      </c>
      <c r="H30" s="125" t="s">
        <v>40</v>
      </c>
      <c r="I30" s="238">
        <v>27.200000000000006</v>
      </c>
      <c r="J30" s="124">
        <v>91750.919000000009</v>
      </c>
      <c r="K30" s="225">
        <f>ROUND(I30*J30,2)</f>
        <v>2495625</v>
      </c>
      <c r="L30" s="10"/>
      <c r="M30" s="5"/>
    </row>
    <row r="31" spans="1:13" ht="33.75" customHeight="1" x14ac:dyDescent="0.3">
      <c r="A31" s="5"/>
      <c r="B31" s="9"/>
      <c r="C31" s="223">
        <v>3.2</v>
      </c>
      <c r="D31" s="223">
        <v>3.2</v>
      </c>
      <c r="E31" s="224" t="s">
        <v>46</v>
      </c>
      <c r="F31" s="215"/>
      <c r="G31" s="122" t="s">
        <v>79</v>
      </c>
      <c r="H31" s="125" t="s">
        <v>60</v>
      </c>
      <c r="I31" s="238">
        <v>256</v>
      </c>
      <c r="J31" s="124">
        <v>100495.75899999999</v>
      </c>
      <c r="K31" s="225">
        <f t="shared" ref="K31:K34" si="4">ROUND(I31*J31,2)</f>
        <v>25726914.300000001</v>
      </c>
      <c r="L31" s="10"/>
      <c r="M31" s="5"/>
    </row>
    <row r="32" spans="1:13" ht="40.5" customHeight="1" x14ac:dyDescent="0.3">
      <c r="A32" s="5"/>
      <c r="B32" s="9"/>
      <c r="C32" s="223">
        <v>3.3</v>
      </c>
      <c r="D32" s="223">
        <v>3.3</v>
      </c>
      <c r="E32" s="224" t="s">
        <v>50</v>
      </c>
      <c r="F32" s="225"/>
      <c r="G32" s="122" t="s">
        <v>80</v>
      </c>
      <c r="H32" s="125" t="s">
        <v>60</v>
      </c>
      <c r="I32" s="238">
        <v>84</v>
      </c>
      <c r="J32" s="124">
        <v>96511.155000000013</v>
      </c>
      <c r="K32" s="225">
        <f t="shared" si="4"/>
        <v>8106937.0199999996</v>
      </c>
      <c r="L32" s="10"/>
      <c r="M32" s="5"/>
    </row>
    <row r="33" spans="1:13" ht="33" customHeight="1" x14ac:dyDescent="0.3">
      <c r="A33" s="5"/>
      <c r="B33" s="9"/>
      <c r="C33" s="223">
        <v>3.4</v>
      </c>
      <c r="D33" s="223">
        <v>3.4</v>
      </c>
      <c r="E33" s="224" t="s">
        <v>83</v>
      </c>
      <c r="F33" s="225"/>
      <c r="G33" s="122" t="s">
        <v>81</v>
      </c>
      <c r="H33" s="125" t="s">
        <v>41</v>
      </c>
      <c r="I33" s="238">
        <v>28.800000000000004</v>
      </c>
      <c r="J33" s="124">
        <v>171000.06300000002</v>
      </c>
      <c r="K33" s="225">
        <f t="shared" si="4"/>
        <v>4924801.8099999996</v>
      </c>
      <c r="L33" s="10"/>
      <c r="M33" s="5"/>
    </row>
    <row r="34" spans="1:13" ht="46.5" customHeight="1" x14ac:dyDescent="0.3">
      <c r="A34" s="5"/>
      <c r="B34" s="9"/>
      <c r="C34" s="223">
        <v>3.5</v>
      </c>
      <c r="D34" s="224">
        <v>3.5</v>
      </c>
      <c r="E34" s="224" t="s">
        <v>84</v>
      </c>
      <c r="F34" s="225"/>
      <c r="G34" s="122" t="s">
        <v>82</v>
      </c>
      <c r="H34" s="125" t="s">
        <v>41</v>
      </c>
      <c r="I34" s="238">
        <v>32</v>
      </c>
      <c r="J34" s="124">
        <v>117995.995</v>
      </c>
      <c r="K34" s="225">
        <f t="shared" si="4"/>
        <v>3775871.84</v>
      </c>
      <c r="L34" s="10"/>
      <c r="M34" s="5"/>
    </row>
    <row r="35" spans="1:13" ht="30" customHeight="1" thickBot="1" x14ac:dyDescent="0.35">
      <c r="A35" s="5"/>
      <c r="B35" s="9"/>
      <c r="C35" s="226" t="s">
        <v>18</v>
      </c>
      <c r="D35" s="227"/>
      <c r="E35" s="227"/>
      <c r="F35" s="227"/>
      <c r="G35" s="228"/>
      <c r="H35" s="227"/>
      <c r="I35" s="240"/>
      <c r="J35" s="229"/>
      <c r="K35" s="119">
        <f>SUM(K30:K34)</f>
        <v>45030149.969999999</v>
      </c>
      <c r="L35" s="10"/>
      <c r="M35" s="5"/>
    </row>
    <row r="36" spans="1:13" ht="30" customHeight="1" x14ac:dyDescent="0.3">
      <c r="A36" s="5"/>
      <c r="B36" s="9"/>
      <c r="C36" s="210"/>
      <c r="D36" s="211"/>
      <c r="E36" s="211"/>
      <c r="F36" s="211"/>
      <c r="G36" s="211"/>
      <c r="H36" s="211"/>
      <c r="I36" s="237"/>
      <c r="J36" s="211"/>
      <c r="K36" s="212"/>
      <c r="L36" s="10"/>
      <c r="M36" s="5"/>
    </row>
    <row r="37" spans="1:13" ht="37.5" customHeight="1" x14ac:dyDescent="0.3">
      <c r="A37" s="5"/>
      <c r="B37" s="9"/>
      <c r="C37" s="224">
        <v>4.0999999999999996</v>
      </c>
      <c r="D37" s="224">
        <f>+C37</f>
        <v>4.0999999999999996</v>
      </c>
      <c r="E37" s="224" t="s">
        <v>44</v>
      </c>
      <c r="F37" s="214"/>
      <c r="G37" s="122" t="s">
        <v>45</v>
      </c>
      <c r="H37" s="123" t="s">
        <v>40</v>
      </c>
      <c r="I37" s="239">
        <v>12</v>
      </c>
      <c r="J37" s="124">
        <v>91750.919000000009</v>
      </c>
      <c r="K37" s="215">
        <f>ROUND(I37*J37,2)</f>
        <v>1101011.03</v>
      </c>
      <c r="L37" s="10"/>
      <c r="M37" s="5"/>
    </row>
    <row r="38" spans="1:13" ht="30" customHeight="1" x14ac:dyDescent="0.3">
      <c r="A38" s="5"/>
      <c r="B38" s="9"/>
      <c r="C38" s="224">
        <v>4.2</v>
      </c>
      <c r="D38" s="224">
        <f t="shared" ref="D38:D39" si="5">+C38</f>
        <v>4.2</v>
      </c>
      <c r="E38" s="224" t="s">
        <v>87</v>
      </c>
      <c r="F38" s="214"/>
      <c r="G38" s="122" t="s">
        <v>85</v>
      </c>
      <c r="H38" s="125" t="s">
        <v>58</v>
      </c>
      <c r="I38" s="238">
        <v>4</v>
      </c>
      <c r="J38" s="124">
        <v>1564888.3900000001</v>
      </c>
      <c r="K38" s="215">
        <f t="shared" ref="K38:K39" si="6">ROUND(I38*J38,2)</f>
        <v>6259553.5599999996</v>
      </c>
      <c r="L38" s="10"/>
      <c r="M38" s="5"/>
    </row>
    <row r="39" spans="1:13" ht="45.75" customHeight="1" x14ac:dyDescent="0.3">
      <c r="A39" s="5"/>
      <c r="B39" s="9"/>
      <c r="C39" s="224">
        <v>4.3</v>
      </c>
      <c r="D39" s="224">
        <f t="shared" si="5"/>
        <v>4.3</v>
      </c>
      <c r="E39" s="224" t="s">
        <v>88</v>
      </c>
      <c r="F39" s="214"/>
      <c r="G39" s="122" t="s">
        <v>86</v>
      </c>
      <c r="H39" s="125" t="s">
        <v>58</v>
      </c>
      <c r="I39" s="238">
        <v>6</v>
      </c>
      <c r="J39" s="124">
        <v>2251937.35</v>
      </c>
      <c r="K39" s="215">
        <f t="shared" si="6"/>
        <v>13511624.1</v>
      </c>
      <c r="L39" s="10"/>
      <c r="M39" s="5"/>
    </row>
    <row r="40" spans="1:13" ht="30" customHeight="1" thickBot="1" x14ac:dyDescent="0.35">
      <c r="A40" s="5"/>
      <c r="B40" s="9"/>
      <c r="C40" s="216" t="s">
        <v>18</v>
      </c>
      <c r="D40" s="230"/>
      <c r="E40" s="230"/>
      <c r="F40" s="230"/>
      <c r="G40" s="231"/>
      <c r="H40" s="232"/>
      <c r="I40" s="240"/>
      <c r="J40" s="219"/>
      <c r="K40" s="128">
        <f>SUM(K37:K39)</f>
        <v>20872188.689999998</v>
      </c>
      <c r="L40" s="10"/>
      <c r="M40" s="5"/>
    </row>
    <row r="41" spans="1:13" s="3" customFormat="1" ht="30" customHeight="1" x14ac:dyDescent="0.25">
      <c r="A41" s="11"/>
      <c r="B41" s="12"/>
      <c r="C41" s="210"/>
      <c r="D41" s="211"/>
      <c r="E41" s="211"/>
      <c r="F41" s="211"/>
      <c r="G41" s="211"/>
      <c r="H41" s="211"/>
      <c r="I41" s="237"/>
      <c r="J41" s="211"/>
      <c r="K41" s="212"/>
      <c r="L41" s="13"/>
      <c r="M41" s="11"/>
    </row>
    <row r="42" spans="1:13" s="3" customFormat="1" ht="30" customHeight="1" x14ac:dyDescent="0.25">
      <c r="A42" s="11"/>
      <c r="B42" s="12"/>
      <c r="C42" s="224">
        <v>5.0999999999999996</v>
      </c>
      <c r="D42" s="224">
        <f>+C42</f>
        <v>5.0999999999999996</v>
      </c>
      <c r="E42" s="224" t="s">
        <v>47</v>
      </c>
      <c r="F42" s="123"/>
      <c r="G42" s="122" t="s">
        <v>89</v>
      </c>
      <c r="H42" s="123" t="s">
        <v>60</v>
      </c>
      <c r="I42" s="239">
        <v>510</v>
      </c>
      <c r="J42" s="124">
        <v>4103.3329999999996</v>
      </c>
      <c r="K42" s="215">
        <f>ROUND(I42*J42,2)</f>
        <v>2092699.83</v>
      </c>
      <c r="L42" s="13"/>
      <c r="M42" s="11"/>
    </row>
    <row r="43" spans="1:13" s="3" customFormat="1" ht="30" customHeight="1" x14ac:dyDescent="0.25">
      <c r="A43" s="11"/>
      <c r="B43" s="12"/>
      <c r="C43" s="224">
        <v>5.2</v>
      </c>
      <c r="D43" s="224">
        <f t="shared" ref="D43" si="7">+C43</f>
        <v>5.2</v>
      </c>
      <c r="E43" s="224" t="s">
        <v>48</v>
      </c>
      <c r="F43" s="125"/>
      <c r="G43" s="122" t="s">
        <v>90</v>
      </c>
      <c r="H43" s="125" t="s">
        <v>41</v>
      </c>
      <c r="I43" s="238">
        <v>216</v>
      </c>
      <c r="J43" s="124">
        <v>86232.444999999992</v>
      </c>
      <c r="K43" s="215">
        <f t="shared" ref="K43" si="8">ROUND(I43*J43,2)</f>
        <v>18626208.120000001</v>
      </c>
      <c r="L43" s="13"/>
      <c r="M43" s="11"/>
    </row>
    <row r="44" spans="1:13" s="3" customFormat="1" ht="30" customHeight="1" thickBot="1" x14ac:dyDescent="0.3">
      <c r="A44" s="11"/>
      <c r="B44" s="12"/>
      <c r="C44" s="216" t="s">
        <v>18</v>
      </c>
      <c r="D44" s="230"/>
      <c r="E44" s="230"/>
      <c r="F44" s="230"/>
      <c r="G44" s="231"/>
      <c r="H44" s="232"/>
      <c r="I44" s="242"/>
      <c r="J44" s="229"/>
      <c r="K44" s="128">
        <f>SUM(K42:K43)</f>
        <v>20718907.950000003</v>
      </c>
      <c r="L44" s="13"/>
      <c r="M44" s="11"/>
    </row>
    <row r="45" spans="1:13" s="3" customFormat="1" ht="30" customHeight="1" thickBot="1" x14ac:dyDescent="0.3">
      <c r="A45" s="11"/>
      <c r="B45" s="12"/>
      <c r="C45" s="141" t="s">
        <v>19</v>
      </c>
      <c r="D45" s="142"/>
      <c r="E45" s="142"/>
      <c r="F45" s="142"/>
      <c r="G45" s="142"/>
      <c r="H45" s="142"/>
      <c r="I45" s="142"/>
      <c r="J45" s="143"/>
      <c r="K45" s="126">
        <f>ROUND(K44+K40+K35+K28+K19,0)</f>
        <v>485498829</v>
      </c>
      <c r="L45" s="13"/>
      <c r="M45" s="11"/>
    </row>
    <row r="46" spans="1:13" s="3" customFormat="1" thickBot="1" x14ac:dyDescent="0.3">
      <c r="A46" s="11"/>
      <c r="B46" s="12"/>
      <c r="C46" s="62"/>
      <c r="D46" s="62"/>
      <c r="E46" s="62"/>
      <c r="F46" s="62"/>
      <c r="G46" s="62"/>
      <c r="H46" s="62"/>
      <c r="I46" s="243"/>
      <c r="J46" s="62"/>
      <c r="K46" s="63"/>
      <c r="L46" s="13"/>
      <c r="M46" s="11"/>
    </row>
    <row r="47" spans="1:13" s="3" customFormat="1" ht="30" customHeight="1" x14ac:dyDescent="0.25">
      <c r="A47" s="11"/>
      <c r="B47" s="12"/>
      <c r="C47" s="64"/>
      <c r="D47" s="65"/>
      <c r="E47" s="64"/>
      <c r="F47" s="64"/>
      <c r="G47" s="150"/>
      <c r="H47" s="151"/>
      <c r="I47" s="152"/>
      <c r="J47" s="66"/>
      <c r="K47" s="67"/>
      <c r="L47" s="13"/>
      <c r="M47" s="11"/>
    </row>
    <row r="48" spans="1:13" s="3" customFormat="1" ht="30" customHeight="1" x14ac:dyDescent="0.25">
      <c r="A48" s="11"/>
      <c r="B48" s="12"/>
      <c r="C48" s="64"/>
      <c r="D48" s="65"/>
      <c r="E48" s="64"/>
      <c r="F48" s="64"/>
      <c r="G48" s="68"/>
      <c r="H48" s="69"/>
      <c r="I48" s="244"/>
      <c r="J48" s="71"/>
      <c r="K48" s="72"/>
      <c r="L48" s="13"/>
      <c r="M48" s="11"/>
    </row>
    <row r="49" spans="1:13" s="3" customFormat="1" ht="30" customHeight="1" x14ac:dyDescent="0.25">
      <c r="A49" s="11"/>
      <c r="B49" s="12"/>
      <c r="C49" s="64"/>
      <c r="D49" s="73"/>
      <c r="E49" s="73"/>
      <c r="F49" s="73"/>
      <c r="G49" s="68"/>
      <c r="H49" s="74"/>
      <c r="I49" s="245"/>
      <c r="J49" s="76"/>
      <c r="K49" s="72"/>
      <c r="L49" s="13"/>
      <c r="M49" s="11"/>
    </row>
    <row r="50" spans="1:13" s="3" customFormat="1" ht="30" customHeight="1" thickBot="1" x14ac:dyDescent="0.3">
      <c r="A50" s="11"/>
      <c r="B50" s="12"/>
      <c r="C50" s="64"/>
      <c r="D50" s="73"/>
      <c r="E50" s="73"/>
      <c r="F50" s="73"/>
      <c r="G50" s="77" t="s">
        <v>20</v>
      </c>
      <c r="H50" s="74"/>
      <c r="I50" s="245"/>
      <c r="J50" s="76"/>
      <c r="K50" s="121">
        <f>+K45</f>
        <v>485498829</v>
      </c>
      <c r="L50" s="13"/>
      <c r="M50" s="11"/>
    </row>
    <row r="51" spans="1:13" s="3" customFormat="1" ht="30" customHeight="1" thickBot="1" x14ac:dyDescent="0.3">
      <c r="A51" s="11"/>
      <c r="B51" s="12"/>
      <c r="C51" s="64"/>
      <c r="D51" s="65"/>
      <c r="E51" s="64"/>
      <c r="F51" s="64"/>
      <c r="G51" s="82" t="s">
        <v>21</v>
      </c>
      <c r="H51" s="83"/>
      <c r="I51" s="246"/>
      <c r="J51" s="85"/>
      <c r="K51" s="120">
        <f>+K50</f>
        <v>485498829</v>
      </c>
      <c r="L51" s="13"/>
      <c r="M51" s="11"/>
    </row>
    <row r="52" spans="1:13" s="3" customFormat="1" thickBot="1" x14ac:dyDescent="0.3">
      <c r="A52" s="11"/>
      <c r="B52" s="12"/>
      <c r="C52" s="64"/>
      <c r="D52" s="65"/>
      <c r="E52" s="65"/>
      <c r="F52" s="65"/>
      <c r="G52" s="64"/>
      <c r="H52" s="64"/>
      <c r="I52" s="247"/>
      <c r="J52" s="87"/>
      <c r="K52" s="88"/>
      <c r="L52" s="13"/>
      <c r="M52" s="11"/>
    </row>
    <row r="53" spans="1:13" s="3" customFormat="1" ht="15.75" x14ac:dyDescent="0.25">
      <c r="A53" s="11"/>
      <c r="B53" s="12"/>
      <c r="C53" s="89"/>
      <c r="D53" s="159"/>
      <c r="E53" s="159"/>
      <c r="F53" s="159"/>
      <c r="G53" s="159"/>
      <c r="H53" s="159"/>
      <c r="I53" s="159"/>
      <c r="J53" s="159"/>
      <c r="K53" s="160"/>
      <c r="L53" s="14"/>
      <c r="M53" s="11"/>
    </row>
    <row r="54" spans="1:13" s="3" customFormat="1" ht="46.5" customHeight="1" x14ac:dyDescent="0.25">
      <c r="A54" s="11"/>
      <c r="B54" s="12"/>
      <c r="C54" s="188" t="s">
        <v>22</v>
      </c>
      <c r="D54" s="189"/>
      <c r="E54" s="189"/>
      <c r="F54" s="189"/>
      <c r="G54" s="189"/>
      <c r="H54" s="153" t="s">
        <v>11</v>
      </c>
      <c r="I54" s="153"/>
      <c r="J54" s="153"/>
      <c r="K54" s="130" t="s">
        <v>24</v>
      </c>
      <c r="L54" s="15"/>
      <c r="M54" s="11"/>
    </row>
    <row r="55" spans="1:13" s="3" customFormat="1" ht="32.25" customHeight="1" x14ac:dyDescent="0.25">
      <c r="A55" s="11"/>
      <c r="B55" s="12"/>
      <c r="C55" s="188" t="s">
        <v>39</v>
      </c>
      <c r="D55" s="189"/>
      <c r="E55" s="189"/>
      <c r="F55" s="189"/>
      <c r="G55" s="189"/>
      <c r="H55" s="149" t="s">
        <v>26</v>
      </c>
      <c r="I55" s="149"/>
      <c r="J55" s="131" t="s">
        <v>27</v>
      </c>
      <c r="K55" s="132">
        <v>0.23</v>
      </c>
      <c r="L55" s="104"/>
      <c r="M55" s="11"/>
    </row>
    <row r="56" spans="1:13" s="3" customFormat="1" ht="30" customHeight="1" x14ac:dyDescent="0.25">
      <c r="A56" s="11"/>
      <c r="B56" s="12"/>
      <c r="C56" s="188" t="s">
        <v>29</v>
      </c>
      <c r="D56" s="189"/>
      <c r="E56" s="189"/>
      <c r="F56" s="189"/>
      <c r="G56" s="189"/>
      <c r="H56" s="146" t="s">
        <v>30</v>
      </c>
      <c r="I56" s="147"/>
      <c r="J56" s="131" t="s">
        <v>31</v>
      </c>
      <c r="K56" s="132">
        <v>0.02</v>
      </c>
      <c r="L56" s="15"/>
      <c r="M56" s="11"/>
    </row>
    <row r="57" spans="1:13" s="4" customFormat="1" ht="58.5" customHeight="1" x14ac:dyDescent="0.25">
      <c r="A57" s="11"/>
      <c r="B57" s="12"/>
      <c r="C57" s="98"/>
      <c r="D57" s="99"/>
      <c r="E57" s="99"/>
      <c r="F57" s="99"/>
      <c r="G57" s="100"/>
      <c r="H57" s="148" t="s">
        <v>32</v>
      </c>
      <c r="I57" s="149"/>
      <c r="J57" s="131" t="s">
        <v>33</v>
      </c>
      <c r="K57" s="132">
        <v>0.05</v>
      </c>
      <c r="L57" s="13"/>
      <c r="M57" s="11"/>
    </row>
    <row r="58" spans="1:13" ht="57.75" customHeight="1" x14ac:dyDescent="0.3">
      <c r="A58" s="5"/>
      <c r="B58" s="9"/>
      <c r="C58" s="101"/>
      <c r="D58" s="102"/>
      <c r="E58" s="102"/>
      <c r="F58" s="102"/>
      <c r="G58" s="103"/>
      <c r="H58" s="149" t="s">
        <v>34</v>
      </c>
      <c r="I58" s="149"/>
      <c r="J58" s="131" t="s">
        <v>35</v>
      </c>
      <c r="K58" s="132">
        <v>0.3</v>
      </c>
      <c r="L58" s="10"/>
      <c r="M58" s="5"/>
    </row>
    <row r="59" spans="1:13" ht="17.25" thickBot="1" x14ac:dyDescent="0.35">
      <c r="A59" s="5"/>
      <c r="B59" s="9"/>
      <c r="C59" s="107"/>
      <c r="D59" s="105"/>
      <c r="E59" s="105"/>
      <c r="F59" s="105"/>
      <c r="G59" s="106"/>
      <c r="H59" s="144"/>
      <c r="I59" s="144"/>
      <c r="J59" s="144"/>
      <c r="K59" s="145"/>
      <c r="L59" s="10"/>
      <c r="M59" s="5"/>
    </row>
    <row r="60" spans="1:13" x14ac:dyDescent="0.3">
      <c r="A60" s="5"/>
      <c r="B60" s="9"/>
      <c r="C60" s="102"/>
      <c r="D60" s="102"/>
      <c r="E60" s="102"/>
      <c r="F60" s="102"/>
      <c r="G60" s="102"/>
      <c r="H60" s="93"/>
      <c r="I60" s="248"/>
      <c r="J60" s="93"/>
      <c r="K60" s="93"/>
      <c r="L60" s="10"/>
      <c r="M60" s="5"/>
    </row>
    <row r="61" spans="1:13" x14ac:dyDescent="0.3">
      <c r="A61" s="5"/>
      <c r="B61" s="9"/>
      <c r="C61" s="102"/>
      <c r="D61" s="102"/>
      <c r="E61" s="102"/>
      <c r="F61" s="102"/>
      <c r="G61" s="102"/>
      <c r="H61" s="93"/>
      <c r="I61" s="248"/>
      <c r="J61" s="93"/>
      <c r="K61" s="93"/>
      <c r="L61" s="10"/>
      <c r="M61" s="5"/>
    </row>
    <row r="62" spans="1:13" ht="23.25" customHeight="1" x14ac:dyDescent="0.3">
      <c r="A62" s="5"/>
      <c r="B62" s="9"/>
      <c r="C62" s="102"/>
      <c r="D62" s="133"/>
      <c r="E62" s="133"/>
      <c r="F62" s="133"/>
      <c r="G62" s="102"/>
      <c r="H62" s="134"/>
      <c r="I62" s="249"/>
      <c r="J62" s="134"/>
      <c r="K62" s="93"/>
      <c r="L62" s="10"/>
      <c r="M62" s="5"/>
    </row>
    <row r="63" spans="1:13" ht="15" customHeight="1" x14ac:dyDescent="0.3">
      <c r="A63" s="5"/>
      <c r="B63" s="9"/>
      <c r="C63" s="102"/>
      <c r="D63" s="154" t="s">
        <v>111</v>
      </c>
      <c r="E63" s="154"/>
      <c r="F63" s="154"/>
      <c r="G63" s="102"/>
      <c r="H63" s="155" t="s">
        <v>51</v>
      </c>
      <c r="I63" s="155"/>
      <c r="J63" s="155"/>
      <c r="K63" s="93"/>
      <c r="L63" s="10"/>
      <c r="M63" s="5"/>
    </row>
    <row r="64" spans="1:13" ht="14.25" customHeight="1" x14ac:dyDescent="0.3">
      <c r="A64" s="5"/>
      <c r="B64" s="9"/>
      <c r="C64" s="102"/>
      <c r="D64" s="156" t="s">
        <v>109</v>
      </c>
      <c r="E64" s="156"/>
      <c r="F64" s="156"/>
      <c r="G64" s="102"/>
      <c r="H64" s="157" t="s">
        <v>52</v>
      </c>
      <c r="I64" s="157"/>
      <c r="J64" s="157"/>
      <c r="K64" s="93"/>
      <c r="L64" s="10"/>
      <c r="M64" s="5"/>
    </row>
    <row r="65" spans="1:13" x14ac:dyDescent="0.3">
      <c r="A65" s="5"/>
      <c r="B65" s="9"/>
      <c r="C65" s="102"/>
      <c r="D65" s="102"/>
      <c r="E65" s="102"/>
      <c r="F65" s="102"/>
      <c r="G65" s="102"/>
      <c r="H65" s="93"/>
      <c r="I65" s="248"/>
      <c r="J65" s="93"/>
      <c r="K65" s="93"/>
      <c r="L65" s="10"/>
      <c r="M65" s="5"/>
    </row>
    <row r="66" spans="1:13" x14ac:dyDescent="0.3">
      <c r="A66" s="5"/>
      <c r="B66" s="9"/>
      <c r="C66" s="102"/>
      <c r="D66" s="102"/>
      <c r="E66" s="102"/>
      <c r="F66" s="102"/>
      <c r="G66" s="102"/>
      <c r="H66" s="93"/>
      <c r="I66" s="248"/>
      <c r="J66" s="93"/>
      <c r="K66" s="93"/>
      <c r="L66" s="10"/>
      <c r="M66" s="5"/>
    </row>
    <row r="67" spans="1:13" x14ac:dyDescent="0.3">
      <c r="A67" s="5"/>
      <c r="B67" s="9"/>
      <c r="C67" s="102"/>
      <c r="D67" s="102"/>
      <c r="E67" s="102"/>
      <c r="F67" s="102"/>
      <c r="G67" s="102"/>
      <c r="H67" s="93"/>
      <c r="I67" s="248"/>
      <c r="J67" s="93"/>
      <c r="K67" s="93"/>
      <c r="L67" s="10"/>
      <c r="M67" s="5"/>
    </row>
    <row r="68" spans="1:13" ht="26.25" customHeight="1" x14ac:dyDescent="0.3">
      <c r="A68" s="5"/>
      <c r="B68" s="9"/>
      <c r="C68" s="93"/>
      <c r="D68" s="93"/>
      <c r="E68" s="93"/>
      <c r="F68" s="93"/>
      <c r="G68" s="129"/>
      <c r="H68" s="93"/>
      <c r="I68" s="248"/>
      <c r="J68" s="93"/>
      <c r="K68" s="93"/>
      <c r="L68" s="10"/>
      <c r="M68" s="5"/>
    </row>
    <row r="69" spans="1:13" ht="17.25" thickBot="1" x14ac:dyDescent="0.35">
      <c r="A69" s="5"/>
      <c r="B69" s="113"/>
      <c r="C69" s="114"/>
      <c r="D69" s="114"/>
      <c r="E69" s="115"/>
      <c r="F69" s="114"/>
      <c r="G69" s="116"/>
      <c r="H69" s="114"/>
      <c r="I69" s="250"/>
      <c r="J69" s="114"/>
      <c r="K69" s="114"/>
      <c r="L69" s="117"/>
      <c r="M69" s="5"/>
    </row>
    <row r="70" spans="1:13" ht="17.25" thickTop="1" x14ac:dyDescent="0.3">
      <c r="A70" s="5"/>
      <c r="B70" s="5"/>
      <c r="C70" s="5"/>
      <c r="D70" s="5"/>
      <c r="E70" s="6"/>
      <c r="F70" s="5"/>
      <c r="G70" s="5"/>
      <c r="H70" s="5"/>
      <c r="I70" s="233"/>
      <c r="J70" s="5"/>
      <c r="K70" s="5"/>
      <c r="L70" s="5"/>
      <c r="M70" s="5"/>
    </row>
    <row r="72" spans="1:13" x14ac:dyDescent="0.3">
      <c r="H72" s="21"/>
    </row>
  </sheetData>
  <mergeCells count="30">
    <mergeCell ref="D63:F63"/>
    <mergeCell ref="H63:J63"/>
    <mergeCell ref="D64:F64"/>
    <mergeCell ref="H64:J64"/>
    <mergeCell ref="C3:F3"/>
    <mergeCell ref="D53:K53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5:J45"/>
    <mergeCell ref="H59:K59"/>
    <mergeCell ref="C56:G56"/>
    <mergeCell ref="H56:I56"/>
    <mergeCell ref="H57:I57"/>
    <mergeCell ref="H58:I58"/>
    <mergeCell ref="G47:I47"/>
    <mergeCell ref="C54:G54"/>
    <mergeCell ref="H54:J54"/>
    <mergeCell ref="C55:G55"/>
    <mergeCell ref="H55:I55"/>
  </mergeCells>
  <dataValidations count="1">
    <dataValidation allowBlank="1" showInputMessage="1" showErrorMessage="1" errorTitle="ERROR DE DATOS" error="En este campo no se pueden introducir decimales " sqref="J30:J34" xr:uid="{00000000-0002-0000-0100-000000000000}"/>
  </dataValidations>
  <pageMargins left="0.7" right="0.7" top="0.75" bottom="0.75" header="0.3" footer="0.3"/>
  <pageSetup scale="41" fitToHeight="0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9"/>
  <sheetViews>
    <sheetView showGridLines="0" view="pageBreakPreview" topLeftCell="A40" zoomScale="70" zoomScaleNormal="100" zoomScaleSheetLayoutView="70" zoomScalePageLayoutView="55" workbookViewId="0">
      <selection activeCell="F72" sqref="F72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7"/>
      <c r="C2" s="111"/>
      <c r="D2" s="111"/>
      <c r="E2" s="112"/>
      <c r="F2" s="111"/>
      <c r="G2" s="111"/>
      <c r="H2" s="111"/>
      <c r="I2" s="111"/>
      <c r="J2" s="111"/>
      <c r="K2" s="111"/>
      <c r="L2" s="8"/>
      <c r="M2" s="5"/>
    </row>
    <row r="3" spans="1:13" ht="27" customHeight="1" x14ac:dyDescent="0.3">
      <c r="A3" s="5"/>
      <c r="B3" s="9"/>
      <c r="C3" s="187" t="s">
        <v>0</v>
      </c>
      <c r="D3" s="187"/>
      <c r="E3" s="187"/>
      <c r="F3" s="187"/>
      <c r="G3" s="5"/>
      <c r="H3" s="5"/>
      <c r="I3" s="5"/>
      <c r="J3" s="5"/>
      <c r="K3" s="5"/>
      <c r="L3" s="10"/>
      <c r="M3" s="5"/>
    </row>
    <row r="4" spans="1:13" x14ac:dyDescent="0.3">
      <c r="A4" s="5"/>
      <c r="B4" s="9"/>
      <c r="C4" s="96" t="s">
        <v>1</v>
      </c>
      <c r="D4" s="97" t="s">
        <v>2</v>
      </c>
      <c r="E4" s="96" t="s">
        <v>3</v>
      </c>
      <c r="F4" s="97">
        <v>4</v>
      </c>
      <c r="G4" s="5"/>
      <c r="H4" s="5"/>
      <c r="I4" s="5"/>
      <c r="J4" s="5"/>
      <c r="K4" s="5"/>
      <c r="L4" s="10"/>
      <c r="M4" s="5"/>
    </row>
    <row r="5" spans="1:13" x14ac:dyDescent="0.3">
      <c r="A5" s="5"/>
      <c r="B5" s="9"/>
      <c r="C5" s="177" t="s">
        <v>4</v>
      </c>
      <c r="D5" s="177"/>
      <c r="E5" s="177"/>
      <c r="F5" s="177"/>
      <c r="G5" s="177"/>
      <c r="H5" s="177"/>
      <c r="I5" s="177"/>
      <c r="J5" s="177"/>
      <c r="K5" s="177"/>
      <c r="L5" s="10"/>
      <c r="M5" s="5"/>
    </row>
    <row r="6" spans="1:13" ht="17.25" thickBot="1" x14ac:dyDescent="0.35">
      <c r="A6" s="5"/>
      <c r="B6" s="9"/>
      <c r="C6" s="162" t="s">
        <v>5</v>
      </c>
      <c r="D6" s="162"/>
      <c r="E6" s="162"/>
      <c r="F6" s="162"/>
      <c r="G6" s="162"/>
      <c r="H6" s="162"/>
      <c r="I6" s="162"/>
      <c r="J6" s="162"/>
      <c r="K6" s="162"/>
      <c r="L6" s="10"/>
      <c r="M6" s="5"/>
    </row>
    <row r="7" spans="1:13" s="19" customFormat="1" x14ac:dyDescent="0.3">
      <c r="A7" s="18"/>
      <c r="B7" s="108"/>
      <c r="C7" s="178" t="s">
        <v>6</v>
      </c>
      <c r="D7" s="179"/>
      <c r="E7" s="179"/>
      <c r="F7" s="179"/>
      <c r="G7" s="179"/>
      <c r="H7" s="179"/>
      <c r="I7" s="179"/>
      <c r="J7" s="179"/>
      <c r="K7" s="180"/>
      <c r="L7" s="20"/>
      <c r="M7" s="18"/>
    </row>
    <row r="8" spans="1:13" ht="43.5" customHeight="1" x14ac:dyDescent="0.3">
      <c r="A8" s="5"/>
      <c r="B8" s="109"/>
      <c r="C8" s="181"/>
      <c r="D8" s="182"/>
      <c r="E8" s="182"/>
      <c r="F8" s="182"/>
      <c r="G8" s="182"/>
      <c r="H8" s="182"/>
      <c r="I8" s="182"/>
      <c r="J8" s="182"/>
      <c r="K8" s="183"/>
      <c r="L8" s="10"/>
      <c r="M8" s="5"/>
    </row>
    <row r="9" spans="1:13" ht="34.5" customHeight="1" x14ac:dyDescent="0.3">
      <c r="A9" s="5"/>
      <c r="B9" s="109"/>
      <c r="C9" s="184" t="s">
        <v>7</v>
      </c>
      <c r="D9" s="185"/>
      <c r="E9" s="185"/>
      <c r="F9" s="185"/>
      <c r="G9" s="185"/>
      <c r="H9" s="185"/>
      <c r="I9" s="185"/>
      <c r="J9" s="185"/>
      <c r="K9" s="186"/>
      <c r="L9" s="10"/>
      <c r="M9" s="5"/>
    </row>
    <row r="10" spans="1:13" ht="30" customHeight="1" thickBot="1" x14ac:dyDescent="0.35">
      <c r="A10" s="5"/>
      <c r="B10" s="9"/>
      <c r="C10" s="190"/>
      <c r="D10" s="172"/>
      <c r="E10" s="172"/>
      <c r="F10" s="172"/>
      <c r="G10" s="172"/>
      <c r="H10" s="172"/>
      <c r="I10" s="172"/>
      <c r="J10" s="172"/>
      <c r="K10" s="173"/>
      <c r="L10" s="10"/>
      <c r="M10" s="5"/>
    </row>
    <row r="11" spans="1:13" ht="30" customHeight="1" x14ac:dyDescent="0.3">
      <c r="A11" s="5"/>
      <c r="B11" s="9"/>
      <c r="C11" s="174" t="s">
        <v>8</v>
      </c>
      <c r="D11" s="135" t="s">
        <v>9</v>
      </c>
      <c r="E11" s="176" t="s">
        <v>10</v>
      </c>
      <c r="F11" s="176"/>
      <c r="G11" s="174" t="s">
        <v>11</v>
      </c>
      <c r="H11" s="135" t="s">
        <v>12</v>
      </c>
      <c r="I11" s="135" t="s">
        <v>13</v>
      </c>
      <c r="J11" s="137" t="s">
        <v>14</v>
      </c>
      <c r="K11" s="139" t="s">
        <v>15</v>
      </c>
      <c r="L11" s="10"/>
      <c r="M11" s="5"/>
    </row>
    <row r="12" spans="1:13" ht="30" customHeight="1" thickBot="1" x14ac:dyDescent="0.35">
      <c r="A12" s="5"/>
      <c r="B12" s="9"/>
      <c r="C12" s="175"/>
      <c r="D12" s="136"/>
      <c r="E12" s="23" t="s">
        <v>16</v>
      </c>
      <c r="F12" s="23" t="s">
        <v>17</v>
      </c>
      <c r="G12" s="175"/>
      <c r="H12" s="136"/>
      <c r="I12" s="136"/>
      <c r="J12" s="138"/>
      <c r="K12" s="140"/>
      <c r="L12" s="10"/>
      <c r="M12" s="5"/>
    </row>
    <row r="13" spans="1:13" ht="30" customHeight="1" thickBot="1" x14ac:dyDescent="0.35">
      <c r="A13" s="5"/>
      <c r="B13" s="9"/>
      <c r="C13" s="24"/>
      <c r="D13" s="25"/>
      <c r="E13" s="25"/>
      <c r="F13" s="25"/>
      <c r="G13" s="25"/>
      <c r="H13" s="25"/>
      <c r="I13" s="25"/>
      <c r="J13" s="25"/>
      <c r="K13" s="26"/>
      <c r="L13" s="10"/>
      <c r="M13" s="5"/>
    </row>
    <row r="14" spans="1:13" ht="30" customHeight="1" x14ac:dyDescent="0.3">
      <c r="A14" s="5"/>
      <c r="B14" s="9"/>
      <c r="C14" s="27"/>
      <c r="D14" s="28"/>
      <c r="E14" s="28"/>
      <c r="F14" s="28"/>
      <c r="G14" s="29"/>
      <c r="H14" s="28"/>
      <c r="I14" s="30"/>
      <c r="J14" s="31"/>
      <c r="K14" s="32"/>
      <c r="L14" s="10"/>
      <c r="M14" s="5"/>
    </row>
    <row r="15" spans="1:13" ht="30" customHeight="1" thickBot="1" x14ac:dyDescent="0.35">
      <c r="A15" s="5"/>
      <c r="B15" s="9"/>
      <c r="C15" s="33" t="s">
        <v>18</v>
      </c>
      <c r="D15" s="34"/>
      <c r="E15" s="34"/>
      <c r="F15" s="34"/>
      <c r="G15" s="35"/>
      <c r="H15" s="34"/>
      <c r="I15" s="30"/>
      <c r="J15" s="36"/>
      <c r="K15" s="37"/>
      <c r="L15" s="10"/>
      <c r="M15" s="5"/>
    </row>
    <row r="16" spans="1:13" ht="30" customHeight="1" thickBot="1" x14ac:dyDescent="0.35">
      <c r="A16" s="5"/>
      <c r="B16" s="9"/>
      <c r="C16" s="24"/>
      <c r="D16" s="25"/>
      <c r="E16" s="25"/>
      <c r="F16" s="25"/>
      <c r="G16" s="25"/>
      <c r="H16" s="25"/>
      <c r="I16" s="25"/>
      <c r="J16" s="25"/>
      <c r="K16" s="26"/>
      <c r="L16" s="10"/>
      <c r="M16" s="5"/>
    </row>
    <row r="17" spans="1:13" ht="30" customHeight="1" x14ac:dyDescent="0.3">
      <c r="A17" s="5"/>
      <c r="B17" s="9"/>
      <c r="C17" s="27"/>
      <c r="D17" s="28"/>
      <c r="E17" s="28"/>
      <c r="F17" s="28"/>
      <c r="G17" s="38"/>
      <c r="H17" s="28"/>
      <c r="I17" s="30"/>
      <c r="J17" s="31"/>
      <c r="K17" s="39"/>
      <c r="L17" s="10"/>
      <c r="M17" s="5"/>
    </row>
    <row r="18" spans="1:13" ht="30" customHeight="1" x14ac:dyDescent="0.3">
      <c r="A18" s="5"/>
      <c r="B18" s="9"/>
      <c r="C18" s="27"/>
      <c r="D18" s="28"/>
      <c r="E18" s="28"/>
      <c r="F18" s="28"/>
      <c r="G18" s="38"/>
      <c r="H18" s="28"/>
      <c r="I18" s="30"/>
      <c r="J18" s="31"/>
      <c r="K18" s="39"/>
      <c r="L18" s="10"/>
      <c r="M18" s="5"/>
    </row>
    <row r="19" spans="1:13" s="5" customFormat="1" ht="30" customHeight="1" x14ac:dyDescent="0.25">
      <c r="B19" s="9"/>
      <c r="C19" s="27"/>
      <c r="D19" s="40"/>
      <c r="E19" s="40"/>
      <c r="F19" s="40"/>
      <c r="G19" s="41"/>
      <c r="H19" s="40"/>
      <c r="I19" s="30"/>
      <c r="J19" s="31"/>
      <c r="K19" s="39"/>
      <c r="L19" s="10"/>
    </row>
    <row r="20" spans="1:13" ht="30" customHeight="1" x14ac:dyDescent="0.3">
      <c r="B20" s="16"/>
      <c r="C20" s="27"/>
      <c r="D20" s="28"/>
      <c r="E20" s="28"/>
      <c r="F20" s="28"/>
      <c r="G20" s="38"/>
      <c r="H20" s="28"/>
      <c r="I20" s="30"/>
      <c r="J20" s="31"/>
      <c r="K20" s="39"/>
      <c r="L20" s="17"/>
    </row>
    <row r="21" spans="1:13" ht="30" customHeight="1" thickBot="1" x14ac:dyDescent="0.35">
      <c r="A21" s="5"/>
      <c r="B21" s="9"/>
      <c r="C21" s="33" t="s">
        <v>18</v>
      </c>
      <c r="D21" s="42"/>
      <c r="E21" s="43"/>
      <c r="F21" s="42"/>
      <c r="G21" s="42"/>
      <c r="H21" s="42"/>
      <c r="I21" s="30"/>
      <c r="J21" s="42"/>
      <c r="K21" s="37"/>
      <c r="L21" s="10"/>
      <c r="M21" s="5"/>
    </row>
    <row r="22" spans="1:13" ht="30" customHeight="1" thickBot="1" x14ac:dyDescent="0.35">
      <c r="A22" s="5"/>
      <c r="B22" s="9"/>
      <c r="C22" s="24"/>
      <c r="D22" s="25"/>
      <c r="E22" s="25"/>
      <c r="F22" s="25"/>
      <c r="G22" s="25"/>
      <c r="H22" s="25"/>
      <c r="I22" s="25"/>
      <c r="J22" s="25"/>
      <c r="K22" s="26"/>
      <c r="L22" s="10"/>
      <c r="M22" s="5"/>
    </row>
    <row r="23" spans="1:13" ht="30" customHeight="1" x14ac:dyDescent="0.3">
      <c r="A23" s="5"/>
      <c r="B23" s="9"/>
      <c r="C23" s="27"/>
      <c r="D23" s="44"/>
      <c r="E23" s="44"/>
      <c r="F23" s="44"/>
      <c r="G23" s="45"/>
      <c r="H23" s="44"/>
      <c r="I23" s="30"/>
      <c r="J23" s="22"/>
      <c r="K23" s="110"/>
      <c r="L23" s="10"/>
      <c r="M23" s="5"/>
    </row>
    <row r="24" spans="1:13" ht="30" customHeight="1" x14ac:dyDescent="0.3">
      <c r="A24" s="5"/>
      <c r="B24" s="9"/>
      <c r="C24" s="27"/>
      <c r="D24" s="46"/>
      <c r="E24" s="46"/>
      <c r="F24" s="46"/>
      <c r="G24" s="45"/>
      <c r="H24" s="44"/>
      <c r="I24" s="30"/>
      <c r="J24" s="31"/>
      <c r="K24" s="39"/>
      <c r="L24" s="10"/>
      <c r="M24" s="5"/>
    </row>
    <row r="25" spans="1:13" ht="30" customHeight="1" x14ac:dyDescent="0.3">
      <c r="A25" s="5"/>
      <c r="B25" s="9"/>
      <c r="C25" s="27"/>
      <c r="D25" s="44"/>
      <c r="E25" s="44"/>
      <c r="F25" s="44"/>
      <c r="G25" s="45"/>
      <c r="H25" s="44"/>
      <c r="I25" s="30"/>
      <c r="J25" s="31"/>
      <c r="K25" s="39"/>
      <c r="L25" s="10"/>
      <c r="M25" s="5"/>
    </row>
    <row r="26" spans="1:13" s="5" customFormat="1" ht="30" customHeight="1" x14ac:dyDescent="0.25">
      <c r="B26" s="9"/>
      <c r="C26" s="27"/>
      <c r="D26" s="40"/>
      <c r="E26" s="40"/>
      <c r="F26" s="40"/>
      <c r="G26" s="47"/>
      <c r="H26" s="40"/>
      <c r="I26" s="30"/>
      <c r="J26" s="31"/>
      <c r="K26" s="39"/>
      <c r="L26" s="10"/>
    </row>
    <row r="27" spans="1:13" ht="30" customHeight="1" x14ac:dyDescent="0.3">
      <c r="A27" s="5"/>
      <c r="B27" s="9"/>
      <c r="C27" s="27"/>
      <c r="D27" s="44"/>
      <c r="E27" s="44"/>
      <c r="F27" s="44"/>
      <c r="G27" s="45"/>
      <c r="H27" s="44"/>
      <c r="I27" s="30"/>
      <c r="J27" s="48"/>
      <c r="K27" s="39"/>
      <c r="L27" s="10"/>
      <c r="M27" s="5"/>
    </row>
    <row r="28" spans="1:13" s="5" customFormat="1" ht="30" customHeight="1" x14ac:dyDescent="0.25">
      <c r="B28" s="9"/>
      <c r="C28" s="49"/>
      <c r="D28" s="40"/>
      <c r="E28" s="40"/>
      <c r="F28" s="40"/>
      <c r="G28" s="47"/>
      <c r="H28" s="40"/>
      <c r="I28" s="30"/>
      <c r="J28" s="48"/>
      <c r="K28" s="39"/>
      <c r="L28" s="10"/>
    </row>
    <row r="29" spans="1:13" ht="30" customHeight="1" x14ac:dyDescent="0.3">
      <c r="A29" s="5"/>
      <c r="B29" s="9"/>
      <c r="C29" s="27"/>
      <c r="D29" s="44"/>
      <c r="E29" s="28"/>
      <c r="F29" s="44"/>
      <c r="G29" s="45"/>
      <c r="H29" s="44"/>
      <c r="I29" s="30"/>
      <c r="J29" s="31"/>
      <c r="K29" s="39"/>
      <c r="L29" s="10"/>
      <c r="M29" s="5"/>
    </row>
    <row r="30" spans="1:13" ht="30" customHeight="1" x14ac:dyDescent="0.3">
      <c r="A30" s="5"/>
      <c r="B30" s="9"/>
      <c r="C30" s="27"/>
      <c r="D30" s="44"/>
      <c r="E30" s="44"/>
      <c r="F30" s="44"/>
      <c r="G30" s="45"/>
      <c r="H30" s="50"/>
      <c r="I30" s="30"/>
      <c r="J30" s="31"/>
      <c r="K30" s="39"/>
      <c r="L30" s="10"/>
      <c r="M30" s="5"/>
    </row>
    <row r="31" spans="1:13" ht="30" customHeight="1" thickBot="1" x14ac:dyDescent="0.35">
      <c r="A31" s="5"/>
      <c r="B31" s="9"/>
      <c r="C31" s="51" t="s">
        <v>18</v>
      </c>
      <c r="D31" s="52"/>
      <c r="E31" s="52"/>
      <c r="F31" s="52"/>
      <c r="G31" s="53"/>
      <c r="H31" s="52"/>
      <c r="I31" s="30"/>
      <c r="J31" s="54"/>
      <c r="K31" s="55"/>
      <c r="L31" s="10"/>
      <c r="M31" s="5"/>
    </row>
    <row r="32" spans="1:13" ht="30" customHeight="1" thickBot="1" x14ac:dyDescent="0.35">
      <c r="A32" s="5"/>
      <c r="B32" s="9"/>
      <c r="C32" s="24"/>
      <c r="D32" s="25"/>
      <c r="E32" s="25"/>
      <c r="F32" s="25"/>
      <c r="G32" s="25"/>
      <c r="H32" s="25"/>
      <c r="I32" s="25"/>
      <c r="J32" s="25"/>
      <c r="K32" s="26"/>
      <c r="L32" s="10"/>
      <c r="M32" s="5"/>
    </row>
    <row r="33" spans="1:13" ht="30" customHeight="1" x14ac:dyDescent="0.3">
      <c r="A33" s="5"/>
      <c r="B33" s="9"/>
      <c r="C33" s="27"/>
      <c r="D33" s="44"/>
      <c r="E33" s="44"/>
      <c r="F33" s="44"/>
      <c r="G33" s="45"/>
      <c r="H33" s="44"/>
      <c r="I33" s="30"/>
      <c r="J33" s="31"/>
      <c r="K33" s="39"/>
      <c r="L33" s="10"/>
      <c r="M33" s="5"/>
    </row>
    <row r="34" spans="1:13" ht="30" customHeight="1" x14ac:dyDescent="0.3">
      <c r="A34" s="5"/>
      <c r="B34" s="9"/>
      <c r="C34" s="27"/>
      <c r="D34" s="44"/>
      <c r="E34" s="44"/>
      <c r="F34" s="44"/>
      <c r="G34" s="45"/>
      <c r="H34" s="44"/>
      <c r="I34" s="30"/>
      <c r="J34" s="31"/>
      <c r="K34" s="39"/>
      <c r="L34" s="10"/>
      <c r="M34" s="5"/>
    </row>
    <row r="35" spans="1:13" ht="30" customHeight="1" x14ac:dyDescent="0.3">
      <c r="A35" s="5"/>
      <c r="B35" s="9"/>
      <c r="C35" s="56"/>
      <c r="D35" s="44"/>
      <c r="E35" s="44"/>
      <c r="F35" s="44"/>
      <c r="G35" s="45"/>
      <c r="H35" s="44"/>
      <c r="I35" s="30"/>
      <c r="J35" s="31"/>
      <c r="K35" s="39"/>
      <c r="L35" s="10"/>
      <c r="M35" s="5"/>
    </row>
    <row r="36" spans="1:13" ht="30" customHeight="1" thickBot="1" x14ac:dyDescent="0.35">
      <c r="A36" s="5"/>
      <c r="B36" s="9"/>
      <c r="C36" s="33" t="s">
        <v>18</v>
      </c>
      <c r="D36" s="57"/>
      <c r="E36" s="57"/>
      <c r="F36" s="57"/>
      <c r="G36" s="58"/>
      <c r="H36" s="59"/>
      <c r="I36" s="30"/>
      <c r="J36" s="36"/>
      <c r="K36" s="37"/>
      <c r="L36" s="10"/>
      <c r="M36" s="5"/>
    </row>
    <row r="37" spans="1:13" ht="30" customHeight="1" thickBot="1" x14ac:dyDescent="0.35">
      <c r="A37" s="5"/>
      <c r="B37" s="9"/>
      <c r="C37" s="24"/>
      <c r="D37" s="25"/>
      <c r="E37" s="25"/>
      <c r="F37" s="25"/>
      <c r="G37" s="25"/>
      <c r="H37" s="25"/>
      <c r="I37" s="25"/>
      <c r="J37" s="25"/>
      <c r="K37" s="26"/>
      <c r="L37" s="10"/>
      <c r="M37" s="5"/>
    </row>
    <row r="38" spans="1:13" ht="30" customHeight="1" x14ac:dyDescent="0.3">
      <c r="A38" s="5"/>
      <c r="B38" s="9"/>
      <c r="C38" s="27"/>
      <c r="D38" s="44"/>
      <c r="E38" s="44"/>
      <c r="F38" s="44"/>
      <c r="G38" s="45"/>
      <c r="H38" s="44"/>
      <c r="I38" s="30"/>
      <c r="J38" s="31"/>
      <c r="K38" s="39"/>
      <c r="L38" s="10"/>
      <c r="M38" s="5"/>
    </row>
    <row r="39" spans="1:13" ht="30" customHeight="1" thickBot="1" x14ac:dyDescent="0.35">
      <c r="A39" s="5"/>
      <c r="B39" s="9"/>
      <c r="C39" s="33" t="s">
        <v>18</v>
      </c>
      <c r="D39" s="57"/>
      <c r="E39" s="57"/>
      <c r="F39" s="57"/>
      <c r="G39" s="60"/>
      <c r="H39" s="59"/>
      <c r="I39" s="30"/>
      <c r="J39" s="36"/>
      <c r="K39" s="37"/>
      <c r="L39" s="10"/>
      <c r="M39" s="5"/>
    </row>
    <row r="40" spans="1:13" s="3" customFormat="1" ht="30" customHeight="1" thickBot="1" x14ac:dyDescent="0.3">
      <c r="A40" s="11"/>
      <c r="B40" s="12"/>
      <c r="C40" s="191" t="s">
        <v>19</v>
      </c>
      <c r="D40" s="192"/>
      <c r="E40" s="192"/>
      <c r="F40" s="192"/>
      <c r="G40" s="192"/>
      <c r="H40" s="192"/>
      <c r="I40" s="192"/>
      <c r="J40" s="193"/>
      <c r="K40" s="61"/>
      <c r="L40" s="13"/>
      <c r="M40" s="11"/>
    </row>
    <row r="41" spans="1:13" s="3" customFormat="1" thickBot="1" x14ac:dyDescent="0.3">
      <c r="A41" s="11"/>
      <c r="B41" s="12"/>
      <c r="C41" s="62"/>
      <c r="D41" s="62"/>
      <c r="E41" s="62"/>
      <c r="F41" s="62"/>
      <c r="G41" s="62"/>
      <c r="H41" s="62"/>
      <c r="I41" s="62"/>
      <c r="J41" s="62"/>
      <c r="K41" s="63"/>
      <c r="L41" s="13"/>
      <c r="M41" s="11"/>
    </row>
    <row r="42" spans="1:13" s="3" customFormat="1" ht="30" customHeight="1" x14ac:dyDescent="0.25">
      <c r="A42" s="11"/>
      <c r="B42" s="12"/>
      <c r="C42" s="64"/>
      <c r="D42" s="65"/>
      <c r="E42" s="64"/>
      <c r="F42" s="64"/>
      <c r="G42" s="150"/>
      <c r="H42" s="151"/>
      <c r="I42" s="152"/>
      <c r="J42" s="66"/>
      <c r="K42" s="67"/>
      <c r="L42" s="13"/>
      <c r="M42" s="11"/>
    </row>
    <row r="43" spans="1:13" s="3" customFormat="1" ht="30" customHeight="1" x14ac:dyDescent="0.25">
      <c r="A43" s="11"/>
      <c r="B43" s="12"/>
      <c r="C43" s="64"/>
      <c r="D43" s="65"/>
      <c r="E43" s="64"/>
      <c r="F43" s="64"/>
      <c r="G43" s="68"/>
      <c r="H43" s="69"/>
      <c r="I43" s="70"/>
      <c r="J43" s="71"/>
      <c r="K43" s="72"/>
      <c r="L43" s="13"/>
      <c r="M43" s="11"/>
    </row>
    <row r="44" spans="1:13" s="3" customFormat="1" ht="30" customHeight="1" x14ac:dyDescent="0.25">
      <c r="A44" s="11"/>
      <c r="B44" s="12"/>
      <c r="C44" s="64"/>
      <c r="D44" s="73"/>
      <c r="E44" s="73"/>
      <c r="F44" s="73"/>
      <c r="G44" s="68"/>
      <c r="H44" s="74"/>
      <c r="I44" s="75"/>
      <c r="J44" s="76"/>
      <c r="K44" s="72"/>
      <c r="L44" s="13"/>
      <c r="M44" s="11"/>
    </row>
    <row r="45" spans="1:13" s="3" customFormat="1" ht="30" customHeight="1" x14ac:dyDescent="0.25">
      <c r="A45" s="11"/>
      <c r="B45" s="12"/>
      <c r="C45" s="64"/>
      <c r="D45" s="73"/>
      <c r="E45" s="73"/>
      <c r="F45" s="73"/>
      <c r="G45" s="77" t="s">
        <v>20</v>
      </c>
      <c r="H45" s="74"/>
      <c r="I45" s="75"/>
      <c r="J45" s="76"/>
      <c r="K45" s="78"/>
      <c r="L45" s="13"/>
      <c r="M45" s="11"/>
    </row>
    <row r="46" spans="1:13" s="3" customFormat="1" ht="30" customHeight="1" x14ac:dyDescent="0.25">
      <c r="A46" s="11"/>
      <c r="B46" s="12"/>
      <c r="C46" s="64"/>
      <c r="D46" s="65"/>
      <c r="E46" s="64"/>
      <c r="F46" s="64"/>
      <c r="G46" s="68"/>
      <c r="H46" s="68"/>
      <c r="I46" s="68"/>
      <c r="J46" s="68"/>
      <c r="K46" s="72"/>
      <c r="L46" s="13"/>
      <c r="M46" s="11"/>
    </row>
    <row r="47" spans="1:13" s="3" customFormat="1" ht="30" customHeight="1" x14ac:dyDescent="0.25">
      <c r="A47" s="11"/>
      <c r="B47" s="12"/>
      <c r="C47" s="64"/>
      <c r="D47" s="65"/>
      <c r="E47" s="64"/>
      <c r="F47" s="64"/>
      <c r="G47" s="79"/>
      <c r="H47" s="74"/>
      <c r="I47" s="75"/>
      <c r="J47" s="80"/>
      <c r="K47" s="72"/>
      <c r="L47" s="13"/>
      <c r="M47" s="11"/>
    </row>
    <row r="48" spans="1:13" s="3" customFormat="1" ht="30" customHeight="1" thickBot="1" x14ac:dyDescent="0.3">
      <c r="A48" s="11"/>
      <c r="B48" s="12"/>
      <c r="C48" s="64"/>
      <c r="D48" s="65"/>
      <c r="E48" s="64"/>
      <c r="F48" s="81"/>
      <c r="G48" s="79"/>
      <c r="H48" s="74"/>
      <c r="I48" s="75"/>
      <c r="J48" s="80"/>
      <c r="K48" s="78"/>
      <c r="L48" s="13"/>
      <c r="M48" s="11"/>
    </row>
    <row r="49" spans="1:13" s="3" customFormat="1" ht="30" customHeight="1" thickBot="1" x14ac:dyDescent="0.3">
      <c r="A49" s="11"/>
      <c r="B49" s="12"/>
      <c r="C49" s="64"/>
      <c r="D49" s="65"/>
      <c r="E49" s="64"/>
      <c r="F49" s="64"/>
      <c r="G49" s="82" t="s">
        <v>21</v>
      </c>
      <c r="H49" s="83"/>
      <c r="I49" s="84"/>
      <c r="J49" s="85"/>
      <c r="K49" s="61"/>
      <c r="L49" s="13"/>
      <c r="M49" s="11"/>
    </row>
    <row r="50" spans="1:13" s="3" customFormat="1" thickBot="1" x14ac:dyDescent="0.3">
      <c r="A50" s="11"/>
      <c r="B50" s="12"/>
      <c r="C50" s="64"/>
      <c r="D50" s="65"/>
      <c r="E50" s="65"/>
      <c r="F50" s="65"/>
      <c r="G50" s="64"/>
      <c r="H50" s="64"/>
      <c r="I50" s="86"/>
      <c r="J50" s="87"/>
      <c r="K50" s="88"/>
      <c r="L50" s="13"/>
      <c r="M50" s="11"/>
    </row>
    <row r="51" spans="1:13" s="3" customFormat="1" ht="15.75" x14ac:dyDescent="0.25">
      <c r="A51" s="11"/>
      <c r="B51" s="12"/>
      <c r="C51" s="89"/>
      <c r="D51" s="159"/>
      <c r="E51" s="159"/>
      <c r="F51" s="159"/>
      <c r="G51" s="159"/>
      <c r="H51" s="159"/>
      <c r="I51" s="159"/>
      <c r="J51" s="159"/>
      <c r="K51" s="160"/>
      <c r="L51" s="14"/>
      <c r="M51" s="11"/>
    </row>
    <row r="52" spans="1:13" s="3" customFormat="1" ht="46.5" customHeight="1" x14ac:dyDescent="0.25">
      <c r="A52" s="11"/>
      <c r="B52" s="12"/>
      <c r="C52" s="188" t="s">
        <v>22</v>
      </c>
      <c r="D52" s="189"/>
      <c r="E52" s="189"/>
      <c r="F52" s="189"/>
      <c r="G52" s="189"/>
      <c r="H52" s="198" t="s">
        <v>23</v>
      </c>
      <c r="I52" s="198"/>
      <c r="J52" s="198"/>
      <c r="K52" s="90" t="s">
        <v>24</v>
      </c>
      <c r="L52" s="15"/>
      <c r="M52" s="11"/>
    </row>
    <row r="53" spans="1:13" s="3" customFormat="1" ht="32.25" customHeight="1" x14ac:dyDescent="0.25">
      <c r="A53" s="11"/>
      <c r="B53" s="12"/>
      <c r="C53" s="188" t="s">
        <v>25</v>
      </c>
      <c r="D53" s="189"/>
      <c r="E53" s="189"/>
      <c r="F53" s="189"/>
      <c r="G53" s="189"/>
      <c r="H53" s="197" t="s">
        <v>26</v>
      </c>
      <c r="I53" s="197"/>
      <c r="J53" s="91" t="s">
        <v>27</v>
      </c>
      <c r="K53" s="92" t="s">
        <v>28</v>
      </c>
      <c r="L53" s="15"/>
      <c r="M53" s="11"/>
    </row>
    <row r="54" spans="1:13" s="3" customFormat="1" ht="30" customHeight="1" x14ac:dyDescent="0.25">
      <c r="A54" s="11"/>
      <c r="B54" s="12"/>
      <c r="C54" s="188" t="s">
        <v>29</v>
      </c>
      <c r="D54" s="189"/>
      <c r="E54" s="189"/>
      <c r="F54" s="189"/>
      <c r="G54" s="189"/>
      <c r="H54" s="194" t="s">
        <v>30</v>
      </c>
      <c r="I54" s="195"/>
      <c r="J54" s="91" t="s">
        <v>31</v>
      </c>
      <c r="K54" s="92" t="s">
        <v>28</v>
      </c>
      <c r="L54" s="15"/>
      <c r="M54" s="11"/>
    </row>
    <row r="55" spans="1:13" s="4" customFormat="1" ht="58.5" customHeight="1" x14ac:dyDescent="0.25">
      <c r="A55" s="11"/>
      <c r="B55" s="12"/>
      <c r="C55" s="98"/>
      <c r="E55" s="99"/>
      <c r="F55" s="99"/>
      <c r="G55" s="100"/>
      <c r="H55" s="196" t="s">
        <v>32</v>
      </c>
      <c r="I55" s="197"/>
      <c r="J55" s="91" t="s">
        <v>33</v>
      </c>
      <c r="K55" s="92" t="s">
        <v>28</v>
      </c>
      <c r="L55" s="13"/>
      <c r="M55" s="11"/>
    </row>
    <row r="56" spans="1:13" ht="57" customHeight="1" x14ac:dyDescent="0.3">
      <c r="A56" s="5"/>
      <c r="B56" s="9"/>
      <c r="C56" s="101"/>
      <c r="D56" s="102"/>
      <c r="E56" s="102"/>
      <c r="F56" s="102"/>
      <c r="G56" s="103"/>
      <c r="H56" s="197" t="s">
        <v>34</v>
      </c>
      <c r="I56" s="197"/>
      <c r="J56" s="91" t="s">
        <v>35</v>
      </c>
      <c r="K56" s="92" t="s">
        <v>28</v>
      </c>
      <c r="L56" s="10"/>
      <c r="M56" s="5"/>
    </row>
    <row r="57" spans="1:13" ht="17.25" thickBot="1" x14ac:dyDescent="0.35">
      <c r="A57" s="5"/>
      <c r="B57" s="9"/>
      <c r="C57" s="107"/>
      <c r="D57" s="105"/>
      <c r="E57" s="105"/>
      <c r="F57" s="105"/>
      <c r="G57" s="106"/>
      <c r="H57" s="144"/>
      <c r="I57" s="144"/>
      <c r="J57" s="144"/>
      <c r="K57" s="145"/>
      <c r="L57" s="10"/>
      <c r="M57" s="5"/>
    </row>
    <row r="58" spans="1:13" ht="17.25" thickBot="1" x14ac:dyDescent="0.35">
      <c r="A58" s="5"/>
      <c r="B58" s="113"/>
      <c r="C58" s="114"/>
      <c r="D58" s="114"/>
      <c r="E58" s="115"/>
      <c r="F58" s="114"/>
      <c r="G58" s="116"/>
      <c r="H58" s="114"/>
      <c r="I58" s="114"/>
      <c r="J58" s="114"/>
      <c r="K58" s="114"/>
      <c r="L58" s="117"/>
      <c r="M58" s="5"/>
    </row>
    <row r="59" spans="1:13" ht="17.25" thickTop="1" x14ac:dyDescent="0.3">
      <c r="A59" s="5"/>
      <c r="B59" s="5"/>
      <c r="C59" s="5"/>
      <c r="D59" s="5"/>
      <c r="E59" s="6"/>
      <c r="F59" s="5"/>
      <c r="G59" s="5"/>
      <c r="H59" s="5"/>
      <c r="I59" s="5"/>
      <c r="J59" s="5"/>
      <c r="K59" s="5"/>
      <c r="L59" s="5"/>
      <c r="M59" s="5"/>
    </row>
  </sheetData>
  <mergeCells count="26">
    <mergeCell ref="C3:F3"/>
    <mergeCell ref="C53:G53"/>
    <mergeCell ref="C10:K10"/>
    <mergeCell ref="C40:J40"/>
    <mergeCell ref="H57:K57"/>
    <mergeCell ref="C54:G54"/>
    <mergeCell ref="H54:I54"/>
    <mergeCell ref="H55:I55"/>
    <mergeCell ref="H56:I56"/>
    <mergeCell ref="C52:G52"/>
    <mergeCell ref="H52:J52"/>
    <mergeCell ref="H53:I53"/>
    <mergeCell ref="D51:K51"/>
    <mergeCell ref="C6:K6"/>
    <mergeCell ref="G42:I42"/>
    <mergeCell ref="I11:I12"/>
    <mergeCell ref="C5:K5"/>
    <mergeCell ref="J11:J12"/>
    <mergeCell ref="K11:K12"/>
    <mergeCell ref="C11:C12"/>
    <mergeCell ref="D11:D12"/>
    <mergeCell ref="G11:G12"/>
    <mergeCell ref="H11:H12"/>
    <mergeCell ref="E11:F11"/>
    <mergeCell ref="C7:K8"/>
    <mergeCell ref="C9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FF504-7208-45C7-859E-71BEBC807111}">
  <sheetPr>
    <pageSetUpPr fitToPage="1"/>
  </sheetPr>
  <dimension ref="B1:L35"/>
  <sheetViews>
    <sheetView view="pageBreakPreview" topLeftCell="A20" zoomScale="115" zoomScaleNormal="100" zoomScaleSheetLayoutView="115" workbookViewId="0">
      <selection activeCell="K26" sqref="K26"/>
    </sheetView>
  </sheetViews>
  <sheetFormatPr baseColWidth="10" defaultRowHeight="15" x14ac:dyDescent="0.25"/>
  <cols>
    <col min="1" max="1" width="11.42578125" style="252"/>
    <col min="2" max="2" width="6.28515625" style="252" customWidth="1"/>
    <col min="3" max="3" width="45" style="252" customWidth="1"/>
    <col min="4" max="4" width="11.42578125" style="252"/>
    <col min="5" max="8" width="11.42578125" style="253"/>
    <col min="9" max="9" width="14.7109375" style="253" customWidth="1"/>
    <col min="10" max="11" width="11.42578125" style="252"/>
    <col min="12" max="12" width="12.5703125" style="252" bestFit="1" customWidth="1"/>
    <col min="13" max="16384" width="11.42578125" style="252"/>
  </cols>
  <sheetData>
    <row r="1" spans="2:12" ht="15.75" thickBot="1" x14ac:dyDescent="0.3"/>
    <row r="2" spans="2:12" ht="26.25" customHeight="1" thickBot="1" x14ac:dyDescent="0.3">
      <c r="C2" s="254" t="s">
        <v>91</v>
      </c>
      <c r="D2" s="255"/>
      <c r="E2" s="255"/>
      <c r="F2" s="255"/>
      <c r="G2" s="255"/>
      <c r="H2" s="255"/>
      <c r="I2" s="256"/>
    </row>
    <row r="3" spans="2:12" ht="15.75" thickBot="1" x14ac:dyDescent="0.3">
      <c r="B3" s="257" t="s">
        <v>92</v>
      </c>
      <c r="C3" s="258" t="s">
        <v>43</v>
      </c>
      <c r="D3" s="259" t="s">
        <v>58</v>
      </c>
      <c r="E3" s="260" t="s">
        <v>93</v>
      </c>
      <c r="F3" s="260" t="s">
        <v>94</v>
      </c>
      <c r="G3" s="260" t="s">
        <v>95</v>
      </c>
      <c r="H3" s="260" t="s">
        <v>96</v>
      </c>
      <c r="I3" s="261" t="s">
        <v>97</v>
      </c>
    </row>
    <row r="4" spans="2:12" ht="24" customHeight="1" x14ac:dyDescent="0.25">
      <c r="B4" s="262">
        <v>1.1000000000000001</v>
      </c>
      <c r="C4" s="263" t="str">
        <f>+'[112]Presupuesto Oficial DG6F'!E12</f>
        <v>LOCALIZACION Y REPLANTEO TOPOGRÁFICO PARA OBRAS DE INFRAESTRUCTURA VIA</v>
      </c>
      <c r="D4" s="264" t="str">
        <f>+'[112]Presupuesto Oficial DG6F'!F12</f>
        <v>KM</v>
      </c>
      <c r="E4" s="265">
        <v>0.17</v>
      </c>
      <c r="F4" s="265"/>
      <c r="G4" s="265"/>
      <c r="H4" s="265"/>
      <c r="I4" s="266">
        <f>+E4</f>
        <v>0.17</v>
      </c>
    </row>
    <row r="5" spans="2:12" ht="24" customHeight="1" x14ac:dyDescent="0.25">
      <c r="B5" s="262">
        <v>1.2</v>
      </c>
      <c r="C5" s="263" t="str">
        <f>+'[112]Presupuesto Oficial DG6F'!E14</f>
        <v>DEMOLICION PISOS, ANDENES EN CONCRETO HASTA E= 12 CM INCLUYE RETIRO</v>
      </c>
      <c r="D5" s="264" t="str">
        <f>+'[112]Presupuesto Oficial DG6F'!F14</f>
        <v>M2</v>
      </c>
      <c r="E5" s="267">
        <v>170</v>
      </c>
      <c r="F5" s="267">
        <v>0.4</v>
      </c>
      <c r="G5" s="267"/>
      <c r="H5" s="267">
        <v>2</v>
      </c>
      <c r="I5" s="268">
        <f>ROUND(H5*F5*E5,2)</f>
        <v>136</v>
      </c>
    </row>
    <row r="6" spans="2:12" ht="16.5" customHeight="1" x14ac:dyDescent="0.25">
      <c r="B6" s="262">
        <v>1.3</v>
      </c>
      <c r="C6" s="263" t="str">
        <f>+'[112]Presupuesto Oficial DG6F'!E15</f>
        <v>DEMOLICIÓN DE SUMIDEROS (INCLUYE RETIRO)</v>
      </c>
      <c r="D6" s="264" t="str">
        <f>+'[112]Presupuesto Oficial DG6F'!F15</f>
        <v>UND</v>
      </c>
      <c r="E6" s="267"/>
      <c r="F6" s="267"/>
      <c r="G6" s="267"/>
      <c r="H6" s="267">
        <v>4</v>
      </c>
      <c r="I6" s="268">
        <f>+H6</f>
        <v>4</v>
      </c>
    </row>
    <row r="7" spans="2:12" ht="13.5" customHeight="1" x14ac:dyDescent="0.25">
      <c r="B7" s="262">
        <v>1.4</v>
      </c>
      <c r="C7" s="263" t="str">
        <f>+'[112]Presupuesto Oficial DG6F'!E16</f>
        <v>CORTE DE PAVIMENTO ASFÁLTICO</v>
      </c>
      <c r="D7" s="264" t="str">
        <f>+'[112]Presupuesto Oficial DG6F'!F16</f>
        <v>M</v>
      </c>
      <c r="E7" s="267"/>
      <c r="F7" s="267">
        <v>9</v>
      </c>
      <c r="G7" s="267"/>
      <c r="H7" s="267">
        <v>2</v>
      </c>
      <c r="I7" s="268">
        <f>+H7*F7</f>
        <v>18</v>
      </c>
      <c r="L7" s="252">
        <v>0.09</v>
      </c>
    </row>
    <row r="8" spans="2:12" ht="22.5" customHeight="1" thickBot="1" x14ac:dyDescent="0.3">
      <c r="B8" s="262">
        <v>1.5</v>
      </c>
      <c r="C8" s="263" t="str">
        <f>+'[112]Presupuesto Oficial DG6F'!E17</f>
        <v>DEMOLICIÓN DE SARDINEL EN CONCRETO, (INCLUYE RETIRO Y ACARREO LIBRE HASTA 5 KM.)</v>
      </c>
      <c r="D8" s="264" t="str">
        <f>+'[112]Presupuesto Oficial DG6F'!F17</f>
        <v>M</v>
      </c>
      <c r="E8" s="267">
        <f>+E5</f>
        <v>170</v>
      </c>
      <c r="F8" s="267"/>
      <c r="G8" s="267"/>
      <c r="H8" s="267">
        <v>2</v>
      </c>
      <c r="I8" s="269">
        <f>+H8*E8</f>
        <v>340</v>
      </c>
      <c r="L8" s="252">
        <v>0.15</v>
      </c>
    </row>
    <row r="9" spans="2:12" ht="15.75" thickBot="1" x14ac:dyDescent="0.3">
      <c r="B9" s="258"/>
      <c r="C9" s="270" t="s">
        <v>98</v>
      </c>
      <c r="D9" s="271"/>
      <c r="E9" s="272"/>
      <c r="F9" s="272"/>
      <c r="G9" s="273"/>
      <c r="H9" s="274" t="s">
        <v>99</v>
      </c>
      <c r="I9" s="275"/>
      <c r="L9" s="252">
        <v>0.15</v>
      </c>
    </row>
    <row r="10" spans="2:12" ht="29.25" customHeight="1" thickBot="1" x14ac:dyDescent="0.3">
      <c r="B10" s="276">
        <v>2.1</v>
      </c>
      <c r="C10" s="277" t="s">
        <v>67</v>
      </c>
      <c r="D10" s="264" t="s">
        <v>40</v>
      </c>
      <c r="E10" s="265">
        <f>+E8</f>
        <v>170</v>
      </c>
      <c r="F10" s="265">
        <v>8</v>
      </c>
      <c r="G10" s="278">
        <f>+G13+G14+G16+G12</f>
        <v>0.89</v>
      </c>
      <c r="H10" s="279">
        <f>+I12</f>
        <v>108.80000000000003</v>
      </c>
      <c r="I10" s="280">
        <f>+(E10*F10*G10)+H10</f>
        <v>1319.2</v>
      </c>
    </row>
    <row r="11" spans="2:12" ht="27.75" customHeight="1" thickBot="1" x14ac:dyDescent="0.3">
      <c r="B11" s="281">
        <v>2.2000000000000002</v>
      </c>
      <c r="C11" s="282" t="s">
        <v>100</v>
      </c>
      <c r="D11" s="283" t="s">
        <v>41</v>
      </c>
      <c r="E11" s="267">
        <f t="shared" ref="E11:F16" si="0">+E10</f>
        <v>170</v>
      </c>
      <c r="F11" s="267">
        <f t="shared" si="0"/>
        <v>8</v>
      </c>
      <c r="G11" s="267"/>
      <c r="H11" s="265"/>
      <c r="I11" s="284">
        <f>+F11*E11</f>
        <v>1360</v>
      </c>
      <c r="L11" s="285"/>
    </row>
    <row r="12" spans="2:12" ht="15.75" thickBot="1" x14ac:dyDescent="0.3">
      <c r="B12" s="286">
        <v>2.2999999999999998</v>
      </c>
      <c r="C12" s="287" t="s">
        <v>101</v>
      </c>
      <c r="D12" s="283" t="s">
        <v>40</v>
      </c>
      <c r="E12" s="267">
        <f t="shared" si="0"/>
        <v>170</v>
      </c>
      <c r="F12" s="267">
        <f t="shared" si="0"/>
        <v>8</v>
      </c>
      <c r="G12" s="267">
        <v>0.4</v>
      </c>
      <c r="H12" s="288">
        <v>0.2</v>
      </c>
      <c r="I12" s="289">
        <f>+H12*G12*F12*E12</f>
        <v>108.80000000000003</v>
      </c>
    </row>
    <row r="13" spans="2:12" ht="42.75" customHeight="1" x14ac:dyDescent="0.25">
      <c r="B13" s="281">
        <v>2.4</v>
      </c>
      <c r="C13" s="282" t="s">
        <v>70</v>
      </c>
      <c r="D13" s="283" t="s">
        <v>40</v>
      </c>
      <c r="E13" s="267">
        <f t="shared" si="0"/>
        <v>170</v>
      </c>
      <c r="F13" s="267">
        <f t="shared" si="0"/>
        <v>8</v>
      </c>
      <c r="G13" s="267">
        <v>0.2</v>
      </c>
      <c r="H13" s="267"/>
      <c r="I13" s="290">
        <f>+G13*F13*E13</f>
        <v>272</v>
      </c>
    </row>
    <row r="14" spans="2:12" ht="39" customHeight="1" x14ac:dyDescent="0.25">
      <c r="B14" s="281">
        <v>2.5</v>
      </c>
      <c r="C14" s="282" t="s">
        <v>71</v>
      </c>
      <c r="D14" s="283" t="s">
        <v>40</v>
      </c>
      <c r="E14" s="267">
        <f>+E13</f>
        <v>170</v>
      </c>
      <c r="F14" s="267">
        <f>+F13</f>
        <v>8</v>
      </c>
      <c r="G14" s="267">
        <v>0.2</v>
      </c>
      <c r="H14" s="267"/>
      <c r="I14" s="291">
        <f>+G14*F14*E14</f>
        <v>272</v>
      </c>
    </row>
    <row r="15" spans="2:12" ht="28.5" customHeight="1" x14ac:dyDescent="0.25">
      <c r="B15" s="281">
        <v>2.6</v>
      </c>
      <c r="C15" s="282" t="s">
        <v>72</v>
      </c>
      <c r="D15" s="283" t="s">
        <v>41</v>
      </c>
      <c r="E15" s="267">
        <f t="shared" si="0"/>
        <v>170</v>
      </c>
      <c r="F15" s="267">
        <f t="shared" si="0"/>
        <v>8</v>
      </c>
      <c r="G15" s="267"/>
      <c r="H15" s="267"/>
      <c r="I15" s="292">
        <f>+F15*E15</f>
        <v>1360</v>
      </c>
    </row>
    <row r="16" spans="2:12" ht="42.75" customHeight="1" thickBot="1" x14ac:dyDescent="0.3">
      <c r="B16" s="281">
        <v>2.7</v>
      </c>
      <c r="C16" s="282" t="s">
        <v>102</v>
      </c>
      <c r="D16" s="283" t="s">
        <v>40</v>
      </c>
      <c r="E16" s="267">
        <f t="shared" si="0"/>
        <v>170</v>
      </c>
      <c r="F16" s="267">
        <f t="shared" si="0"/>
        <v>8</v>
      </c>
      <c r="G16" s="267">
        <v>0.09</v>
      </c>
      <c r="H16" s="267"/>
      <c r="I16" s="292">
        <f>+G16*F16*E16</f>
        <v>122.39999999999999</v>
      </c>
    </row>
    <row r="17" spans="2:12" ht="15.75" thickBot="1" x14ac:dyDescent="0.3">
      <c r="B17" s="258"/>
      <c r="C17" s="270" t="s">
        <v>103</v>
      </c>
      <c r="D17" s="271"/>
      <c r="E17" s="272"/>
      <c r="F17" s="272"/>
      <c r="G17" s="272"/>
      <c r="H17" s="272"/>
      <c r="I17" s="293"/>
    </row>
    <row r="18" spans="2:12" ht="26.25" x14ac:dyDescent="0.25">
      <c r="B18" s="276">
        <v>3.1</v>
      </c>
      <c r="C18" s="294" t="s">
        <v>45</v>
      </c>
      <c r="D18" s="264" t="s">
        <v>40</v>
      </c>
      <c r="E18" s="265">
        <f>+E16</f>
        <v>170</v>
      </c>
      <c r="F18" s="265">
        <v>0.4</v>
      </c>
      <c r="G18" s="265">
        <v>0.2</v>
      </c>
      <c r="H18" s="265">
        <v>2</v>
      </c>
      <c r="I18" s="290">
        <f>+H18*G18*F18*E18</f>
        <v>27.200000000000006</v>
      </c>
    </row>
    <row r="19" spans="2:12" ht="30" customHeight="1" x14ac:dyDescent="0.25">
      <c r="B19" s="281">
        <v>3.2</v>
      </c>
      <c r="C19" s="295" t="s">
        <v>79</v>
      </c>
      <c r="D19" s="283" t="s">
        <v>60</v>
      </c>
      <c r="E19" s="267">
        <v>170</v>
      </c>
      <c r="F19" s="267"/>
      <c r="G19" s="296" t="s">
        <v>104</v>
      </c>
      <c r="H19" s="267">
        <v>2</v>
      </c>
      <c r="I19" s="292">
        <f>+H19*E19-I20</f>
        <v>256</v>
      </c>
    </row>
    <row r="20" spans="2:12" ht="26.25" x14ac:dyDescent="0.25">
      <c r="B20" s="281">
        <v>3.3</v>
      </c>
      <c r="C20" s="295" t="str">
        <f>+'[112]Presupuesto Oficial DG6F'!E33</f>
        <v>SUMINISTRO E INSTALACIÓN DE BORDILLO PREFABRICADO A-80 35*20*80</v>
      </c>
      <c r="D20" s="283" t="s">
        <v>60</v>
      </c>
      <c r="E20" s="267">
        <v>3.5</v>
      </c>
      <c r="F20" s="267"/>
      <c r="G20" s="267"/>
      <c r="H20" s="267">
        <v>24</v>
      </c>
      <c r="I20" s="292">
        <f>+H20*E20</f>
        <v>84</v>
      </c>
      <c r="L20" s="252">
        <f>122-84</f>
        <v>38</v>
      </c>
    </row>
    <row r="21" spans="2:12" ht="26.25" x14ac:dyDescent="0.25">
      <c r="B21" s="281">
        <v>3.4</v>
      </c>
      <c r="C21" s="295" t="str">
        <f>+'[112]Presupuesto Oficial DG6F'!E35</f>
        <v>CONCRETO ESTRIADO RAMPAS 17.5 MPa - (2500 PSI) (PEATONALES)</v>
      </c>
      <c r="D21" s="283" t="s">
        <v>41</v>
      </c>
      <c r="E21" s="267">
        <v>1.5</v>
      </c>
      <c r="F21" s="267">
        <v>1.6</v>
      </c>
      <c r="G21" s="267"/>
      <c r="H21" s="267">
        <v>12</v>
      </c>
      <c r="I21" s="292">
        <f>+H21*F21*E21</f>
        <v>28.800000000000004</v>
      </c>
    </row>
    <row r="22" spans="2:12" ht="27" thickBot="1" x14ac:dyDescent="0.3">
      <c r="B22" s="297">
        <v>3.5</v>
      </c>
      <c r="C22" s="298" t="str">
        <f>+'[112]Presupuesto Oficial DG6F'!E36</f>
        <v>CONSTRUCCION DE ANDENES E=0.10 M., EN CONCRETO DE 17.5 MPa - (2500 PSI)</v>
      </c>
      <c r="D22" s="299" t="s">
        <v>40</v>
      </c>
      <c r="E22" s="300">
        <v>2</v>
      </c>
      <c r="F22" s="300">
        <v>0.4</v>
      </c>
      <c r="G22" s="300"/>
      <c r="H22" s="300">
        <v>40</v>
      </c>
      <c r="I22" s="284">
        <f>+H22*F22*E22</f>
        <v>32</v>
      </c>
    </row>
    <row r="23" spans="2:12" ht="15.75" thickBot="1" x14ac:dyDescent="0.3">
      <c r="B23" s="258"/>
      <c r="C23" s="270" t="s">
        <v>105</v>
      </c>
      <c r="D23" s="301"/>
      <c r="E23" s="302"/>
      <c r="F23" s="302"/>
      <c r="G23" s="302"/>
      <c r="H23" s="302"/>
      <c r="I23" s="303"/>
    </row>
    <row r="24" spans="2:12" ht="25.5" x14ac:dyDescent="0.25">
      <c r="B24" s="262">
        <v>4.0999999999999996</v>
      </c>
      <c r="C24" s="263" t="str">
        <f>+'[112]Presupuesto Oficial DG6F'!E39</f>
        <v>EXCAVACION MANUAL EN MATERIAL COMUN (INCLUYE RETIRO)</v>
      </c>
      <c r="D24" s="304" t="str">
        <f>+'[112]Presupuesto Oficial DG6F'!F39</f>
        <v>M3</v>
      </c>
      <c r="E24" s="265">
        <v>1.5</v>
      </c>
      <c r="F24" s="265">
        <v>1</v>
      </c>
      <c r="G24" s="265">
        <v>1</v>
      </c>
      <c r="H24" s="265">
        <v>8</v>
      </c>
      <c r="I24" s="290">
        <f>+H24*G24*F24*E24</f>
        <v>12</v>
      </c>
    </row>
    <row r="25" spans="2:12" ht="38.25" x14ac:dyDescent="0.25">
      <c r="B25" s="262">
        <v>4.2</v>
      </c>
      <c r="C25" s="263" t="str">
        <f>+'[112]Presupuesto Oficial DG6F'!E40</f>
        <v>SUMINISTRO E INSTALACIÓN DE ARO Y TAPA EN EN CONCRETO PREFABRICADO PARA POZO DE INSPECCIÓN. (D = 1.00 M.</v>
      </c>
      <c r="D25" s="304" t="str">
        <f>+'[112]Presupuesto Oficial DG6F'!F40</f>
        <v>UND</v>
      </c>
      <c r="E25" s="300"/>
      <c r="F25" s="300"/>
      <c r="G25" s="300"/>
      <c r="H25" s="300">
        <v>4</v>
      </c>
      <c r="I25" s="284">
        <v>4</v>
      </c>
    </row>
    <row r="26" spans="2:12" ht="39" thickBot="1" x14ac:dyDescent="0.3">
      <c r="B26" s="262">
        <v>4.3</v>
      </c>
      <c r="C26" s="263" t="str">
        <f>+'[112]Presupuesto Oficial DG6F'!E41</f>
        <v>SUMIDERO LATERAL EN LADRILLO. DIMENSIONES INTERNAS 0.40 X 0.80 M. H = 1.10 M. (INCLUYE REJILLA PLÁSTICA TRÁFICO PESADO)</v>
      </c>
      <c r="D26" s="304" t="str">
        <f>+'[112]Presupuesto Oficial DG6F'!F41</f>
        <v>UND</v>
      </c>
      <c r="E26" s="305"/>
      <c r="F26" s="305"/>
      <c r="G26" s="305"/>
      <c r="H26" s="305">
        <v>6</v>
      </c>
      <c r="I26" s="306">
        <f>+H26</f>
        <v>6</v>
      </c>
    </row>
    <row r="27" spans="2:12" ht="15.75" thickBot="1" x14ac:dyDescent="0.3">
      <c r="B27" s="258"/>
      <c r="C27" s="270" t="s">
        <v>106</v>
      </c>
      <c r="D27" s="271"/>
      <c r="E27" s="272"/>
      <c r="F27" s="272"/>
      <c r="G27" s="272"/>
      <c r="H27" s="272"/>
      <c r="I27" s="293"/>
    </row>
    <row r="28" spans="2:12" ht="38.25" x14ac:dyDescent="0.25">
      <c r="B28" s="262">
        <v>5.0999999999999996</v>
      </c>
      <c r="C28" s="263" t="s">
        <v>89</v>
      </c>
      <c r="D28" s="304" t="s">
        <v>60</v>
      </c>
      <c r="E28" s="265">
        <f>+E19</f>
        <v>170</v>
      </c>
      <c r="F28" s="265"/>
      <c r="G28" s="265"/>
      <c r="H28" s="265">
        <v>3</v>
      </c>
      <c r="I28" s="290">
        <f>+H28*E28</f>
        <v>510</v>
      </c>
    </row>
    <row r="29" spans="2:12" ht="27" thickBot="1" x14ac:dyDescent="0.3">
      <c r="B29" s="307">
        <v>5.2</v>
      </c>
      <c r="C29" s="308" t="s">
        <v>107</v>
      </c>
      <c r="D29" s="309" t="s">
        <v>41</v>
      </c>
      <c r="E29" s="310">
        <v>9</v>
      </c>
      <c r="F29" s="310">
        <v>6</v>
      </c>
      <c r="G29" s="310"/>
      <c r="H29" s="310">
        <v>4</v>
      </c>
      <c r="I29" s="311">
        <f>+H29*F29*E29</f>
        <v>216</v>
      </c>
    </row>
    <row r="32" spans="2:12" s="253" customFormat="1" x14ac:dyDescent="0.25">
      <c r="C32" s="312"/>
      <c r="D32" s="312"/>
      <c r="E32" s="312"/>
      <c r="F32" s="312"/>
      <c r="G32" s="313"/>
      <c r="H32" s="314"/>
      <c r="J32" s="252"/>
      <c r="K32" s="252"/>
      <c r="L32" s="252"/>
    </row>
    <row r="33" spans="3:12" s="253" customFormat="1" x14ac:dyDescent="0.25">
      <c r="C33" s="315"/>
      <c r="D33" s="312"/>
      <c r="E33" s="312"/>
      <c r="F33" s="312"/>
      <c r="G33" s="316" t="s">
        <v>108</v>
      </c>
      <c r="J33" s="252"/>
      <c r="K33" s="252"/>
      <c r="L33" s="252"/>
    </row>
    <row r="34" spans="3:12" s="253" customFormat="1" x14ac:dyDescent="0.25">
      <c r="C34" s="252"/>
      <c r="D34" s="252"/>
      <c r="G34" s="316" t="s">
        <v>109</v>
      </c>
      <c r="J34" s="252"/>
      <c r="K34" s="252"/>
      <c r="L34" s="252"/>
    </row>
    <row r="35" spans="3:12" x14ac:dyDescent="0.25">
      <c r="G35" s="316" t="s">
        <v>110</v>
      </c>
    </row>
  </sheetData>
  <mergeCells count="1">
    <mergeCell ref="C2:I2"/>
  </mergeCells>
  <pageMargins left="0.70866141732283472" right="0.70866141732283472" top="0.74803149606299213" bottom="0.74803149606299213" header="0.31496062992125984" footer="0.31496062992125984"/>
  <pageSetup scale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PROPUESTA ECONOMICA(Proponente)</vt:lpstr>
      <vt:lpstr>PRESUPUESTO OFICIAL (Entidad)</vt:lpstr>
      <vt:lpstr>mem</vt:lpstr>
      <vt:lpstr>mem!Área_de_impresión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contratacion</cp:lastModifiedBy>
  <cp:revision/>
  <cp:lastPrinted>2026-08-14T22:11:58Z</cp:lastPrinted>
  <dcterms:created xsi:type="dcterms:W3CDTF">2006-06-27T16:47:25Z</dcterms:created>
  <dcterms:modified xsi:type="dcterms:W3CDTF">2026-09-04T16:17:31Z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