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DOCUMENTOS ALCALDÍA DE CHIGORODÓ\3. TAREAS REALIZADAS 2025\223. Estudio previo parque Buenos aires\3. 25 de agosto 2026\"/>
    </mc:Choice>
  </mc:AlternateContent>
  <xr:revisionPtr revIDLastSave="0" documentId="13_ncr:1_{53C55090-E7B7-465B-AFEE-3CD9844EFB7C}" xr6:coauthVersionLast="36" xr6:coauthVersionMax="47" xr10:uidLastSave="{00000000-0000-0000-0000-000000000000}"/>
  <bookViews>
    <workbookView xWindow="0" yWindow="0" windowWidth="4080" windowHeight="7116" xr2:uid="{00000000-000D-0000-FFFF-FFFF00000000}"/>
  </bookViews>
  <sheets>
    <sheet name="PRESUPUESTO" sheetId="1" r:id="rId1"/>
    <sheet name="APU" sheetId="2" r:id="rId2"/>
  </sheets>
  <externalReferences>
    <externalReference r:id="rId3"/>
    <externalReference r:id="rId4"/>
  </externalReferences>
  <calcPr calcId="191029" iterate="1"/>
  <extLst>
    <ext uri="GoogleSheetsCustomDataVersion2">
      <go:sheetsCustomData xmlns:go="http://customooxmlschemas.google.com/" r:id="rId9" roundtripDataChecksum="iZ+gbL5P109j9z1ELwRty0AzV/4o1fYl+yhKiMAn2eA="/>
    </ext>
  </extLst>
</workbook>
</file>

<file path=xl/calcChain.xml><?xml version="1.0" encoding="utf-8"?>
<calcChain xmlns="http://schemas.openxmlformats.org/spreadsheetml/2006/main">
  <c r="H29" i="1" l="1"/>
  <c r="G1254" i="2" l="1"/>
  <c r="G1255" i="2" s="1"/>
  <c r="F1241" i="2" s="1"/>
  <c r="G1241" i="2" s="1"/>
  <c r="G1242" i="2" s="1"/>
  <c r="G1257" i="2" s="1"/>
  <c r="G1251" i="2"/>
  <c r="G1245" i="2"/>
  <c r="G1247" i="2" s="1"/>
  <c r="G1237" i="2"/>
  <c r="B1237" i="2"/>
  <c r="A1237" i="2"/>
  <c r="G1227" i="2"/>
  <c r="G1226" i="2"/>
  <c r="G1225" i="2"/>
  <c r="G1224" i="2"/>
  <c r="G1228" i="2" s="1"/>
  <c r="F1207" i="2" s="1"/>
  <c r="G1207" i="2" s="1"/>
  <c r="G1208" i="2" s="1"/>
  <c r="G1230" i="2" s="1"/>
  <c r="G1221" i="2"/>
  <c r="G1216" i="2"/>
  <c r="G1215" i="2"/>
  <c r="G1214" i="2"/>
  <c r="G1213" i="2"/>
  <c r="G1217" i="2" s="1"/>
  <c r="G1212" i="2"/>
  <c r="G1211" i="2"/>
  <c r="G1203" i="2"/>
  <c r="B1203" i="2"/>
  <c r="A1203" i="2"/>
  <c r="G1193" i="2"/>
  <c r="G1192" i="2"/>
  <c r="G1194" i="2" s="1"/>
  <c r="F1176" i="2" s="1"/>
  <c r="G1176" i="2" s="1"/>
  <c r="G1178" i="2" s="1"/>
  <c r="G1196" i="2" s="1"/>
  <c r="G1189" i="2"/>
  <c r="G1184" i="2"/>
  <c r="F1184" i="2"/>
  <c r="D1184" i="2"/>
  <c r="G1183" i="2"/>
  <c r="F1183" i="2"/>
  <c r="D1183" i="2"/>
  <c r="G1182" i="2"/>
  <c r="G1181" i="2"/>
  <c r="G1185" i="2" s="1"/>
  <c r="G1172" i="2"/>
  <c r="B1172" i="2"/>
  <c r="A1172" i="2"/>
  <c r="G1162" i="2"/>
  <c r="G1161" i="2"/>
  <c r="G1163" i="2" s="1"/>
  <c r="F1145" i="2" s="1"/>
  <c r="G1145" i="2" s="1"/>
  <c r="G1147" i="2" s="1"/>
  <c r="G1165" i="2" s="1"/>
  <c r="E49" i="1" s="1"/>
  <c r="F49" i="1" s="1"/>
  <c r="G1158" i="2"/>
  <c r="G1153" i="2"/>
  <c r="G1152" i="2"/>
  <c r="G1151" i="2"/>
  <c r="G1150" i="2"/>
  <c r="G1154" i="2" s="1"/>
  <c r="G1146" i="2"/>
  <c r="G1141" i="2"/>
  <c r="B1141" i="2"/>
  <c r="A1141" i="2"/>
  <c r="G1131" i="2"/>
  <c r="G1132" i="2" s="1"/>
  <c r="F1114" i="2" s="1"/>
  <c r="G1114" i="2" s="1"/>
  <c r="G1116" i="2" s="1"/>
  <c r="G1134" i="2" s="1"/>
  <c r="E47" i="1" s="1"/>
  <c r="E1131" i="2"/>
  <c r="G1130" i="2"/>
  <c r="G1127" i="2"/>
  <c r="G1122" i="2"/>
  <c r="F1122" i="2"/>
  <c r="D1122" i="2"/>
  <c r="G1121" i="2"/>
  <c r="G1123" i="2" s="1"/>
  <c r="G1120" i="2"/>
  <c r="G1119" i="2"/>
  <c r="G1110" i="2"/>
  <c r="B1110" i="2"/>
  <c r="A1110" i="2"/>
  <c r="G1100" i="2"/>
  <c r="G1101" i="2" s="1"/>
  <c r="F1069" i="2" s="1"/>
  <c r="G1069" i="2" s="1"/>
  <c r="G1070" i="2" s="1"/>
  <c r="G1097" i="2"/>
  <c r="G1096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93" i="2" s="1"/>
  <c r="G1065" i="2"/>
  <c r="B1065" i="2"/>
  <c r="A1065" i="2"/>
  <c r="G1055" i="2"/>
  <c r="G1056" i="2" s="1"/>
  <c r="F1042" i="2" s="1"/>
  <c r="G1042" i="2" s="1"/>
  <c r="G1043" i="2" s="1"/>
  <c r="G1052" i="2"/>
  <c r="G1047" i="2"/>
  <c r="G1046" i="2"/>
  <c r="G1048" i="2" s="1"/>
  <c r="G1038" i="2"/>
  <c r="B1038" i="2"/>
  <c r="A1038" i="2"/>
  <c r="G1028" i="2"/>
  <c r="G1029" i="2" s="1"/>
  <c r="F1015" i="2" s="1"/>
  <c r="G1015" i="2" s="1"/>
  <c r="G1016" i="2" s="1"/>
  <c r="G1031" i="2" s="1"/>
  <c r="E44" i="1" s="1"/>
  <c r="F44" i="1" s="1"/>
  <c r="G1025" i="2"/>
  <c r="G1020" i="2"/>
  <c r="G1019" i="2"/>
  <c r="G1021" i="2" s="1"/>
  <c r="G1011" i="2"/>
  <c r="B1011" i="2"/>
  <c r="A1011" i="2"/>
  <c r="G1002" i="2"/>
  <c r="F984" i="2" s="1"/>
  <c r="G984" i="2" s="1"/>
  <c r="G986" i="2" s="1"/>
  <c r="G1001" i="2"/>
  <c r="G1000" i="2"/>
  <c r="G997" i="2"/>
  <c r="G992" i="2"/>
  <c r="G991" i="2"/>
  <c r="G990" i="2"/>
  <c r="G989" i="2"/>
  <c r="G993" i="2" s="1"/>
  <c r="G980" i="2"/>
  <c r="B980" i="2"/>
  <c r="A980" i="2"/>
  <c r="G971" i="2"/>
  <c r="F952" i="2" s="1"/>
  <c r="G952" i="2" s="1"/>
  <c r="G953" i="2" s="1"/>
  <c r="G970" i="2"/>
  <c r="E970" i="2"/>
  <c r="G969" i="2"/>
  <c r="G966" i="2"/>
  <c r="G961" i="2"/>
  <c r="G960" i="2"/>
  <c r="G959" i="2"/>
  <c r="G958" i="2"/>
  <c r="G957" i="2"/>
  <c r="G956" i="2"/>
  <c r="G962" i="2" s="1"/>
  <c r="G948" i="2"/>
  <c r="B948" i="2"/>
  <c r="A948" i="2"/>
  <c r="G938" i="2"/>
  <c r="G939" i="2" s="1"/>
  <c r="F919" i="2" s="1"/>
  <c r="G919" i="2" s="1"/>
  <c r="G920" i="2" s="1"/>
  <c r="G941" i="2" s="1"/>
  <c r="E40" i="1" s="1"/>
  <c r="F40" i="1" s="1"/>
  <c r="E938" i="2"/>
  <c r="G937" i="2"/>
  <c r="G934" i="2"/>
  <c r="G929" i="2"/>
  <c r="G928" i="2"/>
  <c r="G927" i="2"/>
  <c r="G926" i="2"/>
  <c r="G930" i="2" s="1"/>
  <c r="G925" i="2"/>
  <c r="G924" i="2"/>
  <c r="G923" i="2"/>
  <c r="G915" i="2"/>
  <c r="B915" i="2"/>
  <c r="A915" i="2"/>
  <c r="G905" i="2"/>
  <c r="G906" i="2" s="1"/>
  <c r="F889" i="2" s="1"/>
  <c r="G889" i="2" s="1"/>
  <c r="G890" i="2" s="1"/>
  <c r="G904" i="2"/>
  <c r="G901" i="2"/>
  <c r="G896" i="2"/>
  <c r="G895" i="2"/>
  <c r="G894" i="2"/>
  <c r="G893" i="2"/>
  <c r="G897" i="2" s="1"/>
  <c r="G885" i="2"/>
  <c r="B885" i="2"/>
  <c r="A885" i="2"/>
  <c r="G875" i="2"/>
  <c r="G876" i="2" s="1"/>
  <c r="F858" i="2" s="1"/>
  <c r="G858" i="2" s="1"/>
  <c r="G860" i="2" s="1"/>
  <c r="G878" i="2" s="1"/>
  <c r="E38" i="1" s="1"/>
  <c r="F38" i="1" s="1"/>
  <c r="E875" i="2"/>
  <c r="G874" i="2"/>
  <c r="G871" i="2"/>
  <c r="G866" i="2"/>
  <c r="F866" i="2"/>
  <c r="D866" i="2"/>
  <c r="G865" i="2"/>
  <c r="G864" i="2"/>
  <c r="G863" i="2"/>
  <c r="G867" i="2" s="1"/>
  <c r="G854" i="2"/>
  <c r="B854" i="2"/>
  <c r="A854" i="2"/>
  <c r="G845" i="2"/>
  <c r="G844" i="2"/>
  <c r="E844" i="2"/>
  <c r="G843" i="2"/>
  <c r="G839" i="2"/>
  <c r="G834" i="2"/>
  <c r="G833" i="2"/>
  <c r="G832" i="2"/>
  <c r="G831" i="2"/>
  <c r="G835" i="2" s="1"/>
  <c r="F826" i="2"/>
  <c r="G826" i="2" s="1"/>
  <c r="G828" i="2" s="1"/>
  <c r="G822" i="2"/>
  <c r="B822" i="2"/>
  <c r="A822" i="2"/>
  <c r="G812" i="2"/>
  <c r="E812" i="2"/>
  <c r="G811" i="2"/>
  <c r="G813" i="2" s="1"/>
  <c r="F799" i="2" s="1"/>
  <c r="G799" i="2" s="1"/>
  <c r="G800" i="2" s="1"/>
  <c r="G815" i="2" s="1"/>
  <c r="E35" i="1" s="1"/>
  <c r="F35" i="1" s="1"/>
  <c r="G808" i="2"/>
  <c r="G804" i="2"/>
  <c r="G803" i="2"/>
  <c r="G795" i="2"/>
  <c r="B795" i="2"/>
  <c r="A795" i="2"/>
  <c r="G785" i="2"/>
  <c r="G786" i="2" s="1"/>
  <c r="F773" i="2" s="1"/>
  <c r="G782" i="2"/>
  <c r="G781" i="2"/>
  <c r="G777" i="2"/>
  <c r="G778" i="2" s="1"/>
  <c r="E773" i="2"/>
  <c r="G773" i="2" s="1"/>
  <c r="G774" i="2" s="1"/>
  <c r="G788" i="2" s="1"/>
  <c r="E34" i="1" s="1"/>
  <c r="F34" i="1" s="1"/>
  <c r="G769" i="2"/>
  <c r="B769" i="2"/>
  <c r="A769" i="2"/>
  <c r="G760" i="2"/>
  <c r="F741" i="2" s="1"/>
  <c r="G759" i="2"/>
  <c r="G758" i="2"/>
  <c r="G755" i="2"/>
  <c r="G750" i="2"/>
  <c r="G749" i="2"/>
  <c r="G748" i="2"/>
  <c r="G747" i="2"/>
  <c r="G751" i="2" s="1"/>
  <c r="G746" i="2"/>
  <c r="G742" i="2"/>
  <c r="G741" i="2"/>
  <c r="G743" i="2" s="1"/>
  <c r="G737" i="2"/>
  <c r="B737" i="2"/>
  <c r="A737" i="2"/>
  <c r="G727" i="2"/>
  <c r="G726" i="2"/>
  <c r="F726" i="2"/>
  <c r="G722" i="2"/>
  <c r="G723" i="2" s="1"/>
  <c r="G718" i="2"/>
  <c r="F718" i="2"/>
  <c r="D718" i="2"/>
  <c r="G717" i="2"/>
  <c r="F717" i="2"/>
  <c r="D717" i="2"/>
  <c r="E716" i="2"/>
  <c r="G716" i="2" s="1"/>
  <c r="G719" i="2" s="1"/>
  <c r="G715" i="2"/>
  <c r="G706" i="2"/>
  <c r="B706" i="2"/>
  <c r="A706" i="2"/>
  <c r="G696" i="2"/>
  <c r="G695" i="2"/>
  <c r="G697" i="2" s="1"/>
  <c r="F679" i="2" s="1"/>
  <c r="G679" i="2" s="1"/>
  <c r="G681" i="2" s="1"/>
  <c r="G692" i="2"/>
  <c r="G691" i="2"/>
  <c r="G687" i="2"/>
  <c r="G686" i="2"/>
  <c r="G685" i="2"/>
  <c r="G684" i="2"/>
  <c r="G688" i="2" s="1"/>
  <c r="G680" i="2"/>
  <c r="G675" i="2"/>
  <c r="B675" i="2"/>
  <c r="A675" i="2"/>
  <c r="G665" i="2"/>
  <c r="F665" i="2"/>
  <c r="E665" i="2"/>
  <c r="G664" i="2"/>
  <c r="G666" i="2" s="1"/>
  <c r="F649" i="2" s="1"/>
  <c r="G649" i="2" s="1"/>
  <c r="G650" i="2" s="1"/>
  <c r="G668" i="2" s="1"/>
  <c r="E29" i="1" s="1"/>
  <c r="G661" i="2"/>
  <c r="G656" i="2"/>
  <c r="G655" i="2"/>
  <c r="G654" i="2"/>
  <c r="G653" i="2"/>
  <c r="G657" i="2" s="1"/>
  <c r="G645" i="2"/>
  <c r="B645" i="2"/>
  <c r="A645" i="2"/>
  <c r="G635" i="2"/>
  <c r="G634" i="2"/>
  <c r="G631" i="2"/>
  <c r="G626" i="2"/>
  <c r="G625" i="2"/>
  <c r="G627" i="2" s="1"/>
  <c r="G621" i="2"/>
  <c r="G616" i="2"/>
  <c r="B616" i="2"/>
  <c r="A616" i="2"/>
  <c r="G607" i="2"/>
  <c r="F592" i="2" s="1"/>
  <c r="G606" i="2"/>
  <c r="G605" i="2"/>
  <c r="G602" i="2"/>
  <c r="G598" i="2"/>
  <c r="G597" i="2"/>
  <c r="G596" i="2"/>
  <c r="G593" i="2"/>
  <c r="G609" i="2" s="1"/>
  <c r="E27" i="1" s="1"/>
  <c r="F27" i="1" s="1"/>
  <c r="G592" i="2"/>
  <c r="G588" i="2"/>
  <c r="B588" i="2"/>
  <c r="A588" i="2"/>
  <c r="G578" i="2"/>
  <c r="G577" i="2"/>
  <c r="E576" i="2"/>
  <c r="G576" i="2" s="1"/>
  <c r="G575" i="2"/>
  <c r="G579" i="2" s="1"/>
  <c r="F559" i="2" s="1"/>
  <c r="G559" i="2" s="1"/>
  <c r="G560" i="2" s="1"/>
  <c r="G572" i="2"/>
  <c r="F567" i="2"/>
  <c r="E567" i="2"/>
  <c r="G567" i="2" s="1"/>
  <c r="F566" i="2"/>
  <c r="E566" i="2"/>
  <c r="G565" i="2"/>
  <c r="G564" i="2"/>
  <c r="G563" i="2"/>
  <c r="E563" i="2"/>
  <c r="G555" i="2"/>
  <c r="B555" i="2"/>
  <c r="A555" i="2"/>
  <c r="G546" i="2"/>
  <c r="F532" i="2" s="1"/>
  <c r="G532" i="2" s="1"/>
  <c r="G533" i="2" s="1"/>
  <c r="G545" i="2"/>
  <c r="G542" i="2"/>
  <c r="G537" i="2"/>
  <c r="G538" i="2" s="1"/>
  <c r="G536" i="2"/>
  <c r="G528" i="2"/>
  <c r="B528" i="2"/>
  <c r="A528" i="2"/>
  <c r="E518" i="2"/>
  <c r="G518" i="2" s="1"/>
  <c r="G517" i="2"/>
  <c r="G519" i="2" s="1"/>
  <c r="F503" i="2" s="1"/>
  <c r="G503" i="2" s="1"/>
  <c r="G504" i="2" s="1"/>
  <c r="G521" i="2" s="1"/>
  <c r="E24" i="1" s="1"/>
  <c r="E517" i="2"/>
  <c r="G516" i="2"/>
  <c r="G513" i="2"/>
  <c r="G509" i="2"/>
  <c r="G508" i="2"/>
  <c r="G507" i="2"/>
  <c r="G499" i="2"/>
  <c r="B499" i="2"/>
  <c r="A499" i="2"/>
  <c r="G489" i="2"/>
  <c r="E489" i="2"/>
  <c r="G488" i="2"/>
  <c r="G490" i="2" s="1"/>
  <c r="G484" i="2"/>
  <c r="G479" i="2"/>
  <c r="G478" i="2"/>
  <c r="G480" i="2" s="1"/>
  <c r="G477" i="2"/>
  <c r="F472" i="2"/>
  <c r="G472" i="2" s="1"/>
  <c r="G474" i="2" s="1"/>
  <c r="G492" i="2" s="1"/>
  <c r="E22" i="1" s="1"/>
  <c r="F22" i="1" s="1"/>
  <c r="G468" i="2"/>
  <c r="B468" i="2"/>
  <c r="A468" i="2"/>
  <c r="G458" i="2"/>
  <c r="G459" i="2" s="1"/>
  <c r="G454" i="2"/>
  <c r="G449" i="2"/>
  <c r="G448" i="2"/>
  <c r="G450" i="2" s="1"/>
  <c r="G461" i="2" s="1"/>
  <c r="E21" i="1" s="1"/>
  <c r="F21" i="1" s="1"/>
  <c r="G445" i="2"/>
  <c r="G439" i="2"/>
  <c r="B439" i="2"/>
  <c r="A439" i="2"/>
  <c r="E429" i="2"/>
  <c r="G429" i="2" s="1"/>
  <c r="G428" i="2"/>
  <c r="G430" i="2" s="1"/>
  <c r="F409" i="2" s="1"/>
  <c r="G409" i="2" s="1"/>
  <c r="G411" i="2" s="1"/>
  <c r="G424" i="2"/>
  <c r="G419" i="2"/>
  <c r="G417" i="2"/>
  <c r="G416" i="2"/>
  <c r="G415" i="2"/>
  <c r="G414" i="2"/>
  <c r="G405" i="2"/>
  <c r="B405" i="2"/>
  <c r="A405" i="2"/>
  <c r="G395" i="2"/>
  <c r="G396" i="2" s="1"/>
  <c r="G391" i="2"/>
  <c r="G390" i="2"/>
  <c r="G386" i="2"/>
  <c r="G387" i="2" s="1"/>
  <c r="G382" i="2"/>
  <c r="G381" i="2"/>
  <c r="G383" i="2" s="1"/>
  <c r="G398" i="2" s="1"/>
  <c r="E19" i="1" s="1"/>
  <c r="F19" i="1" s="1"/>
  <c r="G377" i="2"/>
  <c r="B377" i="2"/>
  <c r="A377" i="2"/>
  <c r="G368" i="2"/>
  <c r="F352" i="2" s="1"/>
  <c r="G352" i="2" s="1"/>
  <c r="G354" i="2" s="1"/>
  <c r="G370" i="2" s="1"/>
  <c r="E18" i="1" s="1"/>
  <c r="F18" i="1" s="1"/>
  <c r="G367" i="2"/>
  <c r="E367" i="2"/>
  <c r="G366" i="2"/>
  <c r="G362" i="2"/>
  <c r="G358" i="2"/>
  <c r="G357" i="2"/>
  <c r="G348" i="2"/>
  <c r="B348" i="2"/>
  <c r="A348" i="2"/>
  <c r="G338" i="2"/>
  <c r="G337" i="2"/>
  <c r="G334" i="2"/>
  <c r="G329" i="2"/>
  <c r="F329" i="2"/>
  <c r="D329" i="2"/>
  <c r="G328" i="2"/>
  <c r="F328" i="2"/>
  <c r="D328" i="2"/>
  <c r="G327" i="2"/>
  <c r="G326" i="2"/>
  <c r="G330" i="2" s="1"/>
  <c r="G322" i="2"/>
  <c r="G317" i="2"/>
  <c r="B317" i="2"/>
  <c r="A317" i="2"/>
  <c r="G307" i="2"/>
  <c r="F307" i="2"/>
  <c r="E307" i="2"/>
  <c r="G306" i="2"/>
  <c r="G308" i="2" s="1"/>
  <c r="F290" i="2" s="1"/>
  <c r="G290" i="2" s="1"/>
  <c r="G292" i="2" s="1"/>
  <c r="G303" i="2"/>
  <c r="G302" i="2"/>
  <c r="G298" i="2"/>
  <c r="F298" i="2"/>
  <c r="D298" i="2"/>
  <c r="G297" i="2"/>
  <c r="F297" i="2"/>
  <c r="D297" i="2"/>
  <c r="G296" i="2"/>
  <c r="G295" i="2"/>
  <c r="G286" i="2"/>
  <c r="B286" i="2"/>
  <c r="A286" i="2"/>
  <c r="G276" i="2"/>
  <c r="G275" i="2"/>
  <c r="G277" i="2" s="1"/>
  <c r="G272" i="2"/>
  <c r="G267" i="2"/>
  <c r="F267" i="2"/>
  <c r="D267" i="2"/>
  <c r="G266" i="2"/>
  <c r="F266" i="2"/>
  <c r="D266" i="2"/>
  <c r="G265" i="2"/>
  <c r="G264" i="2"/>
  <c r="F259" i="2"/>
  <c r="G259" i="2" s="1"/>
  <c r="G261" i="2" s="1"/>
  <c r="G255" i="2"/>
  <c r="B255" i="2"/>
  <c r="A255" i="2"/>
  <c r="G245" i="2"/>
  <c r="G244" i="2"/>
  <c r="G246" i="2" s="1"/>
  <c r="F228" i="2" s="1"/>
  <c r="G241" i="2"/>
  <c r="G236" i="2"/>
  <c r="F236" i="2"/>
  <c r="D236" i="2"/>
  <c r="G235" i="2"/>
  <c r="F235" i="2"/>
  <c r="D235" i="2"/>
  <c r="G234" i="2"/>
  <c r="G233" i="2"/>
  <c r="G230" i="2"/>
  <c r="G229" i="2"/>
  <c r="G228" i="2"/>
  <c r="G224" i="2"/>
  <c r="B224" i="2"/>
  <c r="A224" i="2"/>
  <c r="G215" i="2"/>
  <c r="G214" i="2"/>
  <c r="G210" i="2"/>
  <c r="G209" i="2"/>
  <c r="G206" i="2"/>
  <c r="G200" i="2"/>
  <c r="G202" i="2" s="1"/>
  <c r="G217" i="2" s="1"/>
  <c r="E10" i="1" s="1"/>
  <c r="G196" i="2"/>
  <c r="B196" i="2"/>
  <c r="A196" i="2"/>
  <c r="E186" i="2"/>
  <c r="G186" i="2" s="1"/>
  <c r="G185" i="2"/>
  <c r="G181" i="2"/>
  <c r="G182" i="2" s="1"/>
  <c r="G177" i="2"/>
  <c r="F177" i="2"/>
  <c r="D177" i="2"/>
  <c r="G176" i="2"/>
  <c r="F176" i="2"/>
  <c r="D176" i="2"/>
  <c r="G175" i="2"/>
  <c r="G174" i="2"/>
  <c r="G178" i="2" s="1"/>
  <c r="G170" i="2"/>
  <c r="G165" i="2"/>
  <c r="B165" i="2"/>
  <c r="A165" i="2"/>
  <c r="E155" i="2"/>
  <c r="G155" i="2" s="1"/>
  <c r="G154" i="2"/>
  <c r="G156" i="2" s="1"/>
  <c r="F138" i="2" s="1"/>
  <c r="G138" i="2" s="1"/>
  <c r="G140" i="2" s="1"/>
  <c r="G151" i="2"/>
  <c r="G146" i="2"/>
  <c r="F146" i="2"/>
  <c r="D146" i="2"/>
  <c r="G145" i="2"/>
  <c r="F145" i="2"/>
  <c r="D145" i="2"/>
  <c r="G144" i="2"/>
  <c r="G143" i="2"/>
  <c r="G139" i="2"/>
  <c r="G134" i="2"/>
  <c r="B134" i="2"/>
  <c r="A134" i="2"/>
  <c r="G125" i="2"/>
  <c r="F107" i="2" s="1"/>
  <c r="G107" i="2" s="1"/>
  <c r="G109" i="2" s="1"/>
  <c r="G127" i="2" s="1"/>
  <c r="E8" i="1" s="1"/>
  <c r="F8" i="1" s="1"/>
  <c r="G124" i="2"/>
  <c r="G123" i="2"/>
  <c r="G119" i="2"/>
  <c r="G120" i="2" s="1"/>
  <c r="G115" i="2"/>
  <c r="F115" i="2"/>
  <c r="D115" i="2"/>
  <c r="G114" i="2"/>
  <c r="F114" i="2"/>
  <c r="D114" i="2"/>
  <c r="G113" i="2"/>
  <c r="G112" i="2"/>
  <c r="G116" i="2" s="1"/>
  <c r="G103" i="2"/>
  <c r="B103" i="2"/>
  <c r="A103" i="2"/>
  <c r="G93" i="2"/>
  <c r="G94" i="2" s="1"/>
  <c r="F76" i="2" s="1"/>
  <c r="G76" i="2" s="1"/>
  <c r="G78" i="2" s="1"/>
  <c r="G96" i="2" s="1"/>
  <c r="E7" i="1" s="1"/>
  <c r="F7" i="1" s="1"/>
  <c r="G92" i="2"/>
  <c r="G89" i="2"/>
  <c r="G84" i="2"/>
  <c r="F84" i="2"/>
  <c r="D84" i="2"/>
  <c r="G83" i="2"/>
  <c r="F83" i="2"/>
  <c r="D83" i="2"/>
  <c r="G82" i="2"/>
  <c r="G81" i="2"/>
  <c r="G85" i="2" s="1"/>
  <c r="G77" i="2"/>
  <c r="G72" i="2"/>
  <c r="B72" i="2"/>
  <c r="A72" i="2"/>
  <c r="G63" i="2"/>
  <c r="F45" i="2" s="1"/>
  <c r="G45" i="2" s="1"/>
  <c r="G47" i="2" s="1"/>
  <c r="F62" i="2"/>
  <c r="G62" i="2" s="1"/>
  <c r="G58" i="2"/>
  <c r="G53" i="2"/>
  <c r="F53" i="2"/>
  <c r="D53" i="2"/>
  <c r="G52" i="2"/>
  <c r="F52" i="2"/>
  <c r="D52" i="2"/>
  <c r="G51" i="2"/>
  <c r="G50" i="2"/>
  <c r="G54" i="2" s="1"/>
  <c r="E50" i="2"/>
  <c r="G41" i="2"/>
  <c r="B41" i="2"/>
  <c r="A41" i="2"/>
  <c r="G31" i="2"/>
  <c r="G30" i="2"/>
  <c r="G29" i="2"/>
  <c r="G28" i="2"/>
  <c r="G24" i="2"/>
  <c r="G19" i="2"/>
  <c r="G18" i="2"/>
  <c r="G17" i="2"/>
  <c r="G16" i="2"/>
  <c r="G15" i="2"/>
  <c r="G20" i="2" s="1"/>
  <c r="G10" i="2"/>
  <c r="G9" i="2"/>
  <c r="G5" i="2"/>
  <c r="B5" i="2"/>
  <c r="A5" i="2"/>
  <c r="E51" i="1"/>
  <c r="F51" i="1" s="1"/>
  <c r="E50" i="1"/>
  <c r="F50" i="1" s="1"/>
  <c r="F47" i="1"/>
  <c r="D33" i="1"/>
  <c r="D9" i="1" s="1"/>
  <c r="D29" i="1"/>
  <c r="D24" i="1"/>
  <c r="D15" i="1"/>
  <c r="D14" i="1" s="1"/>
  <c r="D13" i="1"/>
  <c r="D11" i="1"/>
  <c r="D10" i="1"/>
  <c r="F10" i="1" s="1"/>
  <c r="F29" i="1" l="1"/>
  <c r="G248" i="2"/>
  <c r="E13" i="1" s="1"/>
  <c r="F13" i="1" s="1"/>
  <c r="G432" i="2"/>
  <c r="E20" i="1" s="1"/>
  <c r="F20" i="1" s="1"/>
  <c r="F17" i="1" s="1"/>
  <c r="F48" i="1"/>
  <c r="G65" i="2"/>
  <c r="E6" i="1" s="1"/>
  <c r="F6" i="1" s="1"/>
  <c r="G548" i="2"/>
  <c r="E25" i="1" s="1"/>
  <c r="F25" i="1" s="1"/>
  <c r="G699" i="2"/>
  <c r="E31" i="1" s="1"/>
  <c r="F31" i="1" s="1"/>
  <c r="G762" i="2"/>
  <c r="E33" i="1" s="1"/>
  <c r="F33" i="1" s="1"/>
  <c r="G847" i="2"/>
  <c r="E36" i="1" s="1"/>
  <c r="F36" i="1" s="1"/>
  <c r="D16" i="1"/>
  <c r="G32" i="2"/>
  <c r="F11" i="2" s="1"/>
  <c r="G11" i="2" s="1"/>
  <c r="G12" i="2" s="1"/>
  <c r="G34" i="2" s="1"/>
  <c r="E5" i="1" s="1"/>
  <c r="F5" i="1" s="1"/>
  <c r="G187" i="2"/>
  <c r="F169" i="2" s="1"/>
  <c r="G169" i="2" s="1"/>
  <c r="G171" i="2" s="1"/>
  <c r="G189" i="2" s="1"/>
  <c r="E11" i="1" s="1"/>
  <c r="F11" i="1" s="1"/>
  <c r="G237" i="2"/>
  <c r="G299" i="2"/>
  <c r="G310" i="2" s="1"/>
  <c r="E15" i="1" s="1"/>
  <c r="F15" i="1" s="1"/>
  <c r="G420" i="2"/>
  <c r="G566" i="2"/>
  <c r="G568" i="2" s="1"/>
  <c r="G581" i="2" s="1"/>
  <c r="E26" i="1" s="1"/>
  <c r="F26" i="1" s="1"/>
  <c r="G728" i="2"/>
  <c r="F710" i="2" s="1"/>
  <c r="G710" i="2" s="1"/>
  <c r="G712" i="2" s="1"/>
  <c r="G730" i="2" s="1"/>
  <c r="E32" i="1" s="1"/>
  <c r="F32" i="1" s="1"/>
  <c r="G1004" i="2"/>
  <c r="E43" i="1" s="1"/>
  <c r="F43" i="1" s="1"/>
  <c r="G1103" i="2"/>
  <c r="E46" i="1" s="1"/>
  <c r="F46" i="1" s="1"/>
  <c r="F24" i="1"/>
  <c r="G908" i="2"/>
  <c r="E39" i="1" s="1"/>
  <c r="F39" i="1" s="1"/>
  <c r="G973" i="2"/>
  <c r="E41" i="1" s="1"/>
  <c r="F41" i="1" s="1"/>
  <c r="G147" i="2"/>
  <c r="G158" i="2" s="1"/>
  <c r="E9" i="1" s="1"/>
  <c r="F9" i="1" s="1"/>
  <c r="G268" i="2"/>
  <c r="G279" i="2" s="1"/>
  <c r="E14" i="1" s="1"/>
  <c r="F14" i="1" s="1"/>
  <c r="G339" i="2"/>
  <c r="F321" i="2" s="1"/>
  <c r="G321" i="2" s="1"/>
  <c r="G323" i="2" s="1"/>
  <c r="G341" i="2" s="1"/>
  <c r="E16" i="1" s="1"/>
  <c r="G636" i="2"/>
  <c r="F620" i="2" s="1"/>
  <c r="G620" i="2" s="1"/>
  <c r="G622" i="2" s="1"/>
  <c r="G638" i="2" s="1"/>
  <c r="E28" i="1" s="1"/>
  <c r="F28" i="1" s="1"/>
  <c r="G1058" i="2"/>
  <c r="E45" i="1" s="1"/>
  <c r="F45" i="1" s="1"/>
  <c r="F37" i="1" l="1"/>
  <c r="F4" i="1"/>
  <c r="F30" i="1"/>
  <c r="F23" i="1"/>
  <c r="F42" i="1"/>
  <c r="F16" i="1"/>
  <c r="F12" i="1" s="1"/>
  <c r="F52" i="1" s="1"/>
  <c r="F55" i="1" l="1"/>
  <c r="F54" i="1"/>
  <c r="F53" i="1"/>
  <c r="F56" i="1" s="1"/>
</calcChain>
</file>

<file path=xl/sharedStrings.xml><?xml version="1.0" encoding="utf-8"?>
<sst xmlns="http://schemas.openxmlformats.org/spreadsheetml/2006/main" count="1898" uniqueCount="278">
  <si>
    <t>PRESUPUESTO DE OBRA — ADECUACIÓN Y MEJORAMIENTO DEL PARQUE CAMILO TORRES</t>
  </si>
  <si>
    <t>ÍTEM</t>
  </si>
  <si>
    <t>ACTIVIDAD</t>
  </si>
  <si>
    <t>UND</t>
  </si>
  <si>
    <t>CANT.</t>
  </si>
  <si>
    <t>VR. UNITARIO</t>
  </si>
  <si>
    <t>VR. TOTAL</t>
  </si>
  <si>
    <t>1</t>
  </si>
  <si>
    <t>PRELIMINARES, DEMOLICIONES Y RETIROS</t>
  </si>
  <si>
    <t>1.1</t>
  </si>
  <si>
    <t>Localización y replanteo</t>
  </si>
  <si>
    <t>m²</t>
  </si>
  <si>
    <t>1.2</t>
  </si>
  <si>
    <t>Cerramiento provisional en polisombra h=2,10 m</t>
  </si>
  <si>
    <t>ml</t>
  </si>
  <si>
    <t>1.3</t>
  </si>
  <si>
    <t>Demolición y retiro de bancas de concreto existentes (1,80x0,60 m), incluyendo desmonte, cargue, transporte interno y disposición</t>
  </si>
  <si>
    <t>und</t>
  </si>
  <si>
    <t>1.4</t>
  </si>
  <si>
    <t>Desmonte, desarme y retiro de juegos infantiles deteriorados, incluyendo estructuras de madera y columpio metálico, cargue y disposición</t>
  </si>
  <si>
    <t>1.5</t>
  </si>
  <si>
    <t>Demolición de placas y bases menores en concreto, incluye fragmentación, cargue y retiro del material</t>
  </si>
  <si>
    <t>1.6</t>
  </si>
  <si>
    <t xml:space="preserve">Cargue, transporte y disposición final de escombros </t>
  </si>
  <si>
    <t>m³</t>
  </si>
  <si>
    <t>1.7</t>
  </si>
  <si>
    <t>Demolición de andén existente en concreto, incluye corte perimetral, demolición manual y/o mecánica, levantamiento, cargue, retiro y disposición de material sobrante, herramientas, equipos y limpieza del área intervenida.</t>
  </si>
  <si>
    <t>m2</t>
  </si>
  <si>
    <t>2</t>
  </si>
  <si>
    <t>MANTENIMIENTO DE PISOS EXISTENTES EN ADOQUÍN</t>
  </si>
  <si>
    <t>2.1</t>
  </si>
  <si>
    <t>Hidrolavado a presión de piso en adoquín existente, con retiro de suciedad y residuos superficiales</t>
  </si>
  <si>
    <t>2.2</t>
  </si>
  <si>
    <t>Retiro, cargue y transporte a sitio de disposición de adoquín de 20x10x10</t>
  </si>
  <si>
    <t>2.3</t>
  </si>
  <si>
    <t>Suministro e instalación de adoquín asentado, incluye retiro, corrección de base, nivelación, compactación y reinstalación</t>
  </si>
  <si>
    <t>2.4</t>
  </si>
  <si>
    <t>Aplicación de hidrófugo/sellador para piso exterior, dos manos, incluye preparación y aplicación</t>
  </si>
  <si>
    <t>3</t>
  </si>
  <si>
    <t>PISOS NUEVOS Y COMPLEMENTARIOS</t>
  </si>
  <si>
    <t>3.1</t>
  </si>
  <si>
    <t>Excavación manual en material común</t>
  </si>
  <si>
    <t>ANÁLISIS DE PRECIOS UNITARIOS</t>
  </si>
  <si>
    <t>3.2</t>
  </si>
  <si>
    <t>Suministro, extendida y compactación de subbase granular</t>
  </si>
  <si>
    <t>3.3</t>
  </si>
  <si>
    <t>FECHA</t>
  </si>
  <si>
    <t>3.4</t>
  </si>
  <si>
    <t>Piso en caucho antiimpacto EPDM/SBR e=40 mm, colores según diseño</t>
  </si>
  <si>
    <t>Bordillo de confinamiento en concreto 21 MPa 0,15×0,30 m</t>
  </si>
  <si>
    <t>4</t>
  </si>
  <si>
    <t>KIOSCO (PÉRGOLA)</t>
  </si>
  <si>
    <t>4.1</t>
  </si>
  <si>
    <t xml:space="preserve">Estructura de fundación para anclaje de columnas, incluye concretos para zapata 1.0 m x 1.0 m 0.30 m de 3000 psi, pedestal 0.5 m x 0.4 m 0.90 m de 3000 psi </t>
  </si>
  <si>
    <t>1. EQUIPOS</t>
  </si>
  <si>
    <t>Acero de refuerzo para zapatas y pedestales</t>
  </si>
  <si>
    <t>kg</t>
  </si>
  <si>
    <t>Descripción</t>
  </si>
  <si>
    <t>Unidad</t>
  </si>
  <si>
    <t>Suministro e instalación de estructura metálica para la cubierta del kiosko: incluye columnas, cerchas y fijaciones transversales cada 1m.</t>
  </si>
  <si>
    <t>Cantidad</t>
  </si>
  <si>
    <t>gl</t>
  </si>
  <si>
    <t>Vr Unitario</t>
  </si>
  <si>
    <t>Vr Total</t>
  </si>
  <si>
    <t>Estación total</t>
  </si>
  <si>
    <t>Suministro, transporte e instalación de Teja Greca Bronce N8 244X99 cm 0.5mm Policarbonato</t>
  </si>
  <si>
    <t>día</t>
  </si>
  <si>
    <t xml:space="preserve">Suministro e instalacion de cumbrera metalica en lamina de 1/4" octagonal, diametro= 60 cm para soporte de vigas, incluye canaletas en U metalicas en lamina de 3/16" para soportes de anclajes para vigas metalicas con perforaciones en 1/2" y pernos de anclaje estructural </t>
  </si>
  <si>
    <t>Pintura para perfilería estructural, incluye lijar y limpiar la superficie de trabajo, aplicar base de color blanca en laca y pintura de acabado tipo poliuretano colpisa automotriz con su respectivo catalizador y disolvente para un buen acabado.</t>
  </si>
  <si>
    <t>Nivel automático / equipo topográfico</t>
  </si>
  <si>
    <t xml:space="preserve">día </t>
  </si>
  <si>
    <t>5</t>
  </si>
  <si>
    <t>MOBILIARIO URBANO Y JUEGOS</t>
  </si>
  <si>
    <t>Herramienta menor</t>
  </si>
  <si>
    <t>% MO</t>
  </si>
  <si>
    <t>5.1</t>
  </si>
  <si>
    <t>Suministro e instalación de parque infantil modular metálico de 6×6 m, dos torres con cubierta, toboganes y columpios, incluye transporte y anclajes</t>
  </si>
  <si>
    <t>SUBTOTAL</t>
  </si>
  <si>
    <t>Suministro e instalación de cubo en concreto de 0,50m para bancas sobrepuestos en cama de triturado o gravilla</t>
  </si>
  <si>
    <t>Construcción de cordón de concreto de 0,10 × 0,30 m para confinamiento de adoquines, incluye excavación menor, formaleta, concreto, refuerzo, fundida, vibrado, nivelación, desencofrado y curado.</t>
  </si>
  <si>
    <t>Caneca metálica tipo M-120</t>
  </si>
  <si>
    <t>Bolardo fijo en concreto prefabricado (control de motos en bordes de plaza)</t>
  </si>
  <si>
    <t>Andén perimetral en concreto 21 MPa e=0,10 m, acabado escobillado- incluye malla electrosoldada D-84</t>
  </si>
  <si>
    <t>6</t>
  </si>
  <si>
    <t>INSTALACIONES ELÉCTRICAS E ILUMINACIÓN</t>
  </si>
  <si>
    <t>2. MATERIALES</t>
  </si>
  <si>
    <t>Canalización eléctrica subterránea para nuevas cargas, incluye ductería, cajas de paso, accesorios, excavación, relleno y compactación</t>
  </si>
  <si>
    <t>Estaca de madera 2" x 2" x 0,50m</t>
  </si>
  <si>
    <t>Tabla de madera para puentes y referencias</t>
  </si>
  <si>
    <t xml:space="preserve">Acometida eléctrica subterránea para parque, desde poste de energía existente hasta tablero general, longitud aproximada 20 m, incluye suministro e instalación de conductor de acometida, tablero de distribución, sistema de puesta a tierra, protecciones eléctricas, accesorios de conexión, señalización. </t>
  </si>
  <si>
    <t>Puntilla de acero 2" - 3"</t>
  </si>
  <si>
    <t>Suministro e instalación de tomacorriente doble con polo a tierra y tapa de seguridad. Incluye Tablero de seguridad para alumbrado exterior, IP65, 4–6 circuitos</t>
  </si>
  <si>
    <t>Hilo nylon para replanteo</t>
  </si>
  <si>
    <t>Suministro e instalación de luminaria LED 24–36 W</t>
  </si>
  <si>
    <t>Pintura aerosol</t>
  </si>
  <si>
    <t xml:space="preserve">gl </t>
  </si>
  <si>
    <t>7</t>
  </si>
  <si>
    <t>PAISAJISMO Y ZONAS VERDES</t>
  </si>
  <si>
    <t>7.1</t>
  </si>
  <si>
    <t>Recuperación de jardineras circulares existentes, incluye retiro de material inadecuado, tierra abonada y siembra</t>
  </si>
  <si>
    <t>3. TRANSPORTES</t>
  </si>
  <si>
    <t>Suministro e instalación de tierra negra abonada</t>
  </si>
  <si>
    <t>Empradización con césped en estera en zonas de suelo desnudo</t>
  </si>
  <si>
    <t>Siembra de arbustos y plantas ornamentales tropicales</t>
  </si>
  <si>
    <t>gbl</t>
  </si>
  <si>
    <t>4. MANO DE OBRA</t>
  </si>
  <si>
    <t>Trabajador</t>
  </si>
  <si>
    <t>Poda técnica y plateo de árboles existentes, incluye corte selectivo, limpieza y retiro de residuos</t>
  </si>
  <si>
    <t>Rendimiento</t>
  </si>
  <si>
    <t>Vr. Total</t>
  </si>
  <si>
    <t>8</t>
  </si>
  <si>
    <t>MURAL, ACABADOS Y ENTREGA</t>
  </si>
  <si>
    <t>OFICIAL DE CONSTRUCCIÓN</t>
  </si>
  <si>
    <t>Jornal</t>
  </si>
  <si>
    <t>AYUDANTE ENTENDIDO</t>
  </si>
  <si>
    <t>TOPÓGRAFO</t>
  </si>
  <si>
    <t>8.1</t>
  </si>
  <si>
    <t>Preparación de muro y ejecución de mural artístico con motivos infantiles, incluye resanes, fondo, pintura y protección</t>
  </si>
  <si>
    <t>CADENERO / AUXILIAR DE TOPOGRAFÍA</t>
  </si>
  <si>
    <t>8.2</t>
  </si>
  <si>
    <t>Pintura general de elementos conservados, incluyendo bordillos, jardineras y postes metálicos, con preparación y acabado</t>
  </si>
  <si>
    <t>8.3</t>
  </si>
  <si>
    <t>Demarcación y señalización del parque</t>
  </si>
  <si>
    <t>TOTAL COSTO DIRECTO</t>
  </si>
  <si>
    <t>VALOR TOTAL COSTO DIRECTO</t>
  </si>
  <si>
    <t>ADMINISTRACIÓN (A)</t>
  </si>
  <si>
    <t>IMPREVISTOS (I)</t>
  </si>
  <si>
    <t>UTILIDAD (U)</t>
  </si>
  <si>
    <t xml:space="preserve">Herramienta Menor </t>
  </si>
  <si>
    <t>%</t>
  </si>
  <si>
    <t>Tela verda para cerramiento de obra</t>
  </si>
  <si>
    <t xml:space="preserve">un </t>
  </si>
  <si>
    <t>Madera basta 2x2"x3m</t>
  </si>
  <si>
    <t>un</t>
  </si>
  <si>
    <t xml:space="preserve">2 AYUDANTE </t>
  </si>
  <si>
    <t>Hora</t>
  </si>
  <si>
    <t>Martillo demoledor</t>
  </si>
  <si>
    <t>OFICIAL CONSTRUCCIÓN</t>
  </si>
  <si>
    <t>AYUDANTE</t>
  </si>
  <si>
    <t>Transporte interno</t>
  </si>
  <si>
    <t>Transporte y disposición final de RCD</t>
  </si>
  <si>
    <t>m3</t>
  </si>
  <si>
    <t>Cargador</t>
  </si>
  <si>
    <t>hora</t>
  </si>
  <si>
    <t>Vlolqueta 7m3</t>
  </si>
  <si>
    <t>viaje</t>
  </si>
  <si>
    <t>Hidrolavadora</t>
  </si>
  <si>
    <t>Agua</t>
  </si>
  <si>
    <t>gal</t>
  </si>
  <si>
    <t>Adoquin de concreto color</t>
  </si>
  <si>
    <t>Arena (fina)</t>
  </si>
  <si>
    <t xml:space="preserve">Transporte de materiales </t>
  </si>
  <si>
    <t>m3-Km</t>
  </si>
  <si>
    <t xml:space="preserve">2 AYUDANTES </t>
  </si>
  <si>
    <t>Hidrófugo/sellador exterior</t>
  </si>
  <si>
    <t>l</t>
  </si>
  <si>
    <t>APLICADOR</t>
  </si>
  <si>
    <t>Consumibles menores</t>
  </si>
  <si>
    <t>Motoniveladora</t>
  </si>
  <si>
    <t>Vibrocompactador</t>
  </si>
  <si>
    <t>Subbase granular</t>
  </si>
  <si>
    <t>Concreto de 21MPa</t>
  </si>
  <si>
    <t>Malla electrosoldada D84 #15 (doble cruzada)</t>
  </si>
  <si>
    <t>Formaleta en madera</t>
  </si>
  <si>
    <t>Allanado y pulido, incluye Endurecedor neutro 3 Kg x m2 y corte de piso</t>
  </si>
  <si>
    <t>Piso en caucho antiimpacto EPDM/SBR e=40mm</t>
  </si>
  <si>
    <t>Adhesivo</t>
  </si>
  <si>
    <t>INSTALADOR ESPECIALIZADO</t>
  </si>
  <si>
    <t xml:space="preserve">Bordillo de confinamiento en concreto 21MPa prefabricado </t>
  </si>
  <si>
    <t>Mortero 1:4</t>
  </si>
  <si>
    <t>Concreto 3000 psi</t>
  </si>
  <si>
    <t>Acero corrugado</t>
  </si>
  <si>
    <t>Alambre de amarre</t>
  </si>
  <si>
    <t>ARMADOR</t>
  </si>
  <si>
    <t xml:space="preserve">Suministro de columnas metalicas en perfil estructural cuadrado de 150x150x4 mm (6"x6" cal 4mm), altura h = 3,00 mts. Incluye plataforma doble para base en platina de 5/16" y 0,30 x 0,30 m con perforaciones, doble angulo en L en el otro extremo para fijación de cercha con perforación </t>
  </si>
  <si>
    <t xml:space="preserve">kg </t>
  </si>
  <si>
    <t>Pernos de anclaje estructural galvanizados A325 de 5/8" x 30cm, para incrustar en pedestal de concreto</t>
  </si>
  <si>
    <t>Perno de anclaje estructural galvanizados A325 de 1/2" x 25cm, para fijación de columna a cercha  (incluye tuerca y arandela)</t>
  </si>
  <si>
    <t>Suministro e instalación de estructura metálica octogonal con doble perfil estructural rectacgular de 120x60X4 mm (1 1/2"x3" cal 4mm) con tres perforaciones y pernos estructurales A325 de 1/2" para fijación a cumbrera.</t>
  </si>
  <si>
    <t>Suministro e instalación de perfil estructural cuadrado de 75x40x4mm para fijación entre cerchas</t>
  </si>
  <si>
    <t xml:space="preserve">OFICIAL DE ESTRUCTURAS METÁLICAS  </t>
  </si>
  <si>
    <t xml:space="preserve">2 AYUDANTES DE ESTRUCTURAS METÁLICAS </t>
  </si>
  <si>
    <t>Teja Greca Bronce N8 244X99 cm 0.5mm Policarbonato</t>
  </si>
  <si>
    <t>Tornilos autoperforantes, capuchones y demas elementos necesarios para su instalación</t>
  </si>
  <si>
    <t>Andamios certificados</t>
  </si>
  <si>
    <t>Cumbrera metálica en lámina con especificaciones según item</t>
  </si>
  <si>
    <t xml:space="preserve">Gorro chino </t>
  </si>
  <si>
    <t>Anticorrosivo para estructura metálica</t>
  </si>
  <si>
    <t>Pintura de acabado para estructura metálica</t>
  </si>
  <si>
    <t>Thinner/solvente para anticorrosivo y pintura de acabado</t>
  </si>
  <si>
    <t>Lijas, cepillos, estopa y elementos de preparación</t>
  </si>
  <si>
    <t xml:space="preserve">OFICIAL PINTOR </t>
  </si>
  <si>
    <t>2 AYUDANTES PINTORES</t>
  </si>
  <si>
    <t>Equipo para izaje de elementos</t>
  </si>
  <si>
    <t>Parque modular completo</t>
  </si>
  <si>
    <t>Anclajes</t>
  </si>
  <si>
    <t xml:space="preserve">FLETE </t>
  </si>
  <si>
    <t>MONTAJE ESPECIALIZADO</t>
  </si>
  <si>
    <t>Banca concreto + madera</t>
  </si>
  <si>
    <t xml:space="preserve">Triturado </t>
  </si>
  <si>
    <t>FLETE</t>
  </si>
  <si>
    <t>2 AYUDANTES</t>
  </si>
  <si>
    <t>Concreto 21 Mpa</t>
  </si>
  <si>
    <t xml:space="preserve">Formaleta en madera </t>
  </si>
  <si>
    <t>Clavos</t>
  </si>
  <si>
    <t>Caneca metálica en acero inoxidable tipo M-120</t>
  </si>
  <si>
    <t xml:space="preserve">Bolardo fijo en concreto prefabricado, incluye instalación con anclajes o mortero </t>
  </si>
  <si>
    <t xml:space="preserve">AYUDANTE </t>
  </si>
  <si>
    <t xml:space="preserve">Concreto 21 MPa </t>
  </si>
  <si>
    <t>Malla electrosoldada D84 #15</t>
  </si>
  <si>
    <t>Tableta táctil 20x20x6 cm</t>
  </si>
  <si>
    <t>Ducto y accesorios</t>
  </si>
  <si>
    <t>Caja de paso</t>
  </si>
  <si>
    <t>Arena/cinta</t>
  </si>
  <si>
    <t>OFICIAL ELECTRICISTA</t>
  </si>
  <si>
    <t>AYUDANTE ELECTRICISTA</t>
  </si>
  <si>
    <t>mL</t>
  </si>
  <si>
    <t>Tablero de distribución de 18 circuitos con protecciones</t>
  </si>
  <si>
    <t>Interruptor principal y breakers</t>
  </si>
  <si>
    <t>Varilla, conductor, conectores y accesorios para puesta a tierra</t>
  </si>
  <si>
    <t>Tomacorriente doble con polo a tierra y tapa de seguridad</t>
  </si>
  <si>
    <t>Caja eléctrica PVC</t>
  </si>
  <si>
    <t>Cable cobre No. 12 AWG</t>
  </si>
  <si>
    <t>Tubería PVC/conduit 1/2"</t>
  </si>
  <si>
    <t xml:space="preserve">Accesorios conectores y fijaciones </t>
  </si>
  <si>
    <t>Cinta, terminales y elementos menores</t>
  </si>
  <si>
    <t>Tablero de seguridad para alumbrado exterior, IP65, 4–6 circuitos</t>
  </si>
  <si>
    <t>Luminaria LED 24-36W</t>
  </si>
  <si>
    <t>Cable cobre No. 14 AWG</t>
  </si>
  <si>
    <t>Elementos menores</t>
  </si>
  <si>
    <t>Tierra abonada</t>
  </si>
  <si>
    <t>Material vegetal/abono</t>
  </si>
  <si>
    <t>JARDINERO</t>
  </si>
  <si>
    <t>AYUDANTE DE JARDINERÍA</t>
  </si>
  <si>
    <t>Bulto de tierra negra de 40kg</t>
  </si>
  <si>
    <t>Cesped en estera</t>
  </si>
  <si>
    <t>Tierra vegetal / abono</t>
  </si>
  <si>
    <t>Acalifa B25</t>
  </si>
  <si>
    <t>Jazmin de Paraguay B25</t>
  </si>
  <si>
    <t>Heliconia Psittacorum naranja B20</t>
  </si>
  <si>
    <t>Palma Areca B30</t>
  </si>
  <si>
    <t>Palma Pinanga B30</t>
  </si>
  <si>
    <t>Coleo B20</t>
  </si>
  <si>
    <t>Caracola B20</t>
  </si>
  <si>
    <t>Alternantera Rosada B20</t>
  </si>
  <si>
    <t>Sanguinaria B14</t>
  </si>
  <si>
    <t>Olivo negro B30</t>
  </si>
  <si>
    <t>Majagua arcoirirs B30</t>
  </si>
  <si>
    <t>Sanseviera "Hahnii Silver" B12</t>
  </si>
  <si>
    <t>Sanseviera "Hahnii Golden" B12</t>
  </si>
  <si>
    <t>Cupea rosa B20</t>
  </si>
  <si>
    <t>Verbena roja B10</t>
  </si>
  <si>
    <t>Verbena morada B10</t>
  </si>
  <si>
    <t>Enredadera copa de oro B20</t>
  </si>
  <si>
    <t xml:space="preserve">Heliconia rizoma red opal </t>
  </si>
  <si>
    <t>Sanseviera enana verde B12</t>
  </si>
  <si>
    <t>Sustrato para siembra Bulto x 40 kg</t>
  </si>
  <si>
    <t>Cicatrizante</t>
  </si>
  <si>
    <t>Tijera de poda de dos manos</t>
  </si>
  <si>
    <t>Motosierra de poda</t>
  </si>
  <si>
    <t>Andamio</t>
  </si>
  <si>
    <t>Resane</t>
  </si>
  <si>
    <t>Sellador</t>
  </si>
  <si>
    <t>Pinturas</t>
  </si>
  <si>
    <t>PINTOR ARTÍSTICO</t>
  </si>
  <si>
    <t>AYUDANTE PINTOR</t>
  </si>
  <si>
    <t xml:space="preserve">Pintura </t>
  </si>
  <si>
    <t xml:space="preserve">Anticorrosivo </t>
  </si>
  <si>
    <t>Señalización informativa en lámina galvanizada con impresión reflectiva</t>
  </si>
  <si>
    <t>Poste metálico galvanizado de 2"</t>
  </si>
  <si>
    <t>Elementos de fijación y accesorios</t>
  </si>
  <si>
    <t>Concreto para cimentación</t>
  </si>
  <si>
    <t>Pintura para demarcación horizontal</t>
  </si>
  <si>
    <t>Imprimante/sellador</t>
  </si>
  <si>
    <t>Bolsas</t>
  </si>
  <si>
    <t xml:space="preserve">cable 3No10  cobre libre de halógenos-90ºC. Incluye  accesorios para su correcta instalación y funcionamiento </t>
  </si>
  <si>
    <r>
      <t xml:space="preserve">Placa base para kiosco en concreto 21 MPa </t>
    </r>
    <r>
      <rPr>
        <b/>
        <sz val="10"/>
        <rFont val="Arial"/>
        <family val="2"/>
      </rPr>
      <t>e=0,10 m</t>
    </r>
    <r>
      <rPr>
        <sz val="10"/>
        <rFont val="Arial"/>
        <family val="2"/>
      </rPr>
      <t>, acabado pulido</t>
    </r>
  </si>
  <si>
    <t>VALOR TOTAL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</si>
</sst>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$&quot;#,##0"/>
    <numFmt numFmtId="165" formatCode="#,##0.0;\-#,##0.0;\-"/>
    <numFmt numFmtId="166" formatCode="&quot;$&quot;#,##0.00"/>
    <numFmt numFmtId="167" formatCode="0.0"/>
    <numFmt numFmtId="168" formatCode="#,##0.000"/>
    <numFmt numFmtId="169" formatCode="&quot;$&quot;\ #,##0.00"/>
    <numFmt numFmtId="170" formatCode="_(&quot;$&quot;* #,##0.00_);_(&quot;$&quot;* \(#,##0.00\);_(&quot;$&quot;* &quot;-&quot;??_);_(@_)"/>
    <numFmt numFmtId="171" formatCode="&quot;$&quot;\ #,##0"/>
    <numFmt numFmtId="172" formatCode="#,000_);[Red]\(#,000\)"/>
    <numFmt numFmtId="173" formatCode="_(&quot;$&quot;\ * #,##0.00_);_(&quot;$&quot;\ * \(#,##0.00\);_(&quot;$&quot;\ * &quot;-&quot;??_);_(@_)"/>
    <numFmt numFmtId="174" formatCode="0.0%"/>
    <numFmt numFmtId="175" formatCode="#,##0.00;\-#,##0.00;\-"/>
    <numFmt numFmtId="177" formatCode="&quot;$&quot;#,##0.0"/>
  </numFmts>
  <fonts count="13" x14ac:knownFonts="1">
    <font>
      <sz val="11"/>
      <color theme="1"/>
      <name val="Calibri"/>
      <scheme val="minor"/>
    </font>
    <font>
      <b/>
      <sz val="12"/>
      <color rgb="FFE8730C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rgb="FF58595B"/>
      </patternFill>
    </fill>
    <fill>
      <patternFill patternType="solid">
        <fgColor theme="0" tint="-0.249977111117893"/>
        <bgColor rgb="FFF5C89B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0" applyNumberFormat="1" applyFont="1"/>
    <xf numFmtId="0" fontId="2" fillId="0" borderId="0" xfId="0" applyFont="1"/>
    <xf numFmtId="166" fontId="4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" fontId="5" fillId="0" borderId="3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168" fontId="5" fillId="0" borderId="11" xfId="0" applyNumberFormat="1" applyFont="1" applyBorder="1" applyAlignment="1">
      <alignment horizontal="center" vertical="center"/>
    </xf>
    <xf numFmtId="169" fontId="5" fillId="0" borderId="11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 wrapText="1"/>
    </xf>
    <xf numFmtId="168" fontId="7" fillId="0" borderId="11" xfId="0" applyNumberFormat="1" applyFont="1" applyBorder="1" applyAlignment="1">
      <alignment horizontal="center" vertical="center"/>
    </xf>
    <xf numFmtId="169" fontId="7" fillId="0" borderId="11" xfId="0" applyNumberFormat="1" applyFont="1" applyBorder="1" applyAlignment="1">
      <alignment horizontal="center" vertical="center"/>
    </xf>
    <xf numFmtId="170" fontId="3" fillId="0" borderId="0" xfId="0" applyNumberFormat="1" applyFont="1"/>
    <xf numFmtId="4" fontId="7" fillId="0" borderId="11" xfId="0" applyNumberFormat="1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171" fontId="7" fillId="0" borderId="1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172" fontId="2" fillId="0" borderId="0" xfId="0" applyNumberFormat="1" applyFont="1"/>
    <xf numFmtId="0" fontId="7" fillId="0" borderId="11" xfId="0" applyFont="1" applyBorder="1" applyAlignment="1">
      <alignment horizontal="center" vertical="center"/>
    </xf>
    <xf numFmtId="0" fontId="7" fillId="0" borderId="0" xfId="0" applyFont="1"/>
    <xf numFmtId="173" fontId="7" fillId="0" borderId="0" xfId="0" applyNumberFormat="1" applyFont="1"/>
    <xf numFmtId="4" fontId="7" fillId="0" borderId="0" xfId="0" applyNumberFormat="1" applyFont="1"/>
    <xf numFmtId="0" fontId="7" fillId="0" borderId="0" xfId="0" applyFont="1" applyAlignment="1">
      <alignment horizontal="center"/>
    </xf>
    <xf numFmtId="164" fontId="0" fillId="0" borderId="0" xfId="0" applyNumberFormat="1"/>
    <xf numFmtId="0" fontId="8" fillId="4" borderId="14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right" vertical="center"/>
    </xf>
    <xf numFmtId="0" fontId="8" fillId="2" borderId="14" xfId="0" applyFont="1" applyFill="1" applyBorder="1"/>
    <xf numFmtId="0" fontId="8" fillId="2" borderId="14" xfId="0" applyFont="1" applyFill="1" applyBorder="1" applyAlignment="1">
      <alignment vertical="center"/>
    </xf>
    <xf numFmtId="0" fontId="8" fillId="2" borderId="14" xfId="0" applyFont="1" applyFill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vertical="top" wrapText="1"/>
    </xf>
    <xf numFmtId="165" fontId="9" fillId="0" borderId="14" xfId="0" applyNumberFormat="1" applyFont="1" applyBorder="1" applyAlignment="1">
      <alignment horizontal="right" vertical="center"/>
    </xf>
    <xf numFmtId="164" fontId="9" fillId="0" borderId="14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vertical="center" wrapText="1"/>
    </xf>
    <xf numFmtId="0" fontId="9" fillId="3" borderId="14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vertical="top" wrapText="1"/>
    </xf>
    <xf numFmtId="165" fontId="9" fillId="3" borderId="14" xfId="0" applyNumberFormat="1" applyFont="1" applyFill="1" applyBorder="1" applyAlignment="1">
      <alignment horizontal="right" vertical="center"/>
    </xf>
    <xf numFmtId="164" fontId="9" fillId="3" borderId="14" xfId="0" applyNumberFormat="1" applyFont="1" applyFill="1" applyBorder="1" applyAlignment="1">
      <alignment horizontal="right" vertical="center"/>
    </xf>
    <xf numFmtId="165" fontId="9" fillId="3" borderId="14" xfId="0" applyNumberFormat="1" applyFont="1" applyFill="1" applyBorder="1" applyAlignment="1">
      <alignment vertical="center"/>
    </xf>
    <xf numFmtId="165" fontId="9" fillId="0" borderId="14" xfId="0" applyNumberFormat="1" applyFont="1" applyBorder="1" applyAlignment="1">
      <alignment vertical="center"/>
    </xf>
    <xf numFmtId="0" fontId="10" fillId="2" borderId="14" xfId="0" applyFont="1" applyFill="1" applyBorder="1" applyAlignment="1">
      <alignment horizontal="right" vertical="center"/>
    </xf>
    <xf numFmtId="174" fontId="8" fillId="0" borderId="14" xfId="0" applyNumberFormat="1" applyFont="1" applyBorder="1" applyAlignment="1">
      <alignment horizontal="right" vertical="center"/>
    </xf>
    <xf numFmtId="9" fontId="8" fillId="0" borderId="14" xfId="0" applyNumberFormat="1" applyFont="1" applyBorder="1" applyAlignment="1">
      <alignment horizontal="right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right" vertical="center"/>
    </xf>
    <xf numFmtId="0" fontId="8" fillId="2" borderId="18" xfId="0" applyFont="1" applyFill="1" applyBorder="1" applyAlignment="1">
      <alignment horizontal="center" vertical="center"/>
    </xf>
    <xf numFmtId="164" fontId="8" fillId="2" borderId="19" xfId="0" applyNumberFormat="1" applyFont="1" applyFill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164" fontId="9" fillId="0" borderId="19" xfId="0" applyNumberFormat="1" applyFont="1" applyBorder="1" applyAlignment="1">
      <alignment horizontal="right" vertical="center"/>
    </xf>
    <xf numFmtId="0" fontId="9" fillId="3" borderId="18" xfId="0" applyFont="1" applyFill="1" applyBorder="1" applyAlignment="1">
      <alignment horizontal="center" vertical="center"/>
    </xf>
    <xf numFmtId="164" fontId="9" fillId="3" borderId="19" xfId="0" applyNumberFormat="1" applyFont="1" applyFill="1" applyBorder="1" applyAlignment="1">
      <alignment horizontal="right" vertical="center"/>
    </xf>
    <xf numFmtId="0" fontId="10" fillId="5" borderId="21" xfId="0" applyFont="1" applyFill="1" applyBorder="1" applyAlignment="1">
      <alignment horizontal="right" vertical="center"/>
    </xf>
    <xf numFmtId="164" fontId="11" fillId="5" borderId="22" xfId="0" applyNumberFormat="1" applyFont="1" applyFill="1" applyBorder="1" applyAlignment="1">
      <alignment horizontal="right" vertical="center"/>
    </xf>
    <xf numFmtId="0" fontId="8" fillId="5" borderId="20" xfId="0" applyFont="1" applyFill="1" applyBorder="1" applyAlignment="1">
      <alignment horizontal="right" vertical="center"/>
    </xf>
    <xf numFmtId="0" fontId="10" fillId="6" borderId="21" xfId="0" applyFont="1" applyFill="1" applyBorder="1"/>
    <xf numFmtId="0" fontId="1" fillId="0" borderId="0" xfId="0" applyFont="1" applyAlignment="1">
      <alignment horizontal="center" vertical="center"/>
    </xf>
    <xf numFmtId="0" fontId="0" fillId="0" borderId="0" xfId="0"/>
    <xf numFmtId="0" fontId="11" fillId="6" borderId="15" xfId="0" applyFont="1" applyFill="1" applyBorder="1" applyAlignment="1">
      <alignment horizontal="center" vertical="center"/>
    </xf>
    <xf numFmtId="0" fontId="12" fillId="6" borderId="16" xfId="0" applyFont="1" applyFill="1" applyBorder="1"/>
    <xf numFmtId="0" fontId="12" fillId="6" borderId="17" xfId="0" applyFont="1" applyFill="1" applyBorder="1"/>
    <xf numFmtId="0" fontId="8" fillId="2" borderId="18" xfId="0" applyFont="1" applyFill="1" applyBorder="1" applyAlignment="1">
      <alignment horizontal="right" vertical="center"/>
    </xf>
    <xf numFmtId="0" fontId="10" fillId="0" borderId="14" xfId="0" applyFont="1" applyBorder="1"/>
    <xf numFmtId="0" fontId="9" fillId="0" borderId="18" xfId="0" applyFont="1" applyBorder="1" applyAlignment="1">
      <alignment horizontal="right" vertical="center"/>
    </xf>
    <xf numFmtId="0" fontId="7" fillId="0" borderId="8" xfId="0" applyFont="1" applyBorder="1" applyAlignment="1">
      <alignment vertical="center"/>
    </xf>
    <xf numFmtId="0" fontId="6" fillId="0" borderId="9" xfId="0" applyFont="1" applyBorder="1"/>
    <xf numFmtId="0" fontId="6" fillId="0" borderId="10" xfId="0" applyFont="1" applyBorder="1"/>
    <xf numFmtId="0" fontId="5" fillId="0" borderId="8" xfId="0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6" fillId="0" borderId="6" xfId="0" applyFont="1" applyBorder="1"/>
    <xf numFmtId="167" fontId="7" fillId="0" borderId="1" xfId="0" applyNumberFormat="1" applyFont="1" applyBorder="1" applyAlignment="1">
      <alignment horizontal="center" vertical="center" wrapText="1"/>
    </xf>
    <xf numFmtId="168" fontId="7" fillId="0" borderId="3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 wrapText="1"/>
    </xf>
    <xf numFmtId="167" fontId="7" fillId="0" borderId="12" xfId="0" applyNumberFormat="1" applyFont="1" applyBorder="1" applyAlignment="1">
      <alignment horizontal="center" vertical="center" wrapText="1"/>
    </xf>
    <xf numFmtId="0" fontId="6" fillId="0" borderId="13" xfId="0" applyFont="1" applyBorder="1"/>
    <xf numFmtId="168" fontId="7" fillId="0" borderId="12" xfId="0" applyNumberFormat="1" applyFont="1" applyBorder="1" applyAlignment="1">
      <alignment horizontal="center" vertical="center" wrapText="1"/>
    </xf>
    <xf numFmtId="175" fontId="9" fillId="0" borderId="14" xfId="0" applyNumberFormat="1" applyFont="1" applyBorder="1" applyAlignment="1">
      <alignment horizontal="right" vertical="center"/>
    </xf>
    <xf numFmtId="177" fontId="9" fillId="0" borderId="14" xfId="0" applyNumberFormat="1" applyFont="1" applyBorder="1" applyAlignment="1">
      <alignment horizontal="right" vertical="center"/>
    </xf>
    <xf numFmtId="169" fontId="0" fillId="0" borderId="0" xfId="0" applyNumberFormat="1"/>
  </cellXfs>
  <cellStyles count="1">
    <cellStyle name="Normal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876300</xdr:colOff>
      <xdr:row>463</xdr:row>
      <xdr:rowOff>85725</xdr:rowOff>
    </xdr:from>
    <xdr:ext cx="1676400" cy="390525"/>
    <xdr:pic>
      <xdr:nvPicPr>
        <xdr:cNvPr id="16" name="image1.pn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f1018/OneDrive/Escritorio/PROYECTOS/ALCALD&#205;A%20DE%20CHIGOROD&#211;%20(2025)/PARQUES%202026/PARQUE%20BUENOS%20AIRES/Parque%20Buenos%20Aires/PRESUPUESTO%20PARQUE%20BUENOS%20AIRES%20-%20CHIGORODO_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f1018/Downloads/propuesta%20parque/PRESUPUESTO%20PARQUE.LEO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RESUPUESTO TOTAL"/>
      <sheetName val="PRESUPUESTO O&amp;M"/>
      <sheetName val="APU "/>
      <sheetName val="APU ELÉCTRICOS"/>
      <sheetName val="AIU"/>
      <sheetName val="INTERV"/>
      <sheetName val="FM"/>
      <sheetName val="FACTOR PRESTACIONAL"/>
      <sheetName val="MEMORIAS_ACEROS"/>
      <sheetName val="DOSIFICACIÓN"/>
      <sheetName val="PERSONAL"/>
      <sheetName val="MATERIALES"/>
      <sheetName val="TRANSPORTE"/>
      <sheetName val="EQUIP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85"/>
  <sheetViews>
    <sheetView showGridLines="0" tabSelected="1" zoomScale="77" workbookViewId="0">
      <pane ySplit="4" topLeftCell="A23" activePane="bottomLeft" state="frozen"/>
      <selection pane="bottomLeft" activeCell="E29" sqref="E29"/>
    </sheetView>
  </sheetViews>
  <sheetFormatPr baseColWidth="10" defaultColWidth="14.44140625" defaultRowHeight="15" customHeight="1" x14ac:dyDescent="0.3"/>
  <cols>
    <col min="1" max="1" width="8" customWidth="1"/>
    <col min="2" max="2" width="64" customWidth="1"/>
    <col min="3" max="3" width="7" customWidth="1"/>
    <col min="4" max="4" width="10" customWidth="1"/>
    <col min="5" max="5" width="16" customWidth="1"/>
    <col min="6" max="6" width="18" customWidth="1"/>
    <col min="7" max="7" width="8.6640625" customWidth="1"/>
    <col min="8" max="8" width="13.21875" bestFit="1" customWidth="1"/>
    <col min="9" max="9" width="8.6640625" customWidth="1"/>
    <col min="10" max="10" width="14.88671875" customWidth="1"/>
    <col min="11" max="11" width="8.6640625" customWidth="1"/>
    <col min="12" max="12" width="12.88671875" customWidth="1"/>
    <col min="13" max="26" width="8.6640625" customWidth="1"/>
  </cols>
  <sheetData>
    <row r="1" spans="1:11" ht="16.2" thickBot="1" x14ac:dyDescent="0.35">
      <c r="A1" s="59"/>
      <c r="B1" s="60"/>
      <c r="C1" s="60"/>
      <c r="D1" s="60"/>
      <c r="E1" s="60"/>
      <c r="F1" s="60"/>
    </row>
    <row r="2" spans="1:11" ht="14.4" x14ac:dyDescent="0.3">
      <c r="A2" s="61" t="s">
        <v>0</v>
      </c>
      <c r="B2" s="62"/>
      <c r="C2" s="62"/>
      <c r="D2" s="62"/>
      <c r="E2" s="62"/>
      <c r="F2" s="63"/>
    </row>
    <row r="3" spans="1:11" ht="14.4" x14ac:dyDescent="0.3">
      <c r="A3" s="47" t="s">
        <v>1</v>
      </c>
      <c r="B3" s="28" t="s">
        <v>2</v>
      </c>
      <c r="C3" s="28" t="s">
        <v>3</v>
      </c>
      <c r="D3" s="29" t="s">
        <v>4</v>
      </c>
      <c r="E3" s="29" t="s">
        <v>5</v>
      </c>
      <c r="F3" s="48" t="s">
        <v>6</v>
      </c>
    </row>
    <row r="4" spans="1:11" ht="14.4" x14ac:dyDescent="0.3">
      <c r="A4" s="49" t="s">
        <v>7</v>
      </c>
      <c r="B4" s="30" t="s">
        <v>8</v>
      </c>
      <c r="C4" s="31"/>
      <c r="D4" s="32"/>
      <c r="E4" s="32"/>
      <c r="F4" s="50">
        <f>SUM(F5:F11)</f>
        <v>15776976.872</v>
      </c>
    </row>
    <row r="5" spans="1:11" ht="14.4" x14ac:dyDescent="0.3">
      <c r="A5" s="51" t="s">
        <v>9</v>
      </c>
      <c r="B5" s="34" t="s">
        <v>10</v>
      </c>
      <c r="C5" s="33" t="s">
        <v>11</v>
      </c>
      <c r="D5" s="35">
        <v>576</v>
      </c>
      <c r="E5" s="36">
        <f>+APU!G34</f>
        <v>4009</v>
      </c>
      <c r="F5" s="52">
        <f t="shared" ref="F5:F11" si="0">D5*E5</f>
        <v>2309184</v>
      </c>
    </row>
    <row r="6" spans="1:11" ht="14.4" x14ac:dyDescent="0.3">
      <c r="A6" s="51" t="s">
        <v>12</v>
      </c>
      <c r="B6" s="34" t="s">
        <v>13</v>
      </c>
      <c r="C6" s="33" t="s">
        <v>14</v>
      </c>
      <c r="D6" s="35">
        <v>90</v>
      </c>
      <c r="E6" s="36">
        <f>+APU!G65</f>
        <v>23805</v>
      </c>
      <c r="F6" s="52">
        <f t="shared" si="0"/>
        <v>2142450</v>
      </c>
    </row>
    <row r="7" spans="1:11" ht="26.4" x14ac:dyDescent="0.3">
      <c r="A7" s="51" t="s">
        <v>15</v>
      </c>
      <c r="B7" s="34" t="s">
        <v>16</v>
      </c>
      <c r="C7" s="33" t="s">
        <v>17</v>
      </c>
      <c r="D7" s="35">
        <v>9</v>
      </c>
      <c r="E7" s="36">
        <f>+APU!G96</f>
        <v>113888</v>
      </c>
      <c r="F7" s="52">
        <f t="shared" si="0"/>
        <v>1024992</v>
      </c>
    </row>
    <row r="8" spans="1:11" ht="27" customHeight="1" x14ac:dyDescent="0.3">
      <c r="A8" s="51" t="s">
        <v>18</v>
      </c>
      <c r="B8" s="34" t="s">
        <v>19</v>
      </c>
      <c r="C8" s="33" t="s">
        <v>17</v>
      </c>
      <c r="D8" s="35">
        <v>6</v>
      </c>
      <c r="E8" s="36">
        <f>+APU!G127</f>
        <v>470000</v>
      </c>
      <c r="F8" s="52">
        <f t="shared" si="0"/>
        <v>2820000</v>
      </c>
    </row>
    <row r="9" spans="1:11" ht="26.4" x14ac:dyDescent="0.3">
      <c r="A9" s="51" t="s">
        <v>20</v>
      </c>
      <c r="B9" s="34" t="s">
        <v>21</v>
      </c>
      <c r="C9" s="33" t="s">
        <v>11</v>
      </c>
      <c r="D9" s="35">
        <f>59.4+D33*0.3</f>
        <v>77.108999999999995</v>
      </c>
      <c r="E9" s="36">
        <f>+APU!G158</f>
        <v>36608</v>
      </c>
      <c r="F9" s="52">
        <f t="shared" si="0"/>
        <v>2822806.2719999999</v>
      </c>
      <c r="J9" s="2"/>
    </row>
    <row r="10" spans="1:11" ht="14.4" x14ac:dyDescent="0.3">
      <c r="A10" s="51" t="s">
        <v>22</v>
      </c>
      <c r="B10" s="34" t="s">
        <v>23</v>
      </c>
      <c r="C10" s="33" t="s">
        <v>24</v>
      </c>
      <c r="D10" s="35">
        <f>25+D11+1.5*9+D33*0.1*0.3</f>
        <v>85.270899999999997</v>
      </c>
      <c r="E10" s="36">
        <f>+APU!G217</f>
        <v>44000</v>
      </c>
      <c r="F10" s="52">
        <f t="shared" si="0"/>
        <v>3751919.6</v>
      </c>
      <c r="G10" s="3"/>
    </row>
    <row r="11" spans="1:11" ht="52.8" x14ac:dyDescent="0.3">
      <c r="A11" s="51" t="s">
        <v>25</v>
      </c>
      <c r="B11" s="34" t="s">
        <v>26</v>
      </c>
      <c r="C11" s="33" t="s">
        <v>27</v>
      </c>
      <c r="D11" s="35">
        <f>+D36</f>
        <v>45</v>
      </c>
      <c r="E11" s="36">
        <f>+APU!G189</f>
        <v>20125</v>
      </c>
      <c r="F11" s="52">
        <f t="shared" si="0"/>
        <v>905625</v>
      </c>
    </row>
    <row r="12" spans="1:11" ht="14.4" x14ac:dyDescent="0.3">
      <c r="A12" s="49" t="s">
        <v>28</v>
      </c>
      <c r="B12" s="30" t="s">
        <v>29</v>
      </c>
      <c r="C12" s="31"/>
      <c r="D12" s="32"/>
      <c r="E12" s="32"/>
      <c r="F12" s="50">
        <f>SUM(F13:F16)</f>
        <v>14056270.800000001</v>
      </c>
    </row>
    <row r="13" spans="1:11" ht="26.4" x14ac:dyDescent="0.3">
      <c r="A13" s="51" t="s">
        <v>30</v>
      </c>
      <c r="B13" s="37" t="s">
        <v>31</v>
      </c>
      <c r="C13" s="33" t="s">
        <v>11</v>
      </c>
      <c r="D13" s="35">
        <f>80-14.31</f>
        <v>65.69</v>
      </c>
      <c r="E13" s="36">
        <f>+APU!G248</f>
        <v>8642</v>
      </c>
      <c r="F13" s="52">
        <f t="shared" ref="F13:F16" si="1">D13*E13</f>
        <v>567692.98</v>
      </c>
      <c r="K13" s="3"/>
    </row>
    <row r="14" spans="1:11" ht="14.4" x14ac:dyDescent="0.3">
      <c r="A14" s="51" t="s">
        <v>32</v>
      </c>
      <c r="B14" s="37" t="s">
        <v>33</v>
      </c>
      <c r="C14" s="33" t="s">
        <v>11</v>
      </c>
      <c r="D14" s="35">
        <f>+D15</f>
        <v>110</v>
      </c>
      <c r="E14" s="36">
        <f>+APU!G279</f>
        <v>13230</v>
      </c>
      <c r="F14" s="52">
        <f t="shared" si="1"/>
        <v>1455300</v>
      </c>
      <c r="G14" s="3"/>
      <c r="H14" s="4"/>
    </row>
    <row r="15" spans="1:11" ht="26.4" x14ac:dyDescent="0.3">
      <c r="A15" s="51" t="s">
        <v>34</v>
      </c>
      <c r="B15" s="34" t="s">
        <v>35</v>
      </c>
      <c r="C15" s="33" t="s">
        <v>11</v>
      </c>
      <c r="D15" s="35">
        <f>220/2</f>
        <v>110</v>
      </c>
      <c r="E15" s="36">
        <f>+APU!G310</f>
        <v>100628</v>
      </c>
      <c r="F15" s="52">
        <f t="shared" si="1"/>
        <v>11069080</v>
      </c>
      <c r="H15" s="4"/>
    </row>
    <row r="16" spans="1:11" ht="26.4" x14ac:dyDescent="0.3">
      <c r="A16" s="51" t="s">
        <v>36</v>
      </c>
      <c r="B16" s="34" t="s">
        <v>37</v>
      </c>
      <c r="C16" s="33" t="s">
        <v>11</v>
      </c>
      <c r="D16" s="35">
        <f>+D13</f>
        <v>65.69</v>
      </c>
      <c r="E16" s="36">
        <f>+APU!G341</f>
        <v>14678</v>
      </c>
      <c r="F16" s="52">
        <f t="shared" si="1"/>
        <v>964197.82</v>
      </c>
    </row>
    <row r="17" spans="1:13" ht="14.4" x14ac:dyDescent="0.3">
      <c r="A17" s="49" t="s">
        <v>38</v>
      </c>
      <c r="B17" s="30" t="s">
        <v>39</v>
      </c>
      <c r="C17" s="31"/>
      <c r="D17" s="32"/>
      <c r="E17" s="32"/>
      <c r="F17" s="50">
        <f>SUM(F18:F22)</f>
        <v>29794339</v>
      </c>
    </row>
    <row r="18" spans="1:13" ht="14.4" x14ac:dyDescent="0.3">
      <c r="A18" s="51" t="s">
        <v>40</v>
      </c>
      <c r="B18" s="34" t="s">
        <v>41</v>
      </c>
      <c r="C18" s="33" t="s">
        <v>24</v>
      </c>
      <c r="D18" s="35">
        <v>18</v>
      </c>
      <c r="E18" s="36">
        <f>+APU!G370</f>
        <v>48468</v>
      </c>
      <c r="F18" s="52">
        <f t="shared" ref="F18:F22" si="2">D18*E18</f>
        <v>872424</v>
      </c>
    </row>
    <row r="19" spans="1:13" ht="15.75" customHeight="1" x14ac:dyDescent="0.3">
      <c r="A19" s="51" t="s">
        <v>43</v>
      </c>
      <c r="B19" s="34" t="s">
        <v>44</v>
      </c>
      <c r="C19" s="33" t="s">
        <v>24</v>
      </c>
      <c r="D19" s="35">
        <v>13</v>
      </c>
      <c r="E19" s="36">
        <f>+APU!G398</f>
        <v>112000</v>
      </c>
      <c r="F19" s="52">
        <f t="shared" si="2"/>
        <v>1456000</v>
      </c>
    </row>
    <row r="20" spans="1:13" ht="15.75" customHeight="1" x14ac:dyDescent="0.3">
      <c r="A20" s="51" t="s">
        <v>45</v>
      </c>
      <c r="B20" s="34" t="s">
        <v>276</v>
      </c>
      <c r="C20" s="33" t="s">
        <v>11</v>
      </c>
      <c r="D20" s="35">
        <v>72</v>
      </c>
      <c r="E20" s="36">
        <f>+APU!G432</f>
        <v>178630</v>
      </c>
      <c r="F20" s="52">
        <f t="shared" si="2"/>
        <v>12861360</v>
      </c>
      <c r="G20" s="3"/>
      <c r="J20" s="3"/>
      <c r="K20" s="3"/>
    </row>
    <row r="21" spans="1:13" ht="15.75" customHeight="1" x14ac:dyDescent="0.3">
      <c r="A21" s="51" t="s">
        <v>47</v>
      </c>
      <c r="B21" s="34" t="s">
        <v>48</v>
      </c>
      <c r="C21" s="33" t="s">
        <v>11</v>
      </c>
      <c r="D21" s="35">
        <v>40</v>
      </c>
      <c r="E21" s="36">
        <f>+APU!G461</f>
        <v>264000</v>
      </c>
      <c r="F21" s="52">
        <f t="shared" si="2"/>
        <v>10560000</v>
      </c>
    </row>
    <row r="22" spans="1:13" ht="15.75" customHeight="1" x14ac:dyDescent="0.3">
      <c r="A22" s="51">
        <v>3.5</v>
      </c>
      <c r="B22" s="34" t="s">
        <v>49</v>
      </c>
      <c r="C22" s="33" t="s">
        <v>14</v>
      </c>
      <c r="D22" s="35">
        <v>45</v>
      </c>
      <c r="E22" s="36">
        <f>+APU!G492</f>
        <v>89879</v>
      </c>
      <c r="F22" s="52">
        <f t="shared" si="2"/>
        <v>4044555</v>
      </c>
    </row>
    <row r="23" spans="1:13" ht="15.75" customHeight="1" x14ac:dyDescent="0.3">
      <c r="A23" s="49" t="s">
        <v>50</v>
      </c>
      <c r="B23" s="30" t="s">
        <v>51</v>
      </c>
      <c r="C23" s="31"/>
      <c r="D23" s="32"/>
      <c r="E23" s="32"/>
      <c r="F23" s="50">
        <f>SUM(F24:F29)</f>
        <v>51873650.795000002</v>
      </c>
    </row>
    <row r="24" spans="1:13" ht="15.75" customHeight="1" x14ac:dyDescent="0.3">
      <c r="A24" s="51" t="s">
        <v>52</v>
      </c>
      <c r="B24" s="34" t="s">
        <v>53</v>
      </c>
      <c r="C24" s="33" t="s">
        <v>24</v>
      </c>
      <c r="D24" s="35">
        <f>0.3*8+0.5*0.4*0.9*8</f>
        <v>3.84</v>
      </c>
      <c r="E24" s="36">
        <f>+APU!G521</f>
        <v>795400</v>
      </c>
      <c r="F24" s="52">
        <f t="shared" ref="F24:F29" si="3">D24*E24</f>
        <v>3054336</v>
      </c>
    </row>
    <row r="25" spans="1:13" ht="15.75" customHeight="1" x14ac:dyDescent="0.3">
      <c r="A25" s="51">
        <v>4.2</v>
      </c>
      <c r="B25" s="34" t="s">
        <v>55</v>
      </c>
      <c r="C25" s="33" t="s">
        <v>56</v>
      </c>
      <c r="D25" s="35">
        <v>234.94</v>
      </c>
      <c r="E25" s="36">
        <f>+APU!G548</f>
        <v>11365</v>
      </c>
      <c r="F25" s="52">
        <f t="shared" si="3"/>
        <v>2670093.1</v>
      </c>
    </row>
    <row r="26" spans="1:13" ht="15.75" customHeight="1" x14ac:dyDescent="0.3">
      <c r="A26" s="51">
        <v>4.3</v>
      </c>
      <c r="B26" s="34" t="s">
        <v>59</v>
      </c>
      <c r="C26" s="33" t="s">
        <v>61</v>
      </c>
      <c r="D26" s="35">
        <v>1</v>
      </c>
      <c r="E26" s="36">
        <f>APU!G581</f>
        <v>26251501</v>
      </c>
      <c r="F26" s="52">
        <f t="shared" si="3"/>
        <v>26251501</v>
      </c>
    </row>
    <row r="27" spans="1:13" ht="15.75" customHeight="1" x14ac:dyDescent="0.3">
      <c r="A27" s="51">
        <v>4.4000000000000004</v>
      </c>
      <c r="B27" s="34" t="s">
        <v>65</v>
      </c>
      <c r="C27" s="33" t="s">
        <v>11</v>
      </c>
      <c r="D27" s="35">
        <v>100</v>
      </c>
      <c r="E27" s="36">
        <f>+APU!G609</f>
        <v>131373</v>
      </c>
      <c r="F27" s="52">
        <f t="shared" si="3"/>
        <v>13137300</v>
      </c>
      <c r="G27" s="3"/>
    </row>
    <row r="28" spans="1:13" ht="15.75" customHeight="1" x14ac:dyDescent="0.3">
      <c r="A28" s="51">
        <v>4.5</v>
      </c>
      <c r="B28" s="34" t="s">
        <v>67</v>
      </c>
      <c r="C28" s="33" t="s">
        <v>17</v>
      </c>
      <c r="D28" s="35">
        <v>1</v>
      </c>
      <c r="E28" s="36">
        <f>+APU!G638</f>
        <v>1901250</v>
      </c>
      <c r="F28" s="52">
        <f t="shared" si="3"/>
        <v>1901250</v>
      </c>
      <c r="G28" s="3"/>
      <c r="M28" s="3"/>
    </row>
    <row r="29" spans="1:13" ht="15.75" customHeight="1" x14ac:dyDescent="0.3">
      <c r="A29" s="51">
        <v>4.5999999999999996</v>
      </c>
      <c r="B29" s="34" t="s">
        <v>68</v>
      </c>
      <c r="C29" s="33" t="s">
        <v>11</v>
      </c>
      <c r="D29" s="87">
        <f>(8*3*0.15*4)+(16*6*2*(0.12+0.06))+33.45*(2*0.075+2*0.04)</f>
        <v>56.653500000000001</v>
      </c>
      <c r="E29" s="88">
        <f>+APU!G668</f>
        <v>85770</v>
      </c>
      <c r="F29" s="52">
        <f t="shared" si="3"/>
        <v>4859170.6950000003</v>
      </c>
      <c r="G29" s="3"/>
      <c r="H29" s="89">
        <f>+D29*E29</f>
        <v>4859170.6950000003</v>
      </c>
    </row>
    <row r="30" spans="1:13" ht="15.75" customHeight="1" x14ac:dyDescent="0.3">
      <c r="A30" s="49" t="s">
        <v>71</v>
      </c>
      <c r="B30" s="30" t="s">
        <v>72</v>
      </c>
      <c r="C30" s="31"/>
      <c r="D30" s="32"/>
      <c r="E30" s="32"/>
      <c r="F30" s="50">
        <f>SUM(F31:F36)</f>
        <v>58650054.700000003</v>
      </c>
    </row>
    <row r="31" spans="1:13" ht="42.75" customHeight="1" x14ac:dyDescent="0.3">
      <c r="A31" s="51" t="s">
        <v>75</v>
      </c>
      <c r="B31" s="34" t="s">
        <v>76</v>
      </c>
      <c r="C31" s="33" t="s">
        <v>61</v>
      </c>
      <c r="D31" s="35">
        <v>1</v>
      </c>
      <c r="E31" s="36">
        <f>APU!G699</f>
        <v>37502500</v>
      </c>
      <c r="F31" s="52">
        <f t="shared" ref="F31:F36" si="4">D31*E31</f>
        <v>37502500</v>
      </c>
      <c r="G31" s="3"/>
      <c r="J31" s="16"/>
    </row>
    <row r="32" spans="1:13" ht="15.75" customHeight="1" x14ac:dyDescent="0.3">
      <c r="A32" s="51">
        <v>5.2</v>
      </c>
      <c r="B32" s="34" t="s">
        <v>78</v>
      </c>
      <c r="C32" s="33" t="s">
        <v>17</v>
      </c>
      <c r="D32" s="35">
        <v>21</v>
      </c>
      <c r="E32" s="36">
        <f>+APU!G730</f>
        <v>396175</v>
      </c>
      <c r="F32" s="52">
        <f t="shared" si="4"/>
        <v>8319675</v>
      </c>
      <c r="G32" s="3"/>
      <c r="H32" s="4"/>
    </row>
    <row r="33" spans="1:8" ht="48" customHeight="1" x14ac:dyDescent="0.3">
      <c r="A33" s="51">
        <v>5.3</v>
      </c>
      <c r="B33" s="34" t="s">
        <v>79</v>
      </c>
      <c r="C33" s="33" t="s">
        <v>14</v>
      </c>
      <c r="D33" s="35">
        <f>(84.95+8.51+16.1+8.5)/2</f>
        <v>59.03</v>
      </c>
      <c r="E33" s="36">
        <f>+APU!G762</f>
        <v>63990</v>
      </c>
      <c r="F33" s="52">
        <f t="shared" si="4"/>
        <v>3777329.7</v>
      </c>
      <c r="G33" s="3"/>
      <c r="H33" s="4"/>
    </row>
    <row r="34" spans="1:8" ht="15.75" customHeight="1" x14ac:dyDescent="0.3">
      <c r="A34" s="51">
        <v>5.4</v>
      </c>
      <c r="B34" s="34" t="s">
        <v>80</v>
      </c>
      <c r="C34" s="33" t="s">
        <v>17</v>
      </c>
      <c r="D34" s="35">
        <v>3</v>
      </c>
      <c r="E34" s="36">
        <f>+APU!G788</f>
        <v>803000</v>
      </c>
      <c r="F34" s="52">
        <f t="shared" si="4"/>
        <v>2409000</v>
      </c>
      <c r="G34" s="3"/>
    </row>
    <row r="35" spans="1:8" ht="15.75" customHeight="1" x14ac:dyDescent="0.3">
      <c r="A35" s="51">
        <v>5.5</v>
      </c>
      <c r="B35" s="34" t="s">
        <v>81</v>
      </c>
      <c r="C35" s="33" t="s">
        <v>17</v>
      </c>
      <c r="D35" s="35">
        <v>6</v>
      </c>
      <c r="E35" s="36">
        <f>+APU!G815</f>
        <v>213300</v>
      </c>
      <c r="F35" s="52">
        <f t="shared" si="4"/>
        <v>1279800</v>
      </c>
    </row>
    <row r="36" spans="1:8" ht="27" customHeight="1" x14ac:dyDescent="0.3">
      <c r="A36" s="51">
        <v>5.6</v>
      </c>
      <c r="B36" s="34" t="s">
        <v>82</v>
      </c>
      <c r="C36" s="33" t="s">
        <v>11</v>
      </c>
      <c r="D36" s="35">
        <v>45</v>
      </c>
      <c r="E36" s="36">
        <f>+APU!G847</f>
        <v>119150</v>
      </c>
      <c r="F36" s="52">
        <f t="shared" si="4"/>
        <v>5361750</v>
      </c>
      <c r="G36" s="3"/>
      <c r="H36" s="4"/>
    </row>
    <row r="37" spans="1:8" ht="15.75" customHeight="1" x14ac:dyDescent="0.3">
      <c r="A37" s="49" t="s">
        <v>83</v>
      </c>
      <c r="B37" s="30" t="s">
        <v>84</v>
      </c>
      <c r="C37" s="31"/>
      <c r="D37" s="32"/>
      <c r="E37" s="32"/>
      <c r="F37" s="50">
        <f>SUM(F38:F41)</f>
        <v>4894968</v>
      </c>
    </row>
    <row r="38" spans="1:8" ht="15.75" customHeight="1" x14ac:dyDescent="0.3">
      <c r="A38" s="53">
        <v>6.1</v>
      </c>
      <c r="B38" s="39" t="s">
        <v>86</v>
      </c>
      <c r="C38" s="38" t="s">
        <v>61</v>
      </c>
      <c r="D38" s="40">
        <v>1</v>
      </c>
      <c r="E38" s="41">
        <f>+APU!G878</f>
        <v>1269500</v>
      </c>
      <c r="F38" s="54">
        <f t="shared" ref="F38:F41" si="5">D38*E38</f>
        <v>1269500</v>
      </c>
      <c r="G38" s="1"/>
    </row>
    <row r="39" spans="1:8" ht="69" customHeight="1" x14ac:dyDescent="0.3">
      <c r="A39" s="53">
        <v>6.2</v>
      </c>
      <c r="B39" s="39" t="s">
        <v>89</v>
      </c>
      <c r="C39" s="38" t="s">
        <v>61</v>
      </c>
      <c r="D39" s="42">
        <v>1</v>
      </c>
      <c r="E39" s="41">
        <f>+APU!G908</f>
        <v>2638000</v>
      </c>
      <c r="F39" s="54">
        <f t="shared" si="5"/>
        <v>2638000</v>
      </c>
      <c r="G39" s="1"/>
    </row>
    <row r="40" spans="1:8" ht="15.75" customHeight="1" x14ac:dyDescent="0.3">
      <c r="A40" s="51">
        <v>6.3</v>
      </c>
      <c r="B40" s="34" t="s">
        <v>91</v>
      </c>
      <c r="C40" s="33" t="s">
        <v>17</v>
      </c>
      <c r="D40" s="43">
        <v>2</v>
      </c>
      <c r="E40" s="36">
        <f>+APU!G941</f>
        <v>242100</v>
      </c>
      <c r="F40" s="52">
        <f t="shared" si="5"/>
        <v>484200</v>
      </c>
      <c r="G40" s="3"/>
    </row>
    <row r="41" spans="1:8" ht="15.75" customHeight="1" x14ac:dyDescent="0.3">
      <c r="A41" s="51">
        <v>6.4</v>
      </c>
      <c r="B41" s="34" t="s">
        <v>93</v>
      </c>
      <c r="C41" s="33" t="s">
        <v>17</v>
      </c>
      <c r="D41" s="43">
        <v>4</v>
      </c>
      <c r="E41" s="36">
        <f>+APU!G973</f>
        <v>125817</v>
      </c>
      <c r="F41" s="52">
        <f t="shared" si="5"/>
        <v>503268</v>
      </c>
    </row>
    <row r="42" spans="1:8" ht="15.75" customHeight="1" x14ac:dyDescent="0.3">
      <c r="A42" s="49" t="s">
        <v>96</v>
      </c>
      <c r="B42" s="30" t="s">
        <v>97</v>
      </c>
      <c r="C42" s="31"/>
      <c r="D42" s="32"/>
      <c r="E42" s="32"/>
      <c r="F42" s="50">
        <f>SUM(F43:F47)</f>
        <v>5542509</v>
      </c>
    </row>
    <row r="43" spans="1:8" ht="15.75" customHeight="1" x14ac:dyDescent="0.3">
      <c r="A43" s="51" t="s">
        <v>98</v>
      </c>
      <c r="B43" s="34" t="s">
        <v>99</v>
      </c>
      <c r="C43" s="33" t="s">
        <v>17</v>
      </c>
      <c r="D43" s="35">
        <v>1</v>
      </c>
      <c r="E43" s="36">
        <f>+APU!G1004</f>
        <v>420785</v>
      </c>
      <c r="F43" s="52">
        <f t="shared" ref="F43:F47" si="6">D43*E43</f>
        <v>420785</v>
      </c>
      <c r="H43" s="4"/>
    </row>
    <row r="44" spans="1:8" ht="15.75" customHeight="1" x14ac:dyDescent="0.3">
      <c r="A44" s="51">
        <v>7.2</v>
      </c>
      <c r="B44" s="34" t="s">
        <v>101</v>
      </c>
      <c r="C44" s="33" t="s">
        <v>24</v>
      </c>
      <c r="D44" s="35">
        <v>15</v>
      </c>
      <c r="E44" s="36">
        <f>+APU!G1031</f>
        <v>44903</v>
      </c>
      <c r="F44" s="52">
        <f t="shared" si="6"/>
        <v>673545</v>
      </c>
    </row>
    <row r="45" spans="1:8" ht="15.75" customHeight="1" x14ac:dyDescent="0.3">
      <c r="A45" s="51">
        <v>7.3</v>
      </c>
      <c r="B45" s="34" t="s">
        <v>102</v>
      </c>
      <c r="C45" s="33" t="s">
        <v>11</v>
      </c>
      <c r="D45" s="35">
        <v>50</v>
      </c>
      <c r="E45" s="36">
        <f>+APU!G1058</f>
        <v>24258</v>
      </c>
      <c r="F45" s="52">
        <f t="shared" si="6"/>
        <v>1212900</v>
      </c>
      <c r="H45" s="4"/>
    </row>
    <row r="46" spans="1:8" ht="15.75" customHeight="1" x14ac:dyDescent="0.3">
      <c r="A46" s="51">
        <v>7.4</v>
      </c>
      <c r="B46" s="34" t="s">
        <v>103</v>
      </c>
      <c r="C46" s="33" t="s">
        <v>104</v>
      </c>
      <c r="D46" s="35">
        <v>1</v>
      </c>
      <c r="E46" s="36">
        <f>+APU!G1103</f>
        <v>2387654</v>
      </c>
      <c r="F46" s="52">
        <f t="shared" si="6"/>
        <v>2387654</v>
      </c>
    </row>
    <row r="47" spans="1:8" ht="15.75" customHeight="1" x14ac:dyDescent="0.3">
      <c r="A47" s="51">
        <v>7.5</v>
      </c>
      <c r="B47" s="34" t="s">
        <v>107</v>
      </c>
      <c r="C47" s="33" t="s">
        <v>17</v>
      </c>
      <c r="D47" s="35">
        <v>5</v>
      </c>
      <c r="E47" s="36">
        <f>+APU!G1134</f>
        <v>169525</v>
      </c>
      <c r="F47" s="52">
        <f t="shared" si="6"/>
        <v>847625</v>
      </c>
    </row>
    <row r="48" spans="1:8" ht="15.75" customHeight="1" x14ac:dyDescent="0.3">
      <c r="A48" s="49" t="s">
        <v>110</v>
      </c>
      <c r="B48" s="30" t="s">
        <v>111</v>
      </c>
      <c r="C48" s="31"/>
      <c r="D48" s="32"/>
      <c r="E48" s="32"/>
      <c r="F48" s="50">
        <f>SUM(F49:F51)</f>
        <v>4306669</v>
      </c>
    </row>
    <row r="49" spans="1:11" ht="15.75" customHeight="1" x14ac:dyDescent="0.3">
      <c r="A49" s="51" t="s">
        <v>116</v>
      </c>
      <c r="B49" s="34" t="s">
        <v>117</v>
      </c>
      <c r="C49" s="33" t="s">
        <v>11</v>
      </c>
      <c r="D49" s="35">
        <v>40</v>
      </c>
      <c r="E49" s="36">
        <f>+APU!G1165</f>
        <v>35430</v>
      </c>
      <c r="F49" s="52">
        <f t="shared" ref="F49:F51" si="7">D49*E49</f>
        <v>1417200</v>
      </c>
      <c r="K49" s="4"/>
    </row>
    <row r="50" spans="1:11" ht="15.75" customHeight="1" x14ac:dyDescent="0.3">
      <c r="A50" s="51" t="s">
        <v>119</v>
      </c>
      <c r="B50" s="34" t="s">
        <v>120</v>
      </c>
      <c r="C50" s="33" t="s">
        <v>27</v>
      </c>
      <c r="D50" s="35">
        <v>35</v>
      </c>
      <c r="E50" s="36">
        <f>+APU!G1196</f>
        <v>39125</v>
      </c>
      <c r="F50" s="52">
        <f t="shared" si="7"/>
        <v>1369375</v>
      </c>
    </row>
    <row r="51" spans="1:11" ht="15.75" customHeight="1" x14ac:dyDescent="0.3">
      <c r="A51" s="51" t="s">
        <v>121</v>
      </c>
      <c r="B51" s="34" t="s">
        <v>122</v>
      </c>
      <c r="C51" s="33" t="s">
        <v>61</v>
      </c>
      <c r="D51" s="35">
        <v>1</v>
      </c>
      <c r="E51" s="36">
        <f>+APU!G1230</f>
        <v>1520094</v>
      </c>
      <c r="F51" s="52">
        <f t="shared" si="7"/>
        <v>1520094</v>
      </c>
    </row>
    <row r="52" spans="1:11" ht="15.75" customHeight="1" x14ac:dyDescent="0.3">
      <c r="A52" s="64" t="s">
        <v>124</v>
      </c>
      <c r="B52" s="65"/>
      <c r="C52" s="65"/>
      <c r="D52" s="65"/>
      <c r="E52" s="44"/>
      <c r="F52" s="50">
        <f>F4+F12+F17+F23+F30+F37+F42+F48</f>
        <v>184895438.167</v>
      </c>
    </row>
    <row r="53" spans="1:11" ht="15.75" customHeight="1" x14ac:dyDescent="0.3">
      <c r="A53" s="66" t="s">
        <v>125</v>
      </c>
      <c r="B53" s="65"/>
      <c r="C53" s="65"/>
      <c r="D53" s="65"/>
      <c r="E53" s="45">
        <v>0.27</v>
      </c>
      <c r="F53" s="52">
        <f>F52*E53</f>
        <v>49921768.305090003</v>
      </c>
      <c r="H53" s="4"/>
    </row>
    <row r="54" spans="1:11" ht="15.75" customHeight="1" x14ac:dyDescent="0.3">
      <c r="A54" s="66" t="s">
        <v>126</v>
      </c>
      <c r="B54" s="65"/>
      <c r="C54" s="65"/>
      <c r="D54" s="65"/>
      <c r="E54" s="46">
        <v>0</v>
      </c>
      <c r="F54" s="52">
        <f>F52*E54</f>
        <v>0</v>
      </c>
    </row>
    <row r="55" spans="1:11" ht="15.75" customHeight="1" x14ac:dyDescent="0.3">
      <c r="A55" s="66" t="s">
        <v>127</v>
      </c>
      <c r="B55" s="65"/>
      <c r="C55" s="65"/>
      <c r="D55" s="65"/>
      <c r="E55" s="46">
        <v>0.05</v>
      </c>
      <c r="F55" s="52">
        <f>F52*E55</f>
        <v>9244771.9083500002</v>
      </c>
      <c r="H55" s="4"/>
    </row>
    <row r="56" spans="1:11" ht="15.75" customHeight="1" thickBot="1" x14ac:dyDescent="0.35">
      <c r="A56" s="57" t="s">
        <v>277</v>
      </c>
      <c r="B56" s="58"/>
      <c r="C56" s="58"/>
      <c r="D56" s="58"/>
      <c r="E56" s="55"/>
      <c r="F56" s="56">
        <f>F52+F53+F54+F55</f>
        <v>244061978.38044</v>
      </c>
      <c r="H56" s="27"/>
    </row>
    <row r="57" spans="1:11" ht="15.75" customHeight="1" x14ac:dyDescent="0.3">
      <c r="A57" s="1"/>
      <c r="C57" s="1"/>
      <c r="D57" s="20"/>
      <c r="E57" s="20"/>
      <c r="F57" s="20"/>
    </row>
    <row r="58" spans="1:11" ht="15.75" customHeight="1" x14ac:dyDescent="0.3">
      <c r="A58" s="1"/>
      <c r="C58" s="1"/>
      <c r="D58" s="20"/>
      <c r="E58" s="20"/>
      <c r="F58" s="20"/>
    </row>
    <row r="59" spans="1:11" ht="15.75" customHeight="1" x14ac:dyDescent="0.3">
      <c r="A59" s="1"/>
      <c r="C59" s="1"/>
      <c r="D59" s="20"/>
      <c r="E59" s="20"/>
      <c r="F59" s="20"/>
    </row>
    <row r="60" spans="1:11" ht="15.75" customHeight="1" x14ac:dyDescent="0.3">
      <c r="A60" s="1"/>
      <c r="C60" s="1"/>
      <c r="D60" s="20"/>
      <c r="E60" s="20"/>
      <c r="F60" s="20"/>
    </row>
    <row r="61" spans="1:11" ht="15.75" customHeight="1" x14ac:dyDescent="0.3">
      <c r="A61" s="1"/>
      <c r="C61" s="1"/>
      <c r="D61" s="20"/>
      <c r="E61" s="20"/>
      <c r="F61" s="20"/>
    </row>
    <row r="62" spans="1:11" ht="15.75" customHeight="1" x14ac:dyDescent="0.3">
      <c r="A62" s="1"/>
      <c r="C62" s="1"/>
      <c r="D62" s="20"/>
      <c r="E62" s="20"/>
      <c r="F62" s="20"/>
    </row>
    <row r="63" spans="1:11" ht="15.75" customHeight="1" x14ac:dyDescent="0.3">
      <c r="A63" s="1"/>
      <c r="C63" s="1"/>
      <c r="D63" s="20"/>
      <c r="E63" s="20"/>
      <c r="F63" s="20"/>
    </row>
    <row r="64" spans="1:11" ht="15.75" customHeight="1" x14ac:dyDescent="0.3">
      <c r="A64" s="1"/>
      <c r="C64" s="1"/>
      <c r="D64" s="20"/>
      <c r="E64" s="20"/>
      <c r="F64" s="20"/>
    </row>
    <row r="65" spans="1:6" ht="15.75" customHeight="1" x14ac:dyDescent="0.3">
      <c r="A65" s="1"/>
      <c r="C65" s="1"/>
      <c r="D65" s="20"/>
      <c r="E65" s="20"/>
      <c r="F65" s="20"/>
    </row>
    <row r="66" spans="1:6" ht="15.75" customHeight="1" x14ac:dyDescent="0.3">
      <c r="A66" s="1"/>
      <c r="C66" s="1"/>
      <c r="D66" s="20"/>
      <c r="E66" s="20"/>
      <c r="F66" s="20"/>
    </row>
    <row r="67" spans="1:6" ht="15.75" customHeight="1" x14ac:dyDescent="0.3">
      <c r="A67" s="1"/>
      <c r="C67" s="1"/>
      <c r="D67" s="20"/>
      <c r="E67" s="20"/>
      <c r="F67" s="20"/>
    </row>
    <row r="68" spans="1:6" ht="15.75" customHeight="1" x14ac:dyDescent="0.3">
      <c r="A68" s="1"/>
      <c r="C68" s="1"/>
      <c r="D68" s="20"/>
      <c r="E68" s="20"/>
      <c r="F68" s="20"/>
    </row>
    <row r="69" spans="1:6" ht="15.75" customHeight="1" x14ac:dyDescent="0.3">
      <c r="A69" s="1"/>
      <c r="C69" s="1"/>
      <c r="D69" s="20"/>
      <c r="E69" s="20"/>
      <c r="F69" s="20"/>
    </row>
    <row r="70" spans="1:6" ht="15.75" customHeight="1" x14ac:dyDescent="0.3">
      <c r="A70" s="1"/>
      <c r="C70" s="1"/>
      <c r="D70" s="20"/>
      <c r="E70" s="20"/>
      <c r="F70" s="20"/>
    </row>
    <row r="71" spans="1:6" ht="15.75" customHeight="1" x14ac:dyDescent="0.3">
      <c r="A71" s="1"/>
      <c r="C71" s="1"/>
      <c r="D71" s="20"/>
      <c r="E71" s="20"/>
      <c r="F71" s="20"/>
    </row>
    <row r="72" spans="1:6" ht="15.75" customHeight="1" x14ac:dyDescent="0.3">
      <c r="A72" s="1"/>
      <c r="C72" s="1"/>
      <c r="D72" s="20"/>
      <c r="E72" s="20"/>
      <c r="F72" s="20"/>
    </row>
    <row r="73" spans="1:6" ht="15.75" customHeight="1" x14ac:dyDescent="0.3">
      <c r="A73" s="1"/>
      <c r="C73" s="1"/>
      <c r="D73" s="20"/>
      <c r="E73" s="20"/>
      <c r="F73" s="20"/>
    </row>
    <row r="74" spans="1:6" ht="15.75" customHeight="1" x14ac:dyDescent="0.3">
      <c r="A74" s="1"/>
      <c r="C74" s="1"/>
      <c r="D74" s="20"/>
      <c r="E74" s="20"/>
      <c r="F74" s="20"/>
    </row>
    <row r="75" spans="1:6" ht="15.75" customHeight="1" x14ac:dyDescent="0.3">
      <c r="A75" s="1"/>
      <c r="C75" s="1"/>
      <c r="D75" s="20"/>
      <c r="E75" s="20"/>
      <c r="F75" s="20"/>
    </row>
    <row r="76" spans="1:6" ht="15.75" customHeight="1" x14ac:dyDescent="0.3">
      <c r="A76" s="1"/>
      <c r="C76" s="1"/>
      <c r="D76" s="20"/>
      <c r="E76" s="20"/>
      <c r="F76" s="20"/>
    </row>
    <row r="77" spans="1:6" ht="15.75" customHeight="1" x14ac:dyDescent="0.3">
      <c r="A77" s="1"/>
      <c r="C77" s="1"/>
      <c r="D77" s="20"/>
      <c r="E77" s="20"/>
      <c r="F77" s="20"/>
    </row>
    <row r="78" spans="1:6" ht="15.75" customHeight="1" x14ac:dyDescent="0.3">
      <c r="A78" s="1"/>
      <c r="C78" s="1"/>
      <c r="D78" s="20"/>
      <c r="E78" s="20"/>
      <c r="F78" s="20"/>
    </row>
    <row r="79" spans="1:6" ht="15.75" customHeight="1" x14ac:dyDescent="0.3">
      <c r="A79" s="1"/>
      <c r="C79" s="1"/>
      <c r="D79" s="20"/>
      <c r="E79" s="20"/>
      <c r="F79" s="20"/>
    </row>
    <row r="80" spans="1:6" ht="15.75" customHeight="1" x14ac:dyDescent="0.3">
      <c r="A80" s="1"/>
      <c r="C80" s="1"/>
      <c r="D80" s="20"/>
      <c r="E80" s="20"/>
      <c r="F80" s="20"/>
    </row>
    <row r="81" spans="1:6" ht="15.75" customHeight="1" x14ac:dyDescent="0.3">
      <c r="A81" s="1"/>
      <c r="C81" s="1"/>
      <c r="D81" s="20"/>
      <c r="E81" s="20"/>
      <c r="F81" s="20"/>
    </row>
    <row r="82" spans="1:6" ht="15.75" customHeight="1" x14ac:dyDescent="0.3">
      <c r="A82" s="1"/>
      <c r="C82" s="1"/>
      <c r="D82" s="20"/>
      <c r="E82" s="20"/>
      <c r="F82" s="20"/>
    </row>
    <row r="83" spans="1:6" ht="15.75" customHeight="1" x14ac:dyDescent="0.3">
      <c r="A83" s="1"/>
      <c r="C83" s="1"/>
      <c r="D83" s="20"/>
      <c r="E83" s="20"/>
      <c r="F83" s="20"/>
    </row>
    <row r="84" spans="1:6" ht="15.75" customHeight="1" x14ac:dyDescent="0.3">
      <c r="A84" s="1"/>
      <c r="C84" s="1"/>
      <c r="D84" s="20"/>
      <c r="E84" s="20"/>
      <c r="F84" s="20"/>
    </row>
    <row r="85" spans="1:6" ht="15.75" customHeight="1" x14ac:dyDescent="0.3">
      <c r="A85" s="1"/>
      <c r="C85" s="1"/>
      <c r="D85" s="20"/>
      <c r="E85" s="20"/>
      <c r="F85" s="20"/>
    </row>
    <row r="86" spans="1:6" ht="15.75" customHeight="1" x14ac:dyDescent="0.3">
      <c r="A86" s="1"/>
      <c r="C86" s="1"/>
      <c r="D86" s="20"/>
      <c r="E86" s="20"/>
      <c r="F86" s="20"/>
    </row>
    <row r="87" spans="1:6" ht="15.75" customHeight="1" x14ac:dyDescent="0.3">
      <c r="A87" s="1"/>
      <c r="C87" s="1"/>
      <c r="D87" s="20"/>
      <c r="E87" s="20"/>
      <c r="F87" s="20"/>
    </row>
    <row r="88" spans="1:6" ht="15.75" customHeight="1" x14ac:dyDescent="0.3">
      <c r="A88" s="1"/>
      <c r="C88" s="1"/>
      <c r="D88" s="20"/>
      <c r="E88" s="20"/>
      <c r="F88" s="20"/>
    </row>
    <row r="89" spans="1:6" ht="15.75" customHeight="1" x14ac:dyDescent="0.3">
      <c r="A89" s="1"/>
      <c r="C89" s="1"/>
      <c r="D89" s="20"/>
      <c r="E89" s="20"/>
      <c r="F89" s="20"/>
    </row>
    <row r="90" spans="1:6" ht="15.75" customHeight="1" x14ac:dyDescent="0.3">
      <c r="A90" s="1"/>
      <c r="C90" s="1"/>
      <c r="D90" s="20"/>
      <c r="E90" s="20"/>
      <c r="F90" s="20"/>
    </row>
    <row r="91" spans="1:6" ht="15.75" customHeight="1" x14ac:dyDescent="0.3">
      <c r="A91" s="1"/>
      <c r="C91" s="1"/>
      <c r="D91" s="20"/>
      <c r="E91" s="20"/>
      <c r="F91" s="20"/>
    </row>
    <row r="92" spans="1:6" ht="15.75" customHeight="1" x14ac:dyDescent="0.3">
      <c r="A92" s="1"/>
      <c r="C92" s="1"/>
      <c r="D92" s="20"/>
      <c r="E92" s="20"/>
      <c r="F92" s="20"/>
    </row>
    <row r="93" spans="1:6" ht="15.75" customHeight="1" x14ac:dyDescent="0.3">
      <c r="A93" s="1"/>
      <c r="C93" s="1"/>
      <c r="D93" s="20"/>
      <c r="E93" s="20"/>
      <c r="F93" s="20"/>
    </row>
    <row r="94" spans="1:6" ht="15.75" customHeight="1" x14ac:dyDescent="0.3">
      <c r="A94" s="1"/>
      <c r="C94" s="1"/>
      <c r="D94" s="20"/>
      <c r="E94" s="20"/>
      <c r="F94" s="20"/>
    </row>
    <row r="95" spans="1:6" ht="15.75" customHeight="1" x14ac:dyDescent="0.3">
      <c r="A95" s="1"/>
      <c r="C95" s="1"/>
      <c r="D95" s="20"/>
      <c r="E95" s="20"/>
      <c r="F95" s="20"/>
    </row>
    <row r="96" spans="1:6" ht="15.75" customHeight="1" x14ac:dyDescent="0.3">
      <c r="A96" s="1"/>
      <c r="C96" s="1"/>
      <c r="D96" s="20"/>
      <c r="E96" s="20"/>
      <c r="F96" s="20"/>
    </row>
    <row r="97" spans="1:6" ht="15.75" customHeight="1" x14ac:dyDescent="0.3">
      <c r="A97" s="1"/>
      <c r="C97" s="1"/>
      <c r="D97" s="20"/>
      <c r="E97" s="20"/>
      <c r="F97" s="20"/>
    </row>
    <row r="98" spans="1:6" ht="15.75" customHeight="1" x14ac:dyDescent="0.3">
      <c r="A98" s="1"/>
      <c r="C98" s="1"/>
      <c r="D98" s="20"/>
      <c r="E98" s="20"/>
      <c r="F98" s="20"/>
    </row>
    <row r="99" spans="1:6" ht="15.75" customHeight="1" x14ac:dyDescent="0.3">
      <c r="A99" s="1"/>
      <c r="C99" s="1"/>
      <c r="D99" s="20"/>
      <c r="E99" s="20"/>
      <c r="F99" s="20"/>
    </row>
    <row r="100" spans="1:6" ht="15.75" customHeight="1" x14ac:dyDescent="0.3">
      <c r="A100" s="1"/>
      <c r="C100" s="1"/>
      <c r="D100" s="20"/>
      <c r="E100" s="20"/>
      <c r="F100" s="20"/>
    </row>
    <row r="101" spans="1:6" ht="15.75" customHeight="1" x14ac:dyDescent="0.3">
      <c r="A101" s="1"/>
      <c r="C101" s="1"/>
      <c r="D101" s="20"/>
      <c r="E101" s="20"/>
      <c r="F101" s="20"/>
    </row>
    <row r="102" spans="1:6" ht="15.75" customHeight="1" x14ac:dyDescent="0.3">
      <c r="A102" s="1"/>
      <c r="C102" s="1"/>
      <c r="D102" s="20"/>
      <c r="E102" s="20"/>
      <c r="F102" s="20"/>
    </row>
    <row r="103" spans="1:6" ht="15.75" customHeight="1" x14ac:dyDescent="0.3">
      <c r="A103" s="1"/>
      <c r="C103" s="1"/>
      <c r="D103" s="20"/>
      <c r="E103" s="20"/>
      <c r="F103" s="20"/>
    </row>
    <row r="104" spans="1:6" ht="15.75" customHeight="1" x14ac:dyDescent="0.3">
      <c r="A104" s="1"/>
      <c r="C104" s="1"/>
      <c r="D104" s="20"/>
      <c r="E104" s="20"/>
      <c r="F104" s="20"/>
    </row>
    <row r="105" spans="1:6" ht="15.75" customHeight="1" x14ac:dyDescent="0.3">
      <c r="A105" s="1"/>
      <c r="C105" s="1"/>
      <c r="D105" s="20"/>
      <c r="E105" s="20"/>
      <c r="F105" s="20"/>
    </row>
    <row r="106" spans="1:6" ht="15.75" customHeight="1" x14ac:dyDescent="0.3">
      <c r="A106" s="1"/>
      <c r="C106" s="1"/>
      <c r="D106" s="20"/>
      <c r="E106" s="20"/>
      <c r="F106" s="20"/>
    </row>
    <row r="107" spans="1:6" ht="15.75" customHeight="1" x14ac:dyDescent="0.3">
      <c r="A107" s="1"/>
      <c r="C107" s="1"/>
      <c r="D107" s="20"/>
      <c r="E107" s="20"/>
      <c r="F107" s="20"/>
    </row>
    <row r="108" spans="1:6" ht="15.75" customHeight="1" x14ac:dyDescent="0.3">
      <c r="A108" s="1"/>
      <c r="C108" s="1"/>
      <c r="D108" s="20"/>
      <c r="E108" s="20"/>
      <c r="F108" s="20"/>
    </row>
    <row r="109" spans="1:6" ht="15.75" customHeight="1" x14ac:dyDescent="0.3">
      <c r="A109" s="1"/>
      <c r="C109" s="1"/>
      <c r="D109" s="20"/>
      <c r="E109" s="20"/>
      <c r="F109" s="20"/>
    </row>
    <row r="110" spans="1:6" ht="15.75" customHeight="1" x14ac:dyDescent="0.3">
      <c r="A110" s="1"/>
      <c r="C110" s="1"/>
      <c r="D110" s="20"/>
      <c r="E110" s="20"/>
      <c r="F110" s="20"/>
    </row>
    <row r="111" spans="1:6" ht="15.75" customHeight="1" x14ac:dyDescent="0.3">
      <c r="A111" s="1"/>
      <c r="C111" s="1"/>
      <c r="D111" s="20"/>
      <c r="E111" s="20"/>
      <c r="F111" s="20"/>
    </row>
    <row r="112" spans="1:6" ht="15.75" customHeight="1" x14ac:dyDescent="0.3">
      <c r="A112" s="1"/>
      <c r="C112" s="1"/>
      <c r="D112" s="20"/>
      <c r="E112" s="20"/>
      <c r="F112" s="20"/>
    </row>
    <row r="113" spans="1:6" ht="15.75" customHeight="1" x14ac:dyDescent="0.3">
      <c r="A113" s="1"/>
      <c r="C113" s="1"/>
      <c r="D113" s="20"/>
      <c r="E113" s="20"/>
      <c r="F113" s="20"/>
    </row>
    <row r="114" spans="1:6" ht="15.75" customHeight="1" x14ac:dyDescent="0.3">
      <c r="A114" s="1"/>
      <c r="C114" s="1"/>
      <c r="D114" s="20"/>
      <c r="E114" s="20"/>
      <c r="F114" s="20"/>
    </row>
    <row r="115" spans="1:6" ht="15.75" customHeight="1" x14ac:dyDescent="0.3">
      <c r="A115" s="1"/>
      <c r="C115" s="1"/>
      <c r="D115" s="20"/>
      <c r="E115" s="20"/>
      <c r="F115" s="20"/>
    </row>
    <row r="116" spans="1:6" ht="15.75" customHeight="1" x14ac:dyDescent="0.3">
      <c r="A116" s="1"/>
      <c r="C116" s="1"/>
      <c r="D116" s="20"/>
      <c r="E116" s="20"/>
      <c r="F116" s="20"/>
    </row>
    <row r="117" spans="1:6" ht="15.75" customHeight="1" x14ac:dyDescent="0.3">
      <c r="A117" s="1"/>
      <c r="C117" s="1"/>
      <c r="D117" s="20"/>
      <c r="E117" s="20"/>
      <c r="F117" s="20"/>
    </row>
    <row r="118" spans="1:6" ht="15.75" customHeight="1" x14ac:dyDescent="0.3">
      <c r="A118" s="1"/>
      <c r="C118" s="1"/>
      <c r="D118" s="20"/>
      <c r="E118" s="20"/>
      <c r="F118" s="20"/>
    </row>
    <row r="119" spans="1:6" ht="15.75" customHeight="1" x14ac:dyDescent="0.3">
      <c r="A119" s="1"/>
      <c r="C119" s="1"/>
      <c r="D119" s="20"/>
      <c r="E119" s="20"/>
      <c r="F119" s="20"/>
    </row>
    <row r="120" spans="1:6" ht="15.75" customHeight="1" x14ac:dyDescent="0.3">
      <c r="A120" s="1"/>
      <c r="C120" s="1"/>
      <c r="D120" s="20"/>
      <c r="E120" s="20"/>
      <c r="F120" s="20"/>
    </row>
    <row r="121" spans="1:6" ht="15.75" customHeight="1" x14ac:dyDescent="0.3">
      <c r="A121" s="1"/>
      <c r="C121" s="1"/>
      <c r="D121" s="20"/>
      <c r="E121" s="20"/>
      <c r="F121" s="20"/>
    </row>
    <row r="122" spans="1:6" ht="15.75" customHeight="1" x14ac:dyDescent="0.3">
      <c r="A122" s="1"/>
      <c r="C122" s="1"/>
      <c r="D122" s="20"/>
      <c r="E122" s="20"/>
      <c r="F122" s="20"/>
    </row>
    <row r="123" spans="1:6" ht="15.75" customHeight="1" x14ac:dyDescent="0.3">
      <c r="A123" s="1"/>
      <c r="C123" s="1"/>
      <c r="D123" s="20"/>
      <c r="E123" s="20"/>
      <c r="F123" s="20"/>
    </row>
    <row r="124" spans="1:6" ht="15.75" customHeight="1" x14ac:dyDescent="0.3">
      <c r="A124" s="1"/>
      <c r="C124" s="1"/>
      <c r="D124" s="20"/>
      <c r="E124" s="20"/>
      <c r="F124" s="20"/>
    </row>
    <row r="125" spans="1:6" ht="15.75" customHeight="1" x14ac:dyDescent="0.3">
      <c r="A125" s="1"/>
      <c r="C125" s="1"/>
      <c r="D125" s="20"/>
      <c r="E125" s="20"/>
      <c r="F125" s="20"/>
    </row>
    <row r="126" spans="1:6" ht="15.75" customHeight="1" x14ac:dyDescent="0.3">
      <c r="A126" s="1"/>
      <c r="C126" s="1"/>
      <c r="D126" s="20"/>
      <c r="E126" s="20"/>
      <c r="F126" s="20"/>
    </row>
    <row r="127" spans="1:6" ht="15.75" customHeight="1" x14ac:dyDescent="0.3">
      <c r="A127" s="1"/>
      <c r="C127" s="1"/>
      <c r="D127" s="20"/>
      <c r="E127" s="20"/>
      <c r="F127" s="20"/>
    </row>
    <row r="128" spans="1:6" ht="15.75" customHeight="1" x14ac:dyDescent="0.3">
      <c r="A128" s="1"/>
      <c r="C128" s="1"/>
      <c r="D128" s="20"/>
      <c r="E128" s="20"/>
      <c r="F128" s="20"/>
    </row>
    <row r="129" spans="1:6" ht="15.75" customHeight="1" x14ac:dyDescent="0.3">
      <c r="A129" s="1"/>
      <c r="C129" s="1"/>
      <c r="D129" s="20"/>
      <c r="E129" s="20"/>
      <c r="F129" s="20"/>
    </row>
    <row r="130" spans="1:6" ht="15.75" customHeight="1" x14ac:dyDescent="0.3">
      <c r="A130" s="1"/>
      <c r="C130" s="1"/>
      <c r="D130" s="20"/>
      <c r="E130" s="20"/>
      <c r="F130" s="20"/>
    </row>
    <row r="131" spans="1:6" ht="15.75" customHeight="1" x14ac:dyDescent="0.3">
      <c r="A131" s="1"/>
      <c r="C131" s="1"/>
      <c r="D131" s="20"/>
      <c r="E131" s="20"/>
      <c r="F131" s="20"/>
    </row>
    <row r="132" spans="1:6" ht="15.75" customHeight="1" x14ac:dyDescent="0.3">
      <c r="A132" s="1"/>
      <c r="C132" s="1"/>
      <c r="D132" s="20"/>
      <c r="E132" s="20"/>
      <c r="F132" s="20"/>
    </row>
    <row r="133" spans="1:6" ht="15.75" customHeight="1" x14ac:dyDescent="0.3">
      <c r="A133" s="1"/>
      <c r="C133" s="1"/>
      <c r="D133" s="20"/>
      <c r="E133" s="20"/>
      <c r="F133" s="20"/>
    </row>
    <row r="134" spans="1:6" ht="15.75" customHeight="1" x14ac:dyDescent="0.3">
      <c r="A134" s="1"/>
      <c r="C134" s="1"/>
      <c r="D134" s="20"/>
      <c r="E134" s="20"/>
      <c r="F134" s="20"/>
    </row>
    <row r="135" spans="1:6" ht="15.75" customHeight="1" x14ac:dyDescent="0.3">
      <c r="A135" s="1"/>
      <c r="C135" s="1"/>
      <c r="D135" s="20"/>
      <c r="E135" s="20"/>
      <c r="F135" s="20"/>
    </row>
    <row r="136" spans="1:6" ht="15.75" customHeight="1" x14ac:dyDescent="0.3">
      <c r="A136" s="1"/>
      <c r="C136" s="1"/>
      <c r="D136" s="20"/>
      <c r="E136" s="20"/>
      <c r="F136" s="20"/>
    </row>
    <row r="137" spans="1:6" ht="15.75" customHeight="1" x14ac:dyDescent="0.3">
      <c r="A137" s="1"/>
      <c r="C137" s="1"/>
      <c r="D137" s="20"/>
      <c r="E137" s="20"/>
      <c r="F137" s="20"/>
    </row>
    <row r="138" spans="1:6" ht="15.75" customHeight="1" x14ac:dyDescent="0.3">
      <c r="A138" s="1"/>
      <c r="C138" s="1"/>
      <c r="D138" s="20"/>
      <c r="E138" s="20"/>
      <c r="F138" s="20"/>
    </row>
    <row r="139" spans="1:6" ht="15.75" customHeight="1" x14ac:dyDescent="0.3">
      <c r="A139" s="1"/>
      <c r="C139" s="1"/>
      <c r="D139" s="20"/>
      <c r="E139" s="20"/>
      <c r="F139" s="20"/>
    </row>
    <row r="140" spans="1:6" ht="15.75" customHeight="1" x14ac:dyDescent="0.3">
      <c r="A140" s="1"/>
      <c r="C140" s="1"/>
      <c r="D140" s="20"/>
      <c r="E140" s="20"/>
      <c r="F140" s="20"/>
    </row>
    <row r="141" spans="1:6" ht="15.75" customHeight="1" x14ac:dyDescent="0.3">
      <c r="A141" s="1"/>
      <c r="C141" s="1"/>
      <c r="D141" s="20"/>
      <c r="E141" s="20"/>
      <c r="F141" s="20"/>
    </row>
    <row r="142" spans="1:6" ht="15.75" customHeight="1" x14ac:dyDescent="0.3">
      <c r="A142" s="1"/>
      <c r="C142" s="1"/>
      <c r="D142" s="20"/>
      <c r="E142" s="20"/>
      <c r="F142" s="20"/>
    </row>
    <row r="143" spans="1:6" ht="15.75" customHeight="1" x14ac:dyDescent="0.3">
      <c r="A143" s="1"/>
      <c r="C143" s="1"/>
      <c r="D143" s="20"/>
      <c r="E143" s="20"/>
      <c r="F143" s="20"/>
    </row>
    <row r="144" spans="1:6" ht="15.75" customHeight="1" x14ac:dyDescent="0.3">
      <c r="A144" s="1"/>
      <c r="C144" s="1"/>
      <c r="D144" s="20"/>
      <c r="E144" s="20"/>
      <c r="F144" s="20"/>
    </row>
    <row r="145" spans="1:6" ht="15.75" customHeight="1" x14ac:dyDescent="0.3">
      <c r="A145" s="1"/>
      <c r="C145" s="1"/>
      <c r="D145" s="20"/>
      <c r="E145" s="20"/>
      <c r="F145" s="20"/>
    </row>
    <row r="146" spans="1:6" ht="15.75" customHeight="1" x14ac:dyDescent="0.3">
      <c r="A146" s="1"/>
      <c r="C146" s="1"/>
      <c r="D146" s="20"/>
      <c r="E146" s="20"/>
      <c r="F146" s="20"/>
    </row>
    <row r="147" spans="1:6" ht="15.75" customHeight="1" x14ac:dyDescent="0.3">
      <c r="A147" s="1"/>
      <c r="C147" s="1"/>
      <c r="D147" s="20"/>
      <c r="E147" s="20"/>
      <c r="F147" s="20"/>
    </row>
    <row r="148" spans="1:6" ht="15.75" customHeight="1" x14ac:dyDescent="0.3">
      <c r="A148" s="1"/>
      <c r="C148" s="1"/>
      <c r="D148" s="20"/>
      <c r="E148" s="20"/>
      <c r="F148" s="20"/>
    </row>
    <row r="149" spans="1:6" ht="15.75" customHeight="1" x14ac:dyDescent="0.3">
      <c r="A149" s="1"/>
      <c r="C149" s="1"/>
      <c r="D149" s="20"/>
      <c r="E149" s="20"/>
      <c r="F149" s="20"/>
    </row>
    <row r="150" spans="1:6" ht="15.75" customHeight="1" x14ac:dyDescent="0.3">
      <c r="A150" s="1"/>
      <c r="C150" s="1"/>
      <c r="D150" s="20"/>
      <c r="E150" s="20"/>
      <c r="F150" s="20"/>
    </row>
    <row r="151" spans="1:6" ht="15.75" customHeight="1" x14ac:dyDescent="0.3">
      <c r="A151" s="1"/>
      <c r="C151" s="1"/>
      <c r="D151" s="20"/>
      <c r="E151" s="20"/>
      <c r="F151" s="20"/>
    </row>
    <row r="152" spans="1:6" ht="15.75" customHeight="1" x14ac:dyDescent="0.3">
      <c r="A152" s="1"/>
      <c r="C152" s="1"/>
      <c r="D152" s="20"/>
      <c r="E152" s="20"/>
      <c r="F152" s="20"/>
    </row>
    <row r="153" spans="1:6" ht="15.75" customHeight="1" x14ac:dyDescent="0.3">
      <c r="A153" s="1"/>
      <c r="C153" s="1"/>
      <c r="D153" s="20"/>
      <c r="E153" s="20"/>
      <c r="F153" s="20"/>
    </row>
    <row r="154" spans="1:6" ht="15.75" customHeight="1" x14ac:dyDescent="0.3">
      <c r="A154" s="1"/>
      <c r="C154" s="1"/>
      <c r="D154" s="20"/>
      <c r="E154" s="20"/>
      <c r="F154" s="20"/>
    </row>
    <row r="155" spans="1:6" ht="15.75" customHeight="1" x14ac:dyDescent="0.3">
      <c r="A155" s="1"/>
      <c r="C155" s="1"/>
      <c r="D155" s="20"/>
      <c r="E155" s="20"/>
      <c r="F155" s="20"/>
    </row>
    <row r="156" spans="1:6" ht="15.75" customHeight="1" x14ac:dyDescent="0.3">
      <c r="A156" s="1"/>
      <c r="C156" s="1"/>
      <c r="D156" s="20"/>
      <c r="E156" s="20"/>
      <c r="F156" s="20"/>
    </row>
    <row r="157" spans="1:6" ht="15.75" customHeight="1" x14ac:dyDescent="0.3">
      <c r="A157" s="1"/>
      <c r="C157" s="1"/>
      <c r="D157" s="20"/>
      <c r="E157" s="20"/>
      <c r="F157" s="20"/>
    </row>
    <row r="158" spans="1:6" ht="15.75" customHeight="1" x14ac:dyDescent="0.3">
      <c r="A158" s="1"/>
      <c r="C158" s="1"/>
      <c r="D158" s="20"/>
      <c r="E158" s="20"/>
      <c r="F158" s="20"/>
    </row>
    <row r="159" spans="1:6" ht="15.75" customHeight="1" x14ac:dyDescent="0.3">
      <c r="A159" s="1"/>
      <c r="C159" s="1"/>
      <c r="D159" s="20"/>
      <c r="E159" s="20"/>
      <c r="F159" s="20"/>
    </row>
    <row r="160" spans="1:6" ht="15.75" customHeight="1" x14ac:dyDescent="0.3">
      <c r="A160" s="1"/>
      <c r="C160" s="1"/>
      <c r="D160" s="20"/>
      <c r="E160" s="20"/>
      <c r="F160" s="20"/>
    </row>
    <row r="161" spans="1:6" ht="15.75" customHeight="1" x14ac:dyDescent="0.3">
      <c r="A161" s="1"/>
      <c r="C161" s="1"/>
      <c r="D161" s="20"/>
      <c r="E161" s="20"/>
      <c r="F161" s="20"/>
    </row>
    <row r="162" spans="1:6" ht="15.75" customHeight="1" x14ac:dyDescent="0.3">
      <c r="A162" s="1"/>
      <c r="C162" s="1"/>
      <c r="D162" s="20"/>
      <c r="E162" s="20"/>
      <c r="F162" s="20"/>
    </row>
    <row r="163" spans="1:6" ht="15.75" customHeight="1" x14ac:dyDescent="0.3">
      <c r="A163" s="1"/>
      <c r="C163" s="1"/>
      <c r="D163" s="20"/>
      <c r="E163" s="20"/>
      <c r="F163" s="20"/>
    </row>
    <row r="164" spans="1:6" ht="15.75" customHeight="1" x14ac:dyDescent="0.3">
      <c r="A164" s="1"/>
      <c r="C164" s="1"/>
      <c r="D164" s="20"/>
      <c r="E164" s="20"/>
      <c r="F164" s="20"/>
    </row>
    <row r="165" spans="1:6" ht="15.75" customHeight="1" x14ac:dyDescent="0.3">
      <c r="A165" s="1"/>
      <c r="C165" s="1"/>
      <c r="D165" s="20"/>
      <c r="E165" s="20"/>
      <c r="F165" s="20"/>
    </row>
    <row r="166" spans="1:6" ht="15.75" customHeight="1" x14ac:dyDescent="0.3">
      <c r="A166" s="1"/>
      <c r="C166" s="1"/>
      <c r="D166" s="20"/>
      <c r="E166" s="20"/>
      <c r="F166" s="20"/>
    </row>
    <row r="167" spans="1:6" ht="15.75" customHeight="1" x14ac:dyDescent="0.3">
      <c r="A167" s="1"/>
      <c r="C167" s="1"/>
      <c r="D167" s="20"/>
      <c r="E167" s="20"/>
      <c r="F167" s="20"/>
    </row>
    <row r="168" spans="1:6" ht="15.75" customHeight="1" x14ac:dyDescent="0.3">
      <c r="A168" s="1"/>
      <c r="C168" s="1"/>
      <c r="D168" s="20"/>
      <c r="E168" s="20"/>
      <c r="F168" s="20"/>
    </row>
    <row r="169" spans="1:6" ht="15.75" customHeight="1" x14ac:dyDescent="0.3">
      <c r="A169" s="1"/>
      <c r="C169" s="1"/>
      <c r="D169" s="20"/>
      <c r="E169" s="20"/>
      <c r="F169" s="20"/>
    </row>
    <row r="170" spans="1:6" ht="15.75" customHeight="1" x14ac:dyDescent="0.3">
      <c r="A170" s="1"/>
      <c r="C170" s="1"/>
      <c r="D170" s="20"/>
      <c r="E170" s="20"/>
      <c r="F170" s="20"/>
    </row>
    <row r="171" spans="1:6" ht="15.75" customHeight="1" x14ac:dyDescent="0.3">
      <c r="A171" s="1"/>
      <c r="C171" s="1"/>
      <c r="D171" s="20"/>
      <c r="E171" s="20"/>
      <c r="F171" s="20"/>
    </row>
    <row r="172" spans="1:6" ht="15.75" customHeight="1" x14ac:dyDescent="0.3">
      <c r="A172" s="1"/>
      <c r="C172" s="1"/>
      <c r="D172" s="20"/>
      <c r="E172" s="20"/>
      <c r="F172" s="20"/>
    </row>
    <row r="173" spans="1:6" ht="15.75" customHeight="1" x14ac:dyDescent="0.3">
      <c r="A173" s="1"/>
      <c r="C173" s="1"/>
      <c r="D173" s="20"/>
      <c r="E173" s="20"/>
      <c r="F173" s="20"/>
    </row>
    <row r="174" spans="1:6" ht="15.75" customHeight="1" x14ac:dyDescent="0.3">
      <c r="A174" s="1"/>
      <c r="C174" s="1"/>
      <c r="D174" s="20"/>
      <c r="E174" s="20"/>
      <c r="F174" s="20"/>
    </row>
    <row r="175" spans="1:6" ht="15.75" customHeight="1" x14ac:dyDescent="0.3">
      <c r="A175" s="1"/>
      <c r="C175" s="1"/>
      <c r="D175" s="20"/>
      <c r="E175" s="20"/>
      <c r="F175" s="20"/>
    </row>
    <row r="176" spans="1:6" ht="15.75" customHeight="1" x14ac:dyDescent="0.3">
      <c r="A176" s="1"/>
      <c r="C176" s="1"/>
      <c r="D176" s="20"/>
      <c r="E176" s="20"/>
      <c r="F176" s="20"/>
    </row>
    <row r="177" spans="1:6" ht="15.75" customHeight="1" x14ac:dyDescent="0.3">
      <c r="A177" s="1"/>
      <c r="C177" s="1"/>
      <c r="D177" s="20"/>
      <c r="E177" s="20"/>
      <c r="F177" s="20"/>
    </row>
    <row r="178" spans="1:6" ht="15.75" customHeight="1" x14ac:dyDescent="0.3">
      <c r="A178" s="1"/>
      <c r="C178" s="1"/>
      <c r="D178" s="20"/>
      <c r="E178" s="20"/>
      <c r="F178" s="20"/>
    </row>
    <row r="179" spans="1:6" ht="15.75" customHeight="1" x14ac:dyDescent="0.3">
      <c r="A179" s="1"/>
      <c r="C179" s="1"/>
      <c r="D179" s="20"/>
      <c r="E179" s="20"/>
      <c r="F179" s="20"/>
    </row>
    <row r="180" spans="1:6" ht="15.75" customHeight="1" x14ac:dyDescent="0.3">
      <c r="A180" s="1"/>
      <c r="C180" s="1"/>
      <c r="D180" s="20"/>
      <c r="E180" s="20"/>
      <c r="F180" s="20"/>
    </row>
    <row r="181" spans="1:6" ht="15.75" customHeight="1" x14ac:dyDescent="0.3">
      <c r="A181" s="1"/>
      <c r="C181" s="1"/>
      <c r="D181" s="20"/>
      <c r="E181" s="20"/>
      <c r="F181" s="20"/>
    </row>
    <row r="182" spans="1:6" ht="15.75" customHeight="1" x14ac:dyDescent="0.3">
      <c r="A182" s="1"/>
      <c r="C182" s="1"/>
      <c r="D182" s="20"/>
      <c r="E182" s="20"/>
      <c r="F182" s="20"/>
    </row>
    <row r="183" spans="1:6" ht="15.75" customHeight="1" x14ac:dyDescent="0.3">
      <c r="A183" s="1"/>
      <c r="C183" s="1"/>
      <c r="D183" s="20"/>
      <c r="E183" s="20"/>
      <c r="F183" s="20"/>
    </row>
    <row r="184" spans="1:6" ht="15.75" customHeight="1" x14ac:dyDescent="0.3">
      <c r="A184" s="1"/>
      <c r="C184" s="1"/>
      <c r="D184" s="20"/>
      <c r="E184" s="20"/>
      <c r="F184" s="20"/>
    </row>
    <row r="185" spans="1:6" ht="15.75" customHeight="1" x14ac:dyDescent="0.3">
      <c r="A185" s="1"/>
      <c r="C185" s="1"/>
      <c r="D185" s="20"/>
      <c r="E185" s="20"/>
      <c r="F185" s="20"/>
    </row>
    <row r="186" spans="1:6" ht="15.75" customHeight="1" x14ac:dyDescent="0.3">
      <c r="A186" s="1"/>
      <c r="C186" s="1"/>
      <c r="D186" s="20"/>
      <c r="E186" s="20"/>
      <c r="F186" s="20"/>
    </row>
    <row r="187" spans="1:6" ht="15.75" customHeight="1" x14ac:dyDescent="0.3">
      <c r="A187" s="1"/>
      <c r="C187" s="1"/>
      <c r="D187" s="20"/>
      <c r="E187" s="20"/>
      <c r="F187" s="20"/>
    </row>
    <row r="188" spans="1:6" ht="15.75" customHeight="1" x14ac:dyDescent="0.3">
      <c r="A188" s="1"/>
      <c r="C188" s="1"/>
      <c r="D188" s="20"/>
      <c r="E188" s="20"/>
      <c r="F188" s="20"/>
    </row>
    <row r="189" spans="1:6" ht="15.75" customHeight="1" x14ac:dyDescent="0.3">
      <c r="A189" s="1"/>
      <c r="C189" s="1"/>
      <c r="D189" s="20"/>
      <c r="E189" s="20"/>
      <c r="F189" s="20"/>
    </row>
    <row r="190" spans="1:6" ht="15.75" customHeight="1" x14ac:dyDescent="0.3">
      <c r="A190" s="1"/>
      <c r="C190" s="1"/>
      <c r="D190" s="20"/>
      <c r="E190" s="20"/>
      <c r="F190" s="20"/>
    </row>
    <row r="191" spans="1:6" ht="15.75" customHeight="1" x14ac:dyDescent="0.3">
      <c r="A191" s="1"/>
      <c r="C191" s="1"/>
      <c r="D191" s="20"/>
      <c r="E191" s="20"/>
      <c r="F191" s="20"/>
    </row>
    <row r="192" spans="1:6" ht="15.75" customHeight="1" x14ac:dyDescent="0.3">
      <c r="A192" s="1"/>
      <c r="C192" s="1"/>
      <c r="D192" s="20"/>
      <c r="E192" s="20"/>
      <c r="F192" s="20"/>
    </row>
    <row r="193" spans="1:6" ht="15.75" customHeight="1" x14ac:dyDescent="0.3">
      <c r="A193" s="1"/>
      <c r="C193" s="1"/>
      <c r="D193" s="20"/>
      <c r="E193" s="20"/>
      <c r="F193" s="20"/>
    </row>
    <row r="194" spans="1:6" ht="15.75" customHeight="1" x14ac:dyDescent="0.3">
      <c r="A194" s="1"/>
      <c r="C194" s="1"/>
      <c r="D194" s="20"/>
      <c r="E194" s="20"/>
      <c r="F194" s="20"/>
    </row>
    <row r="195" spans="1:6" ht="15.75" customHeight="1" x14ac:dyDescent="0.3">
      <c r="A195" s="1"/>
      <c r="C195" s="1"/>
      <c r="D195" s="20"/>
      <c r="E195" s="20"/>
      <c r="F195" s="20"/>
    </row>
    <row r="196" spans="1:6" ht="15.75" customHeight="1" x14ac:dyDescent="0.3">
      <c r="A196" s="1"/>
      <c r="C196" s="1"/>
      <c r="D196" s="20"/>
      <c r="E196" s="20"/>
      <c r="F196" s="20"/>
    </row>
    <row r="197" spans="1:6" ht="15.75" customHeight="1" x14ac:dyDescent="0.3">
      <c r="A197" s="1"/>
      <c r="C197" s="1"/>
      <c r="D197" s="20"/>
      <c r="E197" s="20"/>
      <c r="F197" s="20"/>
    </row>
    <row r="198" spans="1:6" ht="15.75" customHeight="1" x14ac:dyDescent="0.3">
      <c r="A198" s="1"/>
      <c r="C198" s="1"/>
      <c r="D198" s="20"/>
      <c r="E198" s="20"/>
      <c r="F198" s="20"/>
    </row>
    <row r="199" spans="1:6" ht="15.75" customHeight="1" x14ac:dyDescent="0.3">
      <c r="A199" s="1"/>
      <c r="C199" s="1"/>
      <c r="D199" s="20"/>
      <c r="E199" s="20"/>
      <c r="F199" s="20"/>
    </row>
    <row r="200" spans="1:6" ht="15.75" customHeight="1" x14ac:dyDescent="0.3">
      <c r="A200" s="1"/>
      <c r="C200" s="1"/>
      <c r="D200" s="20"/>
      <c r="E200" s="20"/>
      <c r="F200" s="20"/>
    </row>
    <row r="201" spans="1:6" ht="15.75" customHeight="1" x14ac:dyDescent="0.3">
      <c r="A201" s="1"/>
      <c r="C201" s="1"/>
      <c r="D201" s="20"/>
      <c r="E201" s="20"/>
      <c r="F201" s="20"/>
    </row>
    <row r="202" spans="1:6" ht="15.75" customHeight="1" x14ac:dyDescent="0.3">
      <c r="A202" s="1"/>
      <c r="C202" s="1"/>
      <c r="D202" s="20"/>
      <c r="E202" s="20"/>
      <c r="F202" s="20"/>
    </row>
    <row r="203" spans="1:6" ht="15.75" customHeight="1" x14ac:dyDescent="0.3">
      <c r="A203" s="1"/>
      <c r="C203" s="1"/>
      <c r="D203" s="20"/>
      <c r="E203" s="20"/>
      <c r="F203" s="20"/>
    </row>
    <row r="204" spans="1:6" ht="15.75" customHeight="1" x14ac:dyDescent="0.3">
      <c r="A204" s="1"/>
      <c r="C204" s="1"/>
      <c r="D204" s="20"/>
      <c r="E204" s="20"/>
      <c r="F204" s="20"/>
    </row>
    <row r="205" spans="1:6" ht="15.75" customHeight="1" x14ac:dyDescent="0.3">
      <c r="A205" s="1"/>
      <c r="C205" s="1"/>
      <c r="D205" s="20"/>
      <c r="E205" s="20"/>
      <c r="F205" s="20"/>
    </row>
    <row r="206" spans="1:6" ht="15.75" customHeight="1" x14ac:dyDescent="0.3">
      <c r="A206" s="1"/>
      <c r="C206" s="1"/>
      <c r="D206" s="20"/>
      <c r="E206" s="20"/>
      <c r="F206" s="20"/>
    </row>
    <row r="207" spans="1:6" ht="15.75" customHeight="1" x14ac:dyDescent="0.3">
      <c r="A207" s="1"/>
      <c r="C207" s="1"/>
      <c r="D207" s="20"/>
      <c r="E207" s="20"/>
      <c r="F207" s="20"/>
    </row>
    <row r="208" spans="1:6" ht="15.75" customHeight="1" x14ac:dyDescent="0.3">
      <c r="A208" s="1"/>
      <c r="C208" s="1"/>
      <c r="D208" s="20"/>
      <c r="E208" s="20"/>
      <c r="F208" s="20"/>
    </row>
    <row r="209" spans="1:6" ht="15.75" customHeight="1" x14ac:dyDescent="0.3">
      <c r="A209" s="1"/>
      <c r="C209" s="1"/>
      <c r="D209" s="20"/>
      <c r="E209" s="20"/>
      <c r="F209" s="20"/>
    </row>
    <row r="210" spans="1:6" ht="15.75" customHeight="1" x14ac:dyDescent="0.3">
      <c r="A210" s="1"/>
      <c r="C210" s="1"/>
      <c r="D210" s="20"/>
      <c r="E210" s="20"/>
      <c r="F210" s="20"/>
    </row>
    <row r="211" spans="1:6" ht="15.75" customHeight="1" x14ac:dyDescent="0.3">
      <c r="A211" s="1"/>
      <c r="C211" s="1"/>
      <c r="D211" s="20"/>
      <c r="E211" s="20"/>
      <c r="F211" s="20"/>
    </row>
    <row r="212" spans="1:6" ht="15.75" customHeight="1" x14ac:dyDescent="0.3">
      <c r="A212" s="1"/>
      <c r="C212" s="1"/>
      <c r="D212" s="20"/>
      <c r="E212" s="20"/>
      <c r="F212" s="20"/>
    </row>
    <row r="213" spans="1:6" ht="15.75" customHeight="1" x14ac:dyDescent="0.3">
      <c r="A213" s="1"/>
      <c r="C213" s="1"/>
      <c r="D213" s="20"/>
      <c r="E213" s="20"/>
      <c r="F213" s="20"/>
    </row>
    <row r="214" spans="1:6" ht="15.75" customHeight="1" x14ac:dyDescent="0.3">
      <c r="A214" s="1"/>
      <c r="C214" s="1"/>
      <c r="D214" s="20"/>
      <c r="E214" s="20"/>
      <c r="F214" s="20"/>
    </row>
    <row r="215" spans="1:6" ht="15.75" customHeight="1" x14ac:dyDescent="0.3">
      <c r="A215" s="1"/>
      <c r="C215" s="1"/>
      <c r="D215" s="20"/>
      <c r="E215" s="20"/>
      <c r="F215" s="20"/>
    </row>
    <row r="216" spans="1:6" ht="15.75" customHeight="1" x14ac:dyDescent="0.3">
      <c r="A216" s="1"/>
      <c r="C216" s="1"/>
      <c r="D216" s="20"/>
      <c r="E216" s="20"/>
      <c r="F216" s="20"/>
    </row>
    <row r="217" spans="1:6" ht="15.75" customHeight="1" x14ac:dyDescent="0.3">
      <c r="A217" s="1"/>
      <c r="C217" s="1"/>
      <c r="D217" s="20"/>
      <c r="E217" s="20"/>
      <c r="F217" s="20"/>
    </row>
    <row r="218" spans="1:6" ht="15.75" customHeight="1" x14ac:dyDescent="0.3">
      <c r="A218" s="1"/>
      <c r="C218" s="1"/>
      <c r="D218" s="20"/>
      <c r="E218" s="20"/>
      <c r="F218" s="20"/>
    </row>
    <row r="219" spans="1:6" ht="15.75" customHeight="1" x14ac:dyDescent="0.3">
      <c r="A219" s="1"/>
      <c r="C219" s="1"/>
      <c r="D219" s="20"/>
      <c r="E219" s="20"/>
      <c r="F219" s="20"/>
    </row>
    <row r="220" spans="1:6" ht="15.75" customHeight="1" x14ac:dyDescent="0.3">
      <c r="A220" s="1"/>
      <c r="C220" s="1"/>
      <c r="D220" s="20"/>
      <c r="E220" s="20"/>
      <c r="F220" s="20"/>
    </row>
    <row r="221" spans="1:6" ht="15.75" customHeight="1" x14ac:dyDescent="0.3">
      <c r="A221" s="1"/>
      <c r="C221" s="1"/>
      <c r="D221" s="20"/>
      <c r="E221" s="20"/>
      <c r="F221" s="20"/>
    </row>
    <row r="222" spans="1:6" ht="15.75" customHeight="1" x14ac:dyDescent="0.3">
      <c r="A222" s="1"/>
      <c r="C222" s="1"/>
      <c r="D222" s="20"/>
      <c r="E222" s="20"/>
      <c r="F222" s="20"/>
    </row>
    <row r="223" spans="1:6" ht="15.75" customHeight="1" x14ac:dyDescent="0.3">
      <c r="A223" s="1"/>
      <c r="C223" s="1"/>
      <c r="D223" s="20"/>
      <c r="E223" s="20"/>
      <c r="F223" s="20"/>
    </row>
    <row r="224" spans="1:6" ht="15.75" customHeight="1" x14ac:dyDescent="0.3">
      <c r="A224" s="1"/>
      <c r="C224" s="1"/>
      <c r="D224" s="20"/>
      <c r="E224" s="20"/>
      <c r="F224" s="20"/>
    </row>
    <row r="225" spans="1:6" ht="15.75" customHeight="1" x14ac:dyDescent="0.3">
      <c r="A225" s="1"/>
      <c r="C225" s="1"/>
      <c r="D225" s="20"/>
      <c r="E225" s="20"/>
      <c r="F225" s="20"/>
    </row>
    <row r="226" spans="1:6" ht="15.75" customHeight="1" x14ac:dyDescent="0.3">
      <c r="A226" s="1"/>
      <c r="C226" s="1"/>
      <c r="D226" s="20"/>
      <c r="E226" s="20"/>
      <c r="F226" s="20"/>
    </row>
    <row r="227" spans="1:6" ht="15.75" customHeight="1" x14ac:dyDescent="0.3">
      <c r="A227" s="1"/>
      <c r="C227" s="1"/>
      <c r="D227" s="20"/>
      <c r="E227" s="20"/>
      <c r="F227" s="20"/>
    </row>
    <row r="228" spans="1:6" ht="15.75" customHeight="1" x14ac:dyDescent="0.3">
      <c r="A228" s="1"/>
      <c r="C228" s="1"/>
      <c r="D228" s="20"/>
      <c r="E228" s="20"/>
      <c r="F228" s="20"/>
    </row>
    <row r="229" spans="1:6" ht="15.75" customHeight="1" x14ac:dyDescent="0.3">
      <c r="A229" s="1"/>
      <c r="C229" s="1"/>
      <c r="D229" s="20"/>
      <c r="E229" s="20"/>
      <c r="F229" s="20"/>
    </row>
    <row r="230" spans="1:6" ht="15.75" customHeight="1" x14ac:dyDescent="0.3">
      <c r="A230" s="1"/>
      <c r="C230" s="1"/>
      <c r="D230" s="20"/>
      <c r="E230" s="20"/>
      <c r="F230" s="20"/>
    </row>
    <row r="231" spans="1:6" ht="15.75" customHeight="1" x14ac:dyDescent="0.3">
      <c r="A231" s="1"/>
      <c r="C231" s="1"/>
      <c r="D231" s="20"/>
      <c r="E231" s="20"/>
      <c r="F231" s="20"/>
    </row>
    <row r="232" spans="1:6" ht="15.75" customHeight="1" x14ac:dyDescent="0.3">
      <c r="A232" s="1"/>
      <c r="C232" s="1"/>
      <c r="D232" s="20"/>
      <c r="E232" s="20"/>
      <c r="F232" s="20"/>
    </row>
    <row r="233" spans="1:6" ht="15.75" customHeight="1" x14ac:dyDescent="0.3">
      <c r="A233" s="1"/>
      <c r="C233" s="1"/>
      <c r="D233" s="20"/>
      <c r="E233" s="20"/>
      <c r="F233" s="20"/>
    </row>
    <row r="234" spans="1:6" ht="15.75" customHeight="1" x14ac:dyDescent="0.3">
      <c r="A234" s="1"/>
      <c r="C234" s="1"/>
      <c r="D234" s="20"/>
      <c r="E234" s="20"/>
      <c r="F234" s="20"/>
    </row>
    <row r="235" spans="1:6" ht="15.75" customHeight="1" x14ac:dyDescent="0.3">
      <c r="A235" s="1"/>
      <c r="C235" s="1"/>
      <c r="D235" s="20"/>
      <c r="E235" s="20"/>
      <c r="F235" s="20"/>
    </row>
    <row r="236" spans="1:6" ht="15.75" customHeight="1" x14ac:dyDescent="0.3">
      <c r="A236" s="1"/>
      <c r="C236" s="1"/>
      <c r="D236" s="20"/>
      <c r="E236" s="20"/>
      <c r="F236" s="20"/>
    </row>
    <row r="237" spans="1:6" ht="15.75" customHeight="1" x14ac:dyDescent="0.3">
      <c r="A237" s="1"/>
      <c r="C237" s="1"/>
      <c r="D237" s="20"/>
      <c r="E237" s="20"/>
      <c r="F237" s="20"/>
    </row>
    <row r="238" spans="1:6" ht="15.75" customHeight="1" x14ac:dyDescent="0.3">
      <c r="A238" s="1"/>
      <c r="C238" s="1"/>
      <c r="D238" s="20"/>
      <c r="E238" s="20"/>
      <c r="F238" s="20"/>
    </row>
    <row r="239" spans="1:6" ht="15.75" customHeight="1" x14ac:dyDescent="0.3">
      <c r="A239" s="1"/>
      <c r="C239" s="1"/>
      <c r="D239" s="20"/>
      <c r="E239" s="20"/>
      <c r="F239" s="20"/>
    </row>
    <row r="240" spans="1:6" ht="15.75" customHeight="1" x14ac:dyDescent="0.3">
      <c r="A240" s="1"/>
      <c r="C240" s="1"/>
      <c r="D240" s="20"/>
      <c r="E240" s="20"/>
      <c r="F240" s="20"/>
    </row>
    <row r="241" spans="1:6" ht="15.75" customHeight="1" x14ac:dyDescent="0.3">
      <c r="A241" s="1"/>
      <c r="C241" s="1"/>
      <c r="D241" s="20"/>
      <c r="E241" s="20"/>
      <c r="F241" s="20"/>
    </row>
    <row r="242" spans="1:6" ht="15.75" customHeight="1" x14ac:dyDescent="0.3">
      <c r="A242" s="1"/>
      <c r="C242" s="1"/>
      <c r="D242" s="20"/>
      <c r="E242" s="20"/>
      <c r="F242" s="20"/>
    </row>
    <row r="243" spans="1:6" ht="15.75" customHeight="1" x14ac:dyDescent="0.3">
      <c r="A243" s="1"/>
      <c r="C243" s="1"/>
      <c r="D243" s="20"/>
      <c r="E243" s="20"/>
      <c r="F243" s="20"/>
    </row>
    <row r="244" spans="1:6" ht="15.75" customHeight="1" x14ac:dyDescent="0.3">
      <c r="A244" s="1"/>
      <c r="C244" s="1"/>
      <c r="D244" s="20"/>
      <c r="E244" s="20"/>
      <c r="F244" s="20"/>
    </row>
    <row r="245" spans="1:6" ht="15.75" customHeight="1" x14ac:dyDescent="0.3">
      <c r="A245" s="1"/>
      <c r="C245" s="1"/>
      <c r="D245" s="20"/>
      <c r="E245" s="20"/>
      <c r="F245" s="20"/>
    </row>
    <row r="246" spans="1:6" ht="15.75" customHeight="1" x14ac:dyDescent="0.3">
      <c r="A246" s="1"/>
      <c r="C246" s="1"/>
      <c r="D246" s="20"/>
      <c r="E246" s="20"/>
      <c r="F246" s="20"/>
    </row>
    <row r="247" spans="1:6" ht="15.75" customHeight="1" x14ac:dyDescent="0.3">
      <c r="A247" s="1"/>
      <c r="C247" s="1"/>
      <c r="D247" s="20"/>
      <c r="E247" s="20"/>
      <c r="F247" s="20"/>
    </row>
    <row r="248" spans="1:6" ht="15.75" customHeight="1" x14ac:dyDescent="0.3">
      <c r="A248" s="1"/>
      <c r="C248" s="1"/>
      <c r="D248" s="20"/>
      <c r="E248" s="20"/>
      <c r="F248" s="20"/>
    </row>
    <row r="249" spans="1:6" ht="15.75" customHeight="1" x14ac:dyDescent="0.3">
      <c r="A249" s="1"/>
      <c r="C249" s="1"/>
      <c r="D249" s="20"/>
      <c r="E249" s="20"/>
      <c r="F249" s="20"/>
    </row>
    <row r="250" spans="1:6" ht="15.75" customHeight="1" x14ac:dyDescent="0.3">
      <c r="A250" s="1"/>
      <c r="C250" s="1"/>
      <c r="D250" s="20"/>
      <c r="E250" s="20"/>
      <c r="F250" s="20"/>
    </row>
    <row r="251" spans="1:6" ht="15.75" customHeight="1" x14ac:dyDescent="0.3">
      <c r="A251" s="1"/>
      <c r="C251" s="1"/>
      <c r="D251" s="20"/>
      <c r="E251" s="20"/>
      <c r="F251" s="20"/>
    </row>
    <row r="252" spans="1:6" ht="15.75" customHeight="1" x14ac:dyDescent="0.3">
      <c r="A252" s="1"/>
      <c r="C252" s="1"/>
      <c r="D252" s="20"/>
      <c r="E252" s="20"/>
      <c r="F252" s="20"/>
    </row>
    <row r="253" spans="1:6" ht="15.75" customHeight="1" x14ac:dyDescent="0.3">
      <c r="A253" s="1"/>
      <c r="C253" s="1"/>
      <c r="D253" s="20"/>
      <c r="E253" s="20"/>
      <c r="F253" s="20"/>
    </row>
    <row r="254" spans="1:6" ht="15.75" customHeight="1" x14ac:dyDescent="0.3">
      <c r="A254" s="1"/>
      <c r="C254" s="1"/>
      <c r="D254" s="20"/>
      <c r="E254" s="20"/>
      <c r="F254" s="20"/>
    </row>
    <row r="255" spans="1:6" ht="15.75" customHeight="1" x14ac:dyDescent="0.3">
      <c r="A255" s="1"/>
      <c r="C255" s="1"/>
      <c r="D255" s="20"/>
      <c r="E255" s="20"/>
      <c r="F255" s="20"/>
    </row>
    <row r="256" spans="1:6" ht="15.75" customHeight="1" x14ac:dyDescent="0.3">
      <c r="A256" s="1"/>
      <c r="C256" s="1"/>
      <c r="D256" s="20"/>
      <c r="E256" s="20"/>
      <c r="F256" s="20"/>
    </row>
    <row r="257" spans="1:6" ht="15.75" customHeight="1" x14ac:dyDescent="0.3">
      <c r="A257" s="1"/>
      <c r="C257" s="1"/>
      <c r="D257" s="20"/>
      <c r="E257" s="20"/>
      <c r="F257" s="20"/>
    </row>
    <row r="258" spans="1:6" ht="15.75" customHeight="1" x14ac:dyDescent="0.3">
      <c r="A258" s="1"/>
      <c r="C258" s="1"/>
      <c r="D258" s="20"/>
      <c r="E258" s="20"/>
      <c r="F258" s="20"/>
    </row>
    <row r="259" spans="1:6" ht="15.75" customHeight="1" x14ac:dyDescent="0.3">
      <c r="A259" s="1"/>
      <c r="C259" s="1"/>
      <c r="D259" s="20"/>
      <c r="E259" s="20"/>
      <c r="F259" s="20"/>
    </row>
    <row r="260" spans="1:6" ht="15.75" customHeight="1" x14ac:dyDescent="0.3">
      <c r="A260" s="1"/>
      <c r="C260" s="1"/>
      <c r="D260" s="20"/>
      <c r="E260" s="20"/>
      <c r="F260" s="20"/>
    </row>
    <row r="261" spans="1:6" ht="15.75" customHeight="1" x14ac:dyDescent="0.3">
      <c r="A261" s="1"/>
      <c r="C261" s="1"/>
      <c r="D261" s="20"/>
      <c r="E261" s="20"/>
      <c r="F261" s="20"/>
    </row>
    <row r="262" spans="1:6" ht="15.75" customHeight="1" x14ac:dyDescent="0.3">
      <c r="A262" s="1"/>
      <c r="C262" s="1"/>
      <c r="D262" s="20"/>
      <c r="E262" s="20"/>
      <c r="F262" s="20"/>
    </row>
    <row r="263" spans="1:6" ht="15.75" customHeight="1" x14ac:dyDescent="0.3">
      <c r="A263" s="1"/>
      <c r="C263" s="1"/>
      <c r="D263" s="20"/>
      <c r="E263" s="20"/>
      <c r="F263" s="20"/>
    </row>
    <row r="264" spans="1:6" ht="15.75" customHeight="1" x14ac:dyDescent="0.3">
      <c r="A264" s="1"/>
      <c r="C264" s="1"/>
      <c r="D264" s="20"/>
      <c r="E264" s="20"/>
      <c r="F264" s="20"/>
    </row>
    <row r="265" spans="1:6" ht="15.75" customHeight="1" x14ac:dyDescent="0.3">
      <c r="A265" s="1"/>
      <c r="C265" s="1"/>
      <c r="D265" s="20"/>
      <c r="E265" s="20"/>
      <c r="F265" s="20"/>
    </row>
    <row r="266" spans="1:6" ht="15.75" customHeight="1" x14ac:dyDescent="0.3">
      <c r="A266" s="1"/>
      <c r="C266" s="1"/>
      <c r="D266" s="20"/>
      <c r="E266" s="20"/>
      <c r="F266" s="20"/>
    </row>
    <row r="267" spans="1:6" ht="15.75" customHeight="1" x14ac:dyDescent="0.3">
      <c r="A267" s="1"/>
      <c r="C267" s="1"/>
      <c r="D267" s="20"/>
      <c r="E267" s="20"/>
      <c r="F267" s="20"/>
    </row>
    <row r="268" spans="1:6" ht="15.75" customHeight="1" x14ac:dyDescent="0.3">
      <c r="A268" s="1"/>
      <c r="C268" s="1"/>
      <c r="D268" s="20"/>
      <c r="E268" s="20"/>
      <c r="F268" s="20"/>
    </row>
    <row r="269" spans="1:6" ht="15.75" customHeight="1" x14ac:dyDescent="0.3">
      <c r="A269" s="1"/>
      <c r="C269" s="1"/>
      <c r="D269" s="20"/>
      <c r="E269" s="20"/>
      <c r="F269" s="20"/>
    </row>
    <row r="270" spans="1:6" ht="15.75" customHeight="1" x14ac:dyDescent="0.3">
      <c r="A270" s="1"/>
      <c r="C270" s="1"/>
      <c r="D270" s="20"/>
      <c r="E270" s="20"/>
      <c r="F270" s="20"/>
    </row>
    <row r="271" spans="1:6" ht="15.75" customHeight="1" x14ac:dyDescent="0.3">
      <c r="A271" s="1"/>
      <c r="C271" s="1"/>
      <c r="D271" s="20"/>
      <c r="E271" s="20"/>
      <c r="F271" s="20"/>
    </row>
    <row r="272" spans="1:6" ht="15.75" customHeight="1" x14ac:dyDescent="0.3">
      <c r="A272" s="1"/>
      <c r="C272" s="1"/>
      <c r="D272" s="20"/>
      <c r="E272" s="20"/>
      <c r="F272" s="20"/>
    </row>
    <row r="273" spans="1:6" ht="15.75" customHeight="1" x14ac:dyDescent="0.3">
      <c r="A273" s="1"/>
      <c r="C273" s="1"/>
      <c r="D273" s="20"/>
      <c r="E273" s="20"/>
      <c r="F273" s="20"/>
    </row>
    <row r="274" spans="1:6" ht="15.75" customHeight="1" x14ac:dyDescent="0.3">
      <c r="A274" s="1"/>
      <c r="C274" s="1"/>
      <c r="D274" s="20"/>
      <c r="E274" s="20"/>
      <c r="F274" s="20"/>
    </row>
    <row r="275" spans="1:6" ht="15.75" customHeight="1" x14ac:dyDescent="0.3">
      <c r="A275" s="1"/>
      <c r="C275" s="1"/>
      <c r="D275" s="20"/>
      <c r="E275" s="20"/>
      <c r="F275" s="20"/>
    </row>
    <row r="276" spans="1:6" ht="15.75" customHeight="1" x14ac:dyDescent="0.3">
      <c r="A276" s="1"/>
      <c r="C276" s="1"/>
      <c r="D276" s="20"/>
      <c r="E276" s="20"/>
      <c r="F276" s="20"/>
    </row>
    <row r="277" spans="1:6" ht="15.75" customHeight="1" x14ac:dyDescent="0.3">
      <c r="A277" s="1"/>
      <c r="C277" s="1"/>
      <c r="D277" s="20"/>
      <c r="E277" s="20"/>
      <c r="F277" s="20"/>
    </row>
    <row r="278" spans="1:6" ht="15.75" customHeight="1" x14ac:dyDescent="0.3">
      <c r="A278" s="1"/>
      <c r="C278" s="1"/>
      <c r="D278" s="20"/>
      <c r="E278" s="20"/>
      <c r="F278" s="20"/>
    </row>
    <row r="279" spans="1:6" ht="15.75" customHeight="1" x14ac:dyDescent="0.3">
      <c r="A279" s="1"/>
      <c r="C279" s="1"/>
      <c r="D279" s="20"/>
      <c r="E279" s="20"/>
      <c r="F279" s="20"/>
    </row>
    <row r="280" spans="1:6" ht="15.75" customHeight="1" x14ac:dyDescent="0.3">
      <c r="A280" s="1"/>
      <c r="C280" s="1"/>
      <c r="D280" s="20"/>
      <c r="E280" s="20"/>
      <c r="F280" s="20"/>
    </row>
    <row r="281" spans="1:6" ht="15.75" customHeight="1" x14ac:dyDescent="0.3">
      <c r="A281" s="1"/>
      <c r="C281" s="1"/>
      <c r="D281" s="20"/>
      <c r="E281" s="20"/>
      <c r="F281" s="20"/>
    </row>
    <row r="282" spans="1:6" ht="15.75" customHeight="1" x14ac:dyDescent="0.3">
      <c r="A282" s="1"/>
      <c r="C282" s="1"/>
      <c r="D282" s="20"/>
      <c r="E282" s="20"/>
      <c r="F282" s="20"/>
    </row>
    <row r="283" spans="1:6" ht="15.75" customHeight="1" x14ac:dyDescent="0.3">
      <c r="A283" s="1"/>
      <c r="C283" s="1"/>
      <c r="D283" s="20"/>
      <c r="E283" s="20"/>
      <c r="F283" s="20"/>
    </row>
    <row r="284" spans="1:6" ht="15.75" customHeight="1" x14ac:dyDescent="0.3">
      <c r="A284" s="1"/>
      <c r="C284" s="1"/>
      <c r="D284" s="20"/>
      <c r="E284" s="20"/>
      <c r="F284" s="20"/>
    </row>
    <row r="285" spans="1:6" ht="15.75" customHeight="1" x14ac:dyDescent="0.3">
      <c r="A285" s="1"/>
      <c r="C285" s="1"/>
      <c r="D285" s="20"/>
      <c r="E285" s="20"/>
      <c r="F285" s="20"/>
    </row>
    <row r="286" spans="1:6" ht="15.75" customHeight="1" x14ac:dyDescent="0.3">
      <c r="A286" s="1"/>
      <c r="C286" s="1"/>
      <c r="D286" s="20"/>
      <c r="E286" s="20"/>
      <c r="F286" s="20"/>
    </row>
    <row r="287" spans="1:6" ht="15.75" customHeight="1" x14ac:dyDescent="0.3">
      <c r="A287" s="1"/>
      <c r="C287" s="1"/>
      <c r="D287" s="20"/>
      <c r="E287" s="20"/>
      <c r="F287" s="20"/>
    </row>
    <row r="288" spans="1:6" ht="15.75" customHeight="1" x14ac:dyDescent="0.3">
      <c r="A288" s="1"/>
      <c r="C288" s="1"/>
      <c r="D288" s="20"/>
      <c r="E288" s="20"/>
      <c r="F288" s="20"/>
    </row>
    <row r="289" spans="1:6" ht="15.75" customHeight="1" x14ac:dyDescent="0.3">
      <c r="A289" s="1"/>
      <c r="C289" s="1"/>
      <c r="D289" s="20"/>
      <c r="E289" s="20"/>
      <c r="F289" s="20"/>
    </row>
    <row r="290" spans="1:6" ht="15.75" customHeight="1" x14ac:dyDescent="0.3">
      <c r="A290" s="1"/>
      <c r="C290" s="1"/>
      <c r="D290" s="20"/>
      <c r="E290" s="20"/>
      <c r="F290" s="20"/>
    </row>
    <row r="291" spans="1:6" ht="15.75" customHeight="1" x14ac:dyDescent="0.3">
      <c r="A291" s="1"/>
      <c r="C291" s="1"/>
      <c r="D291" s="20"/>
      <c r="E291" s="20"/>
      <c r="F291" s="20"/>
    </row>
    <row r="292" spans="1:6" ht="15.75" customHeight="1" x14ac:dyDescent="0.3">
      <c r="A292" s="1"/>
      <c r="C292" s="1"/>
      <c r="D292" s="20"/>
      <c r="E292" s="20"/>
      <c r="F292" s="20"/>
    </row>
    <row r="293" spans="1:6" ht="15.75" customHeight="1" x14ac:dyDescent="0.3">
      <c r="A293" s="1"/>
      <c r="C293" s="1"/>
      <c r="D293" s="20"/>
      <c r="E293" s="20"/>
      <c r="F293" s="20"/>
    </row>
    <row r="294" spans="1:6" ht="15.75" customHeight="1" x14ac:dyDescent="0.3">
      <c r="A294" s="1"/>
      <c r="C294" s="1"/>
      <c r="D294" s="20"/>
      <c r="E294" s="20"/>
      <c r="F294" s="20"/>
    </row>
    <row r="295" spans="1:6" ht="15.75" customHeight="1" x14ac:dyDescent="0.3">
      <c r="A295" s="1"/>
      <c r="C295" s="1"/>
      <c r="D295" s="20"/>
      <c r="E295" s="20"/>
      <c r="F295" s="20"/>
    </row>
    <row r="296" spans="1:6" ht="15.75" customHeight="1" x14ac:dyDescent="0.3">
      <c r="A296" s="1"/>
      <c r="C296" s="1"/>
      <c r="D296" s="20"/>
      <c r="E296" s="20"/>
      <c r="F296" s="20"/>
    </row>
    <row r="297" spans="1:6" ht="15.75" customHeight="1" x14ac:dyDescent="0.3">
      <c r="A297" s="1"/>
      <c r="C297" s="1"/>
      <c r="D297" s="20"/>
      <c r="E297" s="20"/>
      <c r="F297" s="20"/>
    </row>
    <row r="298" spans="1:6" ht="15.75" customHeight="1" x14ac:dyDescent="0.3">
      <c r="A298" s="1"/>
      <c r="C298" s="1"/>
      <c r="D298" s="20"/>
      <c r="E298" s="20"/>
      <c r="F298" s="20"/>
    </row>
    <row r="299" spans="1:6" ht="15.75" customHeight="1" x14ac:dyDescent="0.3">
      <c r="A299" s="1"/>
      <c r="C299" s="1"/>
      <c r="D299" s="20"/>
      <c r="E299" s="20"/>
      <c r="F299" s="20"/>
    </row>
    <row r="300" spans="1:6" ht="15.75" customHeight="1" x14ac:dyDescent="0.3">
      <c r="A300" s="1"/>
      <c r="C300" s="1"/>
      <c r="D300" s="20"/>
      <c r="E300" s="20"/>
      <c r="F300" s="20"/>
    </row>
    <row r="301" spans="1:6" ht="15.75" customHeight="1" x14ac:dyDescent="0.3">
      <c r="A301" s="1"/>
      <c r="C301" s="1"/>
      <c r="D301" s="20"/>
      <c r="E301" s="20"/>
      <c r="F301" s="20"/>
    </row>
    <row r="302" spans="1:6" ht="15.75" customHeight="1" x14ac:dyDescent="0.3">
      <c r="A302" s="1"/>
      <c r="C302" s="1"/>
      <c r="D302" s="20"/>
      <c r="E302" s="20"/>
      <c r="F302" s="20"/>
    </row>
    <row r="303" spans="1:6" ht="15.75" customHeight="1" x14ac:dyDescent="0.3">
      <c r="A303" s="1"/>
      <c r="C303" s="1"/>
      <c r="D303" s="20"/>
      <c r="E303" s="20"/>
      <c r="F303" s="20"/>
    </row>
    <row r="304" spans="1:6" ht="15.75" customHeight="1" x14ac:dyDescent="0.3">
      <c r="A304" s="1"/>
      <c r="C304" s="1"/>
      <c r="D304" s="20"/>
      <c r="E304" s="20"/>
      <c r="F304" s="20"/>
    </row>
    <row r="305" spans="1:6" ht="15.75" customHeight="1" x14ac:dyDescent="0.3">
      <c r="A305" s="1"/>
      <c r="C305" s="1"/>
      <c r="D305" s="20"/>
      <c r="E305" s="20"/>
      <c r="F305" s="20"/>
    </row>
    <row r="306" spans="1:6" ht="15.75" customHeight="1" x14ac:dyDescent="0.3">
      <c r="A306" s="1"/>
      <c r="C306" s="1"/>
      <c r="D306" s="20"/>
      <c r="E306" s="20"/>
      <c r="F306" s="20"/>
    </row>
    <row r="307" spans="1:6" ht="15.75" customHeight="1" x14ac:dyDescent="0.3">
      <c r="A307" s="1"/>
      <c r="C307" s="1"/>
      <c r="D307" s="20"/>
      <c r="E307" s="20"/>
      <c r="F307" s="20"/>
    </row>
    <row r="308" spans="1:6" ht="15.75" customHeight="1" x14ac:dyDescent="0.3">
      <c r="A308" s="1"/>
      <c r="C308" s="1"/>
      <c r="D308" s="20"/>
      <c r="E308" s="20"/>
      <c r="F308" s="20"/>
    </row>
    <row r="309" spans="1:6" ht="15.75" customHeight="1" x14ac:dyDescent="0.3">
      <c r="A309" s="1"/>
      <c r="C309" s="1"/>
      <c r="D309" s="20"/>
      <c r="E309" s="20"/>
      <c r="F309" s="20"/>
    </row>
    <row r="310" spans="1:6" ht="15.75" customHeight="1" x14ac:dyDescent="0.3">
      <c r="A310" s="1"/>
      <c r="C310" s="1"/>
      <c r="D310" s="20"/>
      <c r="E310" s="20"/>
      <c r="F310" s="20"/>
    </row>
    <row r="311" spans="1:6" ht="15.75" customHeight="1" x14ac:dyDescent="0.3">
      <c r="A311" s="1"/>
      <c r="C311" s="1"/>
      <c r="D311" s="20"/>
      <c r="E311" s="20"/>
      <c r="F311" s="20"/>
    </row>
    <row r="312" spans="1:6" ht="15.75" customHeight="1" x14ac:dyDescent="0.3">
      <c r="A312" s="1"/>
      <c r="C312" s="1"/>
      <c r="D312" s="20"/>
      <c r="E312" s="20"/>
      <c r="F312" s="20"/>
    </row>
    <row r="313" spans="1:6" ht="15.75" customHeight="1" x14ac:dyDescent="0.3">
      <c r="A313" s="1"/>
      <c r="C313" s="1"/>
      <c r="D313" s="20"/>
      <c r="E313" s="20"/>
      <c r="F313" s="20"/>
    </row>
    <row r="314" spans="1:6" ht="15.75" customHeight="1" x14ac:dyDescent="0.3">
      <c r="A314" s="1"/>
      <c r="C314" s="1"/>
      <c r="D314" s="20"/>
      <c r="E314" s="20"/>
      <c r="F314" s="20"/>
    </row>
    <row r="315" spans="1:6" ht="15.75" customHeight="1" x14ac:dyDescent="0.3">
      <c r="A315" s="1"/>
      <c r="C315" s="1"/>
      <c r="D315" s="20"/>
      <c r="E315" s="20"/>
      <c r="F315" s="20"/>
    </row>
    <row r="316" spans="1:6" ht="15.75" customHeight="1" x14ac:dyDescent="0.3">
      <c r="A316" s="1"/>
      <c r="C316" s="1"/>
      <c r="D316" s="20"/>
      <c r="E316" s="20"/>
      <c r="F316" s="20"/>
    </row>
    <row r="317" spans="1:6" ht="15.75" customHeight="1" x14ac:dyDescent="0.3">
      <c r="A317" s="1"/>
      <c r="C317" s="1"/>
      <c r="D317" s="20"/>
      <c r="E317" s="20"/>
      <c r="F317" s="20"/>
    </row>
    <row r="318" spans="1:6" ht="15.75" customHeight="1" x14ac:dyDescent="0.3">
      <c r="A318" s="1"/>
      <c r="C318" s="1"/>
      <c r="D318" s="20"/>
      <c r="E318" s="20"/>
      <c r="F318" s="20"/>
    </row>
    <row r="319" spans="1:6" ht="15.75" customHeight="1" x14ac:dyDescent="0.3">
      <c r="A319" s="1"/>
      <c r="C319" s="1"/>
      <c r="D319" s="20"/>
      <c r="E319" s="20"/>
      <c r="F319" s="20"/>
    </row>
    <row r="320" spans="1:6" ht="15.75" customHeight="1" x14ac:dyDescent="0.3">
      <c r="A320" s="1"/>
      <c r="C320" s="1"/>
      <c r="D320" s="20"/>
      <c r="E320" s="20"/>
      <c r="F320" s="20"/>
    </row>
    <row r="321" spans="1:6" ht="15.75" customHeight="1" x14ac:dyDescent="0.3">
      <c r="A321" s="1"/>
      <c r="C321" s="1"/>
      <c r="D321" s="20"/>
      <c r="E321" s="20"/>
      <c r="F321" s="20"/>
    </row>
    <row r="322" spans="1:6" ht="15.75" customHeight="1" x14ac:dyDescent="0.3">
      <c r="A322" s="1"/>
      <c r="C322" s="1"/>
      <c r="D322" s="20"/>
      <c r="E322" s="20"/>
      <c r="F322" s="20"/>
    </row>
    <row r="323" spans="1:6" ht="15.75" customHeight="1" x14ac:dyDescent="0.3">
      <c r="A323" s="1"/>
      <c r="C323" s="1"/>
      <c r="D323" s="20"/>
      <c r="E323" s="20"/>
      <c r="F323" s="20"/>
    </row>
    <row r="324" spans="1:6" ht="15.75" customHeight="1" x14ac:dyDescent="0.3">
      <c r="A324" s="1"/>
      <c r="C324" s="1"/>
      <c r="D324" s="20"/>
      <c r="E324" s="20"/>
      <c r="F324" s="20"/>
    </row>
    <row r="325" spans="1:6" ht="15.75" customHeight="1" x14ac:dyDescent="0.3">
      <c r="A325" s="1"/>
      <c r="C325" s="1"/>
      <c r="D325" s="20"/>
      <c r="E325" s="20"/>
      <c r="F325" s="20"/>
    </row>
    <row r="326" spans="1:6" ht="15.75" customHeight="1" x14ac:dyDescent="0.3">
      <c r="A326" s="1"/>
      <c r="C326" s="1"/>
      <c r="D326" s="20"/>
      <c r="E326" s="20"/>
      <c r="F326" s="20"/>
    </row>
    <row r="327" spans="1:6" ht="15.75" customHeight="1" x14ac:dyDescent="0.3">
      <c r="A327" s="1"/>
      <c r="C327" s="1"/>
      <c r="D327" s="20"/>
      <c r="E327" s="20"/>
      <c r="F327" s="20"/>
    </row>
    <row r="328" spans="1:6" ht="15.75" customHeight="1" x14ac:dyDescent="0.3">
      <c r="A328" s="1"/>
      <c r="C328" s="1"/>
      <c r="D328" s="20"/>
      <c r="E328" s="20"/>
      <c r="F328" s="20"/>
    </row>
    <row r="329" spans="1:6" ht="15.75" customHeight="1" x14ac:dyDescent="0.3">
      <c r="A329" s="1"/>
      <c r="C329" s="1"/>
      <c r="D329" s="20"/>
      <c r="E329" s="20"/>
      <c r="F329" s="20"/>
    </row>
    <row r="330" spans="1:6" ht="15.75" customHeight="1" x14ac:dyDescent="0.3">
      <c r="A330" s="1"/>
      <c r="C330" s="1"/>
      <c r="D330" s="20"/>
      <c r="E330" s="20"/>
      <c r="F330" s="20"/>
    </row>
    <row r="331" spans="1:6" ht="15.75" customHeight="1" x14ac:dyDescent="0.3">
      <c r="A331" s="1"/>
      <c r="C331" s="1"/>
      <c r="D331" s="20"/>
      <c r="E331" s="20"/>
      <c r="F331" s="20"/>
    </row>
    <row r="332" spans="1:6" ht="15.75" customHeight="1" x14ac:dyDescent="0.3">
      <c r="A332" s="1"/>
      <c r="C332" s="1"/>
      <c r="D332" s="20"/>
      <c r="E332" s="20"/>
      <c r="F332" s="20"/>
    </row>
    <row r="333" spans="1:6" ht="15.75" customHeight="1" x14ac:dyDescent="0.3">
      <c r="A333" s="1"/>
      <c r="C333" s="1"/>
      <c r="D333" s="20"/>
      <c r="E333" s="20"/>
      <c r="F333" s="20"/>
    </row>
    <row r="334" spans="1:6" ht="15.75" customHeight="1" x14ac:dyDescent="0.3">
      <c r="A334" s="1"/>
      <c r="C334" s="1"/>
      <c r="D334" s="20"/>
      <c r="E334" s="20"/>
      <c r="F334" s="20"/>
    </row>
    <row r="335" spans="1:6" ht="15.75" customHeight="1" x14ac:dyDescent="0.3">
      <c r="A335" s="1"/>
      <c r="C335" s="1"/>
      <c r="D335" s="20"/>
      <c r="E335" s="20"/>
      <c r="F335" s="20"/>
    </row>
    <row r="336" spans="1:6" ht="15.75" customHeight="1" x14ac:dyDescent="0.3">
      <c r="A336" s="1"/>
      <c r="C336" s="1"/>
      <c r="D336" s="20"/>
      <c r="E336" s="20"/>
      <c r="F336" s="20"/>
    </row>
    <row r="337" spans="1:6" ht="15.75" customHeight="1" x14ac:dyDescent="0.3">
      <c r="A337" s="1"/>
      <c r="C337" s="1"/>
      <c r="D337" s="20"/>
      <c r="E337" s="20"/>
      <c r="F337" s="20"/>
    </row>
    <row r="338" spans="1:6" ht="15.75" customHeight="1" x14ac:dyDescent="0.3">
      <c r="A338" s="1"/>
      <c r="C338" s="1"/>
      <c r="D338" s="20"/>
      <c r="E338" s="20"/>
      <c r="F338" s="20"/>
    </row>
    <row r="339" spans="1:6" ht="15.75" customHeight="1" x14ac:dyDescent="0.3">
      <c r="A339" s="1"/>
      <c r="C339" s="1"/>
      <c r="D339" s="20"/>
      <c r="E339" s="20"/>
      <c r="F339" s="20"/>
    </row>
    <row r="340" spans="1:6" ht="15.75" customHeight="1" x14ac:dyDescent="0.3">
      <c r="A340" s="1"/>
      <c r="C340" s="1"/>
      <c r="D340" s="20"/>
      <c r="E340" s="20"/>
      <c r="F340" s="20"/>
    </row>
    <row r="341" spans="1:6" ht="15.75" customHeight="1" x14ac:dyDescent="0.3">
      <c r="A341" s="1"/>
      <c r="C341" s="1"/>
      <c r="D341" s="20"/>
      <c r="E341" s="20"/>
      <c r="F341" s="20"/>
    </row>
    <row r="342" spans="1:6" ht="15.75" customHeight="1" x14ac:dyDescent="0.3">
      <c r="A342" s="1"/>
      <c r="C342" s="1"/>
      <c r="D342" s="20"/>
      <c r="E342" s="20"/>
      <c r="F342" s="20"/>
    </row>
    <row r="343" spans="1:6" ht="15.75" customHeight="1" x14ac:dyDescent="0.3">
      <c r="A343" s="1"/>
      <c r="C343" s="1"/>
      <c r="D343" s="20"/>
      <c r="E343" s="20"/>
      <c r="F343" s="20"/>
    </row>
    <row r="344" spans="1:6" ht="15.75" customHeight="1" x14ac:dyDescent="0.3">
      <c r="A344" s="1"/>
      <c r="C344" s="1"/>
      <c r="D344" s="20"/>
      <c r="E344" s="20"/>
      <c r="F344" s="20"/>
    </row>
    <row r="345" spans="1:6" ht="15.75" customHeight="1" x14ac:dyDescent="0.3">
      <c r="A345" s="1"/>
      <c r="C345" s="1"/>
      <c r="D345" s="20"/>
      <c r="E345" s="20"/>
      <c r="F345" s="20"/>
    </row>
    <row r="346" spans="1:6" ht="15.75" customHeight="1" x14ac:dyDescent="0.3">
      <c r="A346" s="1"/>
      <c r="C346" s="1"/>
      <c r="D346" s="20"/>
      <c r="E346" s="20"/>
      <c r="F346" s="20"/>
    </row>
    <row r="347" spans="1:6" ht="15.75" customHeight="1" x14ac:dyDescent="0.3">
      <c r="A347" s="1"/>
      <c r="C347" s="1"/>
      <c r="D347" s="20"/>
      <c r="E347" s="20"/>
      <c r="F347" s="20"/>
    </row>
    <row r="348" spans="1:6" ht="15.75" customHeight="1" x14ac:dyDescent="0.3">
      <c r="A348" s="1"/>
      <c r="C348" s="1"/>
      <c r="D348" s="20"/>
      <c r="E348" s="20"/>
      <c r="F348" s="20"/>
    </row>
    <row r="349" spans="1:6" ht="15.75" customHeight="1" x14ac:dyDescent="0.3">
      <c r="A349" s="1"/>
      <c r="C349" s="1"/>
      <c r="D349" s="20"/>
      <c r="E349" s="20"/>
      <c r="F349" s="20"/>
    </row>
    <row r="350" spans="1:6" ht="15.75" customHeight="1" x14ac:dyDescent="0.3">
      <c r="A350" s="1"/>
      <c r="C350" s="1"/>
      <c r="D350" s="20"/>
      <c r="E350" s="20"/>
      <c r="F350" s="20"/>
    </row>
    <row r="351" spans="1:6" ht="15.75" customHeight="1" x14ac:dyDescent="0.3">
      <c r="A351" s="1"/>
      <c r="C351" s="1"/>
      <c r="D351" s="20"/>
      <c r="E351" s="20"/>
      <c r="F351" s="20"/>
    </row>
    <row r="352" spans="1:6" ht="15.75" customHeight="1" x14ac:dyDescent="0.3">
      <c r="A352" s="1"/>
      <c r="C352" s="1"/>
      <c r="D352" s="20"/>
      <c r="E352" s="20"/>
      <c r="F352" s="20"/>
    </row>
    <row r="353" spans="1:6" ht="15.75" customHeight="1" x14ac:dyDescent="0.3">
      <c r="A353" s="1"/>
      <c r="C353" s="1"/>
      <c r="D353" s="20"/>
      <c r="E353" s="20"/>
      <c r="F353" s="20"/>
    </row>
    <row r="354" spans="1:6" ht="15.75" customHeight="1" x14ac:dyDescent="0.3">
      <c r="A354" s="1"/>
      <c r="C354" s="1"/>
      <c r="D354" s="20"/>
      <c r="E354" s="20"/>
      <c r="F354" s="20"/>
    </row>
    <row r="355" spans="1:6" ht="15.75" customHeight="1" x14ac:dyDescent="0.3">
      <c r="A355" s="1"/>
      <c r="C355" s="1"/>
      <c r="D355" s="20"/>
      <c r="E355" s="20"/>
      <c r="F355" s="20"/>
    </row>
    <row r="356" spans="1:6" ht="15.75" customHeight="1" x14ac:dyDescent="0.3">
      <c r="A356" s="1"/>
      <c r="C356" s="1"/>
      <c r="D356" s="20"/>
      <c r="E356" s="20"/>
      <c r="F356" s="20"/>
    </row>
    <row r="357" spans="1:6" ht="15.75" customHeight="1" x14ac:dyDescent="0.3">
      <c r="A357" s="1"/>
      <c r="C357" s="1"/>
      <c r="D357" s="20"/>
      <c r="E357" s="20"/>
      <c r="F357" s="20"/>
    </row>
    <row r="358" spans="1:6" ht="15.75" customHeight="1" x14ac:dyDescent="0.3">
      <c r="A358" s="1"/>
      <c r="C358" s="1"/>
      <c r="D358" s="20"/>
      <c r="E358" s="20"/>
      <c r="F358" s="20"/>
    </row>
    <row r="359" spans="1:6" ht="15.75" customHeight="1" x14ac:dyDescent="0.3">
      <c r="A359" s="1"/>
      <c r="C359" s="1"/>
      <c r="D359" s="20"/>
      <c r="E359" s="20"/>
      <c r="F359" s="20"/>
    </row>
    <row r="360" spans="1:6" ht="15.75" customHeight="1" x14ac:dyDescent="0.3">
      <c r="A360" s="1"/>
      <c r="C360" s="1"/>
      <c r="D360" s="20"/>
      <c r="E360" s="20"/>
      <c r="F360" s="20"/>
    </row>
    <row r="361" spans="1:6" ht="15.75" customHeight="1" x14ac:dyDescent="0.3">
      <c r="A361" s="1"/>
      <c r="C361" s="1"/>
      <c r="D361" s="20"/>
      <c r="E361" s="20"/>
      <c r="F361" s="20"/>
    </row>
    <row r="362" spans="1:6" ht="15.75" customHeight="1" x14ac:dyDescent="0.3">
      <c r="A362" s="1"/>
      <c r="C362" s="1"/>
      <c r="D362" s="20"/>
      <c r="E362" s="20"/>
      <c r="F362" s="20"/>
    </row>
    <row r="363" spans="1:6" ht="15.75" customHeight="1" x14ac:dyDescent="0.3">
      <c r="A363" s="1"/>
      <c r="C363" s="1"/>
      <c r="D363" s="20"/>
      <c r="E363" s="20"/>
      <c r="F363" s="20"/>
    </row>
    <row r="364" spans="1:6" ht="15.75" customHeight="1" x14ac:dyDescent="0.3">
      <c r="A364" s="1"/>
      <c r="C364" s="1"/>
      <c r="D364" s="20"/>
      <c r="E364" s="20"/>
      <c r="F364" s="20"/>
    </row>
    <row r="365" spans="1:6" ht="15.75" customHeight="1" x14ac:dyDescent="0.3">
      <c r="A365" s="1"/>
      <c r="C365" s="1"/>
      <c r="D365" s="20"/>
      <c r="E365" s="20"/>
      <c r="F365" s="20"/>
    </row>
    <row r="366" spans="1:6" ht="15.75" customHeight="1" x14ac:dyDescent="0.3">
      <c r="A366" s="1"/>
      <c r="C366" s="1"/>
      <c r="D366" s="20"/>
      <c r="E366" s="20"/>
      <c r="F366" s="20"/>
    </row>
    <row r="367" spans="1:6" ht="15.75" customHeight="1" x14ac:dyDescent="0.3">
      <c r="A367" s="1"/>
      <c r="C367" s="1"/>
      <c r="D367" s="20"/>
      <c r="E367" s="20"/>
      <c r="F367" s="20"/>
    </row>
    <row r="368" spans="1:6" ht="15.75" customHeight="1" x14ac:dyDescent="0.3">
      <c r="A368" s="1"/>
      <c r="C368" s="1"/>
      <c r="D368" s="20"/>
      <c r="E368" s="20"/>
      <c r="F368" s="20"/>
    </row>
    <row r="369" spans="1:6" ht="15.75" customHeight="1" x14ac:dyDescent="0.3">
      <c r="A369" s="1"/>
      <c r="C369" s="1"/>
      <c r="D369" s="20"/>
      <c r="E369" s="20"/>
      <c r="F369" s="20"/>
    </row>
    <row r="370" spans="1:6" ht="15.75" customHeight="1" x14ac:dyDescent="0.3">
      <c r="A370" s="1"/>
      <c r="C370" s="1"/>
      <c r="D370" s="20"/>
      <c r="E370" s="20"/>
      <c r="F370" s="20"/>
    </row>
    <row r="371" spans="1:6" ht="15.75" customHeight="1" x14ac:dyDescent="0.3">
      <c r="A371" s="1"/>
      <c r="C371" s="1"/>
      <c r="D371" s="20"/>
      <c r="E371" s="20"/>
      <c r="F371" s="20"/>
    </row>
    <row r="372" spans="1:6" ht="15.75" customHeight="1" x14ac:dyDescent="0.3">
      <c r="A372" s="1"/>
      <c r="C372" s="1"/>
      <c r="D372" s="20"/>
      <c r="E372" s="20"/>
      <c r="F372" s="20"/>
    </row>
    <row r="373" spans="1:6" ht="15.75" customHeight="1" x14ac:dyDescent="0.3">
      <c r="A373" s="1"/>
      <c r="C373" s="1"/>
      <c r="D373" s="20"/>
      <c r="E373" s="20"/>
      <c r="F373" s="20"/>
    </row>
    <row r="374" spans="1:6" ht="15.75" customHeight="1" x14ac:dyDescent="0.3">
      <c r="A374" s="1"/>
      <c r="C374" s="1"/>
      <c r="D374" s="20"/>
      <c r="E374" s="20"/>
      <c r="F374" s="20"/>
    </row>
    <row r="375" spans="1:6" ht="15.75" customHeight="1" x14ac:dyDescent="0.3">
      <c r="A375" s="1"/>
      <c r="C375" s="1"/>
      <c r="D375" s="20"/>
      <c r="E375" s="20"/>
      <c r="F375" s="20"/>
    </row>
    <row r="376" spans="1:6" ht="15.75" customHeight="1" x14ac:dyDescent="0.3">
      <c r="A376" s="1"/>
      <c r="C376" s="1"/>
      <c r="D376" s="20"/>
      <c r="E376" s="20"/>
      <c r="F376" s="20"/>
    </row>
    <row r="377" spans="1:6" ht="15.75" customHeight="1" x14ac:dyDescent="0.3">
      <c r="A377" s="1"/>
      <c r="C377" s="1"/>
      <c r="D377" s="20"/>
      <c r="E377" s="20"/>
      <c r="F377" s="20"/>
    </row>
    <row r="378" spans="1:6" ht="15.75" customHeight="1" x14ac:dyDescent="0.3">
      <c r="A378" s="1"/>
      <c r="C378" s="1"/>
      <c r="D378" s="20"/>
      <c r="E378" s="20"/>
      <c r="F378" s="20"/>
    </row>
    <row r="379" spans="1:6" ht="15.75" customHeight="1" x14ac:dyDescent="0.3">
      <c r="A379" s="1"/>
      <c r="C379" s="1"/>
      <c r="D379" s="20"/>
      <c r="E379" s="20"/>
      <c r="F379" s="20"/>
    </row>
    <row r="380" spans="1:6" ht="15.75" customHeight="1" x14ac:dyDescent="0.3">
      <c r="A380" s="1"/>
      <c r="C380" s="1"/>
      <c r="D380" s="20"/>
      <c r="E380" s="20"/>
      <c r="F380" s="20"/>
    </row>
    <row r="381" spans="1:6" ht="15.75" customHeight="1" x14ac:dyDescent="0.3">
      <c r="A381" s="1"/>
      <c r="C381" s="1"/>
      <c r="D381" s="20"/>
      <c r="E381" s="20"/>
      <c r="F381" s="20"/>
    </row>
    <row r="382" spans="1:6" ht="15.75" customHeight="1" x14ac:dyDescent="0.3">
      <c r="A382" s="1"/>
      <c r="C382" s="1"/>
      <c r="D382" s="20"/>
      <c r="E382" s="20"/>
      <c r="F382" s="20"/>
    </row>
    <row r="383" spans="1:6" ht="15.75" customHeight="1" x14ac:dyDescent="0.3">
      <c r="A383" s="1"/>
      <c r="C383" s="1"/>
      <c r="D383" s="20"/>
      <c r="E383" s="20"/>
      <c r="F383" s="20"/>
    </row>
    <row r="384" spans="1:6" ht="15.75" customHeight="1" x14ac:dyDescent="0.3">
      <c r="A384" s="1"/>
      <c r="C384" s="1"/>
      <c r="D384" s="20"/>
      <c r="E384" s="20"/>
      <c r="F384" s="20"/>
    </row>
    <row r="385" spans="1:6" ht="15.75" customHeight="1" x14ac:dyDescent="0.3">
      <c r="A385" s="1"/>
      <c r="C385" s="1"/>
      <c r="D385" s="20"/>
      <c r="E385" s="20"/>
      <c r="F385" s="20"/>
    </row>
    <row r="386" spans="1:6" ht="15.75" customHeight="1" x14ac:dyDescent="0.3">
      <c r="A386" s="1"/>
      <c r="C386" s="1"/>
      <c r="D386" s="20"/>
      <c r="E386" s="20"/>
      <c r="F386" s="20"/>
    </row>
    <row r="387" spans="1:6" ht="15.75" customHeight="1" x14ac:dyDescent="0.3">
      <c r="A387" s="1"/>
      <c r="C387" s="1"/>
      <c r="D387" s="20"/>
      <c r="E387" s="20"/>
      <c r="F387" s="20"/>
    </row>
    <row r="388" spans="1:6" ht="15.75" customHeight="1" x14ac:dyDescent="0.3">
      <c r="A388" s="1"/>
      <c r="C388" s="1"/>
      <c r="D388" s="20"/>
      <c r="E388" s="20"/>
      <c r="F388" s="20"/>
    </row>
    <row r="389" spans="1:6" ht="15.75" customHeight="1" x14ac:dyDescent="0.3">
      <c r="A389" s="1"/>
      <c r="C389" s="1"/>
      <c r="D389" s="20"/>
      <c r="E389" s="20"/>
      <c r="F389" s="20"/>
    </row>
    <row r="390" spans="1:6" ht="15.75" customHeight="1" x14ac:dyDescent="0.3">
      <c r="A390" s="1"/>
      <c r="C390" s="1"/>
      <c r="D390" s="20"/>
      <c r="E390" s="20"/>
      <c r="F390" s="20"/>
    </row>
    <row r="391" spans="1:6" ht="15.75" customHeight="1" x14ac:dyDescent="0.3">
      <c r="A391" s="1"/>
      <c r="C391" s="1"/>
      <c r="D391" s="20"/>
      <c r="E391" s="20"/>
      <c r="F391" s="20"/>
    </row>
    <row r="392" spans="1:6" ht="15.75" customHeight="1" x14ac:dyDescent="0.3">
      <c r="A392" s="1"/>
      <c r="C392" s="1"/>
      <c r="D392" s="20"/>
      <c r="E392" s="20"/>
      <c r="F392" s="20"/>
    </row>
    <row r="393" spans="1:6" ht="15.75" customHeight="1" x14ac:dyDescent="0.3">
      <c r="A393" s="1"/>
      <c r="C393" s="1"/>
      <c r="D393" s="20"/>
      <c r="E393" s="20"/>
      <c r="F393" s="20"/>
    </row>
    <row r="394" spans="1:6" ht="15.75" customHeight="1" x14ac:dyDescent="0.3">
      <c r="A394" s="1"/>
      <c r="C394" s="1"/>
      <c r="D394" s="20"/>
      <c r="E394" s="20"/>
      <c r="F394" s="20"/>
    </row>
    <row r="395" spans="1:6" ht="15.75" customHeight="1" x14ac:dyDescent="0.3">
      <c r="A395" s="1"/>
      <c r="C395" s="1"/>
      <c r="D395" s="20"/>
      <c r="E395" s="20"/>
      <c r="F395" s="20"/>
    </row>
    <row r="396" spans="1:6" ht="15.75" customHeight="1" x14ac:dyDescent="0.3">
      <c r="A396" s="1"/>
      <c r="C396" s="1"/>
      <c r="D396" s="20"/>
      <c r="E396" s="20"/>
      <c r="F396" s="20"/>
    </row>
    <row r="397" spans="1:6" ht="15.75" customHeight="1" x14ac:dyDescent="0.3">
      <c r="A397" s="1"/>
      <c r="C397" s="1"/>
      <c r="D397" s="20"/>
      <c r="E397" s="20"/>
      <c r="F397" s="20"/>
    </row>
    <row r="398" spans="1:6" ht="15.75" customHeight="1" x14ac:dyDescent="0.3">
      <c r="A398" s="1"/>
      <c r="C398" s="1"/>
      <c r="D398" s="20"/>
      <c r="E398" s="20"/>
      <c r="F398" s="20"/>
    </row>
    <row r="399" spans="1:6" ht="15.75" customHeight="1" x14ac:dyDescent="0.3">
      <c r="A399" s="1"/>
      <c r="C399" s="1"/>
      <c r="D399" s="20"/>
      <c r="E399" s="20"/>
      <c r="F399" s="20"/>
    </row>
    <row r="400" spans="1:6" ht="15.75" customHeight="1" x14ac:dyDescent="0.3">
      <c r="A400" s="1"/>
      <c r="C400" s="1"/>
      <c r="D400" s="20"/>
      <c r="E400" s="20"/>
      <c r="F400" s="20"/>
    </row>
    <row r="401" spans="1:6" ht="15.75" customHeight="1" x14ac:dyDescent="0.3">
      <c r="A401" s="1"/>
      <c r="C401" s="1"/>
      <c r="D401" s="20"/>
      <c r="E401" s="20"/>
      <c r="F401" s="20"/>
    </row>
    <row r="402" spans="1:6" ht="15.75" customHeight="1" x14ac:dyDescent="0.3">
      <c r="A402" s="1"/>
      <c r="C402" s="1"/>
      <c r="D402" s="20"/>
      <c r="E402" s="20"/>
      <c r="F402" s="20"/>
    </row>
    <row r="403" spans="1:6" ht="15.75" customHeight="1" x14ac:dyDescent="0.3">
      <c r="A403" s="1"/>
      <c r="C403" s="1"/>
      <c r="D403" s="20"/>
      <c r="E403" s="20"/>
      <c r="F403" s="20"/>
    </row>
    <row r="404" spans="1:6" ht="15.75" customHeight="1" x14ac:dyDescent="0.3">
      <c r="A404" s="1"/>
      <c r="C404" s="1"/>
      <c r="D404" s="20"/>
      <c r="E404" s="20"/>
      <c r="F404" s="20"/>
    </row>
    <row r="405" spans="1:6" ht="15.75" customHeight="1" x14ac:dyDescent="0.3">
      <c r="A405" s="1"/>
      <c r="C405" s="1"/>
      <c r="D405" s="20"/>
      <c r="E405" s="20"/>
      <c r="F405" s="20"/>
    </row>
    <row r="406" spans="1:6" ht="15.75" customHeight="1" x14ac:dyDescent="0.3">
      <c r="A406" s="1"/>
      <c r="C406" s="1"/>
      <c r="D406" s="20"/>
      <c r="E406" s="20"/>
      <c r="F406" s="20"/>
    </row>
    <row r="407" spans="1:6" ht="15.75" customHeight="1" x14ac:dyDescent="0.3">
      <c r="A407" s="1"/>
      <c r="C407" s="1"/>
      <c r="D407" s="20"/>
      <c r="E407" s="20"/>
      <c r="F407" s="20"/>
    </row>
    <row r="408" spans="1:6" ht="15.75" customHeight="1" x14ac:dyDescent="0.3">
      <c r="A408" s="1"/>
      <c r="C408" s="1"/>
      <c r="D408" s="20"/>
      <c r="E408" s="20"/>
      <c r="F408" s="20"/>
    </row>
    <row r="409" spans="1:6" ht="15.75" customHeight="1" x14ac:dyDescent="0.3">
      <c r="A409" s="1"/>
      <c r="C409" s="1"/>
      <c r="D409" s="20"/>
      <c r="E409" s="20"/>
      <c r="F409" s="20"/>
    </row>
    <row r="410" spans="1:6" ht="15.75" customHeight="1" x14ac:dyDescent="0.3">
      <c r="A410" s="1"/>
      <c r="C410" s="1"/>
      <c r="D410" s="20"/>
      <c r="E410" s="20"/>
      <c r="F410" s="20"/>
    </row>
    <row r="411" spans="1:6" ht="15.75" customHeight="1" x14ac:dyDescent="0.3">
      <c r="A411" s="1"/>
      <c r="C411" s="1"/>
      <c r="D411" s="20"/>
      <c r="E411" s="20"/>
      <c r="F411" s="20"/>
    </row>
    <row r="412" spans="1:6" ht="15.75" customHeight="1" x14ac:dyDescent="0.3">
      <c r="A412" s="1"/>
      <c r="C412" s="1"/>
      <c r="D412" s="20"/>
      <c r="E412" s="20"/>
      <c r="F412" s="20"/>
    </row>
    <row r="413" spans="1:6" ht="15.75" customHeight="1" x14ac:dyDescent="0.3">
      <c r="A413" s="1"/>
      <c r="C413" s="1"/>
      <c r="D413" s="20"/>
      <c r="E413" s="20"/>
      <c r="F413" s="20"/>
    </row>
    <row r="414" spans="1:6" ht="15.75" customHeight="1" x14ac:dyDescent="0.3">
      <c r="A414" s="1"/>
      <c r="C414" s="1"/>
      <c r="D414" s="20"/>
      <c r="E414" s="20"/>
      <c r="F414" s="20"/>
    </row>
    <row r="415" spans="1:6" ht="15.75" customHeight="1" x14ac:dyDescent="0.3">
      <c r="A415" s="1"/>
      <c r="C415" s="1"/>
      <c r="D415" s="20"/>
      <c r="E415" s="20"/>
      <c r="F415" s="20"/>
    </row>
    <row r="416" spans="1:6" ht="15.75" customHeight="1" x14ac:dyDescent="0.3">
      <c r="A416" s="1"/>
      <c r="C416" s="1"/>
      <c r="D416" s="20"/>
      <c r="E416" s="20"/>
      <c r="F416" s="20"/>
    </row>
    <row r="417" spans="1:6" ht="15.75" customHeight="1" x14ac:dyDescent="0.3">
      <c r="A417" s="1"/>
      <c r="C417" s="1"/>
      <c r="D417" s="20"/>
      <c r="E417" s="20"/>
      <c r="F417" s="20"/>
    </row>
    <row r="418" spans="1:6" ht="15.75" customHeight="1" x14ac:dyDescent="0.3">
      <c r="A418" s="1"/>
      <c r="C418" s="1"/>
      <c r="D418" s="20"/>
      <c r="E418" s="20"/>
      <c r="F418" s="20"/>
    </row>
    <row r="419" spans="1:6" ht="15.75" customHeight="1" x14ac:dyDescent="0.3">
      <c r="A419" s="1"/>
      <c r="C419" s="1"/>
      <c r="D419" s="20"/>
      <c r="E419" s="20"/>
      <c r="F419" s="20"/>
    </row>
    <row r="420" spans="1:6" ht="15.75" customHeight="1" x14ac:dyDescent="0.3">
      <c r="A420" s="1"/>
      <c r="C420" s="1"/>
      <c r="D420" s="20"/>
      <c r="E420" s="20"/>
      <c r="F420" s="20"/>
    </row>
    <row r="421" spans="1:6" ht="15.75" customHeight="1" x14ac:dyDescent="0.3">
      <c r="A421" s="1"/>
      <c r="C421" s="1"/>
      <c r="D421" s="20"/>
      <c r="E421" s="20"/>
      <c r="F421" s="20"/>
    </row>
    <row r="422" spans="1:6" ht="15.75" customHeight="1" x14ac:dyDescent="0.3">
      <c r="A422" s="1"/>
      <c r="C422" s="1"/>
      <c r="D422" s="20"/>
      <c r="E422" s="20"/>
      <c r="F422" s="20"/>
    </row>
    <row r="423" spans="1:6" ht="15.75" customHeight="1" x14ac:dyDescent="0.3">
      <c r="A423" s="1"/>
      <c r="C423" s="1"/>
      <c r="D423" s="20"/>
      <c r="E423" s="20"/>
      <c r="F423" s="20"/>
    </row>
    <row r="424" spans="1:6" ht="15.75" customHeight="1" x14ac:dyDescent="0.3">
      <c r="A424" s="1"/>
      <c r="C424" s="1"/>
      <c r="D424" s="20"/>
      <c r="E424" s="20"/>
      <c r="F424" s="20"/>
    </row>
    <row r="425" spans="1:6" ht="15.75" customHeight="1" x14ac:dyDescent="0.3">
      <c r="A425" s="1"/>
      <c r="C425" s="1"/>
      <c r="D425" s="20"/>
      <c r="E425" s="20"/>
      <c r="F425" s="20"/>
    </row>
    <row r="426" spans="1:6" ht="15.75" customHeight="1" x14ac:dyDescent="0.3">
      <c r="A426" s="1"/>
      <c r="C426" s="1"/>
      <c r="D426" s="20"/>
      <c r="E426" s="20"/>
      <c r="F426" s="20"/>
    </row>
    <row r="427" spans="1:6" ht="15.75" customHeight="1" x14ac:dyDescent="0.3">
      <c r="A427" s="1"/>
      <c r="C427" s="1"/>
      <c r="D427" s="20"/>
      <c r="E427" s="20"/>
      <c r="F427" s="20"/>
    </row>
    <row r="428" spans="1:6" ht="15.75" customHeight="1" x14ac:dyDescent="0.3">
      <c r="A428" s="1"/>
      <c r="C428" s="1"/>
      <c r="D428" s="20"/>
      <c r="E428" s="20"/>
      <c r="F428" s="20"/>
    </row>
    <row r="429" spans="1:6" ht="15.75" customHeight="1" x14ac:dyDescent="0.3">
      <c r="A429" s="1"/>
      <c r="C429" s="1"/>
      <c r="D429" s="20"/>
      <c r="E429" s="20"/>
      <c r="F429" s="20"/>
    </row>
    <row r="430" spans="1:6" ht="15.75" customHeight="1" x14ac:dyDescent="0.3">
      <c r="A430" s="1"/>
      <c r="C430" s="1"/>
      <c r="D430" s="20"/>
      <c r="E430" s="20"/>
      <c r="F430" s="20"/>
    </row>
    <row r="431" spans="1:6" ht="15.75" customHeight="1" x14ac:dyDescent="0.3">
      <c r="A431" s="1"/>
      <c r="C431" s="1"/>
      <c r="D431" s="20"/>
      <c r="E431" s="20"/>
      <c r="F431" s="20"/>
    </row>
    <row r="432" spans="1:6" ht="15.75" customHeight="1" x14ac:dyDescent="0.3">
      <c r="A432" s="1"/>
      <c r="C432" s="1"/>
      <c r="D432" s="20"/>
      <c r="E432" s="20"/>
      <c r="F432" s="20"/>
    </row>
    <row r="433" spans="1:6" ht="15.75" customHeight="1" x14ac:dyDescent="0.3">
      <c r="A433" s="1"/>
      <c r="C433" s="1"/>
      <c r="D433" s="20"/>
      <c r="E433" s="20"/>
      <c r="F433" s="20"/>
    </row>
    <row r="434" spans="1:6" ht="15.75" customHeight="1" x14ac:dyDescent="0.3">
      <c r="A434" s="1"/>
      <c r="C434" s="1"/>
      <c r="D434" s="20"/>
      <c r="E434" s="20"/>
      <c r="F434" s="20"/>
    </row>
    <row r="435" spans="1:6" ht="15.75" customHeight="1" x14ac:dyDescent="0.3">
      <c r="A435" s="1"/>
      <c r="C435" s="1"/>
      <c r="D435" s="20"/>
      <c r="E435" s="20"/>
      <c r="F435" s="20"/>
    </row>
    <row r="436" spans="1:6" ht="15.75" customHeight="1" x14ac:dyDescent="0.3">
      <c r="A436" s="1"/>
      <c r="C436" s="1"/>
      <c r="D436" s="20"/>
      <c r="E436" s="20"/>
      <c r="F436" s="20"/>
    </row>
    <row r="437" spans="1:6" ht="15.75" customHeight="1" x14ac:dyDescent="0.3">
      <c r="A437" s="1"/>
      <c r="C437" s="1"/>
      <c r="D437" s="20"/>
      <c r="E437" s="20"/>
      <c r="F437" s="20"/>
    </row>
    <row r="438" spans="1:6" ht="15.75" customHeight="1" x14ac:dyDescent="0.3">
      <c r="A438" s="1"/>
      <c r="C438" s="1"/>
      <c r="D438" s="20"/>
      <c r="E438" s="20"/>
      <c r="F438" s="20"/>
    </row>
    <row r="439" spans="1:6" ht="15.75" customHeight="1" x14ac:dyDescent="0.3">
      <c r="A439" s="1"/>
      <c r="C439" s="1"/>
      <c r="D439" s="20"/>
      <c r="E439" s="20"/>
      <c r="F439" s="20"/>
    </row>
    <row r="440" spans="1:6" ht="15.75" customHeight="1" x14ac:dyDescent="0.3">
      <c r="A440" s="1"/>
      <c r="C440" s="1"/>
      <c r="D440" s="20"/>
      <c r="E440" s="20"/>
      <c r="F440" s="20"/>
    </row>
    <row r="441" spans="1:6" ht="15.75" customHeight="1" x14ac:dyDescent="0.3">
      <c r="A441" s="1"/>
      <c r="C441" s="1"/>
      <c r="D441" s="20"/>
      <c r="E441" s="20"/>
      <c r="F441" s="20"/>
    </row>
    <row r="442" spans="1:6" ht="15.75" customHeight="1" x14ac:dyDescent="0.3">
      <c r="A442" s="1"/>
      <c r="C442" s="1"/>
      <c r="D442" s="20"/>
      <c r="E442" s="20"/>
      <c r="F442" s="20"/>
    </row>
    <row r="443" spans="1:6" ht="15.75" customHeight="1" x14ac:dyDescent="0.3">
      <c r="A443" s="1"/>
      <c r="C443" s="1"/>
      <c r="D443" s="20"/>
      <c r="E443" s="20"/>
      <c r="F443" s="20"/>
    </row>
    <row r="444" spans="1:6" ht="15.75" customHeight="1" x14ac:dyDescent="0.3">
      <c r="A444" s="1"/>
      <c r="C444" s="1"/>
      <c r="D444" s="20"/>
      <c r="E444" s="20"/>
      <c r="F444" s="20"/>
    </row>
    <row r="445" spans="1:6" ht="15.75" customHeight="1" x14ac:dyDescent="0.3">
      <c r="A445" s="1"/>
      <c r="C445" s="1"/>
      <c r="D445" s="20"/>
      <c r="E445" s="20"/>
      <c r="F445" s="20"/>
    </row>
    <row r="446" spans="1:6" ht="15.75" customHeight="1" x14ac:dyDescent="0.3">
      <c r="A446" s="1"/>
      <c r="C446" s="1"/>
      <c r="D446" s="20"/>
      <c r="E446" s="20"/>
      <c r="F446" s="20"/>
    </row>
    <row r="447" spans="1:6" ht="15.75" customHeight="1" x14ac:dyDescent="0.3">
      <c r="A447" s="1"/>
      <c r="C447" s="1"/>
      <c r="D447" s="20"/>
      <c r="E447" s="20"/>
      <c r="F447" s="20"/>
    </row>
    <row r="448" spans="1:6" ht="15.75" customHeight="1" x14ac:dyDescent="0.3">
      <c r="A448" s="1"/>
      <c r="C448" s="1"/>
      <c r="D448" s="20"/>
      <c r="E448" s="20"/>
      <c r="F448" s="20"/>
    </row>
    <row r="449" spans="1:6" ht="15.75" customHeight="1" x14ac:dyDescent="0.3">
      <c r="A449" s="1"/>
      <c r="C449" s="1"/>
      <c r="D449" s="20"/>
      <c r="E449" s="20"/>
      <c r="F449" s="20"/>
    </row>
    <row r="450" spans="1:6" ht="15.75" customHeight="1" x14ac:dyDescent="0.3">
      <c r="A450" s="1"/>
      <c r="C450" s="1"/>
      <c r="D450" s="20"/>
      <c r="E450" s="20"/>
      <c r="F450" s="20"/>
    </row>
    <row r="451" spans="1:6" ht="15.75" customHeight="1" x14ac:dyDescent="0.3">
      <c r="A451" s="1"/>
      <c r="C451" s="1"/>
      <c r="D451" s="20"/>
      <c r="E451" s="20"/>
      <c r="F451" s="20"/>
    </row>
    <row r="452" spans="1:6" ht="15.75" customHeight="1" x14ac:dyDescent="0.3">
      <c r="A452" s="1"/>
      <c r="C452" s="1"/>
      <c r="D452" s="20"/>
      <c r="E452" s="20"/>
      <c r="F452" s="20"/>
    </row>
    <row r="453" spans="1:6" ht="15.75" customHeight="1" x14ac:dyDescent="0.3">
      <c r="A453" s="1"/>
      <c r="C453" s="1"/>
      <c r="D453" s="20"/>
      <c r="E453" s="20"/>
      <c r="F453" s="20"/>
    </row>
    <row r="454" spans="1:6" ht="15.75" customHeight="1" x14ac:dyDescent="0.3">
      <c r="A454" s="1"/>
      <c r="C454" s="1"/>
      <c r="D454" s="20"/>
      <c r="E454" s="20"/>
      <c r="F454" s="20"/>
    </row>
    <row r="455" spans="1:6" ht="15.75" customHeight="1" x14ac:dyDescent="0.3">
      <c r="A455" s="1"/>
      <c r="C455" s="1"/>
      <c r="D455" s="20"/>
      <c r="E455" s="20"/>
      <c r="F455" s="20"/>
    </row>
    <row r="456" spans="1:6" ht="15.75" customHeight="1" x14ac:dyDescent="0.3">
      <c r="A456" s="1"/>
      <c r="C456" s="1"/>
      <c r="D456" s="20"/>
      <c r="E456" s="20"/>
      <c r="F456" s="20"/>
    </row>
    <row r="457" spans="1:6" ht="15.75" customHeight="1" x14ac:dyDescent="0.3">
      <c r="A457" s="1"/>
      <c r="C457" s="1"/>
      <c r="D457" s="20"/>
      <c r="E457" s="20"/>
      <c r="F457" s="20"/>
    </row>
    <row r="458" spans="1:6" ht="15.75" customHeight="1" x14ac:dyDescent="0.3">
      <c r="A458" s="1"/>
      <c r="C458" s="1"/>
      <c r="D458" s="20"/>
      <c r="E458" s="20"/>
      <c r="F458" s="20"/>
    </row>
    <row r="459" spans="1:6" ht="15.75" customHeight="1" x14ac:dyDescent="0.3">
      <c r="A459" s="1"/>
      <c r="C459" s="1"/>
      <c r="D459" s="20"/>
      <c r="E459" s="20"/>
      <c r="F459" s="20"/>
    </row>
    <row r="460" spans="1:6" ht="15.75" customHeight="1" x14ac:dyDescent="0.3">
      <c r="A460" s="1"/>
      <c r="C460" s="1"/>
      <c r="D460" s="20"/>
      <c r="E460" s="20"/>
      <c r="F460" s="20"/>
    </row>
    <row r="461" spans="1:6" ht="15.75" customHeight="1" x14ac:dyDescent="0.3">
      <c r="A461" s="1"/>
      <c r="C461" s="1"/>
      <c r="D461" s="20"/>
      <c r="E461" s="20"/>
      <c r="F461" s="20"/>
    </row>
    <row r="462" spans="1:6" ht="15.75" customHeight="1" x14ac:dyDescent="0.3">
      <c r="A462" s="1"/>
      <c r="C462" s="1"/>
      <c r="D462" s="20"/>
      <c r="E462" s="20"/>
      <c r="F462" s="20"/>
    </row>
    <row r="463" spans="1:6" ht="15.75" customHeight="1" x14ac:dyDescent="0.3">
      <c r="A463" s="1"/>
      <c r="C463" s="1"/>
      <c r="D463" s="20"/>
      <c r="E463" s="20"/>
      <c r="F463" s="20"/>
    </row>
    <row r="464" spans="1:6" ht="15.75" customHeight="1" x14ac:dyDescent="0.3">
      <c r="A464" s="1"/>
      <c r="C464" s="1"/>
      <c r="D464" s="20"/>
      <c r="E464" s="20"/>
      <c r="F464" s="20"/>
    </row>
    <row r="465" spans="1:6" ht="15.75" customHeight="1" x14ac:dyDescent="0.3">
      <c r="A465" s="1"/>
      <c r="C465" s="1"/>
      <c r="D465" s="20"/>
      <c r="E465" s="20"/>
      <c r="F465" s="20"/>
    </row>
    <row r="466" spans="1:6" ht="15.75" customHeight="1" x14ac:dyDescent="0.3">
      <c r="A466" s="1"/>
      <c r="C466" s="1"/>
      <c r="D466" s="20"/>
      <c r="E466" s="20"/>
      <c r="F466" s="20"/>
    </row>
    <row r="467" spans="1:6" ht="15.75" customHeight="1" x14ac:dyDescent="0.3">
      <c r="A467" s="1"/>
      <c r="C467" s="1"/>
      <c r="D467" s="20"/>
      <c r="E467" s="20"/>
      <c r="F467" s="20"/>
    </row>
    <row r="468" spans="1:6" ht="15.75" customHeight="1" x14ac:dyDescent="0.3">
      <c r="A468" s="1"/>
      <c r="C468" s="1"/>
      <c r="D468" s="20"/>
      <c r="E468" s="20"/>
      <c r="F468" s="20"/>
    </row>
    <row r="469" spans="1:6" ht="15.75" customHeight="1" x14ac:dyDescent="0.3">
      <c r="A469" s="1"/>
      <c r="C469" s="1"/>
      <c r="D469" s="20"/>
      <c r="E469" s="20"/>
      <c r="F469" s="20"/>
    </row>
    <row r="470" spans="1:6" ht="15.75" customHeight="1" x14ac:dyDescent="0.3">
      <c r="A470" s="1"/>
      <c r="C470" s="1"/>
      <c r="D470" s="20"/>
      <c r="E470" s="20"/>
      <c r="F470" s="20"/>
    </row>
    <row r="471" spans="1:6" ht="15.75" customHeight="1" x14ac:dyDescent="0.3">
      <c r="A471" s="1"/>
      <c r="C471" s="1"/>
      <c r="D471" s="20"/>
      <c r="E471" s="20"/>
      <c r="F471" s="20"/>
    </row>
    <row r="472" spans="1:6" ht="15.75" customHeight="1" x14ac:dyDescent="0.3">
      <c r="A472" s="1"/>
      <c r="C472" s="1"/>
      <c r="D472" s="20"/>
      <c r="E472" s="20"/>
      <c r="F472" s="20"/>
    </row>
    <row r="473" spans="1:6" ht="15.75" customHeight="1" x14ac:dyDescent="0.3">
      <c r="A473" s="1"/>
      <c r="C473" s="1"/>
      <c r="D473" s="20"/>
      <c r="E473" s="20"/>
      <c r="F473" s="20"/>
    </row>
    <row r="474" spans="1:6" ht="15.75" customHeight="1" x14ac:dyDescent="0.3">
      <c r="A474" s="1"/>
      <c r="C474" s="1"/>
      <c r="D474" s="20"/>
      <c r="E474" s="20"/>
      <c r="F474" s="20"/>
    </row>
    <row r="475" spans="1:6" ht="15.75" customHeight="1" x14ac:dyDescent="0.3">
      <c r="A475" s="1"/>
      <c r="C475" s="1"/>
      <c r="D475" s="20"/>
      <c r="E475" s="20"/>
      <c r="F475" s="20"/>
    </row>
    <row r="476" spans="1:6" ht="15.75" customHeight="1" x14ac:dyDescent="0.3">
      <c r="A476" s="1"/>
      <c r="C476" s="1"/>
      <c r="D476" s="20"/>
      <c r="E476" s="20"/>
      <c r="F476" s="20"/>
    </row>
    <row r="477" spans="1:6" ht="15.75" customHeight="1" x14ac:dyDescent="0.3">
      <c r="A477" s="1"/>
      <c r="C477" s="1"/>
      <c r="D477" s="20"/>
      <c r="E477" s="20"/>
      <c r="F477" s="20"/>
    </row>
    <row r="478" spans="1:6" ht="15.75" customHeight="1" x14ac:dyDescent="0.3">
      <c r="A478" s="1"/>
      <c r="C478" s="1"/>
      <c r="D478" s="20"/>
      <c r="E478" s="20"/>
      <c r="F478" s="20"/>
    </row>
    <row r="479" spans="1:6" ht="15.75" customHeight="1" x14ac:dyDescent="0.3">
      <c r="A479" s="1"/>
      <c r="C479" s="1"/>
      <c r="D479" s="20"/>
      <c r="E479" s="20"/>
      <c r="F479" s="20"/>
    </row>
    <row r="480" spans="1:6" ht="15.75" customHeight="1" x14ac:dyDescent="0.3">
      <c r="A480" s="1"/>
      <c r="C480" s="1"/>
      <c r="D480" s="20"/>
      <c r="E480" s="20"/>
      <c r="F480" s="20"/>
    </row>
    <row r="481" spans="1:6" ht="15.75" customHeight="1" x14ac:dyDescent="0.3">
      <c r="A481" s="1"/>
      <c r="C481" s="1"/>
      <c r="D481" s="20"/>
      <c r="E481" s="20"/>
      <c r="F481" s="20"/>
    </row>
    <row r="482" spans="1:6" ht="15.75" customHeight="1" x14ac:dyDescent="0.3">
      <c r="A482" s="1"/>
      <c r="C482" s="1"/>
      <c r="D482" s="20"/>
      <c r="E482" s="20"/>
      <c r="F482" s="20"/>
    </row>
    <row r="483" spans="1:6" ht="15.75" customHeight="1" x14ac:dyDescent="0.3">
      <c r="A483" s="1"/>
      <c r="C483" s="1"/>
      <c r="D483" s="20"/>
      <c r="E483" s="20"/>
      <c r="F483" s="20"/>
    </row>
    <row r="484" spans="1:6" ht="15.75" customHeight="1" x14ac:dyDescent="0.3">
      <c r="A484" s="1"/>
      <c r="C484" s="1"/>
      <c r="D484" s="20"/>
      <c r="E484" s="20"/>
      <c r="F484" s="20"/>
    </row>
    <row r="485" spans="1:6" ht="15.75" customHeight="1" x14ac:dyDescent="0.3">
      <c r="A485" s="1"/>
      <c r="C485" s="1"/>
      <c r="D485" s="20"/>
      <c r="E485" s="20"/>
      <c r="F485" s="20"/>
    </row>
    <row r="486" spans="1:6" ht="15.75" customHeight="1" x14ac:dyDescent="0.3">
      <c r="A486" s="1"/>
      <c r="C486" s="1"/>
      <c r="D486" s="20"/>
      <c r="E486" s="20"/>
      <c r="F486" s="20"/>
    </row>
    <row r="487" spans="1:6" ht="15.75" customHeight="1" x14ac:dyDescent="0.3">
      <c r="A487" s="1"/>
      <c r="C487" s="1"/>
      <c r="D487" s="20"/>
      <c r="E487" s="20"/>
      <c r="F487" s="20"/>
    </row>
    <row r="488" spans="1:6" ht="15.75" customHeight="1" x14ac:dyDescent="0.3">
      <c r="A488" s="1"/>
      <c r="C488" s="1"/>
      <c r="D488" s="20"/>
      <c r="E488" s="20"/>
      <c r="F488" s="20"/>
    </row>
    <row r="489" spans="1:6" ht="15.75" customHeight="1" x14ac:dyDescent="0.3">
      <c r="A489" s="1"/>
      <c r="C489" s="1"/>
      <c r="D489" s="20"/>
      <c r="E489" s="20"/>
      <c r="F489" s="20"/>
    </row>
    <row r="490" spans="1:6" ht="15.75" customHeight="1" x14ac:dyDescent="0.3">
      <c r="A490" s="1"/>
      <c r="C490" s="1"/>
      <c r="D490" s="20"/>
      <c r="E490" s="20"/>
      <c r="F490" s="20"/>
    </row>
    <row r="491" spans="1:6" ht="15.75" customHeight="1" x14ac:dyDescent="0.3">
      <c r="A491" s="1"/>
      <c r="C491" s="1"/>
      <c r="D491" s="20"/>
      <c r="E491" s="20"/>
      <c r="F491" s="20"/>
    </row>
    <row r="492" spans="1:6" ht="15.75" customHeight="1" x14ac:dyDescent="0.3">
      <c r="A492" s="1"/>
      <c r="C492" s="1"/>
      <c r="D492" s="20"/>
      <c r="E492" s="20"/>
      <c r="F492" s="20"/>
    </row>
    <row r="493" spans="1:6" ht="15.75" customHeight="1" x14ac:dyDescent="0.3">
      <c r="A493" s="1"/>
      <c r="C493" s="1"/>
      <c r="D493" s="20"/>
      <c r="E493" s="20"/>
      <c r="F493" s="20"/>
    </row>
    <row r="494" spans="1:6" ht="15.75" customHeight="1" x14ac:dyDescent="0.3">
      <c r="A494" s="1"/>
      <c r="C494" s="1"/>
      <c r="D494" s="20"/>
      <c r="E494" s="20"/>
      <c r="F494" s="20"/>
    </row>
    <row r="495" spans="1:6" ht="15.75" customHeight="1" x14ac:dyDescent="0.3">
      <c r="A495" s="1"/>
      <c r="C495" s="1"/>
      <c r="D495" s="20"/>
      <c r="E495" s="20"/>
      <c r="F495" s="20"/>
    </row>
    <row r="496" spans="1:6" ht="15.75" customHeight="1" x14ac:dyDescent="0.3">
      <c r="A496" s="1"/>
      <c r="C496" s="1"/>
      <c r="D496" s="20"/>
      <c r="E496" s="20"/>
      <c r="F496" s="20"/>
    </row>
    <row r="497" spans="1:6" ht="15.75" customHeight="1" x14ac:dyDescent="0.3">
      <c r="A497" s="1"/>
      <c r="C497" s="1"/>
      <c r="D497" s="20"/>
      <c r="E497" s="20"/>
      <c r="F497" s="20"/>
    </row>
    <row r="498" spans="1:6" ht="15.75" customHeight="1" x14ac:dyDescent="0.3">
      <c r="A498" s="1"/>
      <c r="C498" s="1"/>
      <c r="D498" s="20"/>
      <c r="E498" s="20"/>
      <c r="F498" s="20"/>
    </row>
    <row r="499" spans="1:6" ht="15.75" customHeight="1" x14ac:dyDescent="0.3">
      <c r="A499" s="1"/>
      <c r="C499" s="1"/>
      <c r="D499" s="20"/>
      <c r="E499" s="20"/>
      <c r="F499" s="20"/>
    </row>
    <row r="500" spans="1:6" ht="15.75" customHeight="1" x14ac:dyDescent="0.3">
      <c r="A500" s="1"/>
      <c r="C500" s="1"/>
      <c r="D500" s="20"/>
      <c r="E500" s="20"/>
      <c r="F500" s="20"/>
    </row>
    <row r="501" spans="1:6" ht="15.75" customHeight="1" x14ac:dyDescent="0.3">
      <c r="A501" s="1"/>
      <c r="C501" s="1"/>
      <c r="D501" s="20"/>
      <c r="E501" s="20"/>
      <c r="F501" s="20"/>
    </row>
    <row r="502" spans="1:6" ht="15.75" customHeight="1" x14ac:dyDescent="0.3">
      <c r="A502" s="1"/>
      <c r="C502" s="1"/>
      <c r="D502" s="20"/>
      <c r="E502" s="20"/>
      <c r="F502" s="20"/>
    </row>
    <row r="503" spans="1:6" ht="15.75" customHeight="1" x14ac:dyDescent="0.3">
      <c r="A503" s="1"/>
      <c r="C503" s="1"/>
      <c r="D503" s="20"/>
      <c r="E503" s="20"/>
      <c r="F503" s="20"/>
    </row>
    <row r="504" spans="1:6" ht="15.75" customHeight="1" x14ac:dyDescent="0.3">
      <c r="A504" s="1"/>
      <c r="C504" s="1"/>
      <c r="D504" s="20"/>
      <c r="E504" s="20"/>
      <c r="F504" s="20"/>
    </row>
    <row r="505" spans="1:6" ht="15.75" customHeight="1" x14ac:dyDescent="0.3">
      <c r="A505" s="1"/>
      <c r="C505" s="1"/>
      <c r="D505" s="20"/>
      <c r="E505" s="20"/>
      <c r="F505" s="20"/>
    </row>
    <row r="506" spans="1:6" ht="15.75" customHeight="1" x14ac:dyDescent="0.3">
      <c r="A506" s="1"/>
      <c r="C506" s="1"/>
      <c r="D506" s="20"/>
      <c r="E506" s="20"/>
      <c r="F506" s="20"/>
    </row>
    <row r="507" spans="1:6" ht="15.75" customHeight="1" x14ac:dyDescent="0.3">
      <c r="A507" s="1"/>
      <c r="C507" s="1"/>
      <c r="D507" s="20"/>
      <c r="E507" s="20"/>
      <c r="F507" s="20"/>
    </row>
    <row r="508" spans="1:6" ht="15.75" customHeight="1" x14ac:dyDescent="0.3">
      <c r="A508" s="1"/>
      <c r="C508" s="1"/>
      <c r="D508" s="20"/>
      <c r="E508" s="20"/>
      <c r="F508" s="20"/>
    </row>
    <row r="509" spans="1:6" ht="15.75" customHeight="1" x14ac:dyDescent="0.3">
      <c r="A509" s="1"/>
      <c r="C509" s="1"/>
      <c r="D509" s="20"/>
      <c r="E509" s="20"/>
      <c r="F509" s="20"/>
    </row>
    <row r="510" spans="1:6" ht="15.75" customHeight="1" x14ac:dyDescent="0.3">
      <c r="A510" s="1"/>
      <c r="C510" s="1"/>
      <c r="D510" s="20"/>
      <c r="E510" s="20"/>
      <c r="F510" s="20"/>
    </row>
    <row r="511" spans="1:6" ht="15.75" customHeight="1" x14ac:dyDescent="0.3">
      <c r="A511" s="1"/>
      <c r="C511" s="1"/>
      <c r="D511" s="20"/>
      <c r="E511" s="20"/>
      <c r="F511" s="20"/>
    </row>
    <row r="512" spans="1:6" ht="15.75" customHeight="1" x14ac:dyDescent="0.3">
      <c r="A512" s="1"/>
      <c r="C512" s="1"/>
      <c r="D512" s="20"/>
      <c r="E512" s="20"/>
      <c r="F512" s="20"/>
    </row>
    <row r="513" spans="1:6" ht="15.75" customHeight="1" x14ac:dyDescent="0.3">
      <c r="A513" s="1"/>
      <c r="C513" s="1"/>
      <c r="D513" s="20"/>
      <c r="E513" s="20"/>
      <c r="F513" s="20"/>
    </row>
    <row r="514" spans="1:6" ht="15.75" customHeight="1" x14ac:dyDescent="0.3">
      <c r="A514" s="1"/>
      <c r="C514" s="1"/>
      <c r="D514" s="20"/>
      <c r="E514" s="20"/>
      <c r="F514" s="20"/>
    </row>
    <row r="515" spans="1:6" ht="15.75" customHeight="1" x14ac:dyDescent="0.3">
      <c r="A515" s="1"/>
      <c r="C515" s="1"/>
      <c r="D515" s="20"/>
      <c r="E515" s="20"/>
      <c r="F515" s="20"/>
    </row>
    <row r="516" spans="1:6" ht="15.75" customHeight="1" x14ac:dyDescent="0.3">
      <c r="A516" s="1"/>
      <c r="C516" s="1"/>
      <c r="D516" s="20"/>
      <c r="E516" s="20"/>
      <c r="F516" s="20"/>
    </row>
    <row r="517" spans="1:6" ht="15.75" customHeight="1" x14ac:dyDescent="0.3">
      <c r="A517" s="1"/>
      <c r="C517" s="1"/>
      <c r="D517" s="20"/>
      <c r="E517" s="20"/>
      <c r="F517" s="20"/>
    </row>
    <row r="518" spans="1:6" ht="15.75" customHeight="1" x14ac:dyDescent="0.3">
      <c r="A518" s="1"/>
      <c r="C518" s="1"/>
      <c r="D518" s="20"/>
      <c r="E518" s="20"/>
      <c r="F518" s="20"/>
    </row>
    <row r="519" spans="1:6" ht="15.75" customHeight="1" x14ac:dyDescent="0.3">
      <c r="A519" s="1"/>
      <c r="C519" s="1"/>
      <c r="D519" s="20"/>
      <c r="E519" s="20"/>
      <c r="F519" s="20"/>
    </row>
    <row r="520" spans="1:6" ht="15.75" customHeight="1" x14ac:dyDescent="0.3">
      <c r="A520" s="1"/>
      <c r="C520" s="1"/>
      <c r="D520" s="20"/>
      <c r="E520" s="20"/>
      <c r="F520" s="20"/>
    </row>
    <row r="521" spans="1:6" ht="15.75" customHeight="1" x14ac:dyDescent="0.3">
      <c r="A521" s="1"/>
      <c r="C521" s="1"/>
      <c r="D521" s="20"/>
      <c r="E521" s="20"/>
      <c r="F521" s="20"/>
    </row>
    <row r="522" spans="1:6" ht="15.75" customHeight="1" x14ac:dyDescent="0.3">
      <c r="A522" s="1"/>
      <c r="C522" s="1"/>
      <c r="D522" s="20"/>
      <c r="E522" s="20"/>
      <c r="F522" s="20"/>
    </row>
    <row r="523" spans="1:6" ht="15.75" customHeight="1" x14ac:dyDescent="0.3">
      <c r="A523" s="1"/>
      <c r="C523" s="1"/>
      <c r="D523" s="20"/>
      <c r="E523" s="20"/>
      <c r="F523" s="20"/>
    </row>
    <row r="524" spans="1:6" ht="15.75" customHeight="1" x14ac:dyDescent="0.3">
      <c r="A524" s="1"/>
      <c r="C524" s="1"/>
      <c r="D524" s="20"/>
      <c r="E524" s="20"/>
      <c r="F524" s="20"/>
    </row>
    <row r="525" spans="1:6" ht="15.75" customHeight="1" x14ac:dyDescent="0.3">
      <c r="A525" s="1"/>
      <c r="C525" s="1"/>
      <c r="D525" s="20"/>
      <c r="E525" s="20"/>
      <c r="F525" s="20"/>
    </row>
    <row r="526" spans="1:6" ht="15.75" customHeight="1" x14ac:dyDescent="0.3">
      <c r="A526" s="1"/>
      <c r="C526" s="1"/>
      <c r="D526" s="20"/>
      <c r="E526" s="20"/>
      <c r="F526" s="20"/>
    </row>
    <row r="527" spans="1:6" ht="15.75" customHeight="1" x14ac:dyDescent="0.3">
      <c r="A527" s="1"/>
      <c r="C527" s="1"/>
      <c r="D527" s="20"/>
      <c r="E527" s="20"/>
      <c r="F527" s="20"/>
    </row>
    <row r="528" spans="1:6" ht="15.75" customHeight="1" x14ac:dyDescent="0.3">
      <c r="A528" s="1"/>
      <c r="C528" s="1"/>
      <c r="D528" s="20"/>
      <c r="E528" s="20"/>
      <c r="F528" s="20"/>
    </row>
    <row r="529" spans="1:6" ht="15.75" customHeight="1" x14ac:dyDescent="0.3">
      <c r="A529" s="1"/>
      <c r="C529" s="1"/>
      <c r="D529" s="20"/>
      <c r="E529" s="20"/>
      <c r="F529" s="20"/>
    </row>
    <row r="530" spans="1:6" ht="15.75" customHeight="1" x14ac:dyDescent="0.3">
      <c r="A530" s="1"/>
      <c r="C530" s="1"/>
      <c r="D530" s="20"/>
      <c r="E530" s="20"/>
      <c r="F530" s="20"/>
    </row>
    <row r="531" spans="1:6" ht="15.75" customHeight="1" x14ac:dyDescent="0.3">
      <c r="A531" s="1"/>
      <c r="C531" s="1"/>
      <c r="D531" s="20"/>
      <c r="E531" s="20"/>
      <c r="F531" s="20"/>
    </row>
    <row r="532" spans="1:6" ht="15.75" customHeight="1" x14ac:dyDescent="0.3">
      <c r="A532" s="1"/>
      <c r="C532" s="1"/>
      <c r="D532" s="20"/>
      <c r="E532" s="20"/>
      <c r="F532" s="20"/>
    </row>
    <row r="533" spans="1:6" ht="15.75" customHeight="1" x14ac:dyDescent="0.3">
      <c r="A533" s="1"/>
      <c r="C533" s="1"/>
      <c r="D533" s="20"/>
      <c r="E533" s="20"/>
      <c r="F533" s="20"/>
    </row>
    <row r="534" spans="1:6" ht="15.75" customHeight="1" x14ac:dyDescent="0.3">
      <c r="A534" s="1"/>
      <c r="C534" s="1"/>
      <c r="D534" s="20"/>
      <c r="E534" s="20"/>
      <c r="F534" s="20"/>
    </row>
    <row r="535" spans="1:6" ht="15.75" customHeight="1" x14ac:dyDescent="0.3">
      <c r="A535" s="1"/>
      <c r="C535" s="1"/>
      <c r="D535" s="20"/>
      <c r="E535" s="20"/>
      <c r="F535" s="20"/>
    </row>
    <row r="536" spans="1:6" ht="15.75" customHeight="1" x14ac:dyDescent="0.3">
      <c r="A536" s="1"/>
      <c r="C536" s="1"/>
      <c r="D536" s="20"/>
      <c r="E536" s="20"/>
      <c r="F536" s="20"/>
    </row>
    <row r="537" spans="1:6" ht="15.75" customHeight="1" x14ac:dyDescent="0.3">
      <c r="A537" s="1"/>
      <c r="C537" s="1"/>
      <c r="D537" s="20"/>
      <c r="E537" s="20"/>
      <c r="F537" s="20"/>
    </row>
    <row r="538" spans="1:6" ht="15.75" customHeight="1" x14ac:dyDescent="0.3">
      <c r="A538" s="1"/>
      <c r="C538" s="1"/>
      <c r="D538" s="20"/>
      <c r="E538" s="20"/>
      <c r="F538" s="20"/>
    </row>
    <row r="539" spans="1:6" ht="15.75" customHeight="1" x14ac:dyDescent="0.3">
      <c r="A539" s="1"/>
      <c r="C539" s="1"/>
      <c r="D539" s="20"/>
      <c r="E539" s="20"/>
      <c r="F539" s="20"/>
    </row>
    <row r="540" spans="1:6" ht="15.75" customHeight="1" x14ac:dyDescent="0.3">
      <c r="A540" s="1"/>
      <c r="C540" s="1"/>
      <c r="D540" s="20"/>
      <c r="E540" s="20"/>
      <c r="F540" s="20"/>
    </row>
    <row r="541" spans="1:6" ht="15.75" customHeight="1" x14ac:dyDescent="0.3">
      <c r="A541" s="1"/>
      <c r="C541" s="1"/>
      <c r="D541" s="20"/>
      <c r="E541" s="20"/>
      <c r="F541" s="20"/>
    </row>
    <row r="542" spans="1:6" ht="15.75" customHeight="1" x14ac:dyDescent="0.3">
      <c r="A542" s="1"/>
      <c r="C542" s="1"/>
      <c r="D542" s="20"/>
      <c r="E542" s="20"/>
      <c r="F542" s="20"/>
    </row>
    <row r="543" spans="1:6" ht="15.75" customHeight="1" x14ac:dyDescent="0.3">
      <c r="A543" s="1"/>
      <c r="C543" s="1"/>
      <c r="D543" s="20"/>
      <c r="E543" s="20"/>
      <c r="F543" s="20"/>
    </row>
    <row r="544" spans="1:6" ht="15.75" customHeight="1" x14ac:dyDescent="0.3">
      <c r="A544" s="1"/>
      <c r="C544" s="1"/>
      <c r="D544" s="20"/>
      <c r="E544" s="20"/>
      <c r="F544" s="20"/>
    </row>
    <row r="545" spans="1:6" ht="15.75" customHeight="1" x14ac:dyDescent="0.3">
      <c r="A545" s="1"/>
      <c r="C545" s="1"/>
      <c r="D545" s="20"/>
      <c r="E545" s="20"/>
      <c r="F545" s="20"/>
    </row>
    <row r="546" spans="1:6" ht="15.75" customHeight="1" x14ac:dyDescent="0.3">
      <c r="A546" s="1"/>
      <c r="C546" s="1"/>
      <c r="D546" s="20"/>
      <c r="E546" s="20"/>
      <c r="F546" s="20"/>
    </row>
    <row r="547" spans="1:6" ht="15.75" customHeight="1" x14ac:dyDescent="0.3">
      <c r="A547" s="1"/>
      <c r="C547" s="1"/>
      <c r="D547" s="20"/>
      <c r="E547" s="20"/>
      <c r="F547" s="20"/>
    </row>
    <row r="548" spans="1:6" ht="15.75" customHeight="1" x14ac:dyDescent="0.3">
      <c r="A548" s="1"/>
      <c r="C548" s="1"/>
      <c r="D548" s="20"/>
      <c r="E548" s="20"/>
      <c r="F548" s="20"/>
    </row>
    <row r="549" spans="1:6" ht="15.75" customHeight="1" x14ac:dyDescent="0.3">
      <c r="A549" s="1"/>
      <c r="C549" s="1"/>
      <c r="D549" s="20"/>
      <c r="E549" s="20"/>
      <c r="F549" s="20"/>
    </row>
    <row r="550" spans="1:6" ht="15.75" customHeight="1" x14ac:dyDescent="0.3">
      <c r="A550" s="1"/>
      <c r="C550" s="1"/>
      <c r="D550" s="20"/>
      <c r="E550" s="20"/>
      <c r="F550" s="20"/>
    </row>
    <row r="551" spans="1:6" ht="15.75" customHeight="1" x14ac:dyDescent="0.3">
      <c r="A551" s="1"/>
      <c r="C551" s="1"/>
      <c r="D551" s="20"/>
      <c r="E551" s="20"/>
      <c r="F551" s="20"/>
    </row>
    <row r="552" spans="1:6" ht="15.75" customHeight="1" x14ac:dyDescent="0.3">
      <c r="A552" s="1"/>
      <c r="C552" s="1"/>
      <c r="D552" s="20"/>
      <c r="E552" s="20"/>
      <c r="F552" s="20"/>
    </row>
    <row r="553" spans="1:6" ht="15.75" customHeight="1" x14ac:dyDescent="0.3">
      <c r="A553" s="1"/>
      <c r="C553" s="1"/>
      <c r="D553" s="20"/>
      <c r="E553" s="20"/>
      <c r="F553" s="20"/>
    </row>
    <row r="554" spans="1:6" ht="15.75" customHeight="1" x14ac:dyDescent="0.3">
      <c r="A554" s="1"/>
      <c r="C554" s="1"/>
      <c r="D554" s="20"/>
      <c r="E554" s="20"/>
      <c r="F554" s="20"/>
    </row>
    <row r="555" spans="1:6" ht="15.75" customHeight="1" x14ac:dyDescent="0.3">
      <c r="A555" s="1"/>
      <c r="C555" s="1"/>
      <c r="D555" s="20"/>
      <c r="E555" s="20"/>
      <c r="F555" s="20"/>
    </row>
    <row r="556" spans="1:6" ht="15.75" customHeight="1" x14ac:dyDescent="0.3">
      <c r="A556" s="1"/>
      <c r="C556" s="1"/>
      <c r="D556" s="20"/>
      <c r="E556" s="20"/>
      <c r="F556" s="20"/>
    </row>
    <row r="557" spans="1:6" ht="15.75" customHeight="1" x14ac:dyDescent="0.3">
      <c r="A557" s="1"/>
      <c r="C557" s="1"/>
      <c r="D557" s="20"/>
      <c r="E557" s="20"/>
      <c r="F557" s="20"/>
    </row>
    <row r="558" spans="1:6" ht="15.75" customHeight="1" x14ac:dyDescent="0.3">
      <c r="A558" s="1"/>
      <c r="C558" s="1"/>
      <c r="D558" s="20"/>
      <c r="E558" s="20"/>
      <c r="F558" s="20"/>
    </row>
    <row r="559" spans="1:6" ht="15.75" customHeight="1" x14ac:dyDescent="0.3">
      <c r="A559" s="1"/>
      <c r="C559" s="1"/>
      <c r="D559" s="20"/>
      <c r="E559" s="20"/>
      <c r="F559" s="20"/>
    </row>
    <row r="560" spans="1:6" ht="15.75" customHeight="1" x14ac:dyDescent="0.3">
      <c r="A560" s="1"/>
      <c r="C560" s="1"/>
      <c r="D560" s="20"/>
      <c r="E560" s="20"/>
      <c r="F560" s="20"/>
    </row>
    <row r="561" spans="1:6" ht="15.75" customHeight="1" x14ac:dyDescent="0.3">
      <c r="A561" s="1"/>
      <c r="C561" s="1"/>
      <c r="D561" s="20"/>
      <c r="E561" s="20"/>
      <c r="F561" s="20"/>
    </row>
    <row r="562" spans="1:6" ht="15.75" customHeight="1" x14ac:dyDescent="0.3">
      <c r="A562" s="1"/>
      <c r="C562" s="1"/>
      <c r="D562" s="20"/>
      <c r="E562" s="20"/>
      <c r="F562" s="20"/>
    </row>
    <row r="563" spans="1:6" ht="15.75" customHeight="1" x14ac:dyDescent="0.3">
      <c r="A563" s="1"/>
      <c r="C563" s="1"/>
      <c r="D563" s="20"/>
      <c r="E563" s="20"/>
      <c r="F563" s="20"/>
    </row>
    <row r="564" spans="1:6" ht="15.75" customHeight="1" x14ac:dyDescent="0.3">
      <c r="A564" s="1"/>
      <c r="C564" s="1"/>
      <c r="D564" s="20"/>
      <c r="E564" s="20"/>
      <c r="F564" s="20"/>
    </row>
    <row r="565" spans="1:6" ht="15.75" customHeight="1" x14ac:dyDescent="0.3">
      <c r="A565" s="1"/>
      <c r="C565" s="1"/>
      <c r="D565" s="20"/>
      <c r="E565" s="20"/>
      <c r="F565" s="20"/>
    </row>
    <row r="566" spans="1:6" ht="15.75" customHeight="1" x14ac:dyDescent="0.3">
      <c r="A566" s="1"/>
      <c r="C566" s="1"/>
      <c r="D566" s="20"/>
      <c r="E566" s="20"/>
      <c r="F566" s="20"/>
    </row>
    <row r="567" spans="1:6" ht="15.75" customHeight="1" x14ac:dyDescent="0.3">
      <c r="A567" s="1"/>
      <c r="C567" s="1"/>
      <c r="D567" s="20"/>
      <c r="E567" s="20"/>
      <c r="F567" s="20"/>
    </row>
    <row r="568" spans="1:6" ht="15.75" customHeight="1" x14ac:dyDescent="0.3">
      <c r="A568" s="1"/>
      <c r="C568" s="1"/>
      <c r="D568" s="20"/>
      <c r="E568" s="20"/>
      <c r="F568" s="20"/>
    </row>
    <row r="569" spans="1:6" ht="15.75" customHeight="1" x14ac:dyDescent="0.3">
      <c r="A569" s="1"/>
      <c r="C569" s="1"/>
      <c r="D569" s="20"/>
      <c r="E569" s="20"/>
      <c r="F569" s="20"/>
    </row>
    <row r="570" spans="1:6" ht="15.75" customHeight="1" x14ac:dyDescent="0.3">
      <c r="A570" s="1"/>
      <c r="C570" s="1"/>
      <c r="D570" s="20"/>
      <c r="E570" s="20"/>
      <c r="F570" s="20"/>
    </row>
    <row r="571" spans="1:6" ht="15.75" customHeight="1" x14ac:dyDescent="0.3">
      <c r="A571" s="1"/>
      <c r="C571" s="1"/>
      <c r="D571" s="20"/>
      <c r="E571" s="20"/>
      <c r="F571" s="20"/>
    </row>
    <row r="572" spans="1:6" ht="15.75" customHeight="1" x14ac:dyDescent="0.3">
      <c r="A572" s="1"/>
      <c r="C572" s="1"/>
      <c r="D572" s="20"/>
      <c r="E572" s="20"/>
      <c r="F572" s="20"/>
    </row>
    <row r="573" spans="1:6" ht="15.75" customHeight="1" x14ac:dyDescent="0.3">
      <c r="A573" s="1"/>
      <c r="C573" s="1"/>
      <c r="D573" s="20"/>
      <c r="E573" s="20"/>
      <c r="F573" s="20"/>
    </row>
    <row r="574" spans="1:6" ht="15.75" customHeight="1" x14ac:dyDescent="0.3">
      <c r="A574" s="1"/>
      <c r="C574" s="1"/>
      <c r="D574" s="20"/>
      <c r="E574" s="20"/>
      <c r="F574" s="20"/>
    </row>
    <row r="575" spans="1:6" ht="15.75" customHeight="1" x14ac:dyDescent="0.3">
      <c r="A575" s="1"/>
      <c r="C575" s="1"/>
      <c r="D575" s="20"/>
      <c r="E575" s="20"/>
      <c r="F575" s="20"/>
    </row>
    <row r="576" spans="1:6" ht="15.75" customHeight="1" x14ac:dyDescent="0.3">
      <c r="A576" s="1"/>
      <c r="C576" s="1"/>
      <c r="D576" s="20"/>
      <c r="E576" s="20"/>
      <c r="F576" s="20"/>
    </row>
    <row r="577" spans="1:6" ht="15.75" customHeight="1" x14ac:dyDescent="0.3">
      <c r="A577" s="1"/>
      <c r="C577" s="1"/>
      <c r="D577" s="20"/>
      <c r="E577" s="20"/>
      <c r="F577" s="20"/>
    </row>
    <row r="578" spans="1:6" ht="15.75" customHeight="1" x14ac:dyDescent="0.3">
      <c r="A578" s="1"/>
      <c r="C578" s="1"/>
      <c r="D578" s="20"/>
      <c r="E578" s="20"/>
      <c r="F578" s="20"/>
    </row>
    <row r="579" spans="1:6" ht="15.75" customHeight="1" x14ac:dyDescent="0.3">
      <c r="A579" s="1"/>
      <c r="C579" s="1"/>
      <c r="D579" s="20"/>
      <c r="E579" s="20"/>
      <c r="F579" s="20"/>
    </row>
    <row r="580" spans="1:6" ht="15.75" customHeight="1" x14ac:dyDescent="0.3">
      <c r="A580" s="1"/>
      <c r="C580" s="1"/>
      <c r="D580" s="20"/>
      <c r="E580" s="20"/>
      <c r="F580" s="20"/>
    </row>
    <row r="581" spans="1:6" ht="15.75" customHeight="1" x14ac:dyDescent="0.3">
      <c r="A581" s="1"/>
      <c r="C581" s="1"/>
      <c r="D581" s="20"/>
      <c r="E581" s="20"/>
      <c r="F581" s="20"/>
    </row>
    <row r="582" spans="1:6" ht="15.75" customHeight="1" x14ac:dyDescent="0.3">
      <c r="A582" s="1"/>
      <c r="C582" s="1"/>
      <c r="D582" s="20"/>
      <c r="E582" s="20"/>
      <c r="F582" s="20"/>
    </row>
    <row r="583" spans="1:6" ht="15.75" customHeight="1" x14ac:dyDescent="0.3">
      <c r="A583" s="1"/>
      <c r="C583" s="1"/>
      <c r="D583" s="20"/>
      <c r="E583" s="20"/>
      <c r="F583" s="20"/>
    </row>
    <row r="584" spans="1:6" ht="15.75" customHeight="1" x14ac:dyDescent="0.3">
      <c r="A584" s="1"/>
      <c r="C584" s="1"/>
      <c r="D584" s="20"/>
      <c r="E584" s="20"/>
      <c r="F584" s="20"/>
    </row>
    <row r="585" spans="1:6" ht="15.75" customHeight="1" x14ac:dyDescent="0.3">
      <c r="A585" s="1"/>
      <c r="C585" s="1"/>
      <c r="D585" s="20"/>
      <c r="E585" s="20"/>
      <c r="F585" s="20"/>
    </row>
    <row r="586" spans="1:6" ht="15.75" customHeight="1" x14ac:dyDescent="0.3">
      <c r="A586" s="1"/>
      <c r="C586" s="1"/>
      <c r="D586" s="20"/>
      <c r="E586" s="20"/>
      <c r="F586" s="20"/>
    </row>
    <row r="587" spans="1:6" ht="15.75" customHeight="1" x14ac:dyDescent="0.3">
      <c r="A587" s="1"/>
      <c r="C587" s="1"/>
      <c r="D587" s="20"/>
      <c r="E587" s="20"/>
      <c r="F587" s="20"/>
    </row>
    <row r="588" spans="1:6" ht="15.75" customHeight="1" x14ac:dyDescent="0.3">
      <c r="A588" s="1"/>
      <c r="C588" s="1"/>
      <c r="D588" s="20"/>
      <c r="E588" s="20"/>
      <c r="F588" s="20"/>
    </row>
    <row r="589" spans="1:6" ht="15.75" customHeight="1" x14ac:dyDescent="0.3">
      <c r="A589" s="1"/>
      <c r="C589" s="1"/>
      <c r="D589" s="20"/>
      <c r="E589" s="20"/>
      <c r="F589" s="20"/>
    </row>
    <row r="590" spans="1:6" ht="15.75" customHeight="1" x14ac:dyDescent="0.3">
      <c r="A590" s="1"/>
      <c r="C590" s="1"/>
      <c r="D590" s="20"/>
      <c r="E590" s="20"/>
      <c r="F590" s="20"/>
    </row>
    <row r="591" spans="1:6" ht="15.75" customHeight="1" x14ac:dyDescent="0.3">
      <c r="A591" s="1"/>
      <c r="C591" s="1"/>
      <c r="D591" s="20"/>
      <c r="E591" s="20"/>
      <c r="F591" s="20"/>
    </row>
    <row r="592" spans="1:6" ht="15.75" customHeight="1" x14ac:dyDescent="0.3">
      <c r="A592" s="1"/>
      <c r="C592" s="1"/>
      <c r="D592" s="20"/>
      <c r="E592" s="20"/>
      <c r="F592" s="20"/>
    </row>
    <row r="593" spans="1:6" ht="15.75" customHeight="1" x14ac:dyDescent="0.3">
      <c r="A593" s="1"/>
      <c r="C593" s="1"/>
      <c r="D593" s="20"/>
      <c r="E593" s="20"/>
      <c r="F593" s="20"/>
    </row>
    <row r="594" spans="1:6" ht="15.75" customHeight="1" x14ac:dyDescent="0.3">
      <c r="A594" s="1"/>
      <c r="C594" s="1"/>
      <c r="D594" s="20"/>
      <c r="E594" s="20"/>
      <c r="F594" s="20"/>
    </row>
    <row r="595" spans="1:6" ht="15.75" customHeight="1" x14ac:dyDescent="0.3">
      <c r="A595" s="1"/>
      <c r="C595" s="1"/>
      <c r="D595" s="20"/>
      <c r="E595" s="20"/>
      <c r="F595" s="20"/>
    </row>
    <row r="596" spans="1:6" ht="15.75" customHeight="1" x14ac:dyDescent="0.3">
      <c r="A596" s="1"/>
      <c r="C596" s="1"/>
      <c r="D596" s="20"/>
      <c r="E596" s="20"/>
      <c r="F596" s="20"/>
    </row>
    <row r="597" spans="1:6" ht="15.75" customHeight="1" x14ac:dyDescent="0.3">
      <c r="A597" s="1"/>
      <c r="C597" s="1"/>
      <c r="D597" s="20"/>
      <c r="E597" s="20"/>
      <c r="F597" s="20"/>
    </row>
    <row r="598" spans="1:6" ht="15.75" customHeight="1" x14ac:dyDescent="0.3">
      <c r="A598" s="1"/>
      <c r="C598" s="1"/>
      <c r="D598" s="20"/>
      <c r="E598" s="20"/>
      <c r="F598" s="20"/>
    </row>
    <row r="599" spans="1:6" ht="15.75" customHeight="1" x14ac:dyDescent="0.3">
      <c r="A599" s="1"/>
      <c r="C599" s="1"/>
      <c r="D599" s="20"/>
      <c r="E599" s="20"/>
      <c r="F599" s="20"/>
    </row>
    <row r="600" spans="1:6" ht="15.75" customHeight="1" x14ac:dyDescent="0.3">
      <c r="A600" s="1"/>
      <c r="C600" s="1"/>
      <c r="D600" s="20"/>
      <c r="E600" s="20"/>
      <c r="F600" s="20"/>
    </row>
    <row r="601" spans="1:6" ht="15.75" customHeight="1" x14ac:dyDescent="0.3">
      <c r="A601" s="1"/>
      <c r="C601" s="1"/>
      <c r="D601" s="20"/>
      <c r="E601" s="20"/>
      <c r="F601" s="20"/>
    </row>
    <row r="602" spans="1:6" ht="15.75" customHeight="1" x14ac:dyDescent="0.3">
      <c r="A602" s="1"/>
      <c r="C602" s="1"/>
      <c r="D602" s="20"/>
      <c r="E602" s="20"/>
      <c r="F602" s="20"/>
    </row>
    <row r="603" spans="1:6" ht="15.75" customHeight="1" x14ac:dyDescent="0.3">
      <c r="A603" s="1"/>
      <c r="C603" s="1"/>
      <c r="D603" s="20"/>
      <c r="E603" s="20"/>
      <c r="F603" s="20"/>
    </row>
    <row r="604" spans="1:6" ht="15.75" customHeight="1" x14ac:dyDescent="0.3">
      <c r="A604" s="1"/>
      <c r="C604" s="1"/>
      <c r="D604" s="20"/>
      <c r="E604" s="20"/>
      <c r="F604" s="20"/>
    </row>
    <row r="605" spans="1:6" ht="15.75" customHeight="1" x14ac:dyDescent="0.3">
      <c r="A605" s="1"/>
      <c r="C605" s="1"/>
      <c r="D605" s="20"/>
      <c r="E605" s="20"/>
      <c r="F605" s="20"/>
    </row>
    <row r="606" spans="1:6" ht="15.75" customHeight="1" x14ac:dyDescent="0.3">
      <c r="A606" s="1"/>
      <c r="C606" s="1"/>
      <c r="D606" s="20"/>
      <c r="E606" s="20"/>
      <c r="F606" s="20"/>
    </row>
    <row r="607" spans="1:6" ht="15.75" customHeight="1" x14ac:dyDescent="0.3">
      <c r="A607" s="1"/>
      <c r="C607" s="1"/>
      <c r="D607" s="20"/>
      <c r="E607" s="20"/>
      <c r="F607" s="20"/>
    </row>
    <row r="608" spans="1:6" ht="15.75" customHeight="1" x14ac:dyDescent="0.3">
      <c r="A608" s="1"/>
      <c r="C608" s="1"/>
      <c r="D608" s="20"/>
      <c r="E608" s="20"/>
      <c r="F608" s="20"/>
    </row>
    <row r="609" spans="1:6" ht="15.75" customHeight="1" x14ac:dyDescent="0.3">
      <c r="A609" s="1"/>
      <c r="C609" s="1"/>
      <c r="D609" s="20"/>
      <c r="E609" s="20"/>
      <c r="F609" s="20"/>
    </row>
    <row r="610" spans="1:6" ht="15.75" customHeight="1" x14ac:dyDescent="0.3">
      <c r="A610" s="1"/>
      <c r="C610" s="1"/>
      <c r="D610" s="20"/>
      <c r="E610" s="20"/>
      <c r="F610" s="20"/>
    </row>
    <row r="611" spans="1:6" ht="15.75" customHeight="1" x14ac:dyDescent="0.3">
      <c r="A611" s="1"/>
      <c r="C611" s="1"/>
      <c r="D611" s="20"/>
      <c r="E611" s="20"/>
      <c r="F611" s="20"/>
    </row>
    <row r="612" spans="1:6" ht="15.75" customHeight="1" x14ac:dyDescent="0.3">
      <c r="A612" s="1"/>
      <c r="C612" s="1"/>
      <c r="D612" s="20"/>
      <c r="E612" s="20"/>
      <c r="F612" s="20"/>
    </row>
    <row r="613" spans="1:6" ht="15.75" customHeight="1" x14ac:dyDescent="0.3">
      <c r="A613" s="1"/>
      <c r="C613" s="1"/>
      <c r="D613" s="20"/>
      <c r="E613" s="20"/>
      <c r="F613" s="20"/>
    </row>
    <row r="614" spans="1:6" ht="15.75" customHeight="1" x14ac:dyDescent="0.3">
      <c r="A614" s="1"/>
      <c r="C614" s="1"/>
      <c r="D614" s="20"/>
      <c r="E614" s="20"/>
      <c r="F614" s="20"/>
    </row>
    <row r="615" spans="1:6" ht="15.75" customHeight="1" x14ac:dyDescent="0.3">
      <c r="A615" s="1"/>
      <c r="C615" s="1"/>
      <c r="D615" s="20"/>
      <c r="E615" s="20"/>
      <c r="F615" s="20"/>
    </row>
    <row r="616" spans="1:6" ht="15.75" customHeight="1" x14ac:dyDescent="0.3">
      <c r="A616" s="1"/>
      <c r="C616" s="1"/>
      <c r="D616" s="20"/>
      <c r="E616" s="20"/>
      <c r="F616" s="20"/>
    </row>
    <row r="617" spans="1:6" ht="15.75" customHeight="1" x14ac:dyDescent="0.3">
      <c r="A617" s="1"/>
      <c r="C617" s="1"/>
      <c r="D617" s="20"/>
      <c r="E617" s="20"/>
      <c r="F617" s="20"/>
    </row>
    <row r="618" spans="1:6" ht="15.75" customHeight="1" x14ac:dyDescent="0.3">
      <c r="A618" s="1"/>
      <c r="C618" s="1"/>
      <c r="D618" s="20"/>
      <c r="E618" s="20"/>
      <c r="F618" s="20"/>
    </row>
    <row r="619" spans="1:6" ht="15.75" customHeight="1" x14ac:dyDescent="0.3">
      <c r="A619" s="1"/>
      <c r="C619" s="1"/>
      <c r="D619" s="20"/>
      <c r="E619" s="20"/>
      <c r="F619" s="20"/>
    </row>
    <row r="620" spans="1:6" ht="15.75" customHeight="1" x14ac:dyDescent="0.3">
      <c r="A620" s="1"/>
      <c r="C620" s="1"/>
      <c r="D620" s="20"/>
      <c r="E620" s="20"/>
      <c r="F620" s="20"/>
    </row>
    <row r="621" spans="1:6" ht="15.75" customHeight="1" x14ac:dyDescent="0.3">
      <c r="A621" s="1"/>
      <c r="C621" s="1"/>
      <c r="D621" s="20"/>
      <c r="E621" s="20"/>
      <c r="F621" s="20"/>
    </row>
    <row r="622" spans="1:6" ht="15.75" customHeight="1" x14ac:dyDescent="0.3">
      <c r="A622" s="1"/>
      <c r="C622" s="1"/>
      <c r="D622" s="20"/>
      <c r="E622" s="20"/>
      <c r="F622" s="20"/>
    </row>
    <row r="623" spans="1:6" ht="15.75" customHeight="1" x14ac:dyDescent="0.3">
      <c r="A623" s="1"/>
      <c r="C623" s="1"/>
      <c r="D623" s="20"/>
      <c r="E623" s="20"/>
      <c r="F623" s="20"/>
    </row>
    <row r="624" spans="1:6" ht="15.75" customHeight="1" x14ac:dyDescent="0.3">
      <c r="A624" s="1"/>
      <c r="C624" s="1"/>
      <c r="D624" s="20"/>
      <c r="E624" s="20"/>
      <c r="F624" s="20"/>
    </row>
    <row r="625" spans="1:6" ht="15.75" customHeight="1" x14ac:dyDescent="0.3">
      <c r="A625" s="1"/>
      <c r="C625" s="1"/>
      <c r="D625" s="20"/>
      <c r="E625" s="20"/>
      <c r="F625" s="20"/>
    </row>
    <row r="626" spans="1:6" ht="15.75" customHeight="1" x14ac:dyDescent="0.3">
      <c r="A626" s="1"/>
      <c r="C626" s="1"/>
      <c r="D626" s="20"/>
      <c r="E626" s="20"/>
      <c r="F626" s="20"/>
    </row>
    <row r="627" spans="1:6" ht="15.75" customHeight="1" x14ac:dyDescent="0.3">
      <c r="A627" s="1"/>
      <c r="C627" s="1"/>
      <c r="D627" s="20"/>
      <c r="E627" s="20"/>
      <c r="F627" s="20"/>
    </row>
    <row r="628" spans="1:6" ht="15.75" customHeight="1" x14ac:dyDescent="0.3">
      <c r="A628" s="1"/>
      <c r="C628" s="1"/>
      <c r="D628" s="20"/>
      <c r="E628" s="20"/>
      <c r="F628" s="20"/>
    </row>
    <row r="629" spans="1:6" ht="15.75" customHeight="1" x14ac:dyDescent="0.3">
      <c r="A629" s="1"/>
      <c r="C629" s="1"/>
      <c r="D629" s="20"/>
      <c r="E629" s="20"/>
      <c r="F629" s="20"/>
    </row>
    <row r="630" spans="1:6" ht="15.75" customHeight="1" x14ac:dyDescent="0.3">
      <c r="A630" s="1"/>
      <c r="C630" s="1"/>
      <c r="D630" s="20"/>
      <c r="E630" s="20"/>
      <c r="F630" s="20"/>
    </row>
    <row r="631" spans="1:6" ht="15.75" customHeight="1" x14ac:dyDescent="0.3">
      <c r="A631" s="1"/>
      <c r="C631" s="1"/>
      <c r="D631" s="20"/>
      <c r="E631" s="20"/>
      <c r="F631" s="20"/>
    </row>
    <row r="632" spans="1:6" ht="15.75" customHeight="1" x14ac:dyDescent="0.3">
      <c r="A632" s="1"/>
      <c r="C632" s="1"/>
      <c r="D632" s="20"/>
      <c r="E632" s="20"/>
      <c r="F632" s="20"/>
    </row>
    <row r="633" spans="1:6" ht="15.75" customHeight="1" x14ac:dyDescent="0.3">
      <c r="A633" s="1"/>
      <c r="C633" s="1"/>
      <c r="D633" s="20"/>
      <c r="E633" s="20"/>
      <c r="F633" s="20"/>
    </row>
    <row r="634" spans="1:6" ht="15.75" customHeight="1" x14ac:dyDescent="0.3">
      <c r="A634" s="1"/>
      <c r="C634" s="1"/>
      <c r="D634" s="20"/>
      <c r="E634" s="20"/>
      <c r="F634" s="20"/>
    </row>
    <row r="635" spans="1:6" ht="15.75" customHeight="1" x14ac:dyDescent="0.3">
      <c r="A635" s="1"/>
      <c r="C635" s="1"/>
      <c r="D635" s="20"/>
      <c r="E635" s="20"/>
      <c r="F635" s="20"/>
    </row>
    <row r="636" spans="1:6" ht="15.75" customHeight="1" x14ac:dyDescent="0.3">
      <c r="A636" s="1"/>
      <c r="C636" s="1"/>
      <c r="D636" s="20"/>
      <c r="E636" s="20"/>
      <c r="F636" s="20"/>
    </row>
    <row r="637" spans="1:6" ht="15.75" customHeight="1" x14ac:dyDescent="0.3">
      <c r="A637" s="1"/>
      <c r="C637" s="1"/>
      <c r="D637" s="20"/>
      <c r="E637" s="20"/>
      <c r="F637" s="20"/>
    </row>
    <row r="638" spans="1:6" ht="15.75" customHeight="1" x14ac:dyDescent="0.3">
      <c r="A638" s="1"/>
      <c r="C638" s="1"/>
      <c r="D638" s="20"/>
      <c r="E638" s="20"/>
      <c r="F638" s="20"/>
    </row>
    <row r="639" spans="1:6" ht="15.75" customHeight="1" x14ac:dyDescent="0.3">
      <c r="A639" s="1"/>
      <c r="C639" s="1"/>
      <c r="D639" s="20"/>
      <c r="E639" s="20"/>
      <c r="F639" s="20"/>
    </row>
    <row r="640" spans="1:6" ht="15.75" customHeight="1" x14ac:dyDescent="0.3">
      <c r="A640" s="1"/>
      <c r="C640" s="1"/>
      <c r="D640" s="20"/>
      <c r="E640" s="20"/>
      <c r="F640" s="20"/>
    </row>
    <row r="641" spans="1:6" ht="15.75" customHeight="1" x14ac:dyDescent="0.3">
      <c r="A641" s="1"/>
      <c r="C641" s="1"/>
      <c r="D641" s="20"/>
      <c r="E641" s="20"/>
      <c r="F641" s="20"/>
    </row>
    <row r="642" spans="1:6" ht="15.75" customHeight="1" x14ac:dyDescent="0.3">
      <c r="A642" s="1"/>
      <c r="C642" s="1"/>
      <c r="D642" s="20"/>
      <c r="E642" s="20"/>
      <c r="F642" s="20"/>
    </row>
    <row r="643" spans="1:6" ht="15.75" customHeight="1" x14ac:dyDescent="0.3">
      <c r="A643" s="1"/>
      <c r="C643" s="1"/>
      <c r="D643" s="20"/>
      <c r="E643" s="20"/>
      <c r="F643" s="20"/>
    </row>
    <row r="644" spans="1:6" ht="15.75" customHeight="1" x14ac:dyDescent="0.3">
      <c r="A644" s="1"/>
      <c r="C644" s="1"/>
      <c r="D644" s="20"/>
      <c r="E644" s="20"/>
      <c r="F644" s="20"/>
    </row>
    <row r="645" spans="1:6" ht="15.75" customHeight="1" x14ac:dyDescent="0.3">
      <c r="A645" s="1"/>
      <c r="C645" s="1"/>
      <c r="D645" s="20"/>
      <c r="E645" s="20"/>
      <c r="F645" s="20"/>
    </row>
    <row r="646" spans="1:6" ht="15.75" customHeight="1" x14ac:dyDescent="0.3">
      <c r="A646" s="1"/>
      <c r="C646" s="1"/>
      <c r="D646" s="20"/>
      <c r="E646" s="20"/>
      <c r="F646" s="20"/>
    </row>
    <row r="647" spans="1:6" ht="15.75" customHeight="1" x14ac:dyDescent="0.3">
      <c r="A647" s="1"/>
      <c r="C647" s="1"/>
      <c r="D647" s="20"/>
      <c r="E647" s="20"/>
      <c r="F647" s="20"/>
    </row>
    <row r="648" spans="1:6" ht="15.75" customHeight="1" x14ac:dyDescent="0.3">
      <c r="A648" s="1"/>
      <c r="C648" s="1"/>
      <c r="D648" s="20"/>
      <c r="E648" s="20"/>
      <c r="F648" s="20"/>
    </row>
    <row r="649" spans="1:6" ht="15.75" customHeight="1" x14ac:dyDescent="0.3">
      <c r="A649" s="1"/>
      <c r="C649" s="1"/>
      <c r="D649" s="20"/>
      <c r="E649" s="20"/>
      <c r="F649" s="20"/>
    </row>
    <row r="650" spans="1:6" ht="15.75" customHeight="1" x14ac:dyDescent="0.3">
      <c r="A650" s="1"/>
      <c r="C650" s="1"/>
      <c r="D650" s="20"/>
      <c r="E650" s="20"/>
      <c r="F650" s="20"/>
    </row>
    <row r="651" spans="1:6" ht="15.75" customHeight="1" x14ac:dyDescent="0.3">
      <c r="A651" s="1"/>
      <c r="C651" s="1"/>
      <c r="D651" s="20"/>
      <c r="E651" s="20"/>
      <c r="F651" s="20"/>
    </row>
    <row r="652" spans="1:6" ht="15.75" customHeight="1" x14ac:dyDescent="0.3">
      <c r="A652" s="1"/>
      <c r="C652" s="1"/>
      <c r="D652" s="20"/>
      <c r="E652" s="20"/>
      <c r="F652" s="20"/>
    </row>
    <row r="653" spans="1:6" ht="15.75" customHeight="1" x14ac:dyDescent="0.3">
      <c r="A653" s="1"/>
      <c r="C653" s="1"/>
      <c r="D653" s="20"/>
      <c r="E653" s="20"/>
      <c r="F653" s="20"/>
    </row>
    <row r="654" spans="1:6" ht="15.75" customHeight="1" x14ac:dyDescent="0.3">
      <c r="A654" s="1"/>
      <c r="C654" s="1"/>
      <c r="D654" s="20"/>
      <c r="E654" s="20"/>
      <c r="F654" s="20"/>
    </row>
    <row r="655" spans="1:6" ht="15.75" customHeight="1" x14ac:dyDescent="0.3">
      <c r="A655" s="1"/>
      <c r="C655" s="1"/>
      <c r="D655" s="20"/>
      <c r="E655" s="20"/>
      <c r="F655" s="20"/>
    </row>
    <row r="656" spans="1:6" ht="15.75" customHeight="1" x14ac:dyDescent="0.3">
      <c r="A656" s="1"/>
      <c r="C656" s="1"/>
      <c r="D656" s="20"/>
      <c r="E656" s="20"/>
      <c r="F656" s="20"/>
    </row>
    <row r="657" spans="1:6" ht="15.75" customHeight="1" x14ac:dyDescent="0.3">
      <c r="A657" s="1"/>
      <c r="C657" s="1"/>
      <c r="D657" s="20"/>
      <c r="E657" s="20"/>
      <c r="F657" s="20"/>
    </row>
    <row r="658" spans="1:6" ht="15.75" customHeight="1" x14ac:dyDescent="0.3">
      <c r="A658" s="1"/>
      <c r="C658" s="1"/>
      <c r="D658" s="20"/>
      <c r="E658" s="20"/>
      <c r="F658" s="20"/>
    </row>
    <row r="659" spans="1:6" ht="15.75" customHeight="1" x14ac:dyDescent="0.3">
      <c r="A659" s="1"/>
      <c r="C659" s="1"/>
      <c r="D659" s="20"/>
      <c r="E659" s="20"/>
      <c r="F659" s="20"/>
    </row>
    <row r="660" spans="1:6" ht="15.75" customHeight="1" x14ac:dyDescent="0.3">
      <c r="A660" s="1"/>
      <c r="C660" s="1"/>
      <c r="D660" s="20"/>
      <c r="E660" s="20"/>
      <c r="F660" s="20"/>
    </row>
    <row r="661" spans="1:6" ht="15.75" customHeight="1" x14ac:dyDescent="0.3">
      <c r="A661" s="1"/>
      <c r="C661" s="1"/>
      <c r="D661" s="20"/>
      <c r="E661" s="20"/>
      <c r="F661" s="20"/>
    </row>
    <row r="662" spans="1:6" ht="15.75" customHeight="1" x14ac:dyDescent="0.3">
      <c r="A662" s="1"/>
      <c r="C662" s="1"/>
      <c r="D662" s="20"/>
      <c r="E662" s="20"/>
      <c r="F662" s="20"/>
    </row>
    <row r="663" spans="1:6" ht="15.75" customHeight="1" x14ac:dyDescent="0.3">
      <c r="A663" s="1"/>
      <c r="C663" s="1"/>
      <c r="D663" s="20"/>
      <c r="E663" s="20"/>
      <c r="F663" s="20"/>
    </row>
    <row r="664" spans="1:6" ht="15.75" customHeight="1" x14ac:dyDescent="0.3">
      <c r="A664" s="1"/>
      <c r="C664" s="1"/>
      <c r="D664" s="20"/>
      <c r="E664" s="20"/>
      <c r="F664" s="20"/>
    </row>
    <row r="665" spans="1:6" ht="15.75" customHeight="1" x14ac:dyDescent="0.3">
      <c r="A665" s="1"/>
      <c r="C665" s="1"/>
      <c r="D665" s="20"/>
      <c r="E665" s="20"/>
      <c r="F665" s="20"/>
    </row>
    <row r="666" spans="1:6" ht="15.75" customHeight="1" x14ac:dyDescent="0.3">
      <c r="A666" s="1"/>
      <c r="C666" s="1"/>
      <c r="D666" s="20"/>
      <c r="E666" s="20"/>
      <c r="F666" s="20"/>
    </row>
    <row r="667" spans="1:6" ht="15.75" customHeight="1" x14ac:dyDescent="0.3">
      <c r="A667" s="1"/>
      <c r="C667" s="1"/>
      <c r="D667" s="20"/>
      <c r="E667" s="20"/>
      <c r="F667" s="20"/>
    </row>
    <row r="668" spans="1:6" ht="15.75" customHeight="1" x14ac:dyDescent="0.3">
      <c r="A668" s="1"/>
      <c r="C668" s="1"/>
      <c r="D668" s="20"/>
      <c r="E668" s="20"/>
      <c r="F668" s="20"/>
    </row>
    <row r="669" spans="1:6" ht="15.75" customHeight="1" x14ac:dyDescent="0.3">
      <c r="A669" s="1"/>
      <c r="C669" s="1"/>
      <c r="D669" s="20"/>
      <c r="E669" s="20"/>
      <c r="F669" s="20"/>
    </row>
    <row r="670" spans="1:6" ht="15.75" customHeight="1" x14ac:dyDescent="0.3">
      <c r="A670" s="1"/>
      <c r="C670" s="1"/>
      <c r="D670" s="20"/>
      <c r="E670" s="20"/>
      <c r="F670" s="20"/>
    </row>
    <row r="671" spans="1:6" ht="15.75" customHeight="1" x14ac:dyDescent="0.3">
      <c r="A671" s="1"/>
      <c r="C671" s="1"/>
      <c r="D671" s="20"/>
      <c r="E671" s="20"/>
      <c r="F671" s="20"/>
    </row>
    <row r="672" spans="1:6" ht="15.75" customHeight="1" x14ac:dyDescent="0.3">
      <c r="A672" s="1"/>
      <c r="C672" s="1"/>
      <c r="D672" s="20"/>
      <c r="E672" s="20"/>
      <c r="F672" s="20"/>
    </row>
    <row r="673" spans="1:6" ht="15.75" customHeight="1" x14ac:dyDescent="0.3">
      <c r="A673" s="1"/>
      <c r="C673" s="1"/>
      <c r="D673" s="20"/>
      <c r="E673" s="20"/>
      <c r="F673" s="20"/>
    </row>
    <row r="674" spans="1:6" ht="15.75" customHeight="1" x14ac:dyDescent="0.3">
      <c r="A674" s="1"/>
      <c r="C674" s="1"/>
      <c r="D674" s="20"/>
      <c r="E674" s="20"/>
      <c r="F674" s="20"/>
    </row>
    <row r="675" spans="1:6" ht="15.75" customHeight="1" x14ac:dyDescent="0.3">
      <c r="A675" s="1"/>
      <c r="C675" s="1"/>
      <c r="D675" s="20"/>
      <c r="E675" s="20"/>
      <c r="F675" s="20"/>
    </row>
    <row r="676" spans="1:6" ht="15.75" customHeight="1" x14ac:dyDescent="0.3">
      <c r="A676" s="1"/>
      <c r="C676" s="1"/>
      <c r="D676" s="20"/>
      <c r="E676" s="20"/>
      <c r="F676" s="20"/>
    </row>
    <row r="677" spans="1:6" ht="15.75" customHeight="1" x14ac:dyDescent="0.3">
      <c r="A677" s="1"/>
      <c r="C677" s="1"/>
      <c r="D677" s="20"/>
      <c r="E677" s="20"/>
      <c r="F677" s="20"/>
    </row>
    <row r="678" spans="1:6" ht="15.75" customHeight="1" x14ac:dyDescent="0.3">
      <c r="A678" s="1"/>
      <c r="C678" s="1"/>
      <c r="D678" s="20"/>
      <c r="E678" s="20"/>
      <c r="F678" s="20"/>
    </row>
    <row r="679" spans="1:6" ht="15.75" customHeight="1" x14ac:dyDescent="0.3">
      <c r="A679" s="1"/>
      <c r="C679" s="1"/>
      <c r="D679" s="20"/>
      <c r="E679" s="20"/>
      <c r="F679" s="20"/>
    </row>
    <row r="680" spans="1:6" ht="15.75" customHeight="1" x14ac:dyDescent="0.3">
      <c r="A680" s="1"/>
      <c r="C680" s="1"/>
      <c r="D680" s="20"/>
      <c r="E680" s="20"/>
      <c r="F680" s="20"/>
    </row>
    <row r="681" spans="1:6" ht="15.75" customHeight="1" x14ac:dyDescent="0.3">
      <c r="A681" s="1"/>
      <c r="C681" s="1"/>
      <c r="D681" s="20"/>
      <c r="E681" s="20"/>
      <c r="F681" s="20"/>
    </row>
    <row r="682" spans="1:6" ht="15.75" customHeight="1" x14ac:dyDescent="0.3">
      <c r="A682" s="1"/>
      <c r="C682" s="1"/>
      <c r="D682" s="20"/>
      <c r="E682" s="20"/>
      <c r="F682" s="20"/>
    </row>
    <row r="683" spans="1:6" ht="15.75" customHeight="1" x14ac:dyDescent="0.3">
      <c r="A683" s="1"/>
      <c r="C683" s="1"/>
      <c r="D683" s="20"/>
      <c r="E683" s="20"/>
      <c r="F683" s="20"/>
    </row>
    <row r="684" spans="1:6" ht="15.75" customHeight="1" x14ac:dyDescent="0.3">
      <c r="A684" s="1"/>
      <c r="C684" s="1"/>
      <c r="D684" s="20"/>
      <c r="E684" s="20"/>
      <c r="F684" s="20"/>
    </row>
    <row r="685" spans="1:6" ht="15.75" customHeight="1" x14ac:dyDescent="0.3">
      <c r="A685" s="1"/>
      <c r="C685" s="1"/>
      <c r="D685" s="20"/>
      <c r="E685" s="20"/>
      <c r="F685" s="20"/>
    </row>
    <row r="686" spans="1:6" ht="15.75" customHeight="1" x14ac:dyDescent="0.3">
      <c r="A686" s="1"/>
      <c r="C686" s="1"/>
      <c r="D686" s="20"/>
      <c r="E686" s="20"/>
      <c r="F686" s="20"/>
    </row>
    <row r="687" spans="1:6" ht="15.75" customHeight="1" x14ac:dyDescent="0.3">
      <c r="A687" s="1"/>
      <c r="C687" s="1"/>
      <c r="D687" s="20"/>
      <c r="E687" s="20"/>
      <c r="F687" s="20"/>
    </row>
    <row r="688" spans="1:6" ht="15.75" customHeight="1" x14ac:dyDescent="0.3">
      <c r="A688" s="1"/>
      <c r="C688" s="1"/>
      <c r="D688" s="20"/>
      <c r="E688" s="20"/>
      <c r="F688" s="20"/>
    </row>
    <row r="689" spans="1:6" ht="15.75" customHeight="1" x14ac:dyDescent="0.3">
      <c r="A689" s="1"/>
      <c r="C689" s="1"/>
      <c r="D689" s="20"/>
      <c r="E689" s="20"/>
      <c r="F689" s="20"/>
    </row>
    <row r="690" spans="1:6" ht="15.75" customHeight="1" x14ac:dyDescent="0.3">
      <c r="A690" s="1"/>
      <c r="C690" s="1"/>
      <c r="D690" s="20"/>
      <c r="E690" s="20"/>
      <c r="F690" s="20"/>
    </row>
    <row r="691" spans="1:6" ht="15.75" customHeight="1" x14ac:dyDescent="0.3">
      <c r="A691" s="1"/>
      <c r="C691" s="1"/>
      <c r="D691" s="20"/>
      <c r="E691" s="20"/>
      <c r="F691" s="20"/>
    </row>
    <row r="692" spans="1:6" ht="15.75" customHeight="1" x14ac:dyDescent="0.3">
      <c r="A692" s="1"/>
      <c r="C692" s="1"/>
      <c r="D692" s="20"/>
      <c r="E692" s="20"/>
      <c r="F692" s="20"/>
    </row>
    <row r="693" spans="1:6" ht="15.75" customHeight="1" x14ac:dyDescent="0.3">
      <c r="A693" s="1"/>
      <c r="C693" s="1"/>
      <c r="D693" s="20"/>
      <c r="E693" s="20"/>
      <c r="F693" s="20"/>
    </row>
    <row r="694" spans="1:6" ht="15.75" customHeight="1" x14ac:dyDescent="0.3">
      <c r="A694" s="1"/>
      <c r="C694" s="1"/>
      <c r="D694" s="20"/>
      <c r="E694" s="20"/>
      <c r="F694" s="20"/>
    </row>
    <row r="695" spans="1:6" ht="15.75" customHeight="1" x14ac:dyDescent="0.3">
      <c r="A695" s="1"/>
      <c r="C695" s="1"/>
      <c r="D695" s="20"/>
      <c r="E695" s="20"/>
      <c r="F695" s="20"/>
    </row>
    <row r="696" spans="1:6" ht="15.75" customHeight="1" x14ac:dyDescent="0.3">
      <c r="A696" s="1"/>
      <c r="C696" s="1"/>
      <c r="D696" s="20"/>
      <c r="E696" s="20"/>
      <c r="F696" s="20"/>
    </row>
    <row r="697" spans="1:6" ht="15.75" customHeight="1" x14ac:dyDescent="0.3">
      <c r="A697" s="1"/>
      <c r="C697" s="1"/>
      <c r="D697" s="20"/>
      <c r="E697" s="20"/>
      <c r="F697" s="20"/>
    </row>
    <row r="698" spans="1:6" ht="15.75" customHeight="1" x14ac:dyDescent="0.3">
      <c r="A698" s="1"/>
      <c r="C698" s="1"/>
      <c r="D698" s="20"/>
      <c r="E698" s="20"/>
      <c r="F698" s="20"/>
    </row>
    <row r="699" spans="1:6" ht="15.75" customHeight="1" x14ac:dyDescent="0.3">
      <c r="A699" s="1"/>
      <c r="C699" s="1"/>
      <c r="D699" s="20"/>
      <c r="E699" s="20"/>
      <c r="F699" s="20"/>
    </row>
    <row r="700" spans="1:6" ht="15.75" customHeight="1" x14ac:dyDescent="0.3">
      <c r="A700" s="1"/>
      <c r="C700" s="1"/>
      <c r="D700" s="20"/>
      <c r="E700" s="20"/>
      <c r="F700" s="20"/>
    </row>
    <row r="701" spans="1:6" ht="15.75" customHeight="1" x14ac:dyDescent="0.3">
      <c r="A701" s="1"/>
      <c r="C701" s="1"/>
      <c r="D701" s="20"/>
      <c r="E701" s="20"/>
      <c r="F701" s="20"/>
    </row>
    <row r="702" spans="1:6" ht="15.75" customHeight="1" x14ac:dyDescent="0.3">
      <c r="A702" s="1"/>
      <c r="C702" s="1"/>
      <c r="D702" s="20"/>
      <c r="E702" s="20"/>
      <c r="F702" s="20"/>
    </row>
    <row r="703" spans="1:6" ht="15.75" customHeight="1" x14ac:dyDescent="0.3">
      <c r="A703" s="1"/>
      <c r="C703" s="1"/>
      <c r="D703" s="20"/>
      <c r="E703" s="20"/>
      <c r="F703" s="20"/>
    </row>
    <row r="704" spans="1:6" ht="15.75" customHeight="1" x14ac:dyDescent="0.3">
      <c r="A704" s="1"/>
      <c r="C704" s="1"/>
      <c r="D704" s="20"/>
      <c r="E704" s="20"/>
      <c r="F704" s="20"/>
    </row>
    <row r="705" spans="1:6" ht="15.75" customHeight="1" x14ac:dyDescent="0.3">
      <c r="A705" s="1"/>
      <c r="C705" s="1"/>
      <c r="D705" s="20"/>
      <c r="E705" s="20"/>
      <c r="F705" s="20"/>
    </row>
    <row r="706" spans="1:6" ht="15.75" customHeight="1" x14ac:dyDescent="0.3">
      <c r="A706" s="1"/>
      <c r="C706" s="1"/>
      <c r="D706" s="20"/>
      <c r="E706" s="20"/>
      <c r="F706" s="20"/>
    </row>
    <row r="707" spans="1:6" ht="15.75" customHeight="1" x14ac:dyDescent="0.3">
      <c r="A707" s="1"/>
      <c r="C707" s="1"/>
      <c r="D707" s="20"/>
      <c r="E707" s="20"/>
      <c r="F707" s="20"/>
    </row>
    <row r="708" spans="1:6" ht="15.75" customHeight="1" x14ac:dyDescent="0.3">
      <c r="A708" s="1"/>
      <c r="C708" s="1"/>
      <c r="D708" s="20"/>
      <c r="E708" s="20"/>
      <c r="F708" s="20"/>
    </row>
    <row r="709" spans="1:6" ht="15.75" customHeight="1" x14ac:dyDescent="0.3">
      <c r="A709" s="1"/>
      <c r="C709" s="1"/>
      <c r="D709" s="20"/>
      <c r="E709" s="20"/>
      <c r="F709" s="20"/>
    </row>
    <row r="710" spans="1:6" ht="15.75" customHeight="1" x14ac:dyDescent="0.3">
      <c r="A710" s="1"/>
      <c r="C710" s="1"/>
      <c r="D710" s="20"/>
      <c r="E710" s="20"/>
      <c r="F710" s="20"/>
    </row>
    <row r="711" spans="1:6" ht="15.75" customHeight="1" x14ac:dyDescent="0.3">
      <c r="A711" s="1"/>
      <c r="C711" s="1"/>
      <c r="D711" s="20"/>
      <c r="E711" s="20"/>
      <c r="F711" s="20"/>
    </row>
    <row r="712" spans="1:6" ht="15.75" customHeight="1" x14ac:dyDescent="0.3">
      <c r="A712" s="1"/>
      <c r="C712" s="1"/>
      <c r="D712" s="20"/>
      <c r="E712" s="20"/>
      <c r="F712" s="20"/>
    </row>
    <row r="713" spans="1:6" ht="15.75" customHeight="1" x14ac:dyDescent="0.3">
      <c r="A713" s="1"/>
      <c r="C713" s="1"/>
      <c r="D713" s="20"/>
      <c r="E713" s="20"/>
      <c r="F713" s="20"/>
    </row>
    <row r="714" spans="1:6" ht="15.75" customHeight="1" x14ac:dyDescent="0.3">
      <c r="A714" s="1"/>
      <c r="C714" s="1"/>
      <c r="D714" s="20"/>
      <c r="E714" s="20"/>
      <c r="F714" s="20"/>
    </row>
    <row r="715" spans="1:6" ht="15.75" customHeight="1" x14ac:dyDescent="0.3">
      <c r="A715" s="1"/>
      <c r="C715" s="1"/>
      <c r="D715" s="20"/>
      <c r="E715" s="20"/>
      <c r="F715" s="20"/>
    </row>
    <row r="716" spans="1:6" ht="15.75" customHeight="1" x14ac:dyDescent="0.3">
      <c r="A716" s="1"/>
      <c r="C716" s="1"/>
      <c r="D716" s="20"/>
      <c r="E716" s="20"/>
      <c r="F716" s="20"/>
    </row>
    <row r="717" spans="1:6" ht="15.75" customHeight="1" x14ac:dyDescent="0.3">
      <c r="A717" s="1"/>
      <c r="C717" s="1"/>
      <c r="D717" s="20"/>
      <c r="E717" s="20"/>
      <c r="F717" s="20"/>
    </row>
    <row r="718" spans="1:6" ht="15.75" customHeight="1" x14ac:dyDescent="0.3">
      <c r="A718" s="1"/>
      <c r="C718" s="1"/>
      <c r="D718" s="20"/>
      <c r="E718" s="20"/>
      <c r="F718" s="20"/>
    </row>
    <row r="719" spans="1:6" ht="15.75" customHeight="1" x14ac:dyDescent="0.3">
      <c r="A719" s="1"/>
      <c r="C719" s="1"/>
      <c r="D719" s="20"/>
      <c r="E719" s="20"/>
      <c r="F719" s="20"/>
    </row>
    <row r="720" spans="1:6" ht="15.75" customHeight="1" x14ac:dyDescent="0.3">
      <c r="A720" s="1"/>
      <c r="C720" s="1"/>
      <c r="D720" s="20"/>
      <c r="E720" s="20"/>
      <c r="F720" s="20"/>
    </row>
    <row r="721" spans="1:6" ht="15.75" customHeight="1" x14ac:dyDescent="0.3">
      <c r="A721" s="1"/>
      <c r="C721" s="1"/>
      <c r="D721" s="20"/>
      <c r="E721" s="20"/>
      <c r="F721" s="20"/>
    </row>
    <row r="722" spans="1:6" ht="15.75" customHeight="1" x14ac:dyDescent="0.3">
      <c r="A722" s="1"/>
      <c r="C722" s="1"/>
      <c r="D722" s="20"/>
      <c r="E722" s="20"/>
      <c r="F722" s="20"/>
    </row>
    <row r="723" spans="1:6" ht="15.75" customHeight="1" x14ac:dyDescent="0.3">
      <c r="A723" s="1"/>
      <c r="C723" s="1"/>
      <c r="D723" s="20"/>
      <c r="E723" s="20"/>
      <c r="F723" s="20"/>
    </row>
    <row r="724" spans="1:6" ht="15.75" customHeight="1" x14ac:dyDescent="0.3">
      <c r="A724" s="1"/>
      <c r="C724" s="1"/>
      <c r="D724" s="20"/>
      <c r="E724" s="20"/>
      <c r="F724" s="20"/>
    </row>
    <row r="725" spans="1:6" ht="15.75" customHeight="1" x14ac:dyDescent="0.3">
      <c r="A725" s="1"/>
      <c r="C725" s="1"/>
      <c r="D725" s="20"/>
      <c r="E725" s="20"/>
      <c r="F725" s="20"/>
    </row>
    <row r="726" spans="1:6" ht="15.75" customHeight="1" x14ac:dyDescent="0.3">
      <c r="A726" s="1"/>
      <c r="C726" s="1"/>
      <c r="D726" s="20"/>
      <c r="E726" s="20"/>
      <c r="F726" s="20"/>
    </row>
    <row r="727" spans="1:6" ht="15.75" customHeight="1" x14ac:dyDescent="0.3">
      <c r="A727" s="1"/>
      <c r="C727" s="1"/>
      <c r="D727" s="20"/>
      <c r="E727" s="20"/>
      <c r="F727" s="20"/>
    </row>
    <row r="728" spans="1:6" ht="15.75" customHeight="1" x14ac:dyDescent="0.3">
      <c r="A728" s="1"/>
      <c r="C728" s="1"/>
      <c r="D728" s="20"/>
      <c r="E728" s="20"/>
      <c r="F728" s="20"/>
    </row>
    <row r="729" spans="1:6" ht="15.75" customHeight="1" x14ac:dyDescent="0.3">
      <c r="A729" s="1"/>
      <c r="C729" s="1"/>
      <c r="D729" s="20"/>
      <c r="E729" s="20"/>
      <c r="F729" s="20"/>
    </row>
    <row r="730" spans="1:6" ht="15.75" customHeight="1" x14ac:dyDescent="0.3">
      <c r="A730" s="1"/>
      <c r="C730" s="1"/>
      <c r="D730" s="20"/>
      <c r="E730" s="20"/>
      <c r="F730" s="20"/>
    </row>
    <row r="731" spans="1:6" ht="15.75" customHeight="1" x14ac:dyDescent="0.3">
      <c r="A731" s="1"/>
      <c r="C731" s="1"/>
      <c r="D731" s="20"/>
      <c r="E731" s="20"/>
      <c r="F731" s="20"/>
    </row>
    <row r="732" spans="1:6" ht="15.75" customHeight="1" x14ac:dyDescent="0.3">
      <c r="A732" s="1"/>
      <c r="C732" s="1"/>
      <c r="D732" s="20"/>
      <c r="E732" s="20"/>
      <c r="F732" s="20"/>
    </row>
    <row r="733" spans="1:6" ht="15.75" customHeight="1" x14ac:dyDescent="0.3">
      <c r="A733" s="1"/>
      <c r="C733" s="1"/>
      <c r="D733" s="20"/>
      <c r="E733" s="20"/>
      <c r="F733" s="20"/>
    </row>
    <row r="734" spans="1:6" ht="15.75" customHeight="1" x14ac:dyDescent="0.3">
      <c r="A734" s="1"/>
      <c r="C734" s="1"/>
      <c r="D734" s="20"/>
      <c r="E734" s="20"/>
      <c r="F734" s="20"/>
    </row>
    <row r="735" spans="1:6" ht="15.75" customHeight="1" x14ac:dyDescent="0.3">
      <c r="A735" s="1"/>
      <c r="C735" s="1"/>
      <c r="D735" s="20"/>
      <c r="E735" s="20"/>
      <c r="F735" s="20"/>
    </row>
    <row r="736" spans="1:6" ht="15.75" customHeight="1" x14ac:dyDescent="0.3">
      <c r="A736" s="1"/>
      <c r="C736" s="1"/>
      <c r="D736" s="20"/>
      <c r="E736" s="20"/>
      <c r="F736" s="20"/>
    </row>
    <row r="737" spans="1:6" ht="15.75" customHeight="1" x14ac:dyDescent="0.3">
      <c r="A737" s="1"/>
      <c r="C737" s="1"/>
      <c r="D737" s="20"/>
      <c r="E737" s="20"/>
      <c r="F737" s="20"/>
    </row>
    <row r="738" spans="1:6" ht="15.75" customHeight="1" x14ac:dyDescent="0.3">
      <c r="A738" s="1"/>
      <c r="C738" s="1"/>
      <c r="D738" s="20"/>
      <c r="E738" s="20"/>
      <c r="F738" s="20"/>
    </row>
    <row r="739" spans="1:6" ht="15.75" customHeight="1" x14ac:dyDescent="0.3">
      <c r="A739" s="1"/>
      <c r="C739" s="1"/>
      <c r="D739" s="20"/>
      <c r="E739" s="20"/>
      <c r="F739" s="20"/>
    </row>
    <row r="740" spans="1:6" ht="15.75" customHeight="1" x14ac:dyDescent="0.3">
      <c r="A740" s="1"/>
      <c r="C740" s="1"/>
      <c r="D740" s="20"/>
      <c r="E740" s="20"/>
      <c r="F740" s="20"/>
    </row>
    <row r="741" spans="1:6" ht="15.75" customHeight="1" x14ac:dyDescent="0.3">
      <c r="A741" s="1"/>
      <c r="C741" s="1"/>
      <c r="D741" s="20"/>
      <c r="E741" s="20"/>
      <c r="F741" s="20"/>
    </row>
    <row r="742" spans="1:6" ht="15.75" customHeight="1" x14ac:dyDescent="0.3">
      <c r="A742" s="1"/>
      <c r="C742" s="1"/>
      <c r="D742" s="20"/>
      <c r="E742" s="20"/>
      <c r="F742" s="20"/>
    </row>
    <row r="743" spans="1:6" ht="15.75" customHeight="1" x14ac:dyDescent="0.3">
      <c r="A743" s="1"/>
      <c r="C743" s="1"/>
      <c r="D743" s="20"/>
      <c r="E743" s="20"/>
      <c r="F743" s="20"/>
    </row>
    <row r="744" spans="1:6" ht="15.75" customHeight="1" x14ac:dyDescent="0.3">
      <c r="A744" s="1"/>
      <c r="C744" s="1"/>
      <c r="D744" s="20"/>
      <c r="E744" s="20"/>
      <c r="F744" s="20"/>
    </row>
    <row r="745" spans="1:6" ht="15.75" customHeight="1" x14ac:dyDescent="0.3">
      <c r="A745" s="1"/>
      <c r="C745" s="1"/>
      <c r="D745" s="20"/>
      <c r="E745" s="20"/>
      <c r="F745" s="20"/>
    </row>
    <row r="746" spans="1:6" ht="15.75" customHeight="1" x14ac:dyDescent="0.3">
      <c r="A746" s="1"/>
      <c r="C746" s="1"/>
      <c r="D746" s="20"/>
      <c r="E746" s="20"/>
      <c r="F746" s="20"/>
    </row>
    <row r="747" spans="1:6" ht="15.75" customHeight="1" x14ac:dyDescent="0.3">
      <c r="A747" s="1"/>
      <c r="C747" s="1"/>
      <c r="D747" s="20"/>
      <c r="E747" s="20"/>
      <c r="F747" s="20"/>
    </row>
    <row r="748" spans="1:6" ht="15.75" customHeight="1" x14ac:dyDescent="0.3">
      <c r="A748" s="1"/>
      <c r="C748" s="1"/>
      <c r="D748" s="20"/>
      <c r="E748" s="20"/>
      <c r="F748" s="20"/>
    </row>
    <row r="749" spans="1:6" ht="15.75" customHeight="1" x14ac:dyDescent="0.3">
      <c r="A749" s="1"/>
      <c r="C749" s="1"/>
      <c r="D749" s="20"/>
      <c r="E749" s="20"/>
      <c r="F749" s="20"/>
    </row>
    <row r="750" spans="1:6" ht="15.75" customHeight="1" x14ac:dyDescent="0.3">
      <c r="A750" s="1"/>
      <c r="C750" s="1"/>
      <c r="D750" s="20"/>
      <c r="E750" s="20"/>
      <c r="F750" s="20"/>
    </row>
    <row r="751" spans="1:6" ht="15.75" customHeight="1" x14ac:dyDescent="0.3">
      <c r="A751" s="1"/>
      <c r="C751" s="1"/>
      <c r="D751" s="20"/>
      <c r="E751" s="20"/>
      <c r="F751" s="20"/>
    </row>
    <row r="752" spans="1:6" ht="15.75" customHeight="1" x14ac:dyDescent="0.3">
      <c r="A752" s="1"/>
      <c r="C752" s="1"/>
      <c r="D752" s="20"/>
      <c r="E752" s="20"/>
      <c r="F752" s="20"/>
    </row>
    <row r="753" spans="1:6" ht="15.75" customHeight="1" x14ac:dyDescent="0.3">
      <c r="A753" s="1"/>
      <c r="C753" s="1"/>
      <c r="D753" s="20"/>
      <c r="E753" s="20"/>
      <c r="F753" s="20"/>
    </row>
    <row r="754" spans="1:6" ht="15.75" customHeight="1" x14ac:dyDescent="0.3">
      <c r="A754" s="1"/>
      <c r="C754" s="1"/>
      <c r="D754" s="20"/>
      <c r="E754" s="20"/>
      <c r="F754" s="20"/>
    </row>
    <row r="755" spans="1:6" ht="15.75" customHeight="1" x14ac:dyDescent="0.3">
      <c r="A755" s="1"/>
      <c r="C755" s="1"/>
      <c r="D755" s="20"/>
      <c r="E755" s="20"/>
      <c r="F755" s="20"/>
    </row>
    <row r="756" spans="1:6" ht="15.75" customHeight="1" x14ac:dyDescent="0.3">
      <c r="A756" s="1"/>
      <c r="C756" s="1"/>
      <c r="D756" s="20"/>
      <c r="E756" s="20"/>
      <c r="F756" s="20"/>
    </row>
    <row r="757" spans="1:6" ht="15.75" customHeight="1" x14ac:dyDescent="0.3">
      <c r="A757" s="1"/>
      <c r="C757" s="1"/>
      <c r="D757" s="20"/>
      <c r="E757" s="20"/>
      <c r="F757" s="20"/>
    </row>
    <row r="758" spans="1:6" ht="15.75" customHeight="1" x14ac:dyDescent="0.3">
      <c r="A758" s="1"/>
      <c r="C758" s="1"/>
      <c r="D758" s="20"/>
      <c r="E758" s="20"/>
      <c r="F758" s="20"/>
    </row>
    <row r="759" spans="1:6" ht="15.75" customHeight="1" x14ac:dyDescent="0.3">
      <c r="A759" s="1"/>
      <c r="C759" s="1"/>
      <c r="D759" s="20"/>
      <c r="E759" s="20"/>
      <c r="F759" s="20"/>
    </row>
    <row r="760" spans="1:6" ht="15.75" customHeight="1" x14ac:dyDescent="0.3">
      <c r="A760" s="1"/>
      <c r="C760" s="1"/>
      <c r="D760" s="20"/>
      <c r="E760" s="20"/>
      <c r="F760" s="20"/>
    </row>
    <row r="761" spans="1:6" ht="15.75" customHeight="1" x14ac:dyDescent="0.3">
      <c r="A761" s="1"/>
      <c r="C761" s="1"/>
      <c r="D761" s="20"/>
      <c r="E761" s="20"/>
      <c r="F761" s="20"/>
    </row>
    <row r="762" spans="1:6" ht="15.75" customHeight="1" x14ac:dyDescent="0.3">
      <c r="A762" s="1"/>
      <c r="C762" s="1"/>
      <c r="D762" s="20"/>
      <c r="E762" s="20"/>
      <c r="F762" s="20"/>
    </row>
    <row r="763" spans="1:6" ht="15.75" customHeight="1" x14ac:dyDescent="0.3">
      <c r="A763" s="1"/>
      <c r="C763" s="1"/>
      <c r="D763" s="20"/>
      <c r="E763" s="20"/>
      <c r="F763" s="20"/>
    </row>
    <row r="764" spans="1:6" ht="15.75" customHeight="1" x14ac:dyDescent="0.3">
      <c r="A764" s="1"/>
      <c r="C764" s="1"/>
      <c r="D764" s="20"/>
      <c r="E764" s="20"/>
      <c r="F764" s="20"/>
    </row>
    <row r="765" spans="1:6" ht="15.75" customHeight="1" x14ac:dyDescent="0.3">
      <c r="A765" s="1"/>
      <c r="C765" s="1"/>
      <c r="D765" s="20"/>
      <c r="E765" s="20"/>
      <c r="F765" s="20"/>
    </row>
    <row r="766" spans="1:6" ht="15.75" customHeight="1" x14ac:dyDescent="0.3">
      <c r="A766" s="1"/>
      <c r="C766" s="1"/>
      <c r="D766" s="20"/>
      <c r="E766" s="20"/>
      <c r="F766" s="20"/>
    </row>
    <row r="767" spans="1:6" ht="15.75" customHeight="1" x14ac:dyDescent="0.3">
      <c r="A767" s="1"/>
      <c r="C767" s="1"/>
      <c r="D767" s="20"/>
      <c r="E767" s="20"/>
      <c r="F767" s="20"/>
    </row>
    <row r="768" spans="1:6" ht="15.75" customHeight="1" x14ac:dyDescent="0.3">
      <c r="A768" s="1"/>
      <c r="C768" s="1"/>
      <c r="D768" s="20"/>
      <c r="E768" s="20"/>
      <c r="F768" s="20"/>
    </row>
    <row r="769" spans="1:6" ht="15.75" customHeight="1" x14ac:dyDescent="0.3">
      <c r="A769" s="1"/>
      <c r="C769" s="1"/>
      <c r="D769" s="20"/>
      <c r="E769" s="20"/>
      <c r="F769" s="20"/>
    </row>
    <row r="770" spans="1:6" ht="15.75" customHeight="1" x14ac:dyDescent="0.3">
      <c r="A770" s="1"/>
      <c r="C770" s="1"/>
      <c r="D770" s="20"/>
      <c r="E770" s="20"/>
      <c r="F770" s="20"/>
    </row>
    <row r="771" spans="1:6" ht="15.75" customHeight="1" x14ac:dyDescent="0.3">
      <c r="A771" s="1"/>
      <c r="C771" s="1"/>
      <c r="D771" s="20"/>
      <c r="E771" s="20"/>
      <c r="F771" s="20"/>
    </row>
    <row r="772" spans="1:6" ht="15.75" customHeight="1" x14ac:dyDescent="0.3">
      <c r="A772" s="1"/>
      <c r="C772" s="1"/>
      <c r="D772" s="20"/>
      <c r="E772" s="20"/>
      <c r="F772" s="20"/>
    </row>
    <row r="773" spans="1:6" ht="15.75" customHeight="1" x14ac:dyDescent="0.3">
      <c r="A773" s="1"/>
      <c r="C773" s="1"/>
      <c r="D773" s="20"/>
      <c r="E773" s="20"/>
      <c r="F773" s="20"/>
    </row>
    <row r="774" spans="1:6" ht="15.75" customHeight="1" x14ac:dyDescent="0.3">
      <c r="A774" s="1"/>
      <c r="C774" s="1"/>
      <c r="D774" s="20"/>
      <c r="E774" s="20"/>
      <c r="F774" s="20"/>
    </row>
    <row r="775" spans="1:6" ht="15.75" customHeight="1" x14ac:dyDescent="0.3">
      <c r="A775" s="1"/>
      <c r="C775" s="1"/>
      <c r="D775" s="20"/>
      <c r="E775" s="20"/>
      <c r="F775" s="20"/>
    </row>
    <row r="776" spans="1:6" ht="15.75" customHeight="1" x14ac:dyDescent="0.3">
      <c r="A776" s="1"/>
      <c r="C776" s="1"/>
      <c r="D776" s="20"/>
      <c r="E776" s="20"/>
      <c r="F776" s="20"/>
    </row>
    <row r="777" spans="1:6" ht="15.75" customHeight="1" x14ac:dyDescent="0.3">
      <c r="A777" s="1"/>
      <c r="C777" s="1"/>
      <c r="D777" s="20"/>
      <c r="E777" s="20"/>
      <c r="F777" s="20"/>
    </row>
    <row r="778" spans="1:6" ht="15.75" customHeight="1" x14ac:dyDescent="0.3">
      <c r="A778" s="1"/>
      <c r="C778" s="1"/>
      <c r="D778" s="20"/>
      <c r="E778" s="20"/>
      <c r="F778" s="20"/>
    </row>
    <row r="779" spans="1:6" ht="15.75" customHeight="1" x14ac:dyDescent="0.3">
      <c r="A779" s="1"/>
      <c r="C779" s="1"/>
      <c r="D779" s="20"/>
      <c r="E779" s="20"/>
      <c r="F779" s="20"/>
    </row>
    <row r="780" spans="1:6" ht="15.75" customHeight="1" x14ac:dyDescent="0.3">
      <c r="A780" s="1"/>
      <c r="C780" s="1"/>
      <c r="D780" s="20"/>
      <c r="E780" s="20"/>
      <c r="F780" s="20"/>
    </row>
    <row r="781" spans="1:6" ht="15.75" customHeight="1" x14ac:dyDescent="0.3">
      <c r="A781" s="1"/>
      <c r="C781" s="1"/>
      <c r="D781" s="20"/>
      <c r="E781" s="20"/>
      <c r="F781" s="20"/>
    </row>
    <row r="782" spans="1:6" ht="15.75" customHeight="1" x14ac:dyDescent="0.3">
      <c r="A782" s="1"/>
      <c r="C782" s="1"/>
      <c r="D782" s="20"/>
      <c r="E782" s="20"/>
      <c r="F782" s="20"/>
    </row>
    <row r="783" spans="1:6" ht="15.75" customHeight="1" x14ac:dyDescent="0.3">
      <c r="A783" s="1"/>
      <c r="C783" s="1"/>
      <c r="D783" s="20"/>
      <c r="E783" s="20"/>
      <c r="F783" s="20"/>
    </row>
    <row r="784" spans="1:6" ht="15.75" customHeight="1" x14ac:dyDescent="0.3">
      <c r="A784" s="1"/>
      <c r="C784" s="1"/>
      <c r="D784" s="20"/>
      <c r="E784" s="20"/>
      <c r="F784" s="20"/>
    </row>
    <row r="785" spans="1:6" ht="15.75" customHeight="1" x14ac:dyDescent="0.3">
      <c r="A785" s="1"/>
      <c r="C785" s="1"/>
      <c r="D785" s="20"/>
      <c r="E785" s="20"/>
      <c r="F785" s="20"/>
    </row>
    <row r="786" spans="1:6" ht="15.75" customHeight="1" x14ac:dyDescent="0.3">
      <c r="A786" s="1"/>
      <c r="C786" s="1"/>
      <c r="D786" s="20"/>
      <c r="E786" s="20"/>
      <c r="F786" s="20"/>
    </row>
    <row r="787" spans="1:6" ht="15.75" customHeight="1" x14ac:dyDescent="0.3">
      <c r="A787" s="1"/>
      <c r="C787" s="1"/>
      <c r="D787" s="20"/>
      <c r="E787" s="20"/>
      <c r="F787" s="20"/>
    </row>
    <row r="788" spans="1:6" ht="15.75" customHeight="1" x14ac:dyDescent="0.3">
      <c r="A788" s="1"/>
      <c r="C788" s="1"/>
      <c r="D788" s="20"/>
      <c r="E788" s="20"/>
      <c r="F788" s="20"/>
    </row>
    <row r="789" spans="1:6" ht="15.75" customHeight="1" x14ac:dyDescent="0.3">
      <c r="A789" s="1"/>
      <c r="C789" s="1"/>
      <c r="D789" s="20"/>
      <c r="E789" s="20"/>
      <c r="F789" s="20"/>
    </row>
    <row r="790" spans="1:6" ht="15.75" customHeight="1" x14ac:dyDescent="0.3">
      <c r="A790" s="1"/>
      <c r="C790" s="1"/>
      <c r="D790" s="20"/>
      <c r="E790" s="20"/>
      <c r="F790" s="20"/>
    </row>
    <row r="791" spans="1:6" ht="15.75" customHeight="1" x14ac:dyDescent="0.3">
      <c r="A791" s="1"/>
      <c r="C791" s="1"/>
      <c r="D791" s="20"/>
      <c r="E791" s="20"/>
      <c r="F791" s="20"/>
    </row>
    <row r="792" spans="1:6" ht="15.75" customHeight="1" x14ac:dyDescent="0.3">
      <c r="A792" s="1"/>
      <c r="C792" s="1"/>
      <c r="D792" s="20"/>
      <c r="E792" s="20"/>
      <c r="F792" s="20"/>
    </row>
    <row r="793" spans="1:6" ht="15.75" customHeight="1" x14ac:dyDescent="0.3">
      <c r="A793" s="1"/>
      <c r="C793" s="1"/>
      <c r="D793" s="20"/>
      <c r="E793" s="20"/>
      <c r="F793" s="20"/>
    </row>
    <row r="794" spans="1:6" ht="15.75" customHeight="1" x14ac:dyDescent="0.3">
      <c r="A794" s="1"/>
      <c r="C794" s="1"/>
      <c r="D794" s="20"/>
      <c r="E794" s="20"/>
      <c r="F794" s="20"/>
    </row>
    <row r="795" spans="1:6" ht="15.75" customHeight="1" x14ac:dyDescent="0.3">
      <c r="A795" s="1"/>
      <c r="C795" s="1"/>
      <c r="D795" s="20"/>
      <c r="E795" s="20"/>
      <c r="F795" s="20"/>
    </row>
    <row r="796" spans="1:6" ht="15.75" customHeight="1" x14ac:dyDescent="0.3">
      <c r="A796" s="1"/>
      <c r="C796" s="1"/>
      <c r="D796" s="20"/>
      <c r="E796" s="20"/>
      <c r="F796" s="20"/>
    </row>
    <row r="797" spans="1:6" ht="15.75" customHeight="1" x14ac:dyDescent="0.3">
      <c r="A797" s="1"/>
      <c r="C797" s="1"/>
      <c r="D797" s="20"/>
      <c r="E797" s="20"/>
      <c r="F797" s="20"/>
    </row>
    <row r="798" spans="1:6" ht="15.75" customHeight="1" x14ac:dyDescent="0.3">
      <c r="A798" s="1"/>
      <c r="C798" s="1"/>
      <c r="D798" s="20"/>
      <c r="E798" s="20"/>
      <c r="F798" s="20"/>
    </row>
    <row r="799" spans="1:6" ht="15.75" customHeight="1" x14ac:dyDescent="0.3">
      <c r="A799" s="1"/>
      <c r="C799" s="1"/>
      <c r="D799" s="20"/>
      <c r="E799" s="20"/>
      <c r="F799" s="20"/>
    </row>
    <row r="800" spans="1:6" ht="15.75" customHeight="1" x14ac:dyDescent="0.3">
      <c r="A800" s="1"/>
      <c r="C800" s="1"/>
      <c r="D800" s="20"/>
      <c r="E800" s="20"/>
      <c r="F800" s="20"/>
    </row>
    <row r="801" spans="1:6" ht="15.75" customHeight="1" x14ac:dyDescent="0.3">
      <c r="A801" s="1"/>
      <c r="C801" s="1"/>
      <c r="D801" s="20"/>
      <c r="E801" s="20"/>
      <c r="F801" s="20"/>
    </row>
    <row r="802" spans="1:6" ht="15.75" customHeight="1" x14ac:dyDescent="0.3">
      <c r="A802" s="1"/>
      <c r="C802" s="1"/>
      <c r="D802" s="20"/>
      <c r="E802" s="20"/>
      <c r="F802" s="20"/>
    </row>
    <row r="803" spans="1:6" ht="15.75" customHeight="1" x14ac:dyDescent="0.3">
      <c r="A803" s="1"/>
      <c r="C803" s="1"/>
      <c r="D803" s="20"/>
      <c r="E803" s="20"/>
      <c r="F803" s="20"/>
    </row>
    <row r="804" spans="1:6" ht="15.75" customHeight="1" x14ac:dyDescent="0.3">
      <c r="A804" s="1"/>
      <c r="C804" s="1"/>
      <c r="D804" s="20"/>
      <c r="E804" s="20"/>
      <c r="F804" s="20"/>
    </row>
    <row r="805" spans="1:6" ht="15.75" customHeight="1" x14ac:dyDescent="0.3">
      <c r="A805" s="1"/>
      <c r="C805" s="1"/>
      <c r="D805" s="20"/>
      <c r="E805" s="20"/>
      <c r="F805" s="20"/>
    </row>
    <row r="806" spans="1:6" ht="15.75" customHeight="1" x14ac:dyDescent="0.3">
      <c r="A806" s="1"/>
      <c r="C806" s="1"/>
      <c r="D806" s="20"/>
      <c r="E806" s="20"/>
      <c r="F806" s="20"/>
    </row>
    <row r="807" spans="1:6" ht="15.75" customHeight="1" x14ac:dyDescent="0.3">
      <c r="A807" s="1"/>
      <c r="C807" s="1"/>
      <c r="D807" s="20"/>
      <c r="E807" s="20"/>
      <c r="F807" s="20"/>
    </row>
    <row r="808" spans="1:6" ht="15.75" customHeight="1" x14ac:dyDescent="0.3">
      <c r="A808" s="1"/>
      <c r="C808" s="1"/>
      <c r="D808" s="20"/>
      <c r="E808" s="20"/>
      <c r="F808" s="20"/>
    </row>
    <row r="809" spans="1:6" ht="15.75" customHeight="1" x14ac:dyDescent="0.3">
      <c r="A809" s="1"/>
      <c r="C809" s="1"/>
      <c r="D809" s="20"/>
      <c r="E809" s="20"/>
      <c r="F809" s="20"/>
    </row>
    <row r="810" spans="1:6" ht="15.75" customHeight="1" x14ac:dyDescent="0.3">
      <c r="A810" s="1"/>
      <c r="C810" s="1"/>
      <c r="D810" s="20"/>
      <c r="E810" s="20"/>
      <c r="F810" s="20"/>
    </row>
    <row r="811" spans="1:6" ht="15.75" customHeight="1" x14ac:dyDescent="0.3">
      <c r="A811" s="1"/>
      <c r="C811" s="1"/>
      <c r="D811" s="20"/>
      <c r="E811" s="20"/>
      <c r="F811" s="20"/>
    </row>
    <row r="812" spans="1:6" ht="15.75" customHeight="1" x14ac:dyDescent="0.3">
      <c r="A812" s="1"/>
      <c r="C812" s="1"/>
      <c r="D812" s="20"/>
      <c r="E812" s="20"/>
      <c r="F812" s="20"/>
    </row>
    <row r="813" spans="1:6" ht="15.75" customHeight="1" x14ac:dyDescent="0.3">
      <c r="A813" s="1"/>
      <c r="C813" s="1"/>
      <c r="D813" s="20"/>
      <c r="E813" s="20"/>
      <c r="F813" s="20"/>
    </row>
    <row r="814" spans="1:6" ht="15.75" customHeight="1" x14ac:dyDescent="0.3">
      <c r="A814" s="1"/>
      <c r="C814" s="1"/>
      <c r="D814" s="20"/>
      <c r="E814" s="20"/>
      <c r="F814" s="20"/>
    </row>
    <row r="815" spans="1:6" ht="15.75" customHeight="1" x14ac:dyDescent="0.3">
      <c r="A815" s="1"/>
      <c r="C815" s="1"/>
      <c r="D815" s="20"/>
      <c r="E815" s="20"/>
      <c r="F815" s="20"/>
    </row>
    <row r="816" spans="1:6" ht="15.75" customHeight="1" x14ac:dyDescent="0.3">
      <c r="A816" s="1"/>
      <c r="C816" s="1"/>
      <c r="D816" s="20"/>
      <c r="E816" s="20"/>
      <c r="F816" s="20"/>
    </row>
    <row r="817" spans="1:6" ht="15.75" customHeight="1" x14ac:dyDescent="0.3">
      <c r="A817" s="1"/>
      <c r="C817" s="1"/>
      <c r="D817" s="20"/>
      <c r="E817" s="20"/>
      <c r="F817" s="20"/>
    </row>
    <row r="818" spans="1:6" ht="15.75" customHeight="1" x14ac:dyDescent="0.3">
      <c r="A818" s="1"/>
      <c r="C818" s="1"/>
      <c r="D818" s="20"/>
      <c r="E818" s="20"/>
      <c r="F818" s="20"/>
    </row>
    <row r="819" spans="1:6" ht="15.75" customHeight="1" x14ac:dyDescent="0.3">
      <c r="A819" s="1"/>
      <c r="C819" s="1"/>
      <c r="D819" s="20"/>
      <c r="E819" s="20"/>
      <c r="F819" s="20"/>
    </row>
    <row r="820" spans="1:6" ht="15.75" customHeight="1" x14ac:dyDescent="0.3">
      <c r="A820" s="1"/>
      <c r="C820" s="1"/>
      <c r="D820" s="20"/>
      <c r="E820" s="20"/>
      <c r="F820" s="20"/>
    </row>
    <row r="821" spans="1:6" ht="15.75" customHeight="1" x14ac:dyDescent="0.3">
      <c r="A821" s="1"/>
      <c r="C821" s="1"/>
      <c r="D821" s="20"/>
      <c r="E821" s="20"/>
      <c r="F821" s="20"/>
    </row>
    <row r="822" spans="1:6" ht="15.75" customHeight="1" x14ac:dyDescent="0.3">
      <c r="A822" s="1"/>
      <c r="C822" s="1"/>
      <c r="D822" s="20"/>
      <c r="E822" s="20"/>
      <c r="F822" s="20"/>
    </row>
    <row r="823" spans="1:6" ht="15.75" customHeight="1" x14ac:dyDescent="0.3">
      <c r="A823" s="1"/>
      <c r="C823" s="1"/>
      <c r="D823" s="20"/>
      <c r="E823" s="20"/>
      <c r="F823" s="20"/>
    </row>
    <row r="824" spans="1:6" ht="15.75" customHeight="1" x14ac:dyDescent="0.3">
      <c r="A824" s="1"/>
      <c r="C824" s="1"/>
      <c r="D824" s="20"/>
      <c r="E824" s="20"/>
      <c r="F824" s="20"/>
    </row>
    <row r="825" spans="1:6" ht="15.75" customHeight="1" x14ac:dyDescent="0.3">
      <c r="A825" s="1"/>
      <c r="C825" s="1"/>
      <c r="D825" s="20"/>
      <c r="E825" s="20"/>
      <c r="F825" s="20"/>
    </row>
    <row r="826" spans="1:6" ht="15.75" customHeight="1" x14ac:dyDescent="0.3">
      <c r="A826" s="1"/>
      <c r="C826" s="1"/>
      <c r="D826" s="20"/>
      <c r="E826" s="20"/>
      <c r="F826" s="20"/>
    </row>
    <row r="827" spans="1:6" ht="15.75" customHeight="1" x14ac:dyDescent="0.3">
      <c r="A827" s="1"/>
      <c r="C827" s="1"/>
      <c r="D827" s="20"/>
      <c r="E827" s="20"/>
      <c r="F827" s="20"/>
    </row>
    <row r="828" spans="1:6" ht="15.75" customHeight="1" x14ac:dyDescent="0.3">
      <c r="A828" s="1"/>
      <c r="C828" s="1"/>
      <c r="D828" s="20"/>
      <c r="E828" s="20"/>
      <c r="F828" s="20"/>
    </row>
    <row r="829" spans="1:6" ht="15.75" customHeight="1" x14ac:dyDescent="0.3">
      <c r="A829" s="1"/>
      <c r="C829" s="1"/>
      <c r="D829" s="20"/>
      <c r="E829" s="20"/>
      <c r="F829" s="20"/>
    </row>
    <row r="830" spans="1:6" ht="15.75" customHeight="1" x14ac:dyDescent="0.3">
      <c r="A830" s="1"/>
      <c r="C830" s="1"/>
      <c r="D830" s="20"/>
      <c r="E830" s="20"/>
      <c r="F830" s="20"/>
    </row>
    <row r="831" spans="1:6" ht="15.75" customHeight="1" x14ac:dyDescent="0.3">
      <c r="A831" s="1"/>
      <c r="C831" s="1"/>
      <c r="D831" s="20"/>
      <c r="E831" s="20"/>
      <c r="F831" s="20"/>
    </row>
    <row r="832" spans="1:6" ht="15.75" customHeight="1" x14ac:dyDescent="0.3">
      <c r="A832" s="1"/>
      <c r="C832" s="1"/>
      <c r="D832" s="20"/>
      <c r="E832" s="20"/>
      <c r="F832" s="20"/>
    </row>
    <row r="833" spans="1:6" ht="15.75" customHeight="1" x14ac:dyDescent="0.3">
      <c r="A833" s="1"/>
      <c r="C833" s="1"/>
      <c r="D833" s="20"/>
      <c r="E833" s="20"/>
      <c r="F833" s="20"/>
    </row>
    <row r="834" spans="1:6" ht="15.75" customHeight="1" x14ac:dyDescent="0.3">
      <c r="A834" s="1"/>
      <c r="C834" s="1"/>
      <c r="D834" s="20"/>
      <c r="E834" s="20"/>
      <c r="F834" s="20"/>
    </row>
    <row r="835" spans="1:6" ht="15.75" customHeight="1" x14ac:dyDescent="0.3">
      <c r="A835" s="1"/>
      <c r="C835" s="1"/>
      <c r="D835" s="20"/>
      <c r="E835" s="20"/>
      <c r="F835" s="20"/>
    </row>
    <row r="836" spans="1:6" ht="15.75" customHeight="1" x14ac:dyDescent="0.3">
      <c r="A836" s="1"/>
      <c r="C836" s="1"/>
      <c r="D836" s="20"/>
      <c r="E836" s="20"/>
      <c r="F836" s="20"/>
    </row>
    <row r="837" spans="1:6" ht="15.75" customHeight="1" x14ac:dyDescent="0.3">
      <c r="A837" s="1"/>
      <c r="C837" s="1"/>
      <c r="D837" s="20"/>
      <c r="E837" s="20"/>
      <c r="F837" s="20"/>
    </row>
    <row r="838" spans="1:6" ht="15.75" customHeight="1" x14ac:dyDescent="0.3">
      <c r="A838" s="1"/>
      <c r="C838" s="1"/>
      <c r="D838" s="20"/>
      <c r="E838" s="20"/>
      <c r="F838" s="20"/>
    </row>
    <row r="839" spans="1:6" ht="15.75" customHeight="1" x14ac:dyDescent="0.3">
      <c r="A839" s="1"/>
      <c r="C839" s="1"/>
      <c r="D839" s="20"/>
      <c r="E839" s="20"/>
      <c r="F839" s="20"/>
    </row>
    <row r="840" spans="1:6" ht="15.75" customHeight="1" x14ac:dyDescent="0.3">
      <c r="A840" s="1"/>
      <c r="C840" s="1"/>
      <c r="D840" s="20"/>
      <c r="E840" s="20"/>
      <c r="F840" s="20"/>
    </row>
    <row r="841" spans="1:6" ht="15.75" customHeight="1" x14ac:dyDescent="0.3">
      <c r="A841" s="1"/>
      <c r="C841" s="1"/>
      <c r="D841" s="20"/>
      <c r="E841" s="20"/>
      <c r="F841" s="20"/>
    </row>
    <row r="842" spans="1:6" ht="15.75" customHeight="1" x14ac:dyDescent="0.3">
      <c r="A842" s="1"/>
      <c r="C842" s="1"/>
      <c r="D842" s="20"/>
      <c r="E842" s="20"/>
      <c r="F842" s="20"/>
    </row>
    <row r="843" spans="1:6" ht="15.75" customHeight="1" x14ac:dyDescent="0.3">
      <c r="A843" s="1"/>
      <c r="C843" s="1"/>
      <c r="D843" s="20"/>
      <c r="E843" s="20"/>
      <c r="F843" s="20"/>
    </row>
    <row r="844" spans="1:6" ht="15.75" customHeight="1" x14ac:dyDescent="0.3">
      <c r="A844" s="1"/>
      <c r="C844" s="1"/>
      <c r="D844" s="20"/>
      <c r="E844" s="20"/>
      <c r="F844" s="20"/>
    </row>
    <row r="845" spans="1:6" ht="15.75" customHeight="1" x14ac:dyDescent="0.3">
      <c r="A845" s="1"/>
      <c r="C845" s="1"/>
      <c r="D845" s="20"/>
      <c r="E845" s="20"/>
      <c r="F845" s="20"/>
    </row>
    <row r="846" spans="1:6" ht="15.75" customHeight="1" x14ac:dyDescent="0.3">
      <c r="A846" s="1"/>
      <c r="C846" s="1"/>
      <c r="D846" s="20"/>
      <c r="E846" s="20"/>
      <c r="F846" s="20"/>
    </row>
    <row r="847" spans="1:6" ht="15.75" customHeight="1" x14ac:dyDescent="0.3">
      <c r="A847" s="1"/>
      <c r="C847" s="1"/>
      <c r="D847" s="20"/>
      <c r="E847" s="20"/>
      <c r="F847" s="20"/>
    </row>
    <row r="848" spans="1:6" ht="15.75" customHeight="1" x14ac:dyDescent="0.3">
      <c r="A848" s="1"/>
      <c r="C848" s="1"/>
      <c r="D848" s="20"/>
      <c r="E848" s="20"/>
      <c r="F848" s="20"/>
    </row>
    <row r="849" spans="1:6" ht="15.75" customHeight="1" x14ac:dyDescent="0.3">
      <c r="A849" s="1"/>
      <c r="C849" s="1"/>
      <c r="D849" s="20"/>
      <c r="E849" s="20"/>
      <c r="F849" s="20"/>
    </row>
    <row r="850" spans="1:6" ht="15.75" customHeight="1" x14ac:dyDescent="0.3">
      <c r="A850" s="1"/>
      <c r="C850" s="1"/>
      <c r="D850" s="20"/>
      <c r="E850" s="20"/>
      <c r="F850" s="20"/>
    </row>
    <row r="851" spans="1:6" ht="15.75" customHeight="1" x14ac:dyDescent="0.3">
      <c r="A851" s="1"/>
      <c r="C851" s="1"/>
      <c r="D851" s="20"/>
      <c r="E851" s="20"/>
      <c r="F851" s="20"/>
    </row>
    <row r="852" spans="1:6" ht="15.75" customHeight="1" x14ac:dyDescent="0.3">
      <c r="A852" s="1"/>
      <c r="C852" s="1"/>
      <c r="D852" s="20"/>
      <c r="E852" s="20"/>
      <c r="F852" s="20"/>
    </row>
    <row r="853" spans="1:6" ht="15.75" customHeight="1" x14ac:dyDescent="0.3">
      <c r="A853" s="1"/>
      <c r="C853" s="1"/>
      <c r="D853" s="20"/>
      <c r="E853" s="20"/>
      <c r="F853" s="20"/>
    </row>
    <row r="854" spans="1:6" ht="15.75" customHeight="1" x14ac:dyDescent="0.3">
      <c r="A854" s="1"/>
      <c r="C854" s="1"/>
      <c r="D854" s="20"/>
      <c r="E854" s="20"/>
      <c r="F854" s="20"/>
    </row>
    <row r="855" spans="1:6" ht="15.75" customHeight="1" x14ac:dyDescent="0.3">
      <c r="A855" s="1"/>
      <c r="C855" s="1"/>
      <c r="D855" s="20"/>
      <c r="E855" s="20"/>
      <c r="F855" s="20"/>
    </row>
    <row r="856" spans="1:6" ht="15.75" customHeight="1" x14ac:dyDescent="0.3">
      <c r="A856" s="1"/>
      <c r="C856" s="1"/>
      <c r="D856" s="20"/>
      <c r="E856" s="20"/>
      <c r="F856" s="20"/>
    </row>
    <row r="857" spans="1:6" ht="15.75" customHeight="1" x14ac:dyDescent="0.3">
      <c r="A857" s="1"/>
      <c r="C857" s="1"/>
      <c r="D857" s="20"/>
      <c r="E857" s="20"/>
      <c r="F857" s="20"/>
    </row>
    <row r="858" spans="1:6" ht="15.75" customHeight="1" x14ac:dyDescent="0.3">
      <c r="A858" s="1"/>
      <c r="C858" s="1"/>
      <c r="D858" s="20"/>
      <c r="E858" s="20"/>
      <c r="F858" s="20"/>
    </row>
    <row r="859" spans="1:6" ht="15.75" customHeight="1" x14ac:dyDescent="0.3">
      <c r="A859" s="1"/>
      <c r="C859" s="1"/>
      <c r="D859" s="20"/>
      <c r="E859" s="20"/>
      <c r="F859" s="20"/>
    </row>
    <row r="860" spans="1:6" ht="15.75" customHeight="1" x14ac:dyDescent="0.3">
      <c r="A860" s="1"/>
      <c r="C860" s="1"/>
      <c r="D860" s="20"/>
      <c r="E860" s="20"/>
      <c r="F860" s="20"/>
    </row>
    <row r="861" spans="1:6" ht="15.75" customHeight="1" x14ac:dyDescent="0.3">
      <c r="A861" s="1"/>
      <c r="C861" s="1"/>
      <c r="D861" s="20"/>
      <c r="E861" s="20"/>
      <c r="F861" s="20"/>
    </row>
    <row r="862" spans="1:6" ht="15.75" customHeight="1" x14ac:dyDescent="0.3">
      <c r="A862" s="1"/>
      <c r="C862" s="1"/>
      <c r="D862" s="20"/>
      <c r="E862" s="20"/>
      <c r="F862" s="20"/>
    </row>
    <row r="863" spans="1:6" ht="15.75" customHeight="1" x14ac:dyDescent="0.3">
      <c r="A863" s="1"/>
      <c r="C863" s="1"/>
      <c r="D863" s="20"/>
      <c r="E863" s="20"/>
      <c r="F863" s="20"/>
    </row>
    <row r="864" spans="1:6" ht="15.75" customHeight="1" x14ac:dyDescent="0.3">
      <c r="A864" s="1"/>
      <c r="C864" s="1"/>
      <c r="D864" s="20"/>
      <c r="E864" s="20"/>
      <c r="F864" s="20"/>
    </row>
    <row r="865" spans="1:6" ht="15.75" customHeight="1" x14ac:dyDescent="0.3">
      <c r="A865" s="1"/>
      <c r="C865" s="1"/>
      <c r="D865" s="20"/>
      <c r="E865" s="20"/>
      <c r="F865" s="20"/>
    </row>
    <row r="866" spans="1:6" ht="15.75" customHeight="1" x14ac:dyDescent="0.3">
      <c r="A866" s="1"/>
      <c r="C866" s="1"/>
      <c r="D866" s="20"/>
      <c r="E866" s="20"/>
      <c r="F866" s="20"/>
    </row>
    <row r="867" spans="1:6" ht="15.75" customHeight="1" x14ac:dyDescent="0.3">
      <c r="A867" s="1"/>
      <c r="C867" s="1"/>
      <c r="D867" s="20"/>
      <c r="E867" s="20"/>
      <c r="F867" s="20"/>
    </row>
    <row r="868" spans="1:6" ht="15.75" customHeight="1" x14ac:dyDescent="0.3">
      <c r="A868" s="1"/>
      <c r="C868" s="1"/>
      <c r="D868" s="20"/>
      <c r="E868" s="20"/>
      <c r="F868" s="20"/>
    </row>
    <row r="869" spans="1:6" ht="15.75" customHeight="1" x14ac:dyDescent="0.3">
      <c r="A869" s="1"/>
      <c r="C869" s="1"/>
      <c r="D869" s="20"/>
      <c r="E869" s="20"/>
      <c r="F869" s="20"/>
    </row>
    <row r="870" spans="1:6" ht="15.75" customHeight="1" x14ac:dyDescent="0.3">
      <c r="A870" s="1"/>
      <c r="C870" s="1"/>
      <c r="D870" s="20"/>
      <c r="E870" s="20"/>
      <c r="F870" s="20"/>
    </row>
    <row r="871" spans="1:6" ht="15.75" customHeight="1" x14ac:dyDescent="0.3">
      <c r="A871" s="1"/>
      <c r="C871" s="1"/>
      <c r="D871" s="20"/>
      <c r="E871" s="20"/>
      <c r="F871" s="20"/>
    </row>
    <row r="872" spans="1:6" ht="15.75" customHeight="1" x14ac:dyDescent="0.3">
      <c r="A872" s="1"/>
      <c r="C872" s="1"/>
      <c r="D872" s="20"/>
      <c r="E872" s="20"/>
      <c r="F872" s="20"/>
    </row>
    <row r="873" spans="1:6" ht="15.75" customHeight="1" x14ac:dyDescent="0.3">
      <c r="A873" s="1"/>
      <c r="C873" s="1"/>
      <c r="D873" s="20"/>
      <c r="E873" s="20"/>
      <c r="F873" s="20"/>
    </row>
    <row r="874" spans="1:6" ht="15.75" customHeight="1" x14ac:dyDescent="0.3">
      <c r="A874" s="1"/>
      <c r="C874" s="1"/>
      <c r="D874" s="20"/>
      <c r="E874" s="20"/>
      <c r="F874" s="20"/>
    </row>
    <row r="875" spans="1:6" ht="15.75" customHeight="1" x14ac:dyDescent="0.3">
      <c r="A875" s="1"/>
      <c r="C875" s="1"/>
      <c r="D875" s="20"/>
      <c r="E875" s="20"/>
      <c r="F875" s="20"/>
    </row>
    <row r="876" spans="1:6" ht="15.75" customHeight="1" x14ac:dyDescent="0.3">
      <c r="A876" s="1"/>
      <c r="C876" s="1"/>
      <c r="D876" s="20"/>
      <c r="E876" s="20"/>
      <c r="F876" s="20"/>
    </row>
    <row r="877" spans="1:6" ht="15.75" customHeight="1" x14ac:dyDescent="0.3">
      <c r="A877" s="1"/>
      <c r="C877" s="1"/>
      <c r="D877" s="20"/>
      <c r="E877" s="20"/>
      <c r="F877" s="20"/>
    </row>
    <row r="878" spans="1:6" ht="15.75" customHeight="1" x14ac:dyDescent="0.3">
      <c r="A878" s="1"/>
      <c r="C878" s="1"/>
      <c r="D878" s="20"/>
      <c r="E878" s="20"/>
      <c r="F878" s="20"/>
    </row>
    <row r="879" spans="1:6" ht="15.75" customHeight="1" x14ac:dyDescent="0.3">
      <c r="A879" s="1"/>
      <c r="C879" s="1"/>
      <c r="D879" s="20"/>
      <c r="E879" s="20"/>
      <c r="F879" s="20"/>
    </row>
    <row r="880" spans="1:6" ht="15.75" customHeight="1" x14ac:dyDescent="0.3">
      <c r="A880" s="1"/>
      <c r="C880" s="1"/>
      <c r="D880" s="20"/>
      <c r="E880" s="20"/>
      <c r="F880" s="20"/>
    </row>
    <row r="881" spans="1:6" ht="15.75" customHeight="1" x14ac:dyDescent="0.3">
      <c r="A881" s="1"/>
      <c r="C881" s="1"/>
      <c r="D881" s="20"/>
      <c r="E881" s="20"/>
      <c r="F881" s="20"/>
    </row>
    <row r="882" spans="1:6" ht="15.75" customHeight="1" x14ac:dyDescent="0.3">
      <c r="A882" s="1"/>
      <c r="C882" s="1"/>
      <c r="D882" s="20"/>
      <c r="E882" s="20"/>
      <c r="F882" s="20"/>
    </row>
    <row r="883" spans="1:6" ht="15.75" customHeight="1" x14ac:dyDescent="0.3">
      <c r="A883" s="1"/>
      <c r="C883" s="1"/>
      <c r="D883" s="20"/>
      <c r="E883" s="20"/>
      <c r="F883" s="20"/>
    </row>
    <row r="884" spans="1:6" ht="15.75" customHeight="1" x14ac:dyDescent="0.3">
      <c r="A884" s="1"/>
      <c r="C884" s="1"/>
      <c r="D884" s="20"/>
      <c r="E884" s="20"/>
      <c r="F884" s="20"/>
    </row>
    <row r="885" spans="1:6" ht="15.75" customHeight="1" x14ac:dyDescent="0.3">
      <c r="A885" s="1"/>
      <c r="C885" s="1"/>
      <c r="D885" s="20"/>
      <c r="E885" s="20"/>
      <c r="F885" s="20"/>
    </row>
    <row r="886" spans="1:6" ht="15.75" customHeight="1" x14ac:dyDescent="0.3">
      <c r="A886" s="1"/>
      <c r="C886" s="1"/>
      <c r="D886" s="20"/>
      <c r="E886" s="20"/>
      <c r="F886" s="20"/>
    </row>
    <row r="887" spans="1:6" ht="15.75" customHeight="1" x14ac:dyDescent="0.3">
      <c r="A887" s="1"/>
      <c r="C887" s="1"/>
      <c r="D887" s="20"/>
      <c r="E887" s="20"/>
      <c r="F887" s="20"/>
    </row>
    <row r="888" spans="1:6" ht="15.75" customHeight="1" x14ac:dyDescent="0.3">
      <c r="A888" s="1"/>
      <c r="C888" s="1"/>
      <c r="D888" s="20"/>
      <c r="E888" s="20"/>
      <c r="F888" s="20"/>
    </row>
    <row r="889" spans="1:6" ht="15.75" customHeight="1" x14ac:dyDescent="0.3">
      <c r="A889" s="1"/>
      <c r="C889" s="1"/>
      <c r="D889" s="20"/>
      <c r="E889" s="20"/>
      <c r="F889" s="20"/>
    </row>
    <row r="890" spans="1:6" ht="15.75" customHeight="1" x14ac:dyDescent="0.3">
      <c r="A890" s="1"/>
      <c r="C890" s="1"/>
      <c r="D890" s="20"/>
      <c r="E890" s="20"/>
      <c r="F890" s="20"/>
    </row>
    <row r="891" spans="1:6" ht="15.75" customHeight="1" x14ac:dyDescent="0.3">
      <c r="A891" s="1"/>
      <c r="C891" s="1"/>
      <c r="D891" s="20"/>
      <c r="E891" s="20"/>
      <c r="F891" s="20"/>
    </row>
    <row r="892" spans="1:6" ht="15.75" customHeight="1" x14ac:dyDescent="0.3">
      <c r="A892" s="1"/>
      <c r="C892" s="1"/>
      <c r="D892" s="20"/>
      <c r="E892" s="20"/>
      <c r="F892" s="20"/>
    </row>
    <row r="893" spans="1:6" ht="15.75" customHeight="1" x14ac:dyDescent="0.3">
      <c r="A893" s="1"/>
      <c r="C893" s="1"/>
      <c r="D893" s="20"/>
      <c r="E893" s="20"/>
      <c r="F893" s="20"/>
    </row>
    <row r="894" spans="1:6" ht="15.75" customHeight="1" x14ac:dyDescent="0.3">
      <c r="A894" s="1"/>
      <c r="C894" s="1"/>
      <c r="D894" s="20"/>
      <c r="E894" s="20"/>
      <c r="F894" s="20"/>
    </row>
    <row r="895" spans="1:6" ht="15.75" customHeight="1" x14ac:dyDescent="0.3">
      <c r="A895" s="1"/>
      <c r="C895" s="1"/>
      <c r="D895" s="20"/>
      <c r="E895" s="20"/>
      <c r="F895" s="20"/>
    </row>
    <row r="896" spans="1:6" ht="15.75" customHeight="1" x14ac:dyDescent="0.3">
      <c r="A896" s="1"/>
      <c r="C896" s="1"/>
      <c r="D896" s="20"/>
      <c r="E896" s="20"/>
      <c r="F896" s="20"/>
    </row>
    <row r="897" spans="1:6" ht="15.75" customHeight="1" x14ac:dyDescent="0.3">
      <c r="A897" s="1"/>
      <c r="C897" s="1"/>
      <c r="D897" s="20"/>
      <c r="E897" s="20"/>
      <c r="F897" s="20"/>
    </row>
    <row r="898" spans="1:6" ht="15.75" customHeight="1" x14ac:dyDescent="0.3">
      <c r="A898" s="1"/>
      <c r="C898" s="1"/>
      <c r="D898" s="20"/>
      <c r="E898" s="20"/>
      <c r="F898" s="20"/>
    </row>
    <row r="899" spans="1:6" ht="15.75" customHeight="1" x14ac:dyDescent="0.3">
      <c r="A899" s="1"/>
      <c r="C899" s="1"/>
      <c r="D899" s="20"/>
      <c r="E899" s="20"/>
      <c r="F899" s="20"/>
    </row>
    <row r="900" spans="1:6" ht="15.75" customHeight="1" x14ac:dyDescent="0.3">
      <c r="A900" s="1"/>
      <c r="C900" s="1"/>
      <c r="D900" s="20"/>
      <c r="E900" s="20"/>
      <c r="F900" s="20"/>
    </row>
    <row r="901" spans="1:6" ht="15.75" customHeight="1" x14ac:dyDescent="0.3">
      <c r="A901" s="1"/>
      <c r="C901" s="1"/>
      <c r="D901" s="20"/>
      <c r="E901" s="20"/>
      <c r="F901" s="20"/>
    </row>
    <row r="902" spans="1:6" ht="15.75" customHeight="1" x14ac:dyDescent="0.3">
      <c r="A902" s="1"/>
      <c r="C902" s="1"/>
      <c r="D902" s="20"/>
      <c r="E902" s="20"/>
      <c r="F902" s="20"/>
    </row>
    <row r="903" spans="1:6" ht="15.75" customHeight="1" x14ac:dyDescent="0.3">
      <c r="A903" s="1"/>
      <c r="C903" s="1"/>
      <c r="D903" s="20"/>
      <c r="E903" s="20"/>
      <c r="F903" s="20"/>
    </row>
    <row r="904" spans="1:6" ht="15.75" customHeight="1" x14ac:dyDescent="0.3">
      <c r="A904" s="1"/>
      <c r="C904" s="1"/>
      <c r="D904" s="20"/>
      <c r="E904" s="20"/>
      <c r="F904" s="20"/>
    </row>
    <row r="905" spans="1:6" ht="15.75" customHeight="1" x14ac:dyDescent="0.3">
      <c r="A905" s="1"/>
      <c r="C905" s="1"/>
      <c r="D905" s="20"/>
      <c r="E905" s="20"/>
      <c r="F905" s="20"/>
    </row>
    <row r="906" spans="1:6" ht="15.75" customHeight="1" x14ac:dyDescent="0.3">
      <c r="A906" s="1"/>
      <c r="C906" s="1"/>
      <c r="D906" s="20"/>
      <c r="E906" s="20"/>
      <c r="F906" s="20"/>
    </row>
    <row r="907" spans="1:6" ht="15.75" customHeight="1" x14ac:dyDescent="0.3">
      <c r="A907" s="1"/>
      <c r="C907" s="1"/>
      <c r="D907" s="20"/>
      <c r="E907" s="20"/>
      <c r="F907" s="20"/>
    </row>
    <row r="908" spans="1:6" ht="15.75" customHeight="1" x14ac:dyDescent="0.3">
      <c r="A908" s="1"/>
      <c r="C908" s="1"/>
      <c r="D908" s="20"/>
      <c r="E908" s="20"/>
      <c r="F908" s="20"/>
    </row>
    <row r="909" spans="1:6" ht="15.75" customHeight="1" x14ac:dyDescent="0.3">
      <c r="A909" s="1"/>
      <c r="C909" s="1"/>
      <c r="D909" s="20"/>
      <c r="E909" s="20"/>
      <c r="F909" s="20"/>
    </row>
    <row r="910" spans="1:6" ht="15.75" customHeight="1" x14ac:dyDescent="0.3">
      <c r="A910" s="1"/>
      <c r="C910" s="1"/>
      <c r="D910" s="20"/>
      <c r="E910" s="20"/>
      <c r="F910" s="20"/>
    </row>
    <row r="911" spans="1:6" ht="15.75" customHeight="1" x14ac:dyDescent="0.3">
      <c r="A911" s="1"/>
      <c r="C911" s="1"/>
      <c r="D911" s="20"/>
      <c r="E911" s="20"/>
      <c r="F911" s="20"/>
    </row>
    <row r="912" spans="1:6" ht="15.75" customHeight="1" x14ac:dyDescent="0.3">
      <c r="A912" s="1"/>
      <c r="C912" s="1"/>
      <c r="D912" s="20"/>
      <c r="E912" s="20"/>
      <c r="F912" s="20"/>
    </row>
    <row r="913" spans="1:6" ht="15.75" customHeight="1" x14ac:dyDescent="0.3">
      <c r="A913" s="1"/>
      <c r="C913" s="1"/>
      <c r="D913" s="20"/>
      <c r="E913" s="20"/>
      <c r="F913" s="20"/>
    </row>
    <row r="914" spans="1:6" ht="15.75" customHeight="1" x14ac:dyDescent="0.3">
      <c r="A914" s="1"/>
      <c r="C914" s="1"/>
      <c r="D914" s="20"/>
      <c r="E914" s="20"/>
      <c r="F914" s="20"/>
    </row>
    <row r="915" spans="1:6" ht="15.75" customHeight="1" x14ac:dyDescent="0.3">
      <c r="A915" s="1"/>
      <c r="C915" s="1"/>
      <c r="D915" s="20"/>
      <c r="E915" s="20"/>
      <c r="F915" s="20"/>
    </row>
    <row r="916" spans="1:6" ht="15.75" customHeight="1" x14ac:dyDescent="0.3">
      <c r="A916" s="1"/>
      <c r="C916" s="1"/>
      <c r="D916" s="20"/>
      <c r="E916" s="20"/>
      <c r="F916" s="20"/>
    </row>
    <row r="917" spans="1:6" ht="15.75" customHeight="1" x14ac:dyDescent="0.3">
      <c r="A917" s="1"/>
      <c r="C917" s="1"/>
      <c r="D917" s="20"/>
      <c r="E917" s="20"/>
      <c r="F917" s="20"/>
    </row>
    <row r="918" spans="1:6" ht="15.75" customHeight="1" x14ac:dyDescent="0.3">
      <c r="A918" s="1"/>
      <c r="C918" s="1"/>
      <c r="D918" s="20"/>
      <c r="E918" s="20"/>
      <c r="F918" s="20"/>
    </row>
    <row r="919" spans="1:6" ht="15.75" customHeight="1" x14ac:dyDescent="0.3">
      <c r="A919" s="1"/>
      <c r="C919" s="1"/>
      <c r="D919" s="20"/>
      <c r="E919" s="20"/>
      <c r="F919" s="20"/>
    </row>
    <row r="920" spans="1:6" ht="15.75" customHeight="1" x14ac:dyDescent="0.3">
      <c r="A920" s="1"/>
      <c r="C920" s="1"/>
      <c r="D920" s="20"/>
      <c r="E920" s="20"/>
      <c r="F920" s="20"/>
    </row>
    <row r="921" spans="1:6" ht="15.75" customHeight="1" x14ac:dyDescent="0.3">
      <c r="A921" s="1"/>
      <c r="C921" s="1"/>
      <c r="D921" s="20"/>
      <c r="E921" s="20"/>
      <c r="F921" s="20"/>
    </row>
    <row r="922" spans="1:6" ht="15.75" customHeight="1" x14ac:dyDescent="0.3">
      <c r="A922" s="1"/>
      <c r="C922" s="1"/>
      <c r="D922" s="20"/>
      <c r="E922" s="20"/>
      <c r="F922" s="20"/>
    </row>
    <row r="923" spans="1:6" ht="15.75" customHeight="1" x14ac:dyDescent="0.3">
      <c r="A923" s="1"/>
      <c r="C923" s="1"/>
      <c r="D923" s="20"/>
      <c r="E923" s="20"/>
      <c r="F923" s="20"/>
    </row>
    <row r="924" spans="1:6" ht="15.75" customHeight="1" x14ac:dyDescent="0.3">
      <c r="A924" s="1"/>
      <c r="C924" s="1"/>
      <c r="D924" s="20"/>
      <c r="E924" s="20"/>
      <c r="F924" s="20"/>
    </row>
    <row r="925" spans="1:6" ht="15.75" customHeight="1" x14ac:dyDescent="0.3">
      <c r="A925" s="1"/>
      <c r="C925" s="1"/>
      <c r="D925" s="20"/>
      <c r="E925" s="20"/>
      <c r="F925" s="20"/>
    </row>
    <row r="926" spans="1:6" ht="15.75" customHeight="1" x14ac:dyDescent="0.3">
      <c r="A926" s="1"/>
      <c r="C926" s="1"/>
      <c r="D926" s="20"/>
      <c r="E926" s="20"/>
      <c r="F926" s="20"/>
    </row>
    <row r="927" spans="1:6" ht="15.75" customHeight="1" x14ac:dyDescent="0.3">
      <c r="A927" s="1"/>
      <c r="C927" s="1"/>
      <c r="D927" s="20"/>
      <c r="E927" s="20"/>
      <c r="F927" s="20"/>
    </row>
    <row r="928" spans="1:6" ht="15.75" customHeight="1" x14ac:dyDescent="0.3">
      <c r="A928" s="1"/>
      <c r="C928" s="1"/>
      <c r="D928" s="20"/>
      <c r="E928" s="20"/>
      <c r="F928" s="20"/>
    </row>
    <row r="929" spans="1:6" ht="15.75" customHeight="1" x14ac:dyDescent="0.3">
      <c r="A929" s="1"/>
      <c r="C929" s="1"/>
      <c r="D929" s="20"/>
      <c r="E929" s="20"/>
      <c r="F929" s="20"/>
    </row>
    <row r="930" spans="1:6" ht="15.75" customHeight="1" x14ac:dyDescent="0.3">
      <c r="A930" s="1"/>
      <c r="C930" s="1"/>
      <c r="D930" s="20"/>
      <c r="E930" s="20"/>
      <c r="F930" s="20"/>
    </row>
    <row r="931" spans="1:6" ht="15.75" customHeight="1" x14ac:dyDescent="0.3">
      <c r="A931" s="1"/>
      <c r="C931" s="1"/>
      <c r="D931" s="20"/>
      <c r="E931" s="20"/>
      <c r="F931" s="20"/>
    </row>
    <row r="932" spans="1:6" ht="15.75" customHeight="1" x14ac:dyDescent="0.3">
      <c r="A932" s="1"/>
      <c r="C932" s="1"/>
      <c r="D932" s="20"/>
      <c r="E932" s="20"/>
      <c r="F932" s="20"/>
    </row>
    <row r="933" spans="1:6" ht="15.75" customHeight="1" x14ac:dyDescent="0.3">
      <c r="A933" s="1"/>
      <c r="C933" s="1"/>
      <c r="D933" s="20"/>
      <c r="E933" s="20"/>
      <c r="F933" s="20"/>
    </row>
    <row r="934" spans="1:6" ht="15.75" customHeight="1" x14ac:dyDescent="0.3">
      <c r="A934" s="1"/>
      <c r="C934" s="1"/>
      <c r="D934" s="20"/>
      <c r="E934" s="20"/>
      <c r="F934" s="20"/>
    </row>
    <row r="935" spans="1:6" ht="15.75" customHeight="1" x14ac:dyDescent="0.3">
      <c r="A935" s="1"/>
      <c r="C935" s="1"/>
      <c r="D935" s="20"/>
      <c r="E935" s="20"/>
      <c r="F935" s="20"/>
    </row>
    <row r="936" spans="1:6" ht="15.75" customHeight="1" x14ac:dyDescent="0.3">
      <c r="A936" s="1"/>
      <c r="C936" s="1"/>
      <c r="D936" s="20"/>
      <c r="E936" s="20"/>
      <c r="F936" s="20"/>
    </row>
    <row r="937" spans="1:6" ht="15.75" customHeight="1" x14ac:dyDescent="0.3">
      <c r="A937" s="1"/>
      <c r="C937" s="1"/>
      <c r="D937" s="20"/>
      <c r="E937" s="20"/>
      <c r="F937" s="20"/>
    </row>
    <row r="938" spans="1:6" ht="15.75" customHeight="1" x14ac:dyDescent="0.3">
      <c r="A938" s="1"/>
      <c r="C938" s="1"/>
      <c r="D938" s="20"/>
      <c r="E938" s="20"/>
      <c r="F938" s="20"/>
    </row>
    <row r="939" spans="1:6" ht="15.75" customHeight="1" x14ac:dyDescent="0.3">
      <c r="A939" s="1"/>
      <c r="C939" s="1"/>
      <c r="D939" s="20"/>
      <c r="E939" s="20"/>
      <c r="F939" s="20"/>
    </row>
    <row r="940" spans="1:6" ht="15.75" customHeight="1" x14ac:dyDescent="0.3">
      <c r="A940" s="1"/>
      <c r="C940" s="1"/>
      <c r="D940" s="20"/>
      <c r="E940" s="20"/>
      <c r="F940" s="20"/>
    </row>
    <row r="941" spans="1:6" ht="15.75" customHeight="1" x14ac:dyDescent="0.3">
      <c r="A941" s="1"/>
      <c r="C941" s="1"/>
      <c r="D941" s="20"/>
      <c r="E941" s="20"/>
      <c r="F941" s="20"/>
    </row>
    <row r="942" spans="1:6" ht="15.75" customHeight="1" x14ac:dyDescent="0.3">
      <c r="A942" s="1"/>
      <c r="C942" s="1"/>
      <c r="D942" s="20"/>
      <c r="E942" s="20"/>
      <c r="F942" s="20"/>
    </row>
    <row r="943" spans="1:6" ht="15.75" customHeight="1" x14ac:dyDescent="0.3">
      <c r="A943" s="1"/>
      <c r="C943" s="1"/>
      <c r="D943" s="20"/>
      <c r="E943" s="20"/>
      <c r="F943" s="20"/>
    </row>
    <row r="944" spans="1:6" ht="15.75" customHeight="1" x14ac:dyDescent="0.3">
      <c r="A944" s="1"/>
      <c r="C944" s="1"/>
      <c r="D944" s="20"/>
      <c r="E944" s="20"/>
      <c r="F944" s="20"/>
    </row>
    <row r="945" spans="1:6" ht="15.75" customHeight="1" x14ac:dyDescent="0.3">
      <c r="A945" s="1"/>
      <c r="C945" s="1"/>
      <c r="D945" s="20"/>
      <c r="E945" s="20"/>
      <c r="F945" s="20"/>
    </row>
    <row r="946" spans="1:6" ht="15.75" customHeight="1" x14ac:dyDescent="0.3">
      <c r="A946" s="1"/>
      <c r="C946" s="1"/>
      <c r="D946" s="20"/>
      <c r="E946" s="20"/>
      <c r="F946" s="20"/>
    </row>
    <row r="947" spans="1:6" ht="15.75" customHeight="1" x14ac:dyDescent="0.3">
      <c r="A947" s="1"/>
      <c r="C947" s="1"/>
      <c r="D947" s="20"/>
      <c r="E947" s="20"/>
      <c r="F947" s="20"/>
    </row>
    <row r="948" spans="1:6" ht="15.75" customHeight="1" x14ac:dyDescent="0.3">
      <c r="A948" s="1"/>
      <c r="C948" s="1"/>
      <c r="D948" s="20"/>
      <c r="E948" s="20"/>
      <c r="F948" s="20"/>
    </row>
    <row r="949" spans="1:6" ht="15.75" customHeight="1" x14ac:dyDescent="0.3">
      <c r="A949" s="1"/>
      <c r="C949" s="1"/>
      <c r="D949" s="20"/>
      <c r="E949" s="20"/>
      <c r="F949" s="20"/>
    </row>
    <row r="950" spans="1:6" ht="15.75" customHeight="1" x14ac:dyDescent="0.3">
      <c r="A950" s="1"/>
      <c r="C950" s="1"/>
      <c r="D950" s="20"/>
      <c r="E950" s="20"/>
      <c r="F950" s="20"/>
    </row>
    <row r="951" spans="1:6" ht="15.75" customHeight="1" x14ac:dyDescent="0.3">
      <c r="A951" s="1"/>
      <c r="C951" s="1"/>
      <c r="D951" s="20"/>
      <c r="E951" s="20"/>
      <c r="F951" s="20"/>
    </row>
    <row r="952" spans="1:6" ht="15.75" customHeight="1" x14ac:dyDescent="0.3">
      <c r="A952" s="1"/>
      <c r="C952" s="1"/>
      <c r="D952" s="20"/>
      <c r="E952" s="20"/>
      <c r="F952" s="20"/>
    </row>
    <row r="953" spans="1:6" ht="15.75" customHeight="1" x14ac:dyDescent="0.3">
      <c r="A953" s="1"/>
      <c r="C953" s="1"/>
      <c r="D953" s="20"/>
      <c r="E953" s="20"/>
      <c r="F953" s="20"/>
    </row>
    <row r="954" spans="1:6" ht="15.75" customHeight="1" x14ac:dyDescent="0.3">
      <c r="A954" s="1"/>
      <c r="C954" s="1"/>
      <c r="D954" s="20"/>
      <c r="E954" s="20"/>
      <c r="F954" s="20"/>
    </row>
    <row r="955" spans="1:6" ht="15.75" customHeight="1" x14ac:dyDescent="0.3">
      <c r="A955" s="1"/>
      <c r="C955" s="1"/>
      <c r="D955" s="20"/>
      <c r="E955" s="20"/>
      <c r="F955" s="20"/>
    </row>
    <row r="956" spans="1:6" ht="15.75" customHeight="1" x14ac:dyDescent="0.3">
      <c r="A956" s="1"/>
      <c r="C956" s="1"/>
      <c r="D956" s="20"/>
      <c r="E956" s="20"/>
      <c r="F956" s="20"/>
    </row>
    <row r="957" spans="1:6" ht="15.75" customHeight="1" x14ac:dyDescent="0.3">
      <c r="A957" s="1"/>
      <c r="C957" s="1"/>
      <c r="D957" s="20"/>
      <c r="E957" s="20"/>
      <c r="F957" s="20"/>
    </row>
    <row r="958" spans="1:6" ht="15.75" customHeight="1" x14ac:dyDescent="0.3">
      <c r="A958" s="1"/>
      <c r="C958" s="1"/>
      <c r="D958" s="20"/>
      <c r="E958" s="20"/>
      <c r="F958" s="20"/>
    </row>
    <row r="959" spans="1:6" ht="15.75" customHeight="1" x14ac:dyDescent="0.3">
      <c r="A959" s="1"/>
      <c r="C959" s="1"/>
      <c r="D959" s="20"/>
      <c r="E959" s="20"/>
      <c r="F959" s="20"/>
    </row>
    <row r="960" spans="1:6" ht="15.75" customHeight="1" x14ac:dyDescent="0.3">
      <c r="A960" s="1"/>
      <c r="C960" s="1"/>
      <c r="D960" s="20"/>
      <c r="E960" s="20"/>
      <c r="F960" s="20"/>
    </row>
    <row r="961" spans="1:6" ht="15.75" customHeight="1" x14ac:dyDescent="0.3">
      <c r="A961" s="1"/>
      <c r="C961" s="1"/>
      <c r="D961" s="20"/>
      <c r="E961" s="20"/>
      <c r="F961" s="20"/>
    </row>
    <row r="962" spans="1:6" ht="15.75" customHeight="1" x14ac:dyDescent="0.3">
      <c r="A962" s="1"/>
      <c r="C962" s="1"/>
      <c r="D962" s="20"/>
      <c r="E962" s="20"/>
      <c r="F962" s="20"/>
    </row>
    <row r="963" spans="1:6" ht="15.75" customHeight="1" x14ac:dyDescent="0.3">
      <c r="A963" s="1"/>
      <c r="C963" s="1"/>
      <c r="D963" s="20"/>
      <c r="E963" s="20"/>
      <c r="F963" s="20"/>
    </row>
    <row r="964" spans="1:6" ht="15.75" customHeight="1" x14ac:dyDescent="0.3">
      <c r="A964" s="1"/>
      <c r="C964" s="1"/>
      <c r="D964" s="20"/>
      <c r="E964" s="20"/>
      <c r="F964" s="20"/>
    </row>
    <row r="965" spans="1:6" ht="15.75" customHeight="1" x14ac:dyDescent="0.3">
      <c r="A965" s="1"/>
      <c r="C965" s="1"/>
      <c r="D965" s="20"/>
      <c r="E965" s="20"/>
      <c r="F965" s="20"/>
    </row>
    <row r="966" spans="1:6" ht="15.75" customHeight="1" x14ac:dyDescent="0.3">
      <c r="A966" s="1"/>
      <c r="C966" s="1"/>
      <c r="D966" s="20"/>
      <c r="E966" s="20"/>
      <c r="F966" s="20"/>
    </row>
    <row r="967" spans="1:6" ht="15.75" customHeight="1" x14ac:dyDescent="0.3">
      <c r="A967" s="1"/>
      <c r="C967" s="1"/>
      <c r="D967" s="20"/>
      <c r="E967" s="20"/>
      <c r="F967" s="20"/>
    </row>
    <row r="968" spans="1:6" ht="15.75" customHeight="1" x14ac:dyDescent="0.3">
      <c r="A968" s="1"/>
      <c r="C968" s="1"/>
      <c r="D968" s="20"/>
      <c r="E968" s="20"/>
      <c r="F968" s="20"/>
    </row>
    <row r="969" spans="1:6" ht="15.75" customHeight="1" x14ac:dyDescent="0.3">
      <c r="A969" s="1"/>
      <c r="C969" s="1"/>
      <c r="D969" s="20"/>
      <c r="E969" s="20"/>
      <c r="F969" s="20"/>
    </row>
    <row r="970" spans="1:6" ht="15.75" customHeight="1" x14ac:dyDescent="0.3">
      <c r="A970" s="1"/>
      <c r="C970" s="1"/>
      <c r="D970" s="20"/>
      <c r="E970" s="20"/>
      <c r="F970" s="20"/>
    </row>
    <row r="971" spans="1:6" ht="15.75" customHeight="1" x14ac:dyDescent="0.3">
      <c r="A971" s="1"/>
      <c r="C971" s="1"/>
      <c r="D971" s="20"/>
      <c r="E971" s="20"/>
      <c r="F971" s="20"/>
    </row>
    <row r="972" spans="1:6" ht="15.75" customHeight="1" x14ac:dyDescent="0.3">
      <c r="A972" s="1"/>
      <c r="C972" s="1"/>
      <c r="D972" s="20"/>
      <c r="E972" s="20"/>
      <c r="F972" s="20"/>
    </row>
    <row r="973" spans="1:6" ht="15.75" customHeight="1" x14ac:dyDescent="0.3">
      <c r="A973" s="1"/>
      <c r="C973" s="1"/>
      <c r="D973" s="20"/>
      <c r="E973" s="20"/>
      <c r="F973" s="20"/>
    </row>
    <row r="974" spans="1:6" ht="15.75" customHeight="1" x14ac:dyDescent="0.3">
      <c r="A974" s="1"/>
      <c r="C974" s="1"/>
      <c r="D974" s="20"/>
      <c r="E974" s="20"/>
      <c r="F974" s="20"/>
    </row>
    <row r="975" spans="1:6" ht="15.75" customHeight="1" x14ac:dyDescent="0.3">
      <c r="A975" s="1"/>
      <c r="C975" s="1"/>
      <c r="D975" s="20"/>
      <c r="E975" s="20"/>
      <c r="F975" s="20"/>
    </row>
    <row r="976" spans="1:6" ht="15.75" customHeight="1" x14ac:dyDescent="0.3">
      <c r="A976" s="1"/>
      <c r="C976" s="1"/>
      <c r="D976" s="20"/>
      <c r="E976" s="20"/>
      <c r="F976" s="20"/>
    </row>
    <row r="977" spans="1:6" ht="15.75" customHeight="1" x14ac:dyDescent="0.3">
      <c r="A977" s="1"/>
      <c r="C977" s="1"/>
      <c r="D977" s="20"/>
      <c r="E977" s="20"/>
      <c r="F977" s="20"/>
    </row>
    <row r="978" spans="1:6" ht="15.75" customHeight="1" x14ac:dyDescent="0.3">
      <c r="A978" s="1"/>
      <c r="C978" s="1"/>
      <c r="D978" s="20"/>
      <c r="E978" s="20"/>
      <c r="F978" s="20"/>
    </row>
    <row r="979" spans="1:6" ht="15.75" customHeight="1" x14ac:dyDescent="0.3">
      <c r="A979" s="1"/>
      <c r="C979" s="1"/>
      <c r="D979" s="20"/>
      <c r="E979" s="20"/>
      <c r="F979" s="20"/>
    </row>
    <row r="980" spans="1:6" ht="15.75" customHeight="1" x14ac:dyDescent="0.3">
      <c r="A980" s="1"/>
      <c r="C980" s="1"/>
      <c r="D980" s="20"/>
      <c r="E980" s="20"/>
      <c r="F980" s="20"/>
    </row>
    <row r="981" spans="1:6" ht="15.75" customHeight="1" x14ac:dyDescent="0.3">
      <c r="A981" s="1"/>
      <c r="C981" s="1"/>
      <c r="D981" s="20"/>
      <c r="E981" s="20"/>
      <c r="F981" s="20"/>
    </row>
    <row r="982" spans="1:6" ht="15.75" customHeight="1" x14ac:dyDescent="0.3">
      <c r="A982" s="1"/>
      <c r="C982" s="1"/>
      <c r="D982" s="20"/>
      <c r="E982" s="20"/>
      <c r="F982" s="20"/>
    </row>
    <row r="983" spans="1:6" ht="15.75" customHeight="1" x14ac:dyDescent="0.3">
      <c r="A983" s="1"/>
      <c r="C983" s="1"/>
      <c r="D983" s="20"/>
      <c r="E983" s="20"/>
      <c r="F983" s="20"/>
    </row>
    <row r="984" spans="1:6" ht="15.75" customHeight="1" x14ac:dyDescent="0.3">
      <c r="A984" s="1"/>
      <c r="C984" s="1"/>
      <c r="D984" s="20"/>
      <c r="E984" s="20"/>
      <c r="F984" s="20"/>
    </row>
    <row r="985" spans="1:6" ht="15.75" customHeight="1" x14ac:dyDescent="0.3">
      <c r="A985" s="1"/>
      <c r="C985" s="1"/>
      <c r="D985" s="20"/>
      <c r="E985" s="20"/>
      <c r="F985" s="20"/>
    </row>
  </sheetData>
  <mergeCells count="7">
    <mergeCell ref="A56:D56"/>
    <mergeCell ref="A1:F1"/>
    <mergeCell ref="A2:F2"/>
    <mergeCell ref="A52:D52"/>
    <mergeCell ref="A53:D53"/>
    <mergeCell ref="A54:D54"/>
    <mergeCell ref="A55:D55"/>
  </mergeCells>
  <conditionalFormatting sqref="H52">
    <cfRule type="notContainsBlanks" dxfId="0" priority="1">
      <formula>LEN(TRIM(H52))&gt;0</formula>
    </cfRule>
  </conditionalFormatting>
  <pageMargins left="0.75" right="0.75" top="1" bottom="1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257"/>
  <sheetViews>
    <sheetView topLeftCell="A1252" workbookViewId="0">
      <selection activeCell="F1264" sqref="F1264"/>
    </sheetView>
  </sheetViews>
  <sheetFormatPr baseColWidth="10" defaultColWidth="14.44140625" defaultRowHeight="15" customHeight="1" x14ac:dyDescent="0.3"/>
  <cols>
    <col min="1" max="3" width="13.5546875" customWidth="1"/>
    <col min="4" max="4" width="9.109375" customWidth="1"/>
    <col min="5" max="5" width="10.88671875" customWidth="1"/>
    <col min="6" max="6" width="18.109375" customWidth="1"/>
    <col min="7" max="7" width="11.6640625" customWidth="1"/>
    <col min="8" max="8" width="9.109375" customWidth="1"/>
    <col min="9" max="9" width="12.88671875" customWidth="1"/>
    <col min="10" max="10" width="9.109375" customWidth="1"/>
    <col min="11" max="12" width="12.88671875" customWidth="1"/>
    <col min="13" max="26" width="9.109375" customWidth="1"/>
  </cols>
  <sheetData>
    <row r="1" spans="1:7" ht="21" customHeight="1" x14ac:dyDescent="0.3">
      <c r="A1" s="74"/>
      <c r="B1" s="75"/>
      <c r="C1" s="75"/>
      <c r="D1" s="76"/>
      <c r="E1" s="74" t="s">
        <v>42</v>
      </c>
      <c r="F1" s="75"/>
      <c r="G1" s="76"/>
    </row>
    <row r="2" spans="1:7" ht="21" customHeight="1" x14ac:dyDescent="0.3">
      <c r="A2" s="77"/>
      <c r="B2" s="78"/>
      <c r="C2" s="78"/>
      <c r="D2" s="79"/>
      <c r="E2" s="77"/>
      <c r="F2" s="78"/>
      <c r="G2" s="79"/>
    </row>
    <row r="3" spans="1:7" ht="14.4" x14ac:dyDescent="0.3">
      <c r="A3" s="6"/>
      <c r="B3" s="7"/>
      <c r="C3" s="7"/>
      <c r="D3" s="7"/>
      <c r="E3" s="7"/>
      <c r="F3" s="7"/>
      <c r="G3" s="8"/>
    </row>
    <row r="4" spans="1:7" ht="14.4" x14ac:dyDescent="0.3">
      <c r="A4" s="5" t="s">
        <v>46</v>
      </c>
      <c r="B4" s="9">
        <v>46251</v>
      </c>
      <c r="C4" s="7"/>
      <c r="D4" s="7"/>
      <c r="E4" s="7"/>
      <c r="F4" s="7"/>
      <c r="G4" s="8"/>
    </row>
    <row r="5" spans="1:7" ht="14.4" x14ac:dyDescent="0.3">
      <c r="A5" s="80">
        <f>+[1]PRESUPUESTO!A7</f>
        <v>0</v>
      </c>
      <c r="B5" s="74">
        <f>+[1]PRESUPUESTO!B7</f>
        <v>0</v>
      </c>
      <c r="C5" s="75"/>
      <c r="D5" s="75"/>
      <c r="E5" s="75"/>
      <c r="F5" s="76"/>
      <c r="G5" s="81">
        <f>+[1]PRESUPUESTO!C7</f>
        <v>0</v>
      </c>
    </row>
    <row r="6" spans="1:7" ht="14.4" x14ac:dyDescent="0.3">
      <c r="A6" s="77"/>
      <c r="B6" s="77"/>
      <c r="C6" s="78"/>
      <c r="D6" s="78"/>
      <c r="E6" s="78"/>
      <c r="F6" s="79"/>
      <c r="G6" s="79"/>
    </row>
    <row r="7" spans="1:7" ht="14.4" x14ac:dyDescent="0.3">
      <c r="A7" s="71" t="s">
        <v>54</v>
      </c>
      <c r="B7" s="68"/>
      <c r="C7" s="68"/>
      <c r="D7" s="68"/>
      <c r="E7" s="68"/>
      <c r="F7" s="68"/>
      <c r="G7" s="69"/>
    </row>
    <row r="8" spans="1:7" ht="14.4" x14ac:dyDescent="0.3">
      <c r="A8" s="72" t="s">
        <v>57</v>
      </c>
      <c r="B8" s="68"/>
      <c r="C8" s="69"/>
      <c r="D8" s="10" t="s">
        <v>58</v>
      </c>
      <c r="E8" s="11" t="s">
        <v>60</v>
      </c>
      <c r="F8" s="12" t="s">
        <v>62</v>
      </c>
      <c r="G8" s="12" t="s">
        <v>63</v>
      </c>
    </row>
    <row r="9" spans="1:7" ht="14.4" x14ac:dyDescent="0.3">
      <c r="A9" s="67" t="s">
        <v>64</v>
      </c>
      <c r="B9" s="68"/>
      <c r="C9" s="69"/>
      <c r="D9" s="13" t="s">
        <v>66</v>
      </c>
      <c r="E9" s="14">
        <v>1.5E-3</v>
      </c>
      <c r="F9" s="15">
        <v>300000</v>
      </c>
      <c r="G9" s="15">
        <f t="shared" ref="G9:G11" si="0">IF(A9=0,"",(E9*F9))</f>
        <v>450</v>
      </c>
    </row>
    <row r="10" spans="1:7" ht="14.4" x14ac:dyDescent="0.3">
      <c r="A10" s="67" t="s">
        <v>69</v>
      </c>
      <c r="B10" s="68"/>
      <c r="C10" s="69"/>
      <c r="D10" s="13" t="s">
        <v>70</v>
      </c>
      <c r="E10" s="14">
        <v>1.5E-3</v>
      </c>
      <c r="F10" s="15">
        <v>100000</v>
      </c>
      <c r="G10" s="15">
        <f t="shared" si="0"/>
        <v>150</v>
      </c>
    </row>
    <row r="11" spans="1:7" ht="14.4" x14ac:dyDescent="0.3">
      <c r="A11" s="82" t="s">
        <v>73</v>
      </c>
      <c r="B11" s="68"/>
      <c r="C11" s="69"/>
      <c r="D11" s="13" t="s">
        <v>74</v>
      </c>
      <c r="E11" s="14">
        <v>0.05</v>
      </c>
      <c r="F11" s="15">
        <f>G32</f>
        <v>2070</v>
      </c>
      <c r="G11" s="15">
        <f t="shared" si="0"/>
        <v>103.5</v>
      </c>
    </row>
    <row r="12" spans="1:7" ht="14.4" x14ac:dyDescent="0.3">
      <c r="A12" s="70" t="s">
        <v>77</v>
      </c>
      <c r="B12" s="68"/>
      <c r="C12" s="68"/>
      <c r="D12" s="68"/>
      <c r="E12" s="68"/>
      <c r="F12" s="69"/>
      <c r="G12" s="15">
        <f>SUM(G9:G11)</f>
        <v>703.5</v>
      </c>
    </row>
    <row r="13" spans="1:7" ht="14.4" x14ac:dyDescent="0.3">
      <c r="A13" s="73" t="s">
        <v>85</v>
      </c>
      <c r="B13" s="68"/>
      <c r="C13" s="68"/>
      <c r="D13" s="68"/>
      <c r="E13" s="68"/>
      <c r="F13" s="68"/>
      <c r="G13" s="69"/>
    </row>
    <row r="14" spans="1:7" ht="14.4" x14ac:dyDescent="0.3">
      <c r="A14" s="72" t="s">
        <v>57</v>
      </c>
      <c r="B14" s="68"/>
      <c r="C14" s="69"/>
      <c r="D14" s="10" t="s">
        <v>58</v>
      </c>
      <c r="E14" s="11" t="s">
        <v>60</v>
      </c>
      <c r="F14" s="12" t="s">
        <v>62</v>
      </c>
      <c r="G14" s="12" t="s">
        <v>63</v>
      </c>
    </row>
    <row r="15" spans="1:7" ht="14.4" x14ac:dyDescent="0.3">
      <c r="A15" s="67" t="s">
        <v>87</v>
      </c>
      <c r="B15" s="68"/>
      <c r="C15" s="69"/>
      <c r="D15" s="13" t="s">
        <v>17</v>
      </c>
      <c r="E15" s="17">
        <v>0.08</v>
      </c>
      <c r="F15" s="15">
        <v>4500</v>
      </c>
      <c r="G15" s="15">
        <f t="shared" ref="G15:G19" si="1">IF(A15=0,"",(E15*F15))</f>
        <v>360</v>
      </c>
    </row>
    <row r="16" spans="1:7" ht="14.4" x14ac:dyDescent="0.3">
      <c r="A16" s="67" t="s">
        <v>88</v>
      </c>
      <c r="B16" s="68"/>
      <c r="C16" s="69"/>
      <c r="D16" s="13" t="s">
        <v>14</v>
      </c>
      <c r="E16" s="17">
        <v>0.1</v>
      </c>
      <c r="F16" s="15">
        <v>6500</v>
      </c>
      <c r="G16" s="15">
        <f t="shared" si="1"/>
        <v>650</v>
      </c>
    </row>
    <row r="17" spans="1:7" ht="14.4" x14ac:dyDescent="0.3">
      <c r="A17" s="67" t="s">
        <v>90</v>
      </c>
      <c r="B17" s="68"/>
      <c r="C17" s="69"/>
      <c r="D17" s="13" t="s">
        <v>56</v>
      </c>
      <c r="E17" s="17">
        <v>1.4999999999999999E-2</v>
      </c>
      <c r="F17" s="15">
        <v>7500</v>
      </c>
      <c r="G17" s="15">
        <f t="shared" si="1"/>
        <v>112.5</v>
      </c>
    </row>
    <row r="18" spans="1:7" ht="14.4" x14ac:dyDescent="0.3">
      <c r="A18" s="67" t="s">
        <v>92</v>
      </c>
      <c r="B18" s="68"/>
      <c r="C18" s="69"/>
      <c r="D18" s="13" t="s">
        <v>14</v>
      </c>
      <c r="E18" s="17">
        <v>0.15</v>
      </c>
      <c r="F18" s="15">
        <v>150</v>
      </c>
      <c r="G18" s="15">
        <f t="shared" si="1"/>
        <v>22.5</v>
      </c>
    </row>
    <row r="19" spans="1:7" ht="14.4" x14ac:dyDescent="0.3">
      <c r="A19" s="67" t="s">
        <v>94</v>
      </c>
      <c r="B19" s="68"/>
      <c r="C19" s="69"/>
      <c r="D19" s="13" t="s">
        <v>95</v>
      </c>
      <c r="E19" s="17">
        <v>5.0000000000000001E-3</v>
      </c>
      <c r="F19" s="15">
        <v>18000</v>
      </c>
      <c r="G19" s="15">
        <f t="shared" si="1"/>
        <v>90</v>
      </c>
    </row>
    <row r="20" spans="1:7" ht="14.4" x14ac:dyDescent="0.3">
      <c r="A20" s="70" t="s">
        <v>77</v>
      </c>
      <c r="B20" s="68"/>
      <c r="C20" s="68"/>
      <c r="D20" s="68"/>
      <c r="E20" s="68"/>
      <c r="F20" s="69"/>
      <c r="G20" s="15">
        <f>SUM(G15:G19)</f>
        <v>1235</v>
      </c>
    </row>
    <row r="21" spans="1:7" ht="15.75" customHeight="1" x14ac:dyDescent="0.3">
      <c r="A21" s="71" t="s">
        <v>100</v>
      </c>
      <c r="B21" s="68"/>
      <c r="C21" s="68"/>
      <c r="D21" s="68"/>
      <c r="E21" s="68"/>
      <c r="F21" s="68"/>
      <c r="G21" s="69"/>
    </row>
    <row r="22" spans="1:7" ht="15.75" customHeight="1" x14ac:dyDescent="0.3">
      <c r="A22" s="72" t="s">
        <v>57</v>
      </c>
      <c r="B22" s="68"/>
      <c r="C22" s="69"/>
      <c r="D22" s="10" t="s">
        <v>58</v>
      </c>
      <c r="E22" s="11" t="s">
        <v>60</v>
      </c>
      <c r="F22" s="12" t="s">
        <v>62</v>
      </c>
      <c r="G22" s="12" t="s">
        <v>63</v>
      </c>
    </row>
    <row r="23" spans="1:7" ht="15.75" customHeight="1" x14ac:dyDescent="0.3">
      <c r="A23" s="67"/>
      <c r="B23" s="68"/>
      <c r="C23" s="69"/>
      <c r="D23" s="13"/>
      <c r="E23" s="17"/>
      <c r="F23" s="15"/>
      <c r="G23" s="15"/>
    </row>
    <row r="24" spans="1:7" ht="15.75" customHeight="1" x14ac:dyDescent="0.3">
      <c r="A24" s="70" t="s">
        <v>77</v>
      </c>
      <c r="B24" s="68"/>
      <c r="C24" s="68"/>
      <c r="D24" s="68"/>
      <c r="E24" s="68"/>
      <c r="F24" s="69"/>
      <c r="G24" s="15">
        <f>SUM(G23)</f>
        <v>0</v>
      </c>
    </row>
    <row r="25" spans="1:7" ht="15.75" customHeight="1" x14ac:dyDescent="0.3">
      <c r="A25" s="73" t="s">
        <v>105</v>
      </c>
      <c r="B25" s="68"/>
      <c r="C25" s="68"/>
      <c r="D25" s="68"/>
      <c r="E25" s="68"/>
      <c r="F25" s="68"/>
      <c r="G25" s="69"/>
    </row>
    <row r="26" spans="1:7" ht="15.75" customHeight="1" x14ac:dyDescent="0.3">
      <c r="A26" s="72" t="s">
        <v>106</v>
      </c>
      <c r="B26" s="68"/>
      <c r="C26" s="69"/>
      <c r="D26" s="10" t="s">
        <v>58</v>
      </c>
      <c r="E26" s="11" t="s">
        <v>108</v>
      </c>
      <c r="F26" s="12" t="s">
        <v>62</v>
      </c>
      <c r="G26" s="12" t="s">
        <v>109</v>
      </c>
    </row>
    <row r="27" spans="1:7" ht="15.75" customHeight="1" x14ac:dyDescent="0.3">
      <c r="A27" s="67"/>
      <c r="B27" s="68"/>
      <c r="C27" s="69"/>
      <c r="D27" s="18"/>
      <c r="E27" s="17"/>
      <c r="F27" s="15"/>
      <c r="G27" s="15"/>
    </row>
    <row r="28" spans="1:7" ht="15.75" customHeight="1" x14ac:dyDescent="0.3">
      <c r="A28" s="67" t="s">
        <v>112</v>
      </c>
      <c r="B28" s="68"/>
      <c r="C28" s="69"/>
      <c r="D28" s="18" t="s">
        <v>113</v>
      </c>
      <c r="E28" s="17">
        <v>5.0000000000000001E-3</v>
      </c>
      <c r="F28" s="19">
        <v>120000</v>
      </c>
      <c r="G28" s="15">
        <f t="shared" ref="G28:G31" si="2">IF(A28=0,"",(E28*F28))</f>
        <v>600</v>
      </c>
    </row>
    <row r="29" spans="1:7" ht="15.75" customHeight="1" x14ac:dyDescent="0.3">
      <c r="A29" s="67" t="s">
        <v>114</v>
      </c>
      <c r="B29" s="68"/>
      <c r="C29" s="69"/>
      <c r="D29" s="18" t="s">
        <v>113</v>
      </c>
      <c r="E29" s="17">
        <v>5.0000000000000001E-3</v>
      </c>
      <c r="F29" s="19">
        <v>70000</v>
      </c>
      <c r="G29" s="15">
        <f t="shared" si="2"/>
        <v>350</v>
      </c>
    </row>
    <row r="30" spans="1:7" ht="15.75" customHeight="1" x14ac:dyDescent="0.3">
      <c r="A30" s="67" t="s">
        <v>115</v>
      </c>
      <c r="B30" s="68"/>
      <c r="C30" s="69"/>
      <c r="D30" s="18" t="s">
        <v>113</v>
      </c>
      <c r="E30" s="17">
        <v>4.0000000000000001E-3</v>
      </c>
      <c r="F30" s="19">
        <v>180000</v>
      </c>
      <c r="G30" s="15">
        <f t="shared" si="2"/>
        <v>720</v>
      </c>
    </row>
    <row r="31" spans="1:7" ht="15.75" customHeight="1" x14ac:dyDescent="0.3">
      <c r="A31" s="67" t="s">
        <v>118</v>
      </c>
      <c r="B31" s="68"/>
      <c r="C31" s="69"/>
      <c r="D31" s="18" t="s">
        <v>113</v>
      </c>
      <c r="E31" s="17">
        <v>4.0000000000000001E-3</v>
      </c>
      <c r="F31" s="19">
        <v>100000</v>
      </c>
      <c r="G31" s="15">
        <f t="shared" si="2"/>
        <v>400</v>
      </c>
    </row>
    <row r="32" spans="1:7" ht="15.75" customHeight="1" x14ac:dyDescent="0.3">
      <c r="A32" s="70" t="s">
        <v>77</v>
      </c>
      <c r="B32" s="68"/>
      <c r="C32" s="68"/>
      <c r="D32" s="68"/>
      <c r="E32" s="68"/>
      <c r="F32" s="69"/>
      <c r="G32" s="15">
        <f>SUM(G28:G31)</f>
        <v>2070</v>
      </c>
    </row>
    <row r="33" spans="1:7" ht="15.75" customHeight="1" x14ac:dyDescent="0.3">
      <c r="A33" s="72"/>
      <c r="B33" s="68"/>
      <c r="C33" s="68"/>
      <c r="D33" s="68"/>
      <c r="E33" s="68"/>
      <c r="F33" s="68"/>
      <c r="G33" s="69"/>
    </row>
    <row r="34" spans="1:7" ht="15.75" customHeight="1" x14ac:dyDescent="0.3">
      <c r="A34" s="70" t="s">
        <v>123</v>
      </c>
      <c r="B34" s="68"/>
      <c r="C34" s="68"/>
      <c r="D34" s="68"/>
      <c r="E34" s="68"/>
      <c r="F34" s="69"/>
      <c r="G34" s="12">
        <f>ROUND(G12+G20+G24+G32,0)</f>
        <v>4009</v>
      </c>
    </row>
    <row r="35" spans="1:7" ht="15.75" customHeight="1" x14ac:dyDescent="0.3"/>
    <row r="36" spans="1:7" ht="15.75" customHeight="1" x14ac:dyDescent="0.3"/>
    <row r="37" spans="1:7" ht="21" customHeight="1" x14ac:dyDescent="0.3">
      <c r="A37" s="74"/>
      <c r="B37" s="75"/>
      <c r="C37" s="75"/>
      <c r="D37" s="76"/>
      <c r="E37" s="74" t="s">
        <v>42</v>
      </c>
      <c r="F37" s="75"/>
      <c r="G37" s="76"/>
    </row>
    <row r="38" spans="1:7" ht="21" customHeight="1" x14ac:dyDescent="0.3">
      <c r="A38" s="77"/>
      <c r="B38" s="78"/>
      <c r="C38" s="78"/>
      <c r="D38" s="79"/>
      <c r="E38" s="77"/>
      <c r="F38" s="78"/>
      <c r="G38" s="79"/>
    </row>
    <row r="39" spans="1:7" ht="15.75" customHeight="1" x14ac:dyDescent="0.3">
      <c r="A39" s="6"/>
      <c r="B39" s="7"/>
      <c r="C39" s="7"/>
      <c r="D39" s="7"/>
      <c r="E39" s="7"/>
      <c r="F39" s="7"/>
      <c r="G39" s="8"/>
    </row>
    <row r="40" spans="1:7" ht="15.75" customHeight="1" x14ac:dyDescent="0.3">
      <c r="A40" s="5" t="s">
        <v>46</v>
      </c>
      <c r="B40" s="9">
        <v>46251</v>
      </c>
      <c r="C40" s="7"/>
      <c r="D40" s="7"/>
      <c r="E40" s="7"/>
      <c r="F40" s="7"/>
      <c r="G40" s="8"/>
    </row>
    <row r="41" spans="1:7" ht="15.75" customHeight="1" x14ac:dyDescent="0.3">
      <c r="A41" s="80" t="str">
        <f>+PRESUPUESTO!A6</f>
        <v>1.2</v>
      </c>
      <c r="B41" s="74" t="str">
        <f>+PRESUPUESTO!B6</f>
        <v>Cerramiento provisional en polisombra h=2,10 m</v>
      </c>
      <c r="C41" s="75"/>
      <c r="D41" s="75"/>
      <c r="E41" s="75"/>
      <c r="F41" s="76"/>
      <c r="G41" s="81" t="str">
        <f>+PRESUPUESTO!C6</f>
        <v>ml</v>
      </c>
    </row>
    <row r="42" spans="1:7" ht="15.75" customHeight="1" x14ac:dyDescent="0.3">
      <c r="A42" s="77"/>
      <c r="B42" s="77"/>
      <c r="C42" s="78"/>
      <c r="D42" s="78"/>
      <c r="E42" s="78"/>
      <c r="F42" s="79"/>
      <c r="G42" s="79"/>
    </row>
    <row r="43" spans="1:7" ht="15.75" customHeight="1" x14ac:dyDescent="0.3">
      <c r="A43" s="71" t="s">
        <v>54</v>
      </c>
      <c r="B43" s="68"/>
      <c r="C43" s="68"/>
      <c r="D43" s="68"/>
      <c r="E43" s="68"/>
      <c r="F43" s="68"/>
      <c r="G43" s="69"/>
    </row>
    <row r="44" spans="1:7" ht="15.75" customHeight="1" x14ac:dyDescent="0.3">
      <c r="A44" s="72" t="s">
        <v>57</v>
      </c>
      <c r="B44" s="68"/>
      <c r="C44" s="69"/>
      <c r="D44" s="10" t="s">
        <v>58</v>
      </c>
      <c r="E44" s="11" t="s">
        <v>60</v>
      </c>
      <c r="F44" s="12" t="s">
        <v>62</v>
      </c>
      <c r="G44" s="12" t="s">
        <v>63</v>
      </c>
    </row>
    <row r="45" spans="1:7" ht="15.75" customHeight="1" x14ac:dyDescent="0.3">
      <c r="A45" s="67" t="s">
        <v>128</v>
      </c>
      <c r="B45" s="68"/>
      <c r="C45" s="69"/>
      <c r="D45" s="13" t="s">
        <v>129</v>
      </c>
      <c r="E45" s="14">
        <v>0.05</v>
      </c>
      <c r="F45" s="15">
        <f>G63</f>
        <v>14583</v>
      </c>
      <c r="G45" s="15">
        <f>IF(A45=0,"",(E45*F45))</f>
        <v>729.15000000000009</v>
      </c>
    </row>
    <row r="46" spans="1:7" ht="15.75" customHeight="1" x14ac:dyDescent="0.3">
      <c r="A46" s="82"/>
      <c r="B46" s="68"/>
      <c r="C46" s="69"/>
      <c r="D46" s="13"/>
      <c r="E46" s="14"/>
      <c r="F46" s="15"/>
      <c r="G46" s="15"/>
    </row>
    <row r="47" spans="1:7" ht="15.75" customHeight="1" x14ac:dyDescent="0.3">
      <c r="A47" s="70" t="s">
        <v>77</v>
      </c>
      <c r="B47" s="68"/>
      <c r="C47" s="68"/>
      <c r="D47" s="68"/>
      <c r="E47" s="68"/>
      <c r="F47" s="69"/>
      <c r="G47" s="15">
        <f>SUM(G45:G46)</f>
        <v>729.15000000000009</v>
      </c>
    </row>
    <row r="48" spans="1:7" ht="15.75" customHeight="1" x14ac:dyDescent="0.3">
      <c r="A48" s="73" t="s">
        <v>85</v>
      </c>
      <c r="B48" s="68"/>
      <c r="C48" s="68"/>
      <c r="D48" s="68"/>
      <c r="E48" s="68"/>
      <c r="F48" s="68"/>
      <c r="G48" s="69"/>
    </row>
    <row r="49" spans="1:7" ht="15.75" customHeight="1" x14ac:dyDescent="0.3">
      <c r="A49" s="72" t="s">
        <v>57</v>
      </c>
      <c r="B49" s="68"/>
      <c r="C49" s="69"/>
      <c r="D49" s="10" t="s">
        <v>58</v>
      </c>
      <c r="E49" s="11" t="s">
        <v>60</v>
      </c>
      <c r="F49" s="12" t="s">
        <v>62</v>
      </c>
      <c r="G49" s="12" t="s">
        <v>63</v>
      </c>
    </row>
    <row r="50" spans="1:7" ht="15.75" customHeight="1" x14ac:dyDescent="0.3">
      <c r="A50" s="67" t="s">
        <v>130</v>
      </c>
      <c r="B50" s="68"/>
      <c r="C50" s="69"/>
      <c r="D50" s="13" t="s">
        <v>131</v>
      </c>
      <c r="E50" s="17">
        <f>0.01*3</f>
        <v>0.03</v>
      </c>
      <c r="F50" s="15">
        <v>3082</v>
      </c>
      <c r="G50" s="15">
        <f t="shared" ref="G50:G53" si="3">IF(A50=0,"",(E50*F50))</f>
        <v>92.46</v>
      </c>
    </row>
    <row r="51" spans="1:7" ht="15.75" customHeight="1" x14ac:dyDescent="0.3">
      <c r="A51" s="67" t="s">
        <v>132</v>
      </c>
      <c r="B51" s="68"/>
      <c r="C51" s="69"/>
      <c r="D51" s="13" t="s">
        <v>133</v>
      </c>
      <c r="E51" s="17">
        <v>0.7</v>
      </c>
      <c r="F51" s="15">
        <v>12000</v>
      </c>
      <c r="G51" s="15">
        <f t="shared" si="3"/>
        <v>8400</v>
      </c>
    </row>
    <row r="52" spans="1:7" ht="15.75" customHeight="1" x14ac:dyDescent="0.3">
      <c r="A52" s="67"/>
      <c r="B52" s="68"/>
      <c r="C52" s="69"/>
      <c r="D52" s="13" t="str">
        <f>IF(A52=0,"",(VLOOKUP(A52,[2]MATERIALES!$C$5:$E$589,2,FALSE)))</f>
        <v/>
      </c>
      <c r="E52" s="17"/>
      <c r="F52" s="15" t="str">
        <f>IF(A52=0,"",(VLOOKUP(A52,[2]MATERIALES!$C$5:$E$589,3,FALSE)))</f>
        <v/>
      </c>
      <c r="G52" s="15" t="str">
        <f t="shared" si="3"/>
        <v/>
      </c>
    </row>
    <row r="53" spans="1:7" ht="15.75" customHeight="1" x14ac:dyDescent="0.3">
      <c r="A53" s="67"/>
      <c r="B53" s="68"/>
      <c r="C53" s="69"/>
      <c r="D53" s="13" t="str">
        <f>IF(A53=0,"",(VLOOKUP(A53,[2]MATERIALES!$C$5:$E$589,2,FALSE)))</f>
        <v/>
      </c>
      <c r="E53" s="17"/>
      <c r="F53" s="15" t="str">
        <f>IF(A53=0,"",(VLOOKUP(A53,[2]MATERIALES!$C$5:$E$589,3,FALSE)))</f>
        <v/>
      </c>
      <c r="G53" s="15" t="str">
        <f t="shared" si="3"/>
        <v/>
      </c>
    </row>
    <row r="54" spans="1:7" ht="15.75" customHeight="1" x14ac:dyDescent="0.3">
      <c r="A54" s="70" t="s">
        <v>77</v>
      </c>
      <c r="B54" s="68"/>
      <c r="C54" s="68"/>
      <c r="D54" s="68"/>
      <c r="E54" s="68"/>
      <c r="F54" s="69"/>
      <c r="G54" s="15">
        <f>SUM(G50:G53)</f>
        <v>8492.4599999999991</v>
      </c>
    </row>
    <row r="55" spans="1:7" ht="15.75" customHeight="1" x14ac:dyDescent="0.3">
      <c r="A55" s="71" t="s">
        <v>100</v>
      </c>
      <c r="B55" s="68"/>
      <c r="C55" s="68"/>
      <c r="D55" s="68"/>
      <c r="E55" s="68"/>
      <c r="F55" s="68"/>
      <c r="G55" s="69"/>
    </row>
    <row r="56" spans="1:7" ht="15.75" customHeight="1" x14ac:dyDescent="0.3">
      <c r="A56" s="72" t="s">
        <v>57</v>
      </c>
      <c r="B56" s="68"/>
      <c r="C56" s="69"/>
      <c r="D56" s="10" t="s">
        <v>58</v>
      </c>
      <c r="E56" s="11" t="s">
        <v>60</v>
      </c>
      <c r="F56" s="12" t="s">
        <v>62</v>
      </c>
      <c r="G56" s="12" t="s">
        <v>63</v>
      </c>
    </row>
    <row r="57" spans="1:7" ht="15.75" customHeight="1" x14ac:dyDescent="0.3">
      <c r="A57" s="67"/>
      <c r="B57" s="68"/>
      <c r="C57" s="69"/>
      <c r="D57" s="13"/>
      <c r="E57" s="17"/>
      <c r="F57" s="15"/>
      <c r="G57" s="15"/>
    </row>
    <row r="58" spans="1:7" ht="15.75" customHeight="1" x14ac:dyDescent="0.3">
      <c r="A58" s="70" t="s">
        <v>77</v>
      </c>
      <c r="B58" s="68"/>
      <c r="C58" s="68"/>
      <c r="D58" s="68"/>
      <c r="E58" s="68"/>
      <c r="F58" s="69"/>
      <c r="G58" s="15">
        <f>SUM(G57)</f>
        <v>0</v>
      </c>
    </row>
    <row r="59" spans="1:7" ht="15.75" customHeight="1" x14ac:dyDescent="0.3">
      <c r="A59" s="73" t="s">
        <v>105</v>
      </c>
      <c r="B59" s="68"/>
      <c r="C59" s="68"/>
      <c r="D59" s="68"/>
      <c r="E59" s="68"/>
      <c r="F59" s="68"/>
      <c r="G59" s="69"/>
    </row>
    <row r="60" spans="1:7" ht="15.75" customHeight="1" x14ac:dyDescent="0.3">
      <c r="A60" s="72" t="s">
        <v>106</v>
      </c>
      <c r="B60" s="68"/>
      <c r="C60" s="69"/>
      <c r="D60" s="10" t="s">
        <v>58</v>
      </c>
      <c r="E60" s="11" t="s">
        <v>108</v>
      </c>
      <c r="F60" s="12" t="s">
        <v>62</v>
      </c>
      <c r="G60" s="12" t="s">
        <v>109</v>
      </c>
    </row>
    <row r="61" spans="1:7" ht="15.75" customHeight="1" x14ac:dyDescent="0.3">
      <c r="A61" s="67"/>
      <c r="B61" s="68"/>
      <c r="C61" s="69"/>
      <c r="D61" s="18"/>
      <c r="E61" s="17"/>
      <c r="F61" s="15"/>
      <c r="G61" s="15"/>
    </row>
    <row r="62" spans="1:7" ht="15.75" customHeight="1" x14ac:dyDescent="0.3">
      <c r="A62" s="67" t="s">
        <v>134</v>
      </c>
      <c r="B62" s="68"/>
      <c r="C62" s="69"/>
      <c r="D62" s="18" t="s">
        <v>135</v>
      </c>
      <c r="E62" s="17">
        <v>0.5</v>
      </c>
      <c r="F62" s="19">
        <f>14583*2</f>
        <v>29166</v>
      </c>
      <c r="G62" s="15">
        <f>IF(A62=0,"",(E62*F62))</f>
        <v>14583</v>
      </c>
    </row>
    <row r="63" spans="1:7" ht="15.75" customHeight="1" x14ac:dyDescent="0.3">
      <c r="A63" s="70" t="s">
        <v>77</v>
      </c>
      <c r="B63" s="68"/>
      <c r="C63" s="68"/>
      <c r="D63" s="68"/>
      <c r="E63" s="68"/>
      <c r="F63" s="69"/>
      <c r="G63" s="15">
        <f>SUM(G62)</f>
        <v>14583</v>
      </c>
    </row>
    <row r="64" spans="1:7" ht="15.75" customHeight="1" x14ac:dyDescent="0.3">
      <c r="A64" s="72"/>
      <c r="B64" s="68"/>
      <c r="C64" s="68"/>
      <c r="D64" s="68"/>
      <c r="E64" s="68"/>
      <c r="F64" s="68"/>
      <c r="G64" s="69"/>
    </row>
    <row r="65" spans="1:7" ht="15.75" customHeight="1" x14ac:dyDescent="0.3">
      <c r="A65" s="70" t="s">
        <v>123</v>
      </c>
      <c r="B65" s="68"/>
      <c r="C65" s="68"/>
      <c r="D65" s="68"/>
      <c r="E65" s="68"/>
      <c r="F65" s="69"/>
      <c r="G65" s="12">
        <f>ROUND(G47+G54+G58+G63,0)</f>
        <v>23805</v>
      </c>
    </row>
    <row r="66" spans="1:7" ht="15.75" customHeight="1" x14ac:dyDescent="0.3"/>
    <row r="67" spans="1:7" ht="15.75" customHeight="1" x14ac:dyDescent="0.3"/>
    <row r="68" spans="1:7" ht="21" customHeight="1" x14ac:dyDescent="0.3">
      <c r="A68" s="74"/>
      <c r="B68" s="75"/>
      <c r="C68" s="75"/>
      <c r="D68" s="76"/>
      <c r="E68" s="74" t="s">
        <v>42</v>
      </c>
      <c r="F68" s="75"/>
      <c r="G68" s="76"/>
    </row>
    <row r="69" spans="1:7" ht="21" customHeight="1" x14ac:dyDescent="0.3">
      <c r="A69" s="77"/>
      <c r="B69" s="78"/>
      <c r="C69" s="78"/>
      <c r="D69" s="79"/>
      <c r="E69" s="77"/>
      <c r="F69" s="78"/>
      <c r="G69" s="79"/>
    </row>
    <row r="70" spans="1:7" ht="15.75" customHeight="1" x14ac:dyDescent="0.3">
      <c r="A70" s="6"/>
      <c r="B70" s="7"/>
      <c r="C70" s="7"/>
      <c r="D70" s="7"/>
      <c r="E70" s="7"/>
      <c r="F70" s="7"/>
      <c r="G70" s="8"/>
    </row>
    <row r="71" spans="1:7" ht="15.75" customHeight="1" x14ac:dyDescent="0.3">
      <c r="A71" s="5" t="s">
        <v>46</v>
      </c>
      <c r="B71" s="9">
        <v>46251</v>
      </c>
      <c r="C71" s="7"/>
      <c r="D71" s="7"/>
      <c r="E71" s="7"/>
      <c r="F71" s="7"/>
      <c r="G71" s="8"/>
    </row>
    <row r="72" spans="1:7" ht="15.75" customHeight="1" x14ac:dyDescent="0.3">
      <c r="A72" s="80" t="str">
        <f>+PRESUPUESTO!A7</f>
        <v>1.3</v>
      </c>
      <c r="B72" s="74" t="str">
        <f>+PRESUPUESTO!B7</f>
        <v>Demolición y retiro de bancas de concreto existentes (1,80x0,60 m), incluyendo desmonte, cargue, transporte interno y disposición</v>
      </c>
      <c r="C72" s="75"/>
      <c r="D72" s="75"/>
      <c r="E72" s="75"/>
      <c r="F72" s="76"/>
      <c r="G72" s="81" t="str">
        <f>+PRESUPUESTO!C7</f>
        <v>und</v>
      </c>
    </row>
    <row r="73" spans="1:7" ht="15.75" customHeight="1" x14ac:dyDescent="0.3">
      <c r="A73" s="77"/>
      <c r="B73" s="77"/>
      <c r="C73" s="78"/>
      <c r="D73" s="78"/>
      <c r="E73" s="78"/>
      <c r="F73" s="79"/>
      <c r="G73" s="79"/>
    </row>
    <row r="74" spans="1:7" ht="15.75" customHeight="1" x14ac:dyDescent="0.3">
      <c r="A74" s="71" t="s">
        <v>54</v>
      </c>
      <c r="B74" s="68"/>
      <c r="C74" s="68"/>
      <c r="D74" s="68"/>
      <c r="E74" s="68"/>
      <c r="F74" s="68"/>
      <c r="G74" s="69"/>
    </row>
    <row r="75" spans="1:7" ht="15.75" customHeight="1" x14ac:dyDescent="0.3">
      <c r="A75" s="72" t="s">
        <v>57</v>
      </c>
      <c r="B75" s="68"/>
      <c r="C75" s="69"/>
      <c r="D75" s="10" t="s">
        <v>58</v>
      </c>
      <c r="E75" s="11" t="s">
        <v>60</v>
      </c>
      <c r="F75" s="12" t="s">
        <v>62</v>
      </c>
      <c r="G75" s="12" t="s">
        <v>63</v>
      </c>
    </row>
    <row r="76" spans="1:7" ht="15.75" customHeight="1" x14ac:dyDescent="0.3">
      <c r="A76" s="67" t="s">
        <v>128</v>
      </c>
      <c r="B76" s="68"/>
      <c r="C76" s="69"/>
      <c r="D76" s="13" t="s">
        <v>129</v>
      </c>
      <c r="E76" s="14">
        <v>0.05</v>
      </c>
      <c r="F76" s="15">
        <f>G94</f>
        <v>104000</v>
      </c>
      <c r="G76" s="15">
        <f t="shared" ref="G76:G77" si="4">IF(A76=0,"",(E76*F76))</f>
        <v>5200</v>
      </c>
    </row>
    <row r="77" spans="1:7" ht="15.75" customHeight="1" x14ac:dyDescent="0.3">
      <c r="A77" s="82" t="s">
        <v>136</v>
      </c>
      <c r="B77" s="68"/>
      <c r="C77" s="69"/>
      <c r="D77" s="13" t="s">
        <v>66</v>
      </c>
      <c r="E77" s="14">
        <v>3.125E-2</v>
      </c>
      <c r="F77" s="15">
        <v>150000</v>
      </c>
      <c r="G77" s="15">
        <f t="shared" si="4"/>
        <v>4687.5</v>
      </c>
    </row>
    <row r="78" spans="1:7" ht="15.75" customHeight="1" x14ac:dyDescent="0.3">
      <c r="A78" s="70" t="s">
        <v>77</v>
      </c>
      <c r="B78" s="68"/>
      <c r="C78" s="68"/>
      <c r="D78" s="68"/>
      <c r="E78" s="68"/>
      <c r="F78" s="69"/>
      <c r="G78" s="15">
        <f>SUM(G76:G77)</f>
        <v>9887.5</v>
      </c>
    </row>
    <row r="79" spans="1:7" ht="15.75" customHeight="1" x14ac:dyDescent="0.3">
      <c r="A79" s="73" t="s">
        <v>85</v>
      </c>
      <c r="B79" s="68"/>
      <c r="C79" s="68"/>
      <c r="D79" s="68"/>
      <c r="E79" s="68"/>
      <c r="F79" s="68"/>
      <c r="G79" s="69"/>
    </row>
    <row r="80" spans="1:7" ht="15.75" customHeight="1" x14ac:dyDescent="0.3">
      <c r="A80" s="72" t="s">
        <v>57</v>
      </c>
      <c r="B80" s="68"/>
      <c r="C80" s="69"/>
      <c r="D80" s="10" t="s">
        <v>58</v>
      </c>
      <c r="E80" s="11" t="s">
        <v>60</v>
      </c>
      <c r="F80" s="12" t="s">
        <v>62</v>
      </c>
      <c r="G80" s="12" t="s">
        <v>63</v>
      </c>
    </row>
    <row r="81" spans="1:7" ht="15.75" customHeight="1" x14ac:dyDescent="0.3">
      <c r="A81" s="67"/>
      <c r="B81" s="68"/>
      <c r="C81" s="69"/>
      <c r="D81" s="13"/>
      <c r="E81" s="17"/>
      <c r="F81" s="15"/>
      <c r="G81" s="15" t="str">
        <f t="shared" ref="G81:G84" si="5">IF(A81=0,"",(E81*F81))</f>
        <v/>
      </c>
    </row>
    <row r="82" spans="1:7" ht="15.75" customHeight="1" x14ac:dyDescent="0.3">
      <c r="A82" s="67"/>
      <c r="B82" s="68"/>
      <c r="C82" s="69"/>
      <c r="D82" s="13"/>
      <c r="E82" s="17"/>
      <c r="F82" s="15"/>
      <c r="G82" s="15" t="str">
        <f t="shared" si="5"/>
        <v/>
      </c>
    </row>
    <row r="83" spans="1:7" ht="15.75" customHeight="1" x14ac:dyDescent="0.3">
      <c r="A83" s="67"/>
      <c r="B83" s="68"/>
      <c r="C83" s="69"/>
      <c r="D83" s="13" t="str">
        <f>IF(A83=0,"",(VLOOKUP(A83,[2]MATERIALES!$C$5:$E$589,2,FALSE)))</f>
        <v/>
      </c>
      <c r="E83" s="17"/>
      <c r="F83" s="15" t="str">
        <f>IF(A83=0,"",(VLOOKUP(A83,[2]MATERIALES!$C$5:$E$589,3,FALSE)))</f>
        <v/>
      </c>
      <c r="G83" s="15" t="str">
        <f t="shared" si="5"/>
        <v/>
      </c>
    </row>
    <row r="84" spans="1:7" ht="15.75" customHeight="1" x14ac:dyDescent="0.3">
      <c r="A84" s="67"/>
      <c r="B84" s="68"/>
      <c r="C84" s="69"/>
      <c r="D84" s="13" t="str">
        <f>IF(A84=0,"",(VLOOKUP(A84,[2]MATERIALES!$C$5:$E$589,2,FALSE)))</f>
        <v/>
      </c>
      <c r="E84" s="17"/>
      <c r="F84" s="15" t="str">
        <f>IF(A84=0,"",(VLOOKUP(A84,[2]MATERIALES!$C$5:$E$589,3,FALSE)))</f>
        <v/>
      </c>
      <c r="G84" s="15" t="str">
        <f t="shared" si="5"/>
        <v/>
      </c>
    </row>
    <row r="85" spans="1:7" ht="15.75" customHeight="1" x14ac:dyDescent="0.3">
      <c r="A85" s="70" t="s">
        <v>77</v>
      </c>
      <c r="B85" s="68"/>
      <c r="C85" s="68"/>
      <c r="D85" s="68"/>
      <c r="E85" s="68"/>
      <c r="F85" s="69"/>
      <c r="G85" s="15">
        <f>SUM(G81:G84)</f>
        <v>0</v>
      </c>
    </row>
    <row r="86" spans="1:7" ht="15.75" customHeight="1" x14ac:dyDescent="0.3">
      <c r="A86" s="71" t="s">
        <v>100</v>
      </c>
      <c r="B86" s="68"/>
      <c r="C86" s="68"/>
      <c r="D86" s="68"/>
      <c r="E86" s="68"/>
      <c r="F86" s="68"/>
      <c r="G86" s="69"/>
    </row>
    <row r="87" spans="1:7" ht="15.75" customHeight="1" x14ac:dyDescent="0.3">
      <c r="A87" s="72" t="s">
        <v>57</v>
      </c>
      <c r="B87" s="68"/>
      <c r="C87" s="69"/>
      <c r="D87" s="10" t="s">
        <v>58</v>
      </c>
      <c r="E87" s="11" t="s">
        <v>60</v>
      </c>
      <c r="F87" s="12" t="s">
        <v>62</v>
      </c>
      <c r="G87" s="12" t="s">
        <v>63</v>
      </c>
    </row>
    <row r="88" spans="1:7" ht="15.75" customHeight="1" x14ac:dyDescent="0.3">
      <c r="A88" s="67"/>
      <c r="B88" s="68"/>
      <c r="C88" s="69"/>
      <c r="D88" s="13"/>
      <c r="E88" s="17"/>
      <c r="F88" s="15"/>
      <c r="G88" s="15"/>
    </row>
    <row r="89" spans="1:7" ht="15.75" customHeight="1" x14ac:dyDescent="0.3">
      <c r="A89" s="70" t="s">
        <v>77</v>
      </c>
      <c r="B89" s="68"/>
      <c r="C89" s="68"/>
      <c r="D89" s="68"/>
      <c r="E89" s="68"/>
      <c r="F89" s="69"/>
      <c r="G89" s="15">
        <f>SUM(G88)</f>
        <v>0</v>
      </c>
    </row>
    <row r="90" spans="1:7" ht="15.75" customHeight="1" x14ac:dyDescent="0.3">
      <c r="A90" s="73" t="s">
        <v>105</v>
      </c>
      <c r="B90" s="68"/>
      <c r="C90" s="68"/>
      <c r="D90" s="68"/>
      <c r="E90" s="68"/>
      <c r="F90" s="68"/>
      <c r="G90" s="69"/>
    </row>
    <row r="91" spans="1:7" ht="15.75" customHeight="1" x14ac:dyDescent="0.3">
      <c r="A91" s="72" t="s">
        <v>106</v>
      </c>
      <c r="B91" s="68"/>
      <c r="C91" s="69"/>
      <c r="D91" s="10" t="s">
        <v>58</v>
      </c>
      <c r="E91" s="11" t="s">
        <v>108</v>
      </c>
      <c r="F91" s="12" t="s">
        <v>62</v>
      </c>
      <c r="G91" s="12" t="s">
        <v>109</v>
      </c>
    </row>
    <row r="92" spans="1:7" ht="15.75" customHeight="1" x14ac:dyDescent="0.3">
      <c r="A92" s="67" t="s">
        <v>137</v>
      </c>
      <c r="B92" s="68"/>
      <c r="C92" s="69"/>
      <c r="D92" s="18" t="s">
        <v>113</v>
      </c>
      <c r="E92" s="17">
        <v>0.4</v>
      </c>
      <c r="F92" s="15">
        <v>120000</v>
      </c>
      <c r="G92" s="15">
        <f t="shared" ref="G92:G93" si="6">IF(A92=0,"",(E92*F92))</f>
        <v>48000</v>
      </c>
    </row>
    <row r="93" spans="1:7" ht="15.75" customHeight="1" x14ac:dyDescent="0.3">
      <c r="A93" s="67" t="s">
        <v>138</v>
      </c>
      <c r="B93" s="68"/>
      <c r="C93" s="69"/>
      <c r="D93" s="18" t="s">
        <v>113</v>
      </c>
      <c r="E93" s="17">
        <v>0.8</v>
      </c>
      <c r="F93" s="19">
        <v>70000</v>
      </c>
      <c r="G93" s="15">
        <f t="shared" si="6"/>
        <v>56000</v>
      </c>
    </row>
    <row r="94" spans="1:7" ht="15.75" customHeight="1" x14ac:dyDescent="0.3">
      <c r="A94" s="70" t="s">
        <v>77</v>
      </c>
      <c r="B94" s="68"/>
      <c r="C94" s="68"/>
      <c r="D94" s="68"/>
      <c r="E94" s="68"/>
      <c r="F94" s="69"/>
      <c r="G94" s="15">
        <f>SUM(G92:G93)</f>
        <v>104000</v>
      </c>
    </row>
    <row r="95" spans="1:7" ht="15.75" customHeight="1" x14ac:dyDescent="0.3">
      <c r="A95" s="72"/>
      <c r="B95" s="68"/>
      <c r="C95" s="68"/>
      <c r="D95" s="68"/>
      <c r="E95" s="68"/>
      <c r="F95" s="68"/>
      <c r="G95" s="69"/>
    </row>
    <row r="96" spans="1:7" ht="15.75" customHeight="1" x14ac:dyDescent="0.3">
      <c r="A96" s="70" t="s">
        <v>123</v>
      </c>
      <c r="B96" s="68"/>
      <c r="C96" s="68"/>
      <c r="D96" s="68"/>
      <c r="E96" s="68"/>
      <c r="F96" s="69"/>
      <c r="G96" s="12">
        <f>ROUND(G78+G85+G89+G94,0)</f>
        <v>113888</v>
      </c>
    </row>
    <row r="97" spans="1:7" ht="15.75" customHeight="1" x14ac:dyDescent="0.3"/>
    <row r="98" spans="1:7" ht="15.75" customHeight="1" x14ac:dyDescent="0.3"/>
    <row r="99" spans="1:7" ht="21" customHeight="1" x14ac:dyDescent="0.3">
      <c r="A99" s="74"/>
      <c r="B99" s="75"/>
      <c r="C99" s="75"/>
      <c r="D99" s="76"/>
      <c r="E99" s="74" t="s">
        <v>42</v>
      </c>
      <c r="F99" s="75"/>
      <c r="G99" s="76"/>
    </row>
    <row r="100" spans="1:7" ht="21" customHeight="1" x14ac:dyDescent="0.3">
      <c r="A100" s="77"/>
      <c r="B100" s="78"/>
      <c r="C100" s="78"/>
      <c r="D100" s="79"/>
      <c r="E100" s="77"/>
      <c r="F100" s="78"/>
      <c r="G100" s="79"/>
    </row>
    <row r="101" spans="1:7" ht="15.75" customHeight="1" x14ac:dyDescent="0.3">
      <c r="A101" s="6"/>
      <c r="B101" s="7"/>
      <c r="C101" s="7"/>
      <c r="D101" s="7"/>
      <c r="E101" s="7"/>
      <c r="F101" s="7"/>
      <c r="G101" s="8"/>
    </row>
    <row r="102" spans="1:7" ht="15.75" customHeight="1" x14ac:dyDescent="0.3">
      <c r="A102" s="5" t="s">
        <v>46</v>
      </c>
      <c r="B102" s="9">
        <v>46251</v>
      </c>
      <c r="C102" s="7"/>
      <c r="D102" s="7"/>
      <c r="E102" s="7"/>
      <c r="F102" s="7"/>
      <c r="G102" s="8"/>
    </row>
    <row r="103" spans="1:7" ht="15.75" customHeight="1" x14ac:dyDescent="0.3">
      <c r="A103" s="80" t="str">
        <f>+PRESUPUESTO!A8</f>
        <v>1.4</v>
      </c>
      <c r="B103" s="74" t="str">
        <f>+PRESUPUESTO!B8</f>
        <v>Desmonte, desarme y retiro de juegos infantiles deteriorados, incluyendo estructuras de madera y columpio metálico, cargue y disposición</v>
      </c>
      <c r="C103" s="75"/>
      <c r="D103" s="75"/>
      <c r="E103" s="75"/>
      <c r="F103" s="76"/>
      <c r="G103" s="81" t="str">
        <f>+PRESUPUESTO!C8</f>
        <v>und</v>
      </c>
    </row>
    <row r="104" spans="1:7" ht="15.75" customHeight="1" x14ac:dyDescent="0.3">
      <c r="A104" s="77"/>
      <c r="B104" s="77"/>
      <c r="C104" s="78"/>
      <c r="D104" s="78"/>
      <c r="E104" s="78"/>
      <c r="F104" s="79"/>
      <c r="G104" s="79"/>
    </row>
    <row r="105" spans="1:7" ht="15.75" customHeight="1" x14ac:dyDescent="0.3">
      <c r="A105" s="71" t="s">
        <v>54</v>
      </c>
      <c r="B105" s="68"/>
      <c r="C105" s="68"/>
      <c r="D105" s="68"/>
      <c r="E105" s="68"/>
      <c r="F105" s="68"/>
      <c r="G105" s="69"/>
    </row>
    <row r="106" spans="1:7" ht="15.75" customHeight="1" x14ac:dyDescent="0.3">
      <c r="A106" s="72" t="s">
        <v>57</v>
      </c>
      <c r="B106" s="68"/>
      <c r="C106" s="69"/>
      <c r="D106" s="10" t="s">
        <v>58</v>
      </c>
      <c r="E106" s="11" t="s">
        <v>60</v>
      </c>
      <c r="F106" s="12" t="s">
        <v>62</v>
      </c>
      <c r="G106" s="12" t="s">
        <v>63</v>
      </c>
    </row>
    <row r="107" spans="1:7" ht="15.75" customHeight="1" x14ac:dyDescent="0.3">
      <c r="A107" s="67" t="s">
        <v>128</v>
      </c>
      <c r="B107" s="68"/>
      <c r="C107" s="69"/>
      <c r="D107" s="13" t="s">
        <v>129</v>
      </c>
      <c r="E107" s="14">
        <v>0.05</v>
      </c>
      <c r="F107" s="15">
        <f>G125</f>
        <v>400000</v>
      </c>
      <c r="G107" s="15">
        <f>IF(A107=0,"",(E107*F107))</f>
        <v>20000</v>
      </c>
    </row>
    <row r="108" spans="1:7" ht="15.75" customHeight="1" x14ac:dyDescent="0.3">
      <c r="A108" s="82"/>
      <c r="B108" s="68"/>
      <c r="C108" s="69"/>
      <c r="D108" s="13"/>
      <c r="E108" s="14"/>
      <c r="F108" s="15"/>
      <c r="G108" s="15"/>
    </row>
    <row r="109" spans="1:7" ht="15.75" customHeight="1" x14ac:dyDescent="0.3">
      <c r="A109" s="70" t="s">
        <v>77</v>
      </c>
      <c r="B109" s="68"/>
      <c r="C109" s="68"/>
      <c r="D109" s="68"/>
      <c r="E109" s="68"/>
      <c r="F109" s="69"/>
      <c r="G109" s="15">
        <f>SUM(G107:G108)</f>
        <v>20000</v>
      </c>
    </row>
    <row r="110" spans="1:7" ht="15.75" customHeight="1" x14ac:dyDescent="0.3">
      <c r="A110" s="73" t="s">
        <v>85</v>
      </c>
      <c r="B110" s="68"/>
      <c r="C110" s="68"/>
      <c r="D110" s="68"/>
      <c r="E110" s="68"/>
      <c r="F110" s="68"/>
      <c r="G110" s="69"/>
    </row>
    <row r="111" spans="1:7" ht="15.75" customHeight="1" x14ac:dyDescent="0.3">
      <c r="A111" s="72" t="s">
        <v>57</v>
      </c>
      <c r="B111" s="68"/>
      <c r="C111" s="69"/>
      <c r="D111" s="10" t="s">
        <v>58</v>
      </c>
      <c r="E111" s="11" t="s">
        <v>60</v>
      </c>
      <c r="F111" s="12" t="s">
        <v>62</v>
      </c>
      <c r="G111" s="12" t="s">
        <v>63</v>
      </c>
    </row>
    <row r="112" spans="1:7" ht="15.75" customHeight="1" x14ac:dyDescent="0.3">
      <c r="A112" s="67"/>
      <c r="B112" s="68"/>
      <c r="C112" s="69"/>
      <c r="D112" s="13"/>
      <c r="E112" s="17"/>
      <c r="F112" s="15"/>
      <c r="G112" s="15" t="str">
        <f t="shared" ref="G112:G115" si="7">IF(A112=0,"",(E112*F112))</f>
        <v/>
      </c>
    </row>
    <row r="113" spans="1:7" ht="15.75" customHeight="1" x14ac:dyDescent="0.3">
      <c r="A113" s="67"/>
      <c r="B113" s="68"/>
      <c r="C113" s="69"/>
      <c r="D113" s="13"/>
      <c r="E113" s="17"/>
      <c r="F113" s="15"/>
      <c r="G113" s="15" t="str">
        <f t="shared" si="7"/>
        <v/>
      </c>
    </row>
    <row r="114" spans="1:7" ht="15.75" customHeight="1" x14ac:dyDescent="0.3">
      <c r="A114" s="67"/>
      <c r="B114" s="68"/>
      <c r="C114" s="69"/>
      <c r="D114" s="13" t="str">
        <f>IF(A114=0,"",(VLOOKUP(A114,[2]MATERIALES!$C$5:$E$589,2,FALSE)))</f>
        <v/>
      </c>
      <c r="E114" s="17"/>
      <c r="F114" s="15" t="str">
        <f>IF(A114=0,"",(VLOOKUP(A114,[2]MATERIALES!$C$5:$E$589,3,FALSE)))</f>
        <v/>
      </c>
      <c r="G114" s="15" t="str">
        <f t="shared" si="7"/>
        <v/>
      </c>
    </row>
    <row r="115" spans="1:7" ht="15.75" customHeight="1" x14ac:dyDescent="0.3">
      <c r="A115" s="67"/>
      <c r="B115" s="68"/>
      <c r="C115" s="69"/>
      <c r="D115" s="13" t="str">
        <f>IF(A115=0,"",(VLOOKUP(A115,[2]MATERIALES!$C$5:$E$589,2,FALSE)))</f>
        <v/>
      </c>
      <c r="E115" s="17"/>
      <c r="F115" s="15" t="str">
        <f>IF(A115=0,"",(VLOOKUP(A115,[2]MATERIALES!$C$5:$E$589,3,FALSE)))</f>
        <v/>
      </c>
      <c r="G115" s="15" t="str">
        <f t="shared" si="7"/>
        <v/>
      </c>
    </row>
    <row r="116" spans="1:7" ht="15.75" customHeight="1" x14ac:dyDescent="0.3">
      <c r="A116" s="70" t="s">
        <v>77</v>
      </c>
      <c r="B116" s="68"/>
      <c r="C116" s="68"/>
      <c r="D116" s="68"/>
      <c r="E116" s="68"/>
      <c r="F116" s="69"/>
      <c r="G116" s="15">
        <f>SUM(G112:G115)</f>
        <v>0</v>
      </c>
    </row>
    <row r="117" spans="1:7" ht="15.75" customHeight="1" x14ac:dyDescent="0.3">
      <c r="A117" s="71" t="s">
        <v>100</v>
      </c>
      <c r="B117" s="68"/>
      <c r="C117" s="68"/>
      <c r="D117" s="68"/>
      <c r="E117" s="68"/>
      <c r="F117" s="68"/>
      <c r="G117" s="69"/>
    </row>
    <row r="118" spans="1:7" ht="15.75" customHeight="1" x14ac:dyDescent="0.3">
      <c r="A118" s="72" t="s">
        <v>57</v>
      </c>
      <c r="B118" s="68"/>
      <c r="C118" s="69"/>
      <c r="D118" s="10" t="s">
        <v>58</v>
      </c>
      <c r="E118" s="11" t="s">
        <v>60</v>
      </c>
      <c r="F118" s="12" t="s">
        <v>62</v>
      </c>
      <c r="G118" s="12" t="s">
        <v>63</v>
      </c>
    </row>
    <row r="119" spans="1:7" ht="15.75" customHeight="1" x14ac:dyDescent="0.3">
      <c r="A119" s="67" t="s">
        <v>139</v>
      </c>
      <c r="B119" s="68"/>
      <c r="C119" s="69"/>
      <c r="D119" s="13" t="s">
        <v>104</v>
      </c>
      <c r="E119" s="17">
        <v>1</v>
      </c>
      <c r="F119" s="15">
        <v>50000</v>
      </c>
      <c r="G119" s="15">
        <f>IF(A119=0,"",(E119*F119))</f>
        <v>50000</v>
      </c>
    </row>
    <row r="120" spans="1:7" ht="15.75" customHeight="1" x14ac:dyDescent="0.3">
      <c r="A120" s="70" t="s">
        <v>77</v>
      </c>
      <c r="B120" s="68"/>
      <c r="C120" s="68"/>
      <c r="D120" s="68"/>
      <c r="E120" s="68"/>
      <c r="F120" s="69"/>
      <c r="G120" s="15">
        <f>SUM(G119)</f>
        <v>50000</v>
      </c>
    </row>
    <row r="121" spans="1:7" ht="15.75" customHeight="1" x14ac:dyDescent="0.3">
      <c r="A121" s="73" t="s">
        <v>105</v>
      </c>
      <c r="B121" s="68"/>
      <c r="C121" s="68"/>
      <c r="D121" s="68"/>
      <c r="E121" s="68"/>
      <c r="F121" s="68"/>
      <c r="G121" s="69"/>
    </row>
    <row r="122" spans="1:7" ht="15.75" customHeight="1" x14ac:dyDescent="0.3">
      <c r="A122" s="72" t="s">
        <v>106</v>
      </c>
      <c r="B122" s="68"/>
      <c r="C122" s="69"/>
      <c r="D122" s="10" t="s">
        <v>58</v>
      </c>
      <c r="E122" s="11" t="s">
        <v>108</v>
      </c>
      <c r="F122" s="12" t="s">
        <v>62</v>
      </c>
      <c r="G122" s="12" t="s">
        <v>109</v>
      </c>
    </row>
    <row r="123" spans="1:7" ht="15.75" customHeight="1" x14ac:dyDescent="0.3">
      <c r="A123" s="67" t="s">
        <v>137</v>
      </c>
      <c r="B123" s="68"/>
      <c r="C123" s="69"/>
      <c r="D123" s="18" t="s">
        <v>113</v>
      </c>
      <c r="E123" s="17">
        <v>1</v>
      </c>
      <c r="F123" s="15">
        <v>120000</v>
      </c>
      <c r="G123" s="15">
        <f t="shared" ref="G123:G124" si="8">IF(A123=0,"",(E123*F123))</f>
        <v>120000</v>
      </c>
    </row>
    <row r="124" spans="1:7" ht="15.75" customHeight="1" x14ac:dyDescent="0.3">
      <c r="A124" s="67" t="s">
        <v>138</v>
      </c>
      <c r="B124" s="68"/>
      <c r="C124" s="69"/>
      <c r="D124" s="18" t="s">
        <v>113</v>
      </c>
      <c r="E124" s="17">
        <v>4</v>
      </c>
      <c r="F124" s="19">
        <v>70000</v>
      </c>
      <c r="G124" s="15">
        <f t="shared" si="8"/>
        <v>280000</v>
      </c>
    </row>
    <row r="125" spans="1:7" ht="15.75" customHeight="1" x14ac:dyDescent="0.3">
      <c r="A125" s="70" t="s">
        <v>77</v>
      </c>
      <c r="B125" s="68"/>
      <c r="C125" s="68"/>
      <c r="D125" s="68"/>
      <c r="E125" s="68"/>
      <c r="F125" s="69"/>
      <c r="G125" s="15">
        <f>SUM(G123:G124)</f>
        <v>400000</v>
      </c>
    </row>
    <row r="126" spans="1:7" ht="15.75" customHeight="1" x14ac:dyDescent="0.3">
      <c r="A126" s="72"/>
      <c r="B126" s="68"/>
      <c r="C126" s="68"/>
      <c r="D126" s="68"/>
      <c r="E126" s="68"/>
      <c r="F126" s="68"/>
      <c r="G126" s="69"/>
    </row>
    <row r="127" spans="1:7" ht="15.75" customHeight="1" x14ac:dyDescent="0.3">
      <c r="A127" s="70" t="s">
        <v>123</v>
      </c>
      <c r="B127" s="68"/>
      <c r="C127" s="68"/>
      <c r="D127" s="68"/>
      <c r="E127" s="68"/>
      <c r="F127" s="69"/>
      <c r="G127" s="12">
        <f>ROUND(G109+G116+G120+G125,0)</f>
        <v>470000</v>
      </c>
    </row>
    <row r="128" spans="1:7" ht="15.75" customHeight="1" x14ac:dyDescent="0.3"/>
    <row r="129" spans="1:9" ht="15.75" customHeight="1" x14ac:dyDescent="0.3"/>
    <row r="130" spans="1:9" ht="21" customHeight="1" x14ac:dyDescent="0.3">
      <c r="A130" s="74"/>
      <c r="B130" s="75"/>
      <c r="C130" s="75"/>
      <c r="D130" s="76"/>
      <c r="E130" s="74" t="s">
        <v>42</v>
      </c>
      <c r="F130" s="75"/>
      <c r="G130" s="76"/>
    </row>
    <row r="131" spans="1:9" ht="21" customHeight="1" x14ac:dyDescent="0.3">
      <c r="A131" s="77"/>
      <c r="B131" s="78"/>
      <c r="C131" s="78"/>
      <c r="D131" s="79"/>
      <c r="E131" s="77"/>
      <c r="F131" s="78"/>
      <c r="G131" s="79"/>
    </row>
    <row r="132" spans="1:9" ht="15.75" customHeight="1" x14ac:dyDescent="0.3">
      <c r="A132" s="6"/>
      <c r="B132" s="7"/>
      <c r="C132" s="7"/>
      <c r="D132" s="7"/>
      <c r="E132" s="7"/>
      <c r="F132" s="7"/>
      <c r="G132" s="8"/>
    </row>
    <row r="133" spans="1:9" ht="15.75" customHeight="1" x14ac:dyDescent="0.3">
      <c r="A133" s="5" t="s">
        <v>46</v>
      </c>
      <c r="B133" s="9">
        <v>46251</v>
      </c>
      <c r="C133" s="7"/>
      <c r="D133" s="7"/>
      <c r="E133" s="7"/>
      <c r="F133" s="7"/>
      <c r="G133" s="8"/>
    </row>
    <row r="134" spans="1:9" ht="15.75" customHeight="1" x14ac:dyDescent="0.3">
      <c r="A134" s="80" t="str">
        <f>+PRESUPUESTO!A9</f>
        <v>1.5</v>
      </c>
      <c r="B134" s="74" t="str">
        <f>+PRESUPUESTO!B9</f>
        <v>Demolición de placas y bases menores en concreto, incluye fragmentación, cargue y retiro del material</v>
      </c>
      <c r="C134" s="75"/>
      <c r="D134" s="75"/>
      <c r="E134" s="75"/>
      <c r="F134" s="76"/>
      <c r="G134" s="81" t="str">
        <f>+PRESUPUESTO!C9</f>
        <v>m²</v>
      </c>
    </row>
    <row r="135" spans="1:9" ht="15.75" customHeight="1" x14ac:dyDescent="0.3">
      <c r="A135" s="77"/>
      <c r="B135" s="77"/>
      <c r="C135" s="78"/>
      <c r="D135" s="78"/>
      <c r="E135" s="78"/>
      <c r="F135" s="79"/>
      <c r="G135" s="79"/>
    </row>
    <row r="136" spans="1:9" ht="15.75" customHeight="1" x14ac:dyDescent="0.3">
      <c r="A136" s="71" t="s">
        <v>54</v>
      </c>
      <c r="B136" s="68"/>
      <c r="C136" s="68"/>
      <c r="D136" s="68"/>
      <c r="E136" s="68"/>
      <c r="F136" s="68"/>
      <c r="G136" s="69"/>
    </row>
    <row r="137" spans="1:9" ht="15.75" customHeight="1" x14ac:dyDescent="0.3">
      <c r="A137" s="72" t="s">
        <v>57</v>
      </c>
      <c r="B137" s="68"/>
      <c r="C137" s="69"/>
      <c r="D137" s="10" t="s">
        <v>58</v>
      </c>
      <c r="E137" s="11" t="s">
        <v>60</v>
      </c>
      <c r="F137" s="12" t="s">
        <v>62</v>
      </c>
      <c r="G137" s="12" t="s">
        <v>63</v>
      </c>
    </row>
    <row r="138" spans="1:9" ht="15.75" customHeight="1" x14ac:dyDescent="0.3">
      <c r="A138" s="67" t="s">
        <v>128</v>
      </c>
      <c r="B138" s="68"/>
      <c r="C138" s="69"/>
      <c r="D138" s="13" t="s">
        <v>129</v>
      </c>
      <c r="E138" s="14">
        <v>0.05</v>
      </c>
      <c r="F138" s="15">
        <f>G156</f>
        <v>30400</v>
      </c>
      <c r="G138" s="15">
        <f t="shared" ref="G138:G139" si="9">IF(A138=0,"",(E138*F138))</f>
        <v>1520</v>
      </c>
    </row>
    <row r="139" spans="1:9" ht="15.75" customHeight="1" x14ac:dyDescent="0.3">
      <c r="A139" s="82" t="s">
        <v>136</v>
      </c>
      <c r="B139" s="68"/>
      <c r="C139" s="69"/>
      <c r="D139" s="13" t="s">
        <v>66</v>
      </c>
      <c r="E139" s="14">
        <v>3.125E-2</v>
      </c>
      <c r="F139" s="15">
        <v>150000</v>
      </c>
      <c r="G139" s="15">
        <f t="shared" si="9"/>
        <v>4687.5</v>
      </c>
      <c r="I139" s="21"/>
    </row>
    <row r="140" spans="1:9" ht="15.75" customHeight="1" x14ac:dyDescent="0.3">
      <c r="A140" s="70" t="s">
        <v>77</v>
      </c>
      <c r="B140" s="68"/>
      <c r="C140" s="68"/>
      <c r="D140" s="68"/>
      <c r="E140" s="68"/>
      <c r="F140" s="69"/>
      <c r="G140" s="15">
        <f>SUM(G138:G139)</f>
        <v>6207.5</v>
      </c>
    </row>
    <row r="141" spans="1:9" ht="15.75" customHeight="1" x14ac:dyDescent="0.3">
      <c r="A141" s="73" t="s">
        <v>85</v>
      </c>
      <c r="B141" s="68"/>
      <c r="C141" s="68"/>
      <c r="D141" s="68"/>
      <c r="E141" s="68"/>
      <c r="F141" s="68"/>
      <c r="G141" s="69"/>
    </row>
    <row r="142" spans="1:9" ht="15.75" customHeight="1" x14ac:dyDescent="0.3">
      <c r="A142" s="72" t="s">
        <v>57</v>
      </c>
      <c r="B142" s="68"/>
      <c r="C142" s="69"/>
      <c r="D142" s="10" t="s">
        <v>58</v>
      </c>
      <c r="E142" s="11" t="s">
        <v>60</v>
      </c>
      <c r="F142" s="12" t="s">
        <v>62</v>
      </c>
      <c r="G142" s="12" t="s">
        <v>63</v>
      </c>
    </row>
    <row r="143" spans="1:9" ht="15.75" customHeight="1" x14ac:dyDescent="0.3">
      <c r="A143" s="67"/>
      <c r="B143" s="68"/>
      <c r="C143" s="69"/>
      <c r="D143" s="13"/>
      <c r="E143" s="17"/>
      <c r="F143" s="15"/>
      <c r="G143" s="15" t="str">
        <f t="shared" ref="G143:G146" si="10">IF(A143=0,"",(E143*F143))</f>
        <v/>
      </c>
    </row>
    <row r="144" spans="1:9" ht="15.75" customHeight="1" x14ac:dyDescent="0.3">
      <c r="A144" s="67"/>
      <c r="B144" s="68"/>
      <c r="C144" s="69"/>
      <c r="D144" s="13"/>
      <c r="E144" s="17"/>
      <c r="F144" s="15"/>
      <c r="G144" s="15" t="str">
        <f t="shared" si="10"/>
        <v/>
      </c>
    </row>
    <row r="145" spans="1:7" ht="15.75" customHeight="1" x14ac:dyDescent="0.3">
      <c r="A145" s="67"/>
      <c r="B145" s="68"/>
      <c r="C145" s="69"/>
      <c r="D145" s="13" t="str">
        <f>IF(A145=0,"",(VLOOKUP(A145,[2]MATERIALES!$C$5:$E$589,2,FALSE)))</f>
        <v/>
      </c>
      <c r="E145" s="17"/>
      <c r="F145" s="15" t="str">
        <f>IF(A145=0,"",(VLOOKUP(A145,[2]MATERIALES!$C$5:$E$589,3,FALSE)))</f>
        <v/>
      </c>
      <c r="G145" s="15" t="str">
        <f t="shared" si="10"/>
        <v/>
      </c>
    </row>
    <row r="146" spans="1:7" ht="15.75" customHeight="1" x14ac:dyDescent="0.3">
      <c r="A146" s="67"/>
      <c r="B146" s="68"/>
      <c r="C146" s="69"/>
      <c r="D146" s="13" t="str">
        <f>IF(A146=0,"",(VLOOKUP(A146,[2]MATERIALES!$C$5:$E$589,2,FALSE)))</f>
        <v/>
      </c>
      <c r="E146" s="17"/>
      <c r="F146" s="15" t="str">
        <f>IF(A146=0,"",(VLOOKUP(A146,[2]MATERIALES!$C$5:$E$589,3,FALSE)))</f>
        <v/>
      </c>
      <c r="G146" s="15" t="str">
        <f t="shared" si="10"/>
        <v/>
      </c>
    </row>
    <row r="147" spans="1:7" ht="15.75" customHeight="1" x14ac:dyDescent="0.3">
      <c r="A147" s="70" t="s">
        <v>77</v>
      </c>
      <c r="B147" s="68"/>
      <c r="C147" s="68"/>
      <c r="D147" s="68"/>
      <c r="E147" s="68"/>
      <c r="F147" s="69"/>
      <c r="G147" s="15">
        <f>SUM(G143:G146)</f>
        <v>0</v>
      </c>
    </row>
    <row r="148" spans="1:7" ht="15.75" customHeight="1" x14ac:dyDescent="0.3">
      <c r="A148" s="71" t="s">
        <v>100</v>
      </c>
      <c r="B148" s="68"/>
      <c r="C148" s="68"/>
      <c r="D148" s="68"/>
      <c r="E148" s="68"/>
      <c r="F148" s="68"/>
      <c r="G148" s="69"/>
    </row>
    <row r="149" spans="1:7" ht="15.75" customHeight="1" x14ac:dyDescent="0.3">
      <c r="A149" s="72" t="s">
        <v>57</v>
      </c>
      <c r="B149" s="68"/>
      <c r="C149" s="69"/>
      <c r="D149" s="10" t="s">
        <v>58</v>
      </c>
      <c r="E149" s="11" t="s">
        <v>60</v>
      </c>
      <c r="F149" s="12" t="s">
        <v>62</v>
      </c>
      <c r="G149" s="12" t="s">
        <v>63</v>
      </c>
    </row>
    <row r="150" spans="1:7" ht="15.75" customHeight="1" x14ac:dyDescent="0.3">
      <c r="A150" s="67"/>
      <c r="B150" s="68"/>
      <c r="C150" s="69"/>
      <c r="D150" s="13"/>
      <c r="E150" s="17"/>
      <c r="F150" s="15"/>
      <c r="G150" s="15"/>
    </row>
    <row r="151" spans="1:7" ht="15.75" customHeight="1" x14ac:dyDescent="0.3">
      <c r="A151" s="70" t="s">
        <v>77</v>
      </c>
      <c r="B151" s="68"/>
      <c r="C151" s="68"/>
      <c r="D151" s="68"/>
      <c r="E151" s="68"/>
      <c r="F151" s="69"/>
      <c r="G151" s="15">
        <f>SUM(G150)</f>
        <v>0</v>
      </c>
    </row>
    <row r="152" spans="1:7" ht="15.75" customHeight="1" x14ac:dyDescent="0.3">
      <c r="A152" s="73" t="s">
        <v>105</v>
      </c>
      <c r="B152" s="68"/>
      <c r="C152" s="68"/>
      <c r="D152" s="68"/>
      <c r="E152" s="68"/>
      <c r="F152" s="68"/>
      <c r="G152" s="69"/>
    </row>
    <row r="153" spans="1:7" ht="15.75" customHeight="1" x14ac:dyDescent="0.3">
      <c r="A153" s="72" t="s">
        <v>106</v>
      </c>
      <c r="B153" s="68"/>
      <c r="C153" s="69"/>
      <c r="D153" s="10" t="s">
        <v>58</v>
      </c>
      <c r="E153" s="11" t="s">
        <v>108</v>
      </c>
      <c r="F153" s="12" t="s">
        <v>62</v>
      </c>
      <c r="G153" s="12" t="s">
        <v>109</v>
      </c>
    </row>
    <row r="154" spans="1:7" ht="15.75" customHeight="1" x14ac:dyDescent="0.3">
      <c r="A154" s="67" t="s">
        <v>137</v>
      </c>
      <c r="B154" s="68"/>
      <c r="C154" s="69"/>
      <c r="D154" s="18" t="s">
        <v>113</v>
      </c>
      <c r="E154" s="17">
        <v>0.16</v>
      </c>
      <c r="F154" s="15">
        <v>120000</v>
      </c>
      <c r="G154" s="15">
        <f t="shared" ref="G154:G155" si="11">IF(A154=0,"",(E154*F154))</f>
        <v>19200</v>
      </c>
    </row>
    <row r="155" spans="1:7" ht="15.75" customHeight="1" x14ac:dyDescent="0.3">
      <c r="A155" s="67" t="s">
        <v>138</v>
      </c>
      <c r="B155" s="68"/>
      <c r="C155" s="69"/>
      <c r="D155" s="18" t="s">
        <v>113</v>
      </c>
      <c r="E155" s="17">
        <f>+E154</f>
        <v>0.16</v>
      </c>
      <c r="F155" s="19">
        <v>70000</v>
      </c>
      <c r="G155" s="15">
        <f t="shared" si="11"/>
        <v>11200</v>
      </c>
    </row>
    <row r="156" spans="1:7" ht="15.75" customHeight="1" x14ac:dyDescent="0.3">
      <c r="A156" s="70" t="s">
        <v>77</v>
      </c>
      <c r="B156" s="68"/>
      <c r="C156" s="68"/>
      <c r="D156" s="68"/>
      <c r="E156" s="68"/>
      <c r="F156" s="69"/>
      <c r="G156" s="15">
        <f>SUM(G154:G155)</f>
        <v>30400</v>
      </c>
    </row>
    <row r="157" spans="1:7" ht="15.75" customHeight="1" x14ac:dyDescent="0.3">
      <c r="A157" s="72"/>
      <c r="B157" s="68"/>
      <c r="C157" s="68"/>
      <c r="D157" s="68"/>
      <c r="E157" s="68"/>
      <c r="F157" s="68"/>
      <c r="G157" s="69"/>
    </row>
    <row r="158" spans="1:7" ht="15.75" customHeight="1" x14ac:dyDescent="0.3">
      <c r="A158" s="70" t="s">
        <v>123</v>
      </c>
      <c r="B158" s="68"/>
      <c r="C158" s="68"/>
      <c r="D158" s="68"/>
      <c r="E158" s="68"/>
      <c r="F158" s="69"/>
      <c r="G158" s="12">
        <f>ROUND(G140+G147+G151+G156,0)</f>
        <v>36608</v>
      </c>
    </row>
    <row r="159" spans="1:7" ht="15.75" customHeight="1" x14ac:dyDescent="0.3"/>
    <row r="160" spans="1:7" ht="15.75" customHeight="1" x14ac:dyDescent="0.3"/>
    <row r="161" spans="1:9" ht="21" customHeight="1" x14ac:dyDescent="0.3">
      <c r="A161" s="74"/>
      <c r="B161" s="75"/>
      <c r="C161" s="75"/>
      <c r="D161" s="76"/>
      <c r="E161" s="74" t="s">
        <v>42</v>
      </c>
      <c r="F161" s="75"/>
      <c r="G161" s="76"/>
    </row>
    <row r="162" spans="1:9" ht="21" customHeight="1" x14ac:dyDescent="0.3">
      <c r="A162" s="77"/>
      <c r="B162" s="78"/>
      <c r="C162" s="78"/>
      <c r="D162" s="79"/>
      <c r="E162" s="77"/>
      <c r="F162" s="78"/>
      <c r="G162" s="79"/>
    </row>
    <row r="163" spans="1:9" ht="15.75" customHeight="1" x14ac:dyDescent="0.3">
      <c r="A163" s="6"/>
      <c r="B163" s="7"/>
      <c r="C163" s="7"/>
      <c r="D163" s="7"/>
      <c r="E163" s="7"/>
      <c r="F163" s="7"/>
      <c r="G163" s="8"/>
    </row>
    <row r="164" spans="1:9" ht="15.75" customHeight="1" x14ac:dyDescent="0.3">
      <c r="A164" s="5" t="s">
        <v>46</v>
      </c>
      <c r="B164" s="9">
        <v>46251</v>
      </c>
      <c r="C164" s="7"/>
      <c r="D164" s="7"/>
      <c r="E164" s="7"/>
      <c r="F164" s="7"/>
      <c r="G164" s="8"/>
    </row>
    <row r="165" spans="1:9" ht="21.75" customHeight="1" x14ac:dyDescent="0.3">
      <c r="A165" s="80" t="str">
        <f>+PRESUPUESTO!A11</f>
        <v>1.7</v>
      </c>
      <c r="B165" s="74" t="str">
        <f>+PRESUPUESTO!B11</f>
        <v>Demolición de andén existente en concreto, incluye corte perimetral, demolición manual y/o mecánica, levantamiento, cargue, retiro y disposición de material sobrante, herramientas, equipos y limpieza del área intervenida.</v>
      </c>
      <c r="C165" s="75"/>
      <c r="D165" s="75"/>
      <c r="E165" s="75"/>
      <c r="F165" s="76"/>
      <c r="G165" s="81" t="str">
        <f>+PRESUPUESTO!C11</f>
        <v>m2</v>
      </c>
    </row>
    <row r="166" spans="1:9" ht="21.75" customHeight="1" x14ac:dyDescent="0.3">
      <c r="A166" s="77"/>
      <c r="B166" s="77"/>
      <c r="C166" s="78"/>
      <c r="D166" s="78"/>
      <c r="E166" s="78"/>
      <c r="F166" s="79"/>
      <c r="G166" s="79"/>
    </row>
    <row r="167" spans="1:9" ht="15.75" customHeight="1" x14ac:dyDescent="0.3">
      <c r="A167" s="71" t="s">
        <v>54</v>
      </c>
      <c r="B167" s="68"/>
      <c r="C167" s="68"/>
      <c r="D167" s="68"/>
      <c r="E167" s="68"/>
      <c r="F167" s="68"/>
      <c r="G167" s="69"/>
    </row>
    <row r="168" spans="1:9" ht="15.75" customHeight="1" x14ac:dyDescent="0.3">
      <c r="A168" s="72" t="s">
        <v>57</v>
      </c>
      <c r="B168" s="68"/>
      <c r="C168" s="69"/>
      <c r="D168" s="10" t="s">
        <v>58</v>
      </c>
      <c r="E168" s="11" t="s">
        <v>60</v>
      </c>
      <c r="F168" s="12" t="s">
        <v>62</v>
      </c>
      <c r="G168" s="12" t="s">
        <v>63</v>
      </c>
    </row>
    <row r="169" spans="1:9" ht="15.75" customHeight="1" x14ac:dyDescent="0.3">
      <c r="A169" s="67" t="s">
        <v>128</v>
      </c>
      <c r="B169" s="68"/>
      <c r="C169" s="69"/>
      <c r="D169" s="13" t="s">
        <v>129</v>
      </c>
      <c r="E169" s="14">
        <v>0.05</v>
      </c>
      <c r="F169" s="15">
        <f>G187</f>
        <v>9500</v>
      </c>
      <c r="G169" s="15">
        <f t="shared" ref="G169:G170" si="12">IF(A169=0,"",(E169*F169))</f>
        <v>475</v>
      </c>
    </row>
    <row r="170" spans="1:9" ht="15.75" customHeight="1" x14ac:dyDescent="0.3">
      <c r="A170" s="82" t="s">
        <v>136</v>
      </c>
      <c r="B170" s="68"/>
      <c r="C170" s="69"/>
      <c r="D170" s="13" t="s">
        <v>135</v>
      </c>
      <c r="E170" s="14">
        <v>0.15</v>
      </c>
      <c r="F170" s="15">
        <v>25000</v>
      </c>
      <c r="G170" s="15">
        <f t="shared" si="12"/>
        <v>3750</v>
      </c>
      <c r="I170" s="21"/>
    </row>
    <row r="171" spans="1:9" ht="15.75" customHeight="1" x14ac:dyDescent="0.3">
      <c r="A171" s="70" t="s">
        <v>77</v>
      </c>
      <c r="B171" s="68"/>
      <c r="C171" s="68"/>
      <c r="D171" s="68"/>
      <c r="E171" s="68"/>
      <c r="F171" s="69"/>
      <c r="G171" s="15">
        <f>SUM(G169:G170)</f>
        <v>4225</v>
      </c>
    </row>
    <row r="172" spans="1:9" ht="15.75" customHeight="1" x14ac:dyDescent="0.3">
      <c r="A172" s="73" t="s">
        <v>85</v>
      </c>
      <c r="B172" s="68"/>
      <c r="C172" s="68"/>
      <c r="D172" s="68"/>
      <c r="E172" s="68"/>
      <c r="F172" s="68"/>
      <c r="G172" s="69"/>
    </row>
    <row r="173" spans="1:9" ht="15.75" customHeight="1" x14ac:dyDescent="0.3">
      <c r="A173" s="72" t="s">
        <v>57</v>
      </c>
      <c r="B173" s="68"/>
      <c r="C173" s="69"/>
      <c r="D173" s="10" t="s">
        <v>58</v>
      </c>
      <c r="E173" s="11" t="s">
        <v>60</v>
      </c>
      <c r="F173" s="12" t="s">
        <v>62</v>
      </c>
      <c r="G173" s="12" t="s">
        <v>63</v>
      </c>
    </row>
    <row r="174" spans="1:9" ht="15.75" customHeight="1" x14ac:dyDescent="0.3">
      <c r="A174" s="67"/>
      <c r="B174" s="68"/>
      <c r="C174" s="69"/>
      <c r="D174" s="13"/>
      <c r="E174" s="17"/>
      <c r="F174" s="15"/>
      <c r="G174" s="15" t="str">
        <f t="shared" ref="G174:G177" si="13">IF(A174=0,"",(E174*F174))</f>
        <v/>
      </c>
    </row>
    <row r="175" spans="1:9" ht="15.75" customHeight="1" x14ac:dyDescent="0.3">
      <c r="A175" s="67"/>
      <c r="B175" s="68"/>
      <c r="C175" s="69"/>
      <c r="D175" s="13"/>
      <c r="E175" s="17"/>
      <c r="F175" s="15"/>
      <c r="G175" s="15" t="str">
        <f t="shared" si="13"/>
        <v/>
      </c>
    </row>
    <row r="176" spans="1:9" ht="15.75" customHeight="1" x14ac:dyDescent="0.3">
      <c r="A176" s="67"/>
      <c r="B176" s="68"/>
      <c r="C176" s="69"/>
      <c r="D176" s="13" t="str">
        <f>IF(A176=0,"",(VLOOKUP(A176,[2]MATERIALES!$C$5:$E$589,2,FALSE)))</f>
        <v/>
      </c>
      <c r="E176" s="17"/>
      <c r="F176" s="15" t="str">
        <f>IF(A176=0,"",(VLOOKUP(A176,[2]MATERIALES!$C$5:$E$589,3,FALSE)))</f>
        <v/>
      </c>
      <c r="G176" s="15" t="str">
        <f t="shared" si="13"/>
        <v/>
      </c>
    </row>
    <row r="177" spans="1:7" ht="15.75" customHeight="1" x14ac:dyDescent="0.3">
      <c r="A177" s="67"/>
      <c r="B177" s="68"/>
      <c r="C177" s="69"/>
      <c r="D177" s="13" t="str">
        <f>IF(A177=0,"",(VLOOKUP(A177,[2]MATERIALES!$C$5:$E$589,2,FALSE)))</f>
        <v/>
      </c>
      <c r="E177" s="17"/>
      <c r="F177" s="15" t="str">
        <f>IF(A177=0,"",(VLOOKUP(A177,[2]MATERIALES!$C$5:$E$589,3,FALSE)))</f>
        <v/>
      </c>
      <c r="G177" s="15" t="str">
        <f t="shared" si="13"/>
        <v/>
      </c>
    </row>
    <row r="178" spans="1:7" ht="15.75" customHeight="1" x14ac:dyDescent="0.3">
      <c r="A178" s="70" t="s">
        <v>77</v>
      </c>
      <c r="B178" s="68"/>
      <c r="C178" s="68"/>
      <c r="D178" s="68"/>
      <c r="E178" s="68"/>
      <c r="F178" s="69"/>
      <c r="G178" s="15">
        <f>SUM(G174:G177)</f>
        <v>0</v>
      </c>
    </row>
    <row r="179" spans="1:7" ht="15.75" customHeight="1" x14ac:dyDescent="0.3">
      <c r="A179" s="71" t="s">
        <v>100</v>
      </c>
      <c r="B179" s="68"/>
      <c r="C179" s="68"/>
      <c r="D179" s="68"/>
      <c r="E179" s="68"/>
      <c r="F179" s="68"/>
      <c r="G179" s="69"/>
    </row>
    <row r="180" spans="1:7" ht="15.75" customHeight="1" x14ac:dyDescent="0.3">
      <c r="A180" s="72" t="s">
        <v>57</v>
      </c>
      <c r="B180" s="68"/>
      <c r="C180" s="69"/>
      <c r="D180" s="10" t="s">
        <v>58</v>
      </c>
      <c r="E180" s="11" t="s">
        <v>60</v>
      </c>
      <c r="F180" s="12" t="s">
        <v>62</v>
      </c>
      <c r="G180" s="12" t="s">
        <v>63</v>
      </c>
    </row>
    <row r="181" spans="1:7" ht="15.75" customHeight="1" x14ac:dyDescent="0.3">
      <c r="A181" s="67" t="s">
        <v>140</v>
      </c>
      <c r="B181" s="68"/>
      <c r="C181" s="69"/>
      <c r="D181" s="13" t="s">
        <v>141</v>
      </c>
      <c r="E181" s="17">
        <v>0.08</v>
      </c>
      <c r="F181" s="15">
        <v>80000</v>
      </c>
      <c r="G181" s="15">
        <f>IF(A181=0,"",(E181*F181))</f>
        <v>6400</v>
      </c>
    </row>
    <row r="182" spans="1:7" ht="15.75" customHeight="1" x14ac:dyDescent="0.3">
      <c r="A182" s="70" t="s">
        <v>77</v>
      </c>
      <c r="B182" s="68"/>
      <c r="C182" s="68"/>
      <c r="D182" s="68"/>
      <c r="E182" s="68"/>
      <c r="F182" s="69"/>
      <c r="G182" s="15">
        <f>SUM(G181)</f>
        <v>6400</v>
      </c>
    </row>
    <row r="183" spans="1:7" ht="15.75" customHeight="1" x14ac:dyDescent="0.3">
      <c r="A183" s="73" t="s">
        <v>105</v>
      </c>
      <c r="B183" s="68"/>
      <c r="C183" s="68"/>
      <c r="D183" s="68"/>
      <c r="E183" s="68"/>
      <c r="F183" s="68"/>
      <c r="G183" s="69"/>
    </row>
    <row r="184" spans="1:7" ht="15.75" customHeight="1" x14ac:dyDescent="0.3">
      <c r="A184" s="72" t="s">
        <v>106</v>
      </c>
      <c r="B184" s="68"/>
      <c r="C184" s="69"/>
      <c r="D184" s="10" t="s">
        <v>58</v>
      </c>
      <c r="E184" s="11" t="s">
        <v>108</v>
      </c>
      <c r="F184" s="12" t="s">
        <v>62</v>
      </c>
      <c r="G184" s="12" t="s">
        <v>109</v>
      </c>
    </row>
    <row r="185" spans="1:7" ht="15.75" customHeight="1" x14ac:dyDescent="0.3">
      <c r="A185" s="67" t="s">
        <v>137</v>
      </c>
      <c r="B185" s="68"/>
      <c r="C185" s="69"/>
      <c r="D185" s="18" t="s">
        <v>113</v>
      </c>
      <c r="E185" s="17">
        <v>0.05</v>
      </c>
      <c r="F185" s="15">
        <v>120000</v>
      </c>
      <c r="G185" s="15">
        <f t="shared" ref="G185:G186" si="14">IF(A185=0,"",(E185*F185))</f>
        <v>6000</v>
      </c>
    </row>
    <row r="186" spans="1:7" ht="15.75" customHeight="1" x14ac:dyDescent="0.3">
      <c r="A186" s="67" t="s">
        <v>138</v>
      </c>
      <c r="B186" s="68"/>
      <c r="C186" s="69"/>
      <c r="D186" s="18" t="s">
        <v>113</v>
      </c>
      <c r="E186" s="17">
        <f>+E185</f>
        <v>0.05</v>
      </c>
      <c r="F186" s="19">
        <v>70000</v>
      </c>
      <c r="G186" s="15">
        <f t="shared" si="14"/>
        <v>3500</v>
      </c>
    </row>
    <row r="187" spans="1:7" ht="15.75" customHeight="1" x14ac:dyDescent="0.3">
      <c r="A187" s="70" t="s">
        <v>77</v>
      </c>
      <c r="B187" s="68"/>
      <c r="C187" s="68"/>
      <c r="D187" s="68"/>
      <c r="E187" s="68"/>
      <c r="F187" s="69"/>
      <c r="G187" s="15">
        <f>SUM(G185:G186)</f>
        <v>9500</v>
      </c>
    </row>
    <row r="188" spans="1:7" ht="15.75" customHeight="1" x14ac:dyDescent="0.3">
      <c r="A188" s="72"/>
      <c r="B188" s="68"/>
      <c r="C188" s="68"/>
      <c r="D188" s="68"/>
      <c r="E188" s="68"/>
      <c r="F188" s="68"/>
      <c r="G188" s="69"/>
    </row>
    <row r="189" spans="1:7" ht="15.75" customHeight="1" x14ac:dyDescent="0.3">
      <c r="A189" s="70" t="s">
        <v>123</v>
      </c>
      <c r="B189" s="68"/>
      <c r="C189" s="68"/>
      <c r="D189" s="68"/>
      <c r="E189" s="68"/>
      <c r="F189" s="69"/>
      <c r="G189" s="12">
        <f>ROUND(G171+G178+G182+G187,0)</f>
        <v>20125</v>
      </c>
    </row>
    <row r="190" spans="1:7" ht="15.75" customHeight="1" x14ac:dyDescent="0.3"/>
    <row r="191" spans="1:7" ht="15.75" customHeight="1" x14ac:dyDescent="0.3"/>
    <row r="192" spans="1:7" ht="21" customHeight="1" x14ac:dyDescent="0.3">
      <c r="A192" s="74"/>
      <c r="B192" s="75"/>
      <c r="C192" s="75"/>
      <c r="D192" s="76"/>
      <c r="E192" s="74" t="s">
        <v>42</v>
      </c>
      <c r="F192" s="75"/>
      <c r="G192" s="76"/>
    </row>
    <row r="193" spans="1:7" ht="21" customHeight="1" x14ac:dyDescent="0.3">
      <c r="A193" s="77"/>
      <c r="B193" s="78"/>
      <c r="C193" s="78"/>
      <c r="D193" s="79"/>
      <c r="E193" s="77"/>
      <c r="F193" s="78"/>
      <c r="G193" s="79"/>
    </row>
    <row r="194" spans="1:7" ht="15.75" customHeight="1" x14ac:dyDescent="0.3">
      <c r="A194" s="6"/>
      <c r="B194" s="7"/>
      <c r="C194" s="7"/>
      <c r="D194" s="7"/>
      <c r="E194" s="7"/>
      <c r="F194" s="7"/>
      <c r="G194" s="8"/>
    </row>
    <row r="195" spans="1:7" ht="15.75" customHeight="1" x14ac:dyDescent="0.3">
      <c r="A195" s="5" t="s">
        <v>46</v>
      </c>
      <c r="B195" s="9">
        <v>46251</v>
      </c>
      <c r="C195" s="7"/>
      <c r="D195" s="7"/>
      <c r="E195" s="7"/>
      <c r="F195" s="7"/>
      <c r="G195" s="8"/>
    </row>
    <row r="196" spans="1:7" ht="15.75" customHeight="1" x14ac:dyDescent="0.3">
      <c r="A196" s="80" t="str">
        <f>+PRESUPUESTO!A10</f>
        <v>1.6</v>
      </c>
      <c r="B196" s="74" t="str">
        <f>+PRESUPUESTO!B10</f>
        <v xml:space="preserve">Cargue, transporte y disposición final de escombros </v>
      </c>
      <c r="C196" s="75"/>
      <c r="D196" s="75"/>
      <c r="E196" s="75"/>
      <c r="F196" s="76"/>
      <c r="G196" s="81" t="str">
        <f>+PRESUPUESTO!C10</f>
        <v>m³</v>
      </c>
    </row>
    <row r="197" spans="1:7" ht="15.75" customHeight="1" x14ac:dyDescent="0.3">
      <c r="A197" s="77"/>
      <c r="B197" s="77"/>
      <c r="C197" s="78"/>
      <c r="D197" s="78"/>
      <c r="E197" s="78"/>
      <c r="F197" s="79"/>
      <c r="G197" s="79"/>
    </row>
    <row r="198" spans="1:7" ht="15.75" customHeight="1" x14ac:dyDescent="0.3">
      <c r="A198" s="71" t="s">
        <v>54</v>
      </c>
      <c r="B198" s="68"/>
      <c r="C198" s="68"/>
      <c r="D198" s="68"/>
      <c r="E198" s="68"/>
      <c r="F198" s="68"/>
      <c r="G198" s="69"/>
    </row>
    <row r="199" spans="1:7" ht="15.75" customHeight="1" x14ac:dyDescent="0.3">
      <c r="A199" s="72" t="s">
        <v>57</v>
      </c>
      <c r="B199" s="68"/>
      <c r="C199" s="69"/>
      <c r="D199" s="10" t="s">
        <v>58</v>
      </c>
      <c r="E199" s="11" t="s">
        <v>60</v>
      </c>
      <c r="F199" s="12" t="s">
        <v>62</v>
      </c>
      <c r="G199" s="12" t="s">
        <v>63</v>
      </c>
    </row>
    <row r="200" spans="1:7" ht="15.75" customHeight="1" x14ac:dyDescent="0.3">
      <c r="A200" s="67" t="s">
        <v>142</v>
      </c>
      <c r="B200" s="68"/>
      <c r="C200" s="69"/>
      <c r="D200" s="13" t="s">
        <v>143</v>
      </c>
      <c r="E200" s="14">
        <v>0.02</v>
      </c>
      <c r="F200" s="15">
        <v>250000</v>
      </c>
      <c r="G200" s="15">
        <f>IF(A200=0,"",(E200*F200))</f>
        <v>5000</v>
      </c>
    </row>
    <row r="201" spans="1:7" ht="15.75" customHeight="1" x14ac:dyDescent="0.3">
      <c r="A201" s="82"/>
      <c r="B201" s="68"/>
      <c r="C201" s="69"/>
      <c r="D201" s="13"/>
      <c r="E201" s="14"/>
      <c r="F201" s="15"/>
      <c r="G201" s="15"/>
    </row>
    <row r="202" spans="1:7" ht="15.75" customHeight="1" x14ac:dyDescent="0.3">
      <c r="A202" s="70" t="s">
        <v>77</v>
      </c>
      <c r="B202" s="68"/>
      <c r="C202" s="68"/>
      <c r="D202" s="68"/>
      <c r="E202" s="68"/>
      <c r="F202" s="69"/>
      <c r="G202" s="15">
        <f>SUM(G200:G201)</f>
        <v>5000</v>
      </c>
    </row>
    <row r="203" spans="1:7" ht="15.75" customHeight="1" x14ac:dyDescent="0.3">
      <c r="A203" s="73" t="s">
        <v>85</v>
      </c>
      <c r="B203" s="68"/>
      <c r="C203" s="68"/>
      <c r="D203" s="68"/>
      <c r="E203" s="68"/>
      <c r="F203" s="68"/>
      <c r="G203" s="69"/>
    </row>
    <row r="204" spans="1:7" ht="15.75" customHeight="1" x14ac:dyDescent="0.3">
      <c r="A204" s="72" t="s">
        <v>57</v>
      </c>
      <c r="B204" s="68"/>
      <c r="C204" s="69"/>
      <c r="D204" s="10" t="s">
        <v>58</v>
      </c>
      <c r="E204" s="11" t="s">
        <v>60</v>
      </c>
      <c r="F204" s="12" t="s">
        <v>62</v>
      </c>
      <c r="G204" s="12" t="s">
        <v>63</v>
      </c>
    </row>
    <row r="205" spans="1:7" ht="15.75" customHeight="1" x14ac:dyDescent="0.3">
      <c r="A205" s="67"/>
      <c r="B205" s="68"/>
      <c r="C205" s="69"/>
      <c r="D205" s="13"/>
      <c r="E205" s="17"/>
      <c r="F205" s="15"/>
      <c r="G205" s="15"/>
    </row>
    <row r="206" spans="1:7" ht="15.75" customHeight="1" x14ac:dyDescent="0.3">
      <c r="A206" s="70" t="s">
        <v>77</v>
      </c>
      <c r="B206" s="68"/>
      <c r="C206" s="68"/>
      <c r="D206" s="68"/>
      <c r="E206" s="68"/>
      <c r="F206" s="69"/>
      <c r="G206" s="15">
        <f>SUM(G205)</f>
        <v>0</v>
      </c>
    </row>
    <row r="207" spans="1:7" ht="15.75" customHeight="1" x14ac:dyDescent="0.3">
      <c r="A207" s="71" t="s">
        <v>100</v>
      </c>
      <c r="B207" s="68"/>
      <c r="C207" s="68"/>
      <c r="D207" s="68"/>
      <c r="E207" s="68"/>
      <c r="F207" s="68"/>
      <c r="G207" s="69"/>
    </row>
    <row r="208" spans="1:7" ht="15.75" customHeight="1" x14ac:dyDescent="0.3">
      <c r="A208" s="72" t="s">
        <v>57</v>
      </c>
      <c r="B208" s="68"/>
      <c r="C208" s="69"/>
      <c r="D208" s="10" t="s">
        <v>58</v>
      </c>
      <c r="E208" s="11" t="s">
        <v>60</v>
      </c>
      <c r="F208" s="12" t="s">
        <v>62</v>
      </c>
      <c r="G208" s="12" t="s">
        <v>63</v>
      </c>
    </row>
    <row r="209" spans="1:7" ht="15.75" customHeight="1" x14ac:dyDescent="0.3">
      <c r="A209" s="67" t="s">
        <v>144</v>
      </c>
      <c r="B209" s="68"/>
      <c r="C209" s="69"/>
      <c r="D209" s="13" t="s">
        <v>145</v>
      </c>
      <c r="E209" s="17">
        <v>0.14285714285714299</v>
      </c>
      <c r="F209" s="15">
        <v>233800</v>
      </c>
      <c r="G209" s="15">
        <f>IF(A209=0,"",(E209*F209))</f>
        <v>33400.000000000029</v>
      </c>
    </row>
    <row r="210" spans="1:7" ht="15.75" customHeight="1" x14ac:dyDescent="0.3">
      <c r="A210" s="70" t="s">
        <v>77</v>
      </c>
      <c r="B210" s="68"/>
      <c r="C210" s="68"/>
      <c r="D210" s="68"/>
      <c r="E210" s="68"/>
      <c r="F210" s="69"/>
      <c r="G210" s="15">
        <f>SUM(G209)</f>
        <v>33400.000000000029</v>
      </c>
    </row>
    <row r="211" spans="1:7" ht="15.75" customHeight="1" x14ac:dyDescent="0.3">
      <c r="A211" s="73" t="s">
        <v>105</v>
      </c>
      <c r="B211" s="68"/>
      <c r="C211" s="68"/>
      <c r="D211" s="68"/>
      <c r="E211" s="68"/>
      <c r="F211" s="68"/>
      <c r="G211" s="69"/>
    </row>
    <row r="212" spans="1:7" ht="15.75" customHeight="1" x14ac:dyDescent="0.3">
      <c r="A212" s="72" t="s">
        <v>106</v>
      </c>
      <c r="B212" s="68"/>
      <c r="C212" s="69"/>
      <c r="D212" s="10" t="s">
        <v>58</v>
      </c>
      <c r="E212" s="11" t="s">
        <v>108</v>
      </c>
      <c r="F212" s="12" t="s">
        <v>62</v>
      </c>
      <c r="G212" s="12" t="s">
        <v>109</v>
      </c>
    </row>
    <row r="213" spans="1:7" ht="15.75" customHeight="1" x14ac:dyDescent="0.3">
      <c r="A213" s="67"/>
      <c r="B213" s="68"/>
      <c r="C213" s="69"/>
      <c r="D213" s="18"/>
      <c r="E213" s="17"/>
      <c r="F213" s="15"/>
      <c r="G213" s="15"/>
    </row>
    <row r="214" spans="1:7" ht="15.75" customHeight="1" x14ac:dyDescent="0.3">
      <c r="A214" s="67" t="s">
        <v>138</v>
      </c>
      <c r="B214" s="68"/>
      <c r="C214" s="69"/>
      <c r="D214" s="18" t="s">
        <v>113</v>
      </c>
      <c r="E214" s="17">
        <v>0.08</v>
      </c>
      <c r="F214" s="19">
        <v>70000</v>
      </c>
      <c r="G214" s="15">
        <f>IF(A214=0,"",(E214*F214))</f>
        <v>5600</v>
      </c>
    </row>
    <row r="215" spans="1:7" ht="15.75" customHeight="1" x14ac:dyDescent="0.3">
      <c r="A215" s="70" t="s">
        <v>77</v>
      </c>
      <c r="B215" s="68"/>
      <c r="C215" s="68"/>
      <c r="D215" s="68"/>
      <c r="E215" s="68"/>
      <c r="F215" s="69"/>
      <c r="G215" s="15">
        <f>SUM(G214)</f>
        <v>5600</v>
      </c>
    </row>
    <row r="216" spans="1:7" ht="15.75" customHeight="1" x14ac:dyDescent="0.3">
      <c r="A216" s="72"/>
      <c r="B216" s="68"/>
      <c r="C216" s="68"/>
      <c r="D216" s="68"/>
      <c r="E216" s="68"/>
      <c r="F216" s="68"/>
      <c r="G216" s="69"/>
    </row>
    <row r="217" spans="1:7" ht="15.75" customHeight="1" x14ac:dyDescent="0.3">
      <c r="A217" s="70" t="s">
        <v>123</v>
      </c>
      <c r="B217" s="68"/>
      <c r="C217" s="68"/>
      <c r="D217" s="68"/>
      <c r="E217" s="68"/>
      <c r="F217" s="69"/>
      <c r="G217" s="12">
        <f>ROUND(G202+G206+G210+G215,0)</f>
        <v>44000</v>
      </c>
    </row>
    <row r="218" spans="1:7" ht="15.75" customHeight="1" x14ac:dyDescent="0.3"/>
    <row r="219" spans="1:7" ht="15.75" customHeight="1" x14ac:dyDescent="0.3"/>
    <row r="220" spans="1:7" ht="21" customHeight="1" x14ac:dyDescent="0.3">
      <c r="A220" s="74"/>
      <c r="B220" s="75"/>
      <c r="C220" s="75"/>
      <c r="D220" s="76"/>
      <c r="E220" s="74" t="s">
        <v>42</v>
      </c>
      <c r="F220" s="75"/>
      <c r="G220" s="76"/>
    </row>
    <row r="221" spans="1:7" ht="21" customHeight="1" x14ac:dyDescent="0.3">
      <c r="A221" s="77"/>
      <c r="B221" s="78"/>
      <c r="C221" s="78"/>
      <c r="D221" s="79"/>
      <c r="E221" s="77"/>
      <c r="F221" s="78"/>
      <c r="G221" s="79"/>
    </row>
    <row r="222" spans="1:7" ht="15.75" customHeight="1" x14ac:dyDescent="0.3">
      <c r="A222" s="6"/>
      <c r="B222" s="7"/>
      <c r="C222" s="7"/>
      <c r="D222" s="7"/>
      <c r="E222" s="7"/>
      <c r="F222" s="7"/>
      <c r="G222" s="8"/>
    </row>
    <row r="223" spans="1:7" ht="15.75" customHeight="1" x14ac:dyDescent="0.3">
      <c r="A223" s="5" t="s">
        <v>46</v>
      </c>
      <c r="B223" s="9">
        <v>46251</v>
      </c>
      <c r="C223" s="7"/>
      <c r="D223" s="7"/>
      <c r="E223" s="7"/>
      <c r="F223" s="7"/>
      <c r="G223" s="8"/>
    </row>
    <row r="224" spans="1:7" ht="15.75" customHeight="1" x14ac:dyDescent="0.3">
      <c r="A224" s="80" t="str">
        <f>+PRESUPUESTO!A13</f>
        <v>2.1</v>
      </c>
      <c r="B224" s="74" t="str">
        <f>+PRESUPUESTO!B13</f>
        <v>Hidrolavado a presión de piso en adoquín existente, con retiro de suciedad y residuos superficiales</v>
      </c>
      <c r="C224" s="75"/>
      <c r="D224" s="75"/>
      <c r="E224" s="75"/>
      <c r="F224" s="76"/>
      <c r="G224" s="81" t="str">
        <f>+PRESUPUESTO!C13</f>
        <v>m²</v>
      </c>
    </row>
    <row r="225" spans="1:7" ht="15.75" customHeight="1" x14ac:dyDescent="0.3">
      <c r="A225" s="77"/>
      <c r="B225" s="77"/>
      <c r="C225" s="78"/>
      <c r="D225" s="78"/>
      <c r="E225" s="78"/>
      <c r="F225" s="79"/>
      <c r="G225" s="79"/>
    </row>
    <row r="226" spans="1:7" ht="15.75" customHeight="1" x14ac:dyDescent="0.3">
      <c r="A226" s="71" t="s">
        <v>54</v>
      </c>
      <c r="B226" s="68"/>
      <c r="C226" s="68"/>
      <c r="D226" s="68"/>
      <c r="E226" s="68"/>
      <c r="F226" s="68"/>
      <c r="G226" s="69"/>
    </row>
    <row r="227" spans="1:7" ht="15.75" customHeight="1" x14ac:dyDescent="0.3">
      <c r="A227" s="72" t="s">
        <v>57</v>
      </c>
      <c r="B227" s="68"/>
      <c r="C227" s="69"/>
      <c r="D227" s="10" t="s">
        <v>58</v>
      </c>
      <c r="E227" s="11" t="s">
        <v>60</v>
      </c>
      <c r="F227" s="12" t="s">
        <v>62</v>
      </c>
      <c r="G227" s="12" t="s">
        <v>63</v>
      </c>
    </row>
    <row r="228" spans="1:7" ht="15.75" customHeight="1" x14ac:dyDescent="0.3">
      <c r="A228" s="67" t="s">
        <v>128</v>
      </c>
      <c r="B228" s="68"/>
      <c r="C228" s="69"/>
      <c r="D228" s="13" t="s">
        <v>129</v>
      </c>
      <c r="E228" s="14">
        <v>0.05</v>
      </c>
      <c r="F228" s="15">
        <f>G246</f>
        <v>2781</v>
      </c>
      <c r="G228" s="15">
        <f t="shared" ref="G228:G229" si="15">IF(A228=0,"",(E228*F228))</f>
        <v>139.05000000000001</v>
      </c>
    </row>
    <row r="229" spans="1:7" ht="15.75" customHeight="1" x14ac:dyDescent="0.3">
      <c r="A229" s="82" t="s">
        <v>146</v>
      </c>
      <c r="B229" s="68"/>
      <c r="C229" s="69"/>
      <c r="D229" s="13" t="s">
        <v>143</v>
      </c>
      <c r="E229" s="14">
        <v>2.5000000000000001E-2</v>
      </c>
      <c r="F229" s="15">
        <v>163461</v>
      </c>
      <c r="G229" s="15">
        <f t="shared" si="15"/>
        <v>4086.5250000000001</v>
      </c>
    </row>
    <row r="230" spans="1:7" ht="15.75" customHeight="1" x14ac:dyDescent="0.3">
      <c r="A230" s="70" t="s">
        <v>77</v>
      </c>
      <c r="B230" s="68"/>
      <c r="C230" s="68"/>
      <c r="D230" s="68"/>
      <c r="E230" s="68"/>
      <c r="F230" s="69"/>
      <c r="G230" s="15">
        <f>SUM(G228:G229)</f>
        <v>4225.5749999999998</v>
      </c>
    </row>
    <row r="231" spans="1:7" ht="15.75" customHeight="1" x14ac:dyDescent="0.3">
      <c r="A231" s="73" t="s">
        <v>85</v>
      </c>
      <c r="B231" s="68"/>
      <c r="C231" s="68"/>
      <c r="D231" s="68"/>
      <c r="E231" s="68"/>
      <c r="F231" s="68"/>
      <c r="G231" s="69"/>
    </row>
    <row r="232" spans="1:7" ht="15.75" customHeight="1" x14ac:dyDescent="0.3">
      <c r="A232" s="72" t="s">
        <v>57</v>
      </c>
      <c r="B232" s="68"/>
      <c r="C232" s="69"/>
      <c r="D232" s="10" t="s">
        <v>58</v>
      </c>
      <c r="E232" s="11" t="s">
        <v>60</v>
      </c>
      <c r="F232" s="12" t="s">
        <v>62</v>
      </c>
      <c r="G232" s="12" t="s">
        <v>63</v>
      </c>
    </row>
    <row r="233" spans="1:7" ht="15.75" customHeight="1" x14ac:dyDescent="0.3">
      <c r="A233" s="67" t="s">
        <v>147</v>
      </c>
      <c r="B233" s="68"/>
      <c r="C233" s="69"/>
      <c r="D233" s="13" t="s">
        <v>148</v>
      </c>
      <c r="E233" s="17">
        <v>0.03</v>
      </c>
      <c r="F233" s="15">
        <v>54500</v>
      </c>
      <c r="G233" s="15">
        <f t="shared" ref="G233:G236" si="16">IF(A233=0,"",(E233*F233))</f>
        <v>1635</v>
      </c>
    </row>
    <row r="234" spans="1:7" ht="15.75" customHeight="1" x14ac:dyDescent="0.3">
      <c r="A234" s="67"/>
      <c r="B234" s="68"/>
      <c r="C234" s="69"/>
      <c r="D234" s="13"/>
      <c r="E234" s="17"/>
      <c r="F234" s="15"/>
      <c r="G234" s="15" t="str">
        <f t="shared" si="16"/>
        <v/>
      </c>
    </row>
    <row r="235" spans="1:7" ht="15.75" customHeight="1" x14ac:dyDescent="0.3">
      <c r="A235" s="67"/>
      <c r="B235" s="68"/>
      <c r="C235" s="69"/>
      <c r="D235" s="13" t="str">
        <f>IF(A235=0,"",(VLOOKUP(A235,[2]MATERIALES!$C$5:$E$589,2,FALSE)))</f>
        <v/>
      </c>
      <c r="E235" s="17"/>
      <c r="F235" s="15" t="str">
        <f>IF(A235=0,"",(VLOOKUP(A235,[2]MATERIALES!$C$5:$E$589,3,FALSE)))</f>
        <v/>
      </c>
      <c r="G235" s="15" t="str">
        <f t="shared" si="16"/>
        <v/>
      </c>
    </row>
    <row r="236" spans="1:7" ht="15.75" customHeight="1" x14ac:dyDescent="0.3">
      <c r="A236" s="67"/>
      <c r="B236" s="68"/>
      <c r="C236" s="69"/>
      <c r="D236" s="13" t="str">
        <f>IF(A236=0,"",(VLOOKUP(A236,[2]MATERIALES!$C$5:$E$589,2,FALSE)))</f>
        <v/>
      </c>
      <c r="E236" s="17"/>
      <c r="F236" s="15" t="str">
        <f>IF(A236=0,"",(VLOOKUP(A236,[2]MATERIALES!$C$5:$E$589,3,FALSE)))</f>
        <v/>
      </c>
      <c r="G236" s="15" t="str">
        <f t="shared" si="16"/>
        <v/>
      </c>
    </row>
    <row r="237" spans="1:7" ht="15.75" customHeight="1" x14ac:dyDescent="0.3">
      <c r="A237" s="70" t="s">
        <v>77</v>
      </c>
      <c r="B237" s="68"/>
      <c r="C237" s="68"/>
      <c r="D237" s="68"/>
      <c r="E237" s="68"/>
      <c r="F237" s="69"/>
      <c r="G237" s="15">
        <f>SUM(G233:G236)</f>
        <v>1635</v>
      </c>
    </row>
    <row r="238" spans="1:7" ht="15.75" customHeight="1" x14ac:dyDescent="0.3">
      <c r="A238" s="71" t="s">
        <v>100</v>
      </c>
      <c r="B238" s="68"/>
      <c r="C238" s="68"/>
      <c r="D238" s="68"/>
      <c r="E238" s="68"/>
      <c r="F238" s="68"/>
      <c r="G238" s="69"/>
    </row>
    <row r="239" spans="1:7" ht="15.75" customHeight="1" x14ac:dyDescent="0.3">
      <c r="A239" s="72" t="s">
        <v>57</v>
      </c>
      <c r="B239" s="68"/>
      <c r="C239" s="69"/>
      <c r="D239" s="10" t="s">
        <v>58</v>
      </c>
      <c r="E239" s="11" t="s">
        <v>60</v>
      </c>
      <c r="F239" s="12" t="s">
        <v>62</v>
      </c>
      <c r="G239" s="12" t="s">
        <v>63</v>
      </c>
    </row>
    <row r="240" spans="1:7" ht="15.75" customHeight="1" x14ac:dyDescent="0.3">
      <c r="A240" s="67"/>
      <c r="B240" s="68"/>
      <c r="C240" s="69"/>
      <c r="D240" s="13"/>
      <c r="E240" s="17"/>
      <c r="F240" s="15"/>
      <c r="G240" s="15"/>
    </row>
    <row r="241" spans="1:7" ht="15.75" customHeight="1" x14ac:dyDescent="0.3">
      <c r="A241" s="70" t="s">
        <v>77</v>
      </c>
      <c r="B241" s="68"/>
      <c r="C241" s="68"/>
      <c r="D241" s="68"/>
      <c r="E241" s="68"/>
      <c r="F241" s="69"/>
      <c r="G241" s="15">
        <f>SUM(G240)</f>
        <v>0</v>
      </c>
    </row>
    <row r="242" spans="1:7" ht="15.75" customHeight="1" x14ac:dyDescent="0.3">
      <c r="A242" s="73" t="s">
        <v>105</v>
      </c>
      <c r="B242" s="68"/>
      <c r="C242" s="68"/>
      <c r="D242" s="68"/>
      <c r="E242" s="68"/>
      <c r="F242" s="68"/>
      <c r="G242" s="69"/>
    </row>
    <row r="243" spans="1:7" ht="15.75" customHeight="1" x14ac:dyDescent="0.3">
      <c r="A243" s="72" t="s">
        <v>106</v>
      </c>
      <c r="B243" s="68"/>
      <c r="C243" s="69"/>
      <c r="D243" s="10" t="s">
        <v>58</v>
      </c>
      <c r="E243" s="11" t="s">
        <v>108</v>
      </c>
      <c r="F243" s="12" t="s">
        <v>62</v>
      </c>
      <c r="G243" s="12" t="s">
        <v>109</v>
      </c>
    </row>
    <row r="244" spans="1:7" ht="15.75" customHeight="1" x14ac:dyDescent="0.3">
      <c r="A244" s="67" t="s">
        <v>138</v>
      </c>
      <c r="B244" s="68"/>
      <c r="C244" s="69"/>
      <c r="D244" s="18" t="s">
        <v>113</v>
      </c>
      <c r="E244" s="17">
        <v>1.7999999999999999E-2</v>
      </c>
      <c r="F244" s="15">
        <v>154500</v>
      </c>
      <c r="G244" s="15">
        <f t="shared" ref="G244:G245" si="17">IF(A244=0,"",(E244*F244))</f>
        <v>2781</v>
      </c>
    </row>
    <row r="245" spans="1:7" ht="15.75" customHeight="1" x14ac:dyDescent="0.3">
      <c r="A245" s="67"/>
      <c r="B245" s="68"/>
      <c r="C245" s="69"/>
      <c r="D245" s="18"/>
      <c r="E245" s="17"/>
      <c r="F245" s="19"/>
      <c r="G245" s="15" t="str">
        <f t="shared" si="17"/>
        <v/>
      </c>
    </row>
    <row r="246" spans="1:7" ht="15.75" customHeight="1" x14ac:dyDescent="0.3">
      <c r="A246" s="70" t="s">
        <v>77</v>
      </c>
      <c r="B246" s="68"/>
      <c r="C246" s="68"/>
      <c r="D246" s="68"/>
      <c r="E246" s="68"/>
      <c r="F246" s="69"/>
      <c r="G246" s="15">
        <f>SUM(G244:G245)</f>
        <v>2781</v>
      </c>
    </row>
    <row r="247" spans="1:7" ht="15.75" customHeight="1" x14ac:dyDescent="0.3">
      <c r="A247" s="72"/>
      <c r="B247" s="68"/>
      <c r="C247" s="68"/>
      <c r="D247" s="68"/>
      <c r="E247" s="68"/>
      <c r="F247" s="68"/>
      <c r="G247" s="69"/>
    </row>
    <row r="248" spans="1:7" ht="15.75" customHeight="1" x14ac:dyDescent="0.3">
      <c r="A248" s="70" t="s">
        <v>123</v>
      </c>
      <c r="B248" s="68"/>
      <c r="C248" s="68"/>
      <c r="D248" s="68"/>
      <c r="E248" s="68"/>
      <c r="F248" s="69"/>
      <c r="G248" s="12">
        <f>ROUND(G230+G237+G241+G246,0)</f>
        <v>8642</v>
      </c>
    </row>
    <row r="249" spans="1:7" ht="15.75" customHeight="1" x14ac:dyDescent="0.3"/>
    <row r="250" spans="1:7" ht="15.75" customHeight="1" x14ac:dyDescent="0.3"/>
    <row r="251" spans="1:7" ht="21" customHeight="1" x14ac:dyDescent="0.3">
      <c r="A251" s="74"/>
      <c r="B251" s="75"/>
      <c r="C251" s="75"/>
      <c r="D251" s="76"/>
      <c r="E251" s="74" t="s">
        <v>42</v>
      </c>
      <c r="F251" s="75"/>
      <c r="G251" s="76"/>
    </row>
    <row r="252" spans="1:7" ht="21" customHeight="1" x14ac:dyDescent="0.3">
      <c r="A252" s="77"/>
      <c r="B252" s="78"/>
      <c r="C252" s="78"/>
      <c r="D252" s="79"/>
      <c r="E252" s="77"/>
      <c r="F252" s="78"/>
      <c r="G252" s="79"/>
    </row>
    <row r="253" spans="1:7" ht="15.75" customHeight="1" x14ac:dyDescent="0.3">
      <c r="A253" s="6"/>
      <c r="B253" s="7"/>
      <c r="C253" s="7"/>
      <c r="D253" s="7"/>
      <c r="E253" s="7"/>
      <c r="F253" s="7"/>
      <c r="G253" s="8"/>
    </row>
    <row r="254" spans="1:7" ht="15.75" customHeight="1" x14ac:dyDescent="0.3">
      <c r="A254" s="5" t="s">
        <v>46</v>
      </c>
      <c r="B254" s="9">
        <v>46251</v>
      </c>
      <c r="C254" s="7"/>
      <c r="D254" s="7"/>
      <c r="E254" s="7"/>
      <c r="F254" s="7"/>
      <c r="G254" s="8"/>
    </row>
    <row r="255" spans="1:7" ht="15.75" customHeight="1" x14ac:dyDescent="0.3">
      <c r="A255" s="80" t="str">
        <f>+PRESUPUESTO!A14</f>
        <v>2.2</v>
      </c>
      <c r="B255" s="74" t="str">
        <f>+PRESUPUESTO!B14</f>
        <v>Retiro, cargue y transporte a sitio de disposición de adoquín de 20x10x10</v>
      </c>
      <c r="C255" s="75"/>
      <c r="D255" s="75"/>
      <c r="E255" s="75"/>
      <c r="F255" s="76"/>
      <c r="G255" s="81" t="str">
        <f>+PRESUPUESTO!C14</f>
        <v>m²</v>
      </c>
    </row>
    <row r="256" spans="1:7" ht="15.75" customHeight="1" x14ac:dyDescent="0.3">
      <c r="A256" s="77"/>
      <c r="B256" s="77"/>
      <c r="C256" s="78"/>
      <c r="D256" s="78"/>
      <c r="E256" s="78"/>
      <c r="F256" s="79"/>
      <c r="G256" s="79"/>
    </row>
    <row r="257" spans="1:7" ht="15.75" customHeight="1" x14ac:dyDescent="0.3">
      <c r="A257" s="71" t="s">
        <v>54</v>
      </c>
      <c r="B257" s="68"/>
      <c r="C257" s="68"/>
      <c r="D257" s="68"/>
      <c r="E257" s="68"/>
      <c r="F257" s="68"/>
      <c r="G257" s="69"/>
    </row>
    <row r="258" spans="1:7" ht="15.75" customHeight="1" x14ac:dyDescent="0.3">
      <c r="A258" s="72" t="s">
        <v>57</v>
      </c>
      <c r="B258" s="68"/>
      <c r="C258" s="69"/>
      <c r="D258" s="10" t="s">
        <v>58</v>
      </c>
      <c r="E258" s="11" t="s">
        <v>60</v>
      </c>
      <c r="F258" s="12" t="s">
        <v>62</v>
      </c>
      <c r="G258" s="12" t="s">
        <v>63</v>
      </c>
    </row>
    <row r="259" spans="1:7" ht="15.75" customHeight="1" x14ac:dyDescent="0.3">
      <c r="A259" s="67" t="s">
        <v>128</v>
      </c>
      <c r="B259" s="68"/>
      <c r="C259" s="69"/>
      <c r="D259" s="13" t="s">
        <v>129</v>
      </c>
      <c r="E259" s="14">
        <v>0.05</v>
      </c>
      <c r="F259" s="15">
        <f>G277</f>
        <v>12600</v>
      </c>
      <c r="G259" s="15">
        <f>IF(A259=0,"",(E259*F259))</f>
        <v>630</v>
      </c>
    </row>
    <row r="260" spans="1:7" ht="15.75" customHeight="1" x14ac:dyDescent="0.3">
      <c r="A260" s="82"/>
      <c r="B260" s="68"/>
      <c r="C260" s="69"/>
      <c r="D260" s="13"/>
      <c r="E260" s="14"/>
      <c r="F260" s="15"/>
      <c r="G260" s="15"/>
    </row>
    <row r="261" spans="1:7" ht="15.75" customHeight="1" x14ac:dyDescent="0.3">
      <c r="A261" s="70" t="s">
        <v>77</v>
      </c>
      <c r="B261" s="68"/>
      <c r="C261" s="68"/>
      <c r="D261" s="68"/>
      <c r="E261" s="68"/>
      <c r="F261" s="69"/>
      <c r="G261" s="15">
        <f>SUM(G259:G260)</f>
        <v>630</v>
      </c>
    </row>
    <row r="262" spans="1:7" ht="15.75" customHeight="1" x14ac:dyDescent="0.3">
      <c r="A262" s="73" t="s">
        <v>85</v>
      </c>
      <c r="B262" s="68"/>
      <c r="C262" s="68"/>
      <c r="D262" s="68"/>
      <c r="E262" s="68"/>
      <c r="F262" s="68"/>
      <c r="G262" s="69"/>
    </row>
    <row r="263" spans="1:7" ht="15.75" customHeight="1" x14ac:dyDescent="0.3">
      <c r="A263" s="72" t="s">
        <v>57</v>
      </c>
      <c r="B263" s="68"/>
      <c r="C263" s="69"/>
      <c r="D263" s="10" t="s">
        <v>58</v>
      </c>
      <c r="E263" s="11" t="s">
        <v>60</v>
      </c>
      <c r="F263" s="12" t="s">
        <v>62</v>
      </c>
      <c r="G263" s="12" t="s">
        <v>63</v>
      </c>
    </row>
    <row r="264" spans="1:7" ht="15.75" customHeight="1" x14ac:dyDescent="0.3">
      <c r="A264" s="67"/>
      <c r="B264" s="68"/>
      <c r="C264" s="69"/>
      <c r="D264" s="13"/>
      <c r="E264" s="17"/>
      <c r="F264" s="15"/>
      <c r="G264" s="15" t="str">
        <f t="shared" ref="G264:G267" si="18">IF(A264=0,"",(E264*F264))</f>
        <v/>
      </c>
    </row>
    <row r="265" spans="1:7" ht="15.75" customHeight="1" x14ac:dyDescent="0.3">
      <c r="A265" s="67"/>
      <c r="B265" s="68"/>
      <c r="C265" s="69"/>
      <c r="D265" s="13"/>
      <c r="E265" s="17"/>
      <c r="F265" s="15"/>
      <c r="G265" s="15" t="str">
        <f t="shared" si="18"/>
        <v/>
      </c>
    </row>
    <row r="266" spans="1:7" ht="15.75" customHeight="1" x14ac:dyDescent="0.3">
      <c r="A266" s="67"/>
      <c r="B266" s="68"/>
      <c r="C266" s="69"/>
      <c r="D266" s="13" t="str">
        <f>IF(A266=0,"",(VLOOKUP(A266,[2]MATERIALES!$C$5:$E$589,2,FALSE)))</f>
        <v/>
      </c>
      <c r="E266" s="17"/>
      <c r="F266" s="15" t="str">
        <f>IF(A266=0,"",(VLOOKUP(A266,[2]MATERIALES!$C$5:$E$589,3,FALSE)))</f>
        <v/>
      </c>
      <c r="G266" s="15" t="str">
        <f t="shared" si="18"/>
        <v/>
      </c>
    </row>
    <row r="267" spans="1:7" ht="15.75" customHeight="1" x14ac:dyDescent="0.3">
      <c r="A267" s="67"/>
      <c r="B267" s="68"/>
      <c r="C267" s="69"/>
      <c r="D267" s="13" t="str">
        <f>IF(A267=0,"",(VLOOKUP(A267,[2]MATERIALES!$C$5:$E$589,2,FALSE)))</f>
        <v/>
      </c>
      <c r="E267" s="17"/>
      <c r="F267" s="15" t="str">
        <f>IF(A267=0,"",(VLOOKUP(A267,[2]MATERIALES!$C$5:$E$589,3,FALSE)))</f>
        <v/>
      </c>
      <c r="G267" s="15" t="str">
        <f t="shared" si="18"/>
        <v/>
      </c>
    </row>
    <row r="268" spans="1:7" ht="15.75" customHeight="1" x14ac:dyDescent="0.3">
      <c r="A268" s="70" t="s">
        <v>77</v>
      </c>
      <c r="B268" s="68"/>
      <c r="C268" s="68"/>
      <c r="D268" s="68"/>
      <c r="E268" s="68"/>
      <c r="F268" s="69"/>
      <c r="G268" s="15">
        <f>SUM(G264:G267)</f>
        <v>0</v>
      </c>
    </row>
    <row r="269" spans="1:7" ht="15.75" customHeight="1" x14ac:dyDescent="0.3">
      <c r="A269" s="71" t="s">
        <v>100</v>
      </c>
      <c r="B269" s="68"/>
      <c r="C269" s="68"/>
      <c r="D269" s="68"/>
      <c r="E269" s="68"/>
      <c r="F269" s="68"/>
      <c r="G269" s="69"/>
    </row>
    <row r="270" spans="1:7" ht="15.75" customHeight="1" x14ac:dyDescent="0.3">
      <c r="A270" s="72" t="s">
        <v>57</v>
      </c>
      <c r="B270" s="68"/>
      <c r="C270" s="69"/>
      <c r="D270" s="10" t="s">
        <v>58</v>
      </c>
      <c r="E270" s="11" t="s">
        <v>60</v>
      </c>
      <c r="F270" s="12" t="s">
        <v>62</v>
      </c>
      <c r="G270" s="12" t="s">
        <v>63</v>
      </c>
    </row>
    <row r="271" spans="1:7" ht="15.75" customHeight="1" x14ac:dyDescent="0.3">
      <c r="A271" s="67"/>
      <c r="B271" s="68"/>
      <c r="C271" s="69"/>
      <c r="D271" s="13"/>
      <c r="E271" s="17"/>
      <c r="F271" s="15"/>
      <c r="G271" s="15"/>
    </row>
    <row r="272" spans="1:7" ht="15.75" customHeight="1" x14ac:dyDescent="0.3">
      <c r="A272" s="70" t="s">
        <v>77</v>
      </c>
      <c r="B272" s="68"/>
      <c r="C272" s="68"/>
      <c r="D272" s="68"/>
      <c r="E272" s="68"/>
      <c r="F272" s="69"/>
      <c r="G272" s="15">
        <f>SUM(G271)</f>
        <v>0</v>
      </c>
    </row>
    <row r="273" spans="1:7" ht="15.75" customHeight="1" x14ac:dyDescent="0.3">
      <c r="A273" s="73" t="s">
        <v>105</v>
      </c>
      <c r="B273" s="68"/>
      <c r="C273" s="68"/>
      <c r="D273" s="68"/>
      <c r="E273" s="68"/>
      <c r="F273" s="68"/>
      <c r="G273" s="69"/>
    </row>
    <row r="274" spans="1:7" ht="15.75" customHeight="1" x14ac:dyDescent="0.3">
      <c r="A274" s="72" t="s">
        <v>106</v>
      </c>
      <c r="B274" s="68"/>
      <c r="C274" s="69"/>
      <c r="D274" s="10" t="s">
        <v>58</v>
      </c>
      <c r="E274" s="11" t="s">
        <v>108</v>
      </c>
      <c r="F274" s="12" t="s">
        <v>62</v>
      </c>
      <c r="G274" s="12" t="s">
        <v>109</v>
      </c>
    </row>
    <row r="275" spans="1:7" ht="15.75" customHeight="1" x14ac:dyDescent="0.3">
      <c r="A275" s="67" t="s">
        <v>138</v>
      </c>
      <c r="B275" s="68"/>
      <c r="C275" s="69"/>
      <c r="D275" s="18" t="s">
        <v>113</v>
      </c>
      <c r="E275" s="17">
        <v>0.18</v>
      </c>
      <c r="F275" s="15">
        <v>70000</v>
      </c>
      <c r="G275" s="15">
        <f t="shared" ref="G275:G276" si="19">IF(A275=0,"",(E275*F275))</f>
        <v>12600</v>
      </c>
    </row>
    <row r="276" spans="1:7" ht="15.75" customHeight="1" x14ac:dyDescent="0.3">
      <c r="A276" s="67"/>
      <c r="B276" s="68"/>
      <c r="C276" s="69"/>
      <c r="D276" s="18"/>
      <c r="E276" s="17"/>
      <c r="F276" s="19"/>
      <c r="G276" s="15" t="str">
        <f t="shared" si="19"/>
        <v/>
      </c>
    </row>
    <row r="277" spans="1:7" ht="15.75" customHeight="1" x14ac:dyDescent="0.3">
      <c r="A277" s="70" t="s">
        <v>77</v>
      </c>
      <c r="B277" s="68"/>
      <c r="C277" s="68"/>
      <c r="D277" s="68"/>
      <c r="E277" s="68"/>
      <c r="F277" s="69"/>
      <c r="G277" s="15">
        <f>SUM(G275:G276)</f>
        <v>12600</v>
      </c>
    </row>
    <row r="278" spans="1:7" ht="15.75" customHeight="1" x14ac:dyDescent="0.3">
      <c r="A278" s="72"/>
      <c r="B278" s="68"/>
      <c r="C278" s="68"/>
      <c r="D278" s="68"/>
      <c r="E278" s="68"/>
      <c r="F278" s="68"/>
      <c r="G278" s="69"/>
    </row>
    <row r="279" spans="1:7" ht="15.75" customHeight="1" x14ac:dyDescent="0.3">
      <c r="A279" s="70" t="s">
        <v>123</v>
      </c>
      <c r="B279" s="68"/>
      <c r="C279" s="68"/>
      <c r="D279" s="68"/>
      <c r="E279" s="68"/>
      <c r="F279" s="69"/>
      <c r="G279" s="12">
        <f>ROUND(G261+G268+G272+G277,0)</f>
        <v>13230</v>
      </c>
    </row>
    <row r="280" spans="1:7" ht="15.75" customHeight="1" x14ac:dyDescent="0.3"/>
    <row r="281" spans="1:7" ht="15.75" customHeight="1" x14ac:dyDescent="0.3"/>
    <row r="282" spans="1:7" ht="21" customHeight="1" x14ac:dyDescent="0.3">
      <c r="A282" s="74"/>
      <c r="B282" s="75"/>
      <c r="C282" s="75"/>
      <c r="D282" s="76"/>
      <c r="E282" s="74" t="s">
        <v>42</v>
      </c>
      <c r="F282" s="75"/>
      <c r="G282" s="76"/>
    </row>
    <row r="283" spans="1:7" ht="21" customHeight="1" x14ac:dyDescent="0.3">
      <c r="A283" s="77"/>
      <c r="B283" s="78"/>
      <c r="C283" s="78"/>
      <c r="D283" s="79"/>
      <c r="E283" s="77"/>
      <c r="F283" s="78"/>
      <c r="G283" s="79"/>
    </row>
    <row r="284" spans="1:7" ht="15.75" customHeight="1" x14ac:dyDescent="0.3">
      <c r="A284" s="6"/>
      <c r="B284" s="7"/>
      <c r="C284" s="7"/>
      <c r="D284" s="7"/>
      <c r="E284" s="7"/>
      <c r="F284" s="7"/>
      <c r="G284" s="8"/>
    </row>
    <row r="285" spans="1:7" ht="15.75" customHeight="1" x14ac:dyDescent="0.3">
      <c r="A285" s="5" t="s">
        <v>46</v>
      </c>
      <c r="B285" s="9">
        <v>46251</v>
      </c>
      <c r="C285" s="7"/>
      <c r="D285" s="7"/>
      <c r="E285" s="7"/>
      <c r="F285" s="7"/>
      <c r="G285" s="8"/>
    </row>
    <row r="286" spans="1:7" ht="15.75" customHeight="1" x14ac:dyDescent="0.3">
      <c r="A286" s="80" t="str">
        <f>+PRESUPUESTO!A15</f>
        <v>2.3</v>
      </c>
      <c r="B286" s="74" t="str">
        <f>+PRESUPUESTO!B15</f>
        <v>Suministro e instalación de adoquín asentado, incluye retiro, corrección de base, nivelación, compactación y reinstalación</v>
      </c>
      <c r="C286" s="75"/>
      <c r="D286" s="75"/>
      <c r="E286" s="75"/>
      <c r="F286" s="76"/>
      <c r="G286" s="81" t="str">
        <f>+PRESUPUESTO!C15</f>
        <v>m²</v>
      </c>
    </row>
    <row r="287" spans="1:7" ht="15.75" customHeight="1" x14ac:dyDescent="0.3">
      <c r="A287" s="77"/>
      <c r="B287" s="77"/>
      <c r="C287" s="78"/>
      <c r="D287" s="78"/>
      <c r="E287" s="78"/>
      <c r="F287" s="79"/>
      <c r="G287" s="79"/>
    </row>
    <row r="288" spans="1:7" ht="15.75" customHeight="1" x14ac:dyDescent="0.3">
      <c r="A288" s="71" t="s">
        <v>54</v>
      </c>
      <c r="B288" s="68"/>
      <c r="C288" s="68"/>
      <c r="D288" s="68"/>
      <c r="E288" s="68"/>
      <c r="F288" s="68"/>
      <c r="G288" s="69"/>
    </row>
    <row r="289" spans="1:7" ht="15.75" customHeight="1" x14ac:dyDescent="0.3">
      <c r="A289" s="72" t="s">
        <v>57</v>
      </c>
      <c r="B289" s="68"/>
      <c r="C289" s="69"/>
      <c r="D289" s="10" t="s">
        <v>58</v>
      </c>
      <c r="E289" s="11" t="s">
        <v>60</v>
      </c>
      <c r="F289" s="12" t="s">
        <v>62</v>
      </c>
      <c r="G289" s="12" t="s">
        <v>63</v>
      </c>
    </row>
    <row r="290" spans="1:7" ht="15.75" customHeight="1" x14ac:dyDescent="0.3">
      <c r="A290" s="67" t="s">
        <v>128</v>
      </c>
      <c r="B290" s="68"/>
      <c r="C290" s="69"/>
      <c r="D290" s="13" t="s">
        <v>129</v>
      </c>
      <c r="E290" s="14">
        <v>0.05</v>
      </c>
      <c r="F290" s="15">
        <f>G308</f>
        <v>22100</v>
      </c>
      <c r="G290" s="15">
        <f>IF(A290=0,"",(E290*F290))</f>
        <v>1105</v>
      </c>
    </row>
    <row r="291" spans="1:7" ht="15.75" customHeight="1" x14ac:dyDescent="0.3">
      <c r="A291" s="82"/>
      <c r="B291" s="68"/>
      <c r="C291" s="69"/>
      <c r="D291" s="13"/>
      <c r="E291" s="14"/>
      <c r="F291" s="15"/>
      <c r="G291" s="15"/>
    </row>
    <row r="292" spans="1:7" ht="15.75" customHeight="1" x14ac:dyDescent="0.3">
      <c r="A292" s="70" t="s">
        <v>77</v>
      </c>
      <c r="B292" s="68"/>
      <c r="C292" s="68"/>
      <c r="D292" s="68"/>
      <c r="E292" s="68"/>
      <c r="F292" s="69"/>
      <c r="G292" s="15">
        <f>SUM(G290:G291)</f>
        <v>1105</v>
      </c>
    </row>
    <row r="293" spans="1:7" ht="15.75" customHeight="1" x14ac:dyDescent="0.3">
      <c r="A293" s="73" t="s">
        <v>85</v>
      </c>
      <c r="B293" s="68"/>
      <c r="C293" s="68"/>
      <c r="D293" s="68"/>
      <c r="E293" s="68"/>
      <c r="F293" s="68"/>
      <c r="G293" s="69"/>
    </row>
    <row r="294" spans="1:7" ht="15.75" customHeight="1" x14ac:dyDescent="0.3">
      <c r="A294" s="72" t="s">
        <v>57</v>
      </c>
      <c r="B294" s="68"/>
      <c r="C294" s="69"/>
      <c r="D294" s="10" t="s">
        <v>58</v>
      </c>
      <c r="E294" s="11" t="s">
        <v>60</v>
      </c>
      <c r="F294" s="12" t="s">
        <v>62</v>
      </c>
      <c r="G294" s="12" t="s">
        <v>63</v>
      </c>
    </row>
    <row r="295" spans="1:7" ht="15.75" customHeight="1" x14ac:dyDescent="0.3">
      <c r="A295" s="67" t="s">
        <v>149</v>
      </c>
      <c r="B295" s="68"/>
      <c r="C295" s="69"/>
      <c r="D295" s="13" t="s">
        <v>27</v>
      </c>
      <c r="E295" s="17">
        <v>1.05</v>
      </c>
      <c r="F295" s="15">
        <v>70520.800000000003</v>
      </c>
      <c r="G295" s="15">
        <f t="shared" ref="G295:G298" si="20">IF(A295=0,"",(E295*F295))</f>
        <v>74046.840000000011</v>
      </c>
    </row>
    <row r="296" spans="1:7" ht="25.5" customHeight="1" x14ac:dyDescent="0.3">
      <c r="A296" s="83" t="s">
        <v>150</v>
      </c>
      <c r="B296" s="68"/>
      <c r="C296" s="69"/>
      <c r="D296" s="13" t="s">
        <v>141</v>
      </c>
      <c r="E296" s="17">
        <v>0.02</v>
      </c>
      <c r="F296" s="15">
        <v>70418</v>
      </c>
      <c r="G296" s="15">
        <f t="shared" si="20"/>
        <v>1408.3600000000001</v>
      </c>
    </row>
    <row r="297" spans="1:7" ht="15.75" customHeight="1" x14ac:dyDescent="0.3">
      <c r="A297" s="67"/>
      <c r="B297" s="68"/>
      <c r="C297" s="69"/>
      <c r="D297" s="13" t="str">
        <f>IF(A297=0,"",(VLOOKUP(A297,[2]MATERIALES!$C$5:$E$589,2,FALSE)))</f>
        <v/>
      </c>
      <c r="E297" s="17"/>
      <c r="F297" s="15" t="str">
        <f>IF(A297=0,"",(VLOOKUP(A297,[2]MATERIALES!$C$5:$E$589,3,FALSE)))</f>
        <v/>
      </c>
      <c r="G297" s="15" t="str">
        <f t="shared" si="20"/>
        <v/>
      </c>
    </row>
    <row r="298" spans="1:7" ht="15.75" customHeight="1" x14ac:dyDescent="0.3">
      <c r="A298" s="67"/>
      <c r="B298" s="68"/>
      <c r="C298" s="69"/>
      <c r="D298" s="13" t="str">
        <f>IF(A298=0,"",(VLOOKUP(A298,[2]MATERIALES!$C$5:$E$589,2,FALSE)))</f>
        <v/>
      </c>
      <c r="E298" s="17"/>
      <c r="F298" s="15" t="str">
        <f>IF(A298=0,"",(VLOOKUP(A298,[2]MATERIALES!$C$5:$E$589,3,FALSE)))</f>
        <v/>
      </c>
      <c r="G298" s="15" t="str">
        <f t="shared" si="20"/>
        <v/>
      </c>
    </row>
    <row r="299" spans="1:7" ht="15.75" customHeight="1" x14ac:dyDescent="0.3">
      <c r="A299" s="70" t="s">
        <v>77</v>
      </c>
      <c r="B299" s="68"/>
      <c r="C299" s="68"/>
      <c r="D299" s="68"/>
      <c r="E299" s="68"/>
      <c r="F299" s="69"/>
      <c r="G299" s="15">
        <f>SUM(G295:G298)</f>
        <v>75455.200000000012</v>
      </c>
    </row>
    <row r="300" spans="1:7" ht="15.75" customHeight="1" x14ac:dyDescent="0.3">
      <c r="A300" s="71" t="s">
        <v>100</v>
      </c>
      <c r="B300" s="68"/>
      <c r="C300" s="68"/>
      <c r="D300" s="68"/>
      <c r="E300" s="68"/>
      <c r="F300" s="68"/>
      <c r="G300" s="69"/>
    </row>
    <row r="301" spans="1:7" ht="15.75" customHeight="1" x14ac:dyDescent="0.3">
      <c r="A301" s="72" t="s">
        <v>57</v>
      </c>
      <c r="B301" s="68"/>
      <c r="C301" s="69"/>
      <c r="D301" s="10" t="s">
        <v>58</v>
      </c>
      <c r="E301" s="11" t="s">
        <v>60</v>
      </c>
      <c r="F301" s="12" t="s">
        <v>62</v>
      </c>
      <c r="G301" s="12" t="s">
        <v>63</v>
      </c>
    </row>
    <row r="302" spans="1:7" ht="15.75" customHeight="1" x14ac:dyDescent="0.3">
      <c r="A302" s="67" t="s">
        <v>151</v>
      </c>
      <c r="B302" s="68"/>
      <c r="C302" s="69"/>
      <c r="D302" s="13" t="s">
        <v>152</v>
      </c>
      <c r="E302" s="17">
        <v>1.05</v>
      </c>
      <c r="F302" s="15">
        <v>1873.62</v>
      </c>
      <c r="G302" s="15">
        <f>IF(A302=0,"",(E302*F302))</f>
        <v>1967.3009999999999</v>
      </c>
    </row>
    <row r="303" spans="1:7" ht="15.75" customHeight="1" x14ac:dyDescent="0.3">
      <c r="A303" s="70" t="s">
        <v>77</v>
      </c>
      <c r="B303" s="68"/>
      <c r="C303" s="68"/>
      <c r="D303" s="68"/>
      <c r="E303" s="68"/>
      <c r="F303" s="69"/>
      <c r="G303" s="15">
        <f>SUM(G302)</f>
        <v>1967.3009999999999</v>
      </c>
    </row>
    <row r="304" spans="1:7" ht="15.75" customHeight="1" x14ac:dyDescent="0.3">
      <c r="A304" s="73" t="s">
        <v>105</v>
      </c>
      <c r="B304" s="68"/>
      <c r="C304" s="68"/>
      <c r="D304" s="68"/>
      <c r="E304" s="68"/>
      <c r="F304" s="68"/>
      <c r="G304" s="69"/>
    </row>
    <row r="305" spans="1:7" ht="15.75" customHeight="1" x14ac:dyDescent="0.3">
      <c r="A305" s="72" t="s">
        <v>106</v>
      </c>
      <c r="B305" s="68"/>
      <c r="C305" s="69"/>
      <c r="D305" s="10" t="s">
        <v>58</v>
      </c>
      <c r="E305" s="11" t="s">
        <v>108</v>
      </c>
      <c r="F305" s="12" t="s">
        <v>62</v>
      </c>
      <c r="G305" s="12" t="s">
        <v>109</v>
      </c>
    </row>
    <row r="306" spans="1:7" ht="15.75" customHeight="1" x14ac:dyDescent="0.3">
      <c r="A306" s="67" t="s">
        <v>137</v>
      </c>
      <c r="B306" s="68"/>
      <c r="C306" s="69"/>
      <c r="D306" s="18" t="s">
        <v>113</v>
      </c>
      <c r="E306" s="17">
        <v>8.5000000000000006E-2</v>
      </c>
      <c r="F306" s="15">
        <v>120000</v>
      </c>
      <c r="G306" s="15">
        <f t="shared" ref="G306:G307" si="21">IF(A306=0,"",(E306*F306))</f>
        <v>10200</v>
      </c>
    </row>
    <row r="307" spans="1:7" ht="15.75" customHeight="1" x14ac:dyDescent="0.3">
      <c r="A307" s="67" t="s">
        <v>153</v>
      </c>
      <c r="B307" s="68"/>
      <c r="C307" s="69"/>
      <c r="D307" s="18" t="s">
        <v>113</v>
      </c>
      <c r="E307" s="17">
        <f>+E306</f>
        <v>8.5000000000000006E-2</v>
      </c>
      <c r="F307" s="19">
        <f>2*70000</f>
        <v>140000</v>
      </c>
      <c r="G307" s="15">
        <f t="shared" si="21"/>
        <v>11900</v>
      </c>
    </row>
    <row r="308" spans="1:7" ht="15.75" customHeight="1" x14ac:dyDescent="0.3">
      <c r="A308" s="70" t="s">
        <v>77</v>
      </c>
      <c r="B308" s="68"/>
      <c r="C308" s="68"/>
      <c r="D308" s="68"/>
      <c r="E308" s="68"/>
      <c r="F308" s="69"/>
      <c r="G308" s="15">
        <f>SUM(G306:G307)</f>
        <v>22100</v>
      </c>
    </row>
    <row r="309" spans="1:7" ht="15.75" customHeight="1" x14ac:dyDescent="0.3">
      <c r="A309" s="72"/>
      <c r="B309" s="68"/>
      <c r="C309" s="68"/>
      <c r="D309" s="68"/>
      <c r="E309" s="68"/>
      <c r="F309" s="68"/>
      <c r="G309" s="69"/>
    </row>
    <row r="310" spans="1:7" ht="15.75" customHeight="1" x14ac:dyDescent="0.3">
      <c r="A310" s="70" t="s">
        <v>123</v>
      </c>
      <c r="B310" s="68"/>
      <c r="C310" s="68"/>
      <c r="D310" s="68"/>
      <c r="E310" s="68"/>
      <c r="F310" s="69"/>
      <c r="G310" s="12">
        <f>ROUND(G292+G299+G303+G308,0)</f>
        <v>100628</v>
      </c>
    </row>
    <row r="311" spans="1:7" ht="15.75" customHeight="1" x14ac:dyDescent="0.3"/>
    <row r="312" spans="1:7" ht="15.75" customHeight="1" x14ac:dyDescent="0.3"/>
    <row r="313" spans="1:7" ht="21" customHeight="1" x14ac:dyDescent="0.3">
      <c r="A313" s="74"/>
      <c r="B313" s="75"/>
      <c r="C313" s="75"/>
      <c r="D313" s="76"/>
      <c r="E313" s="74" t="s">
        <v>42</v>
      </c>
      <c r="F313" s="75"/>
      <c r="G313" s="76"/>
    </row>
    <row r="314" spans="1:7" ht="21" customHeight="1" x14ac:dyDescent="0.3">
      <c r="A314" s="77"/>
      <c r="B314" s="78"/>
      <c r="C314" s="78"/>
      <c r="D314" s="79"/>
      <c r="E314" s="77"/>
      <c r="F314" s="78"/>
      <c r="G314" s="79"/>
    </row>
    <row r="315" spans="1:7" ht="15.75" customHeight="1" x14ac:dyDescent="0.3">
      <c r="A315" s="6"/>
      <c r="B315" s="7"/>
      <c r="C315" s="7"/>
      <c r="D315" s="7"/>
      <c r="E315" s="7"/>
      <c r="F315" s="7"/>
      <c r="G315" s="8"/>
    </row>
    <row r="316" spans="1:7" ht="15.75" customHeight="1" x14ac:dyDescent="0.3">
      <c r="A316" s="5" t="s">
        <v>46</v>
      </c>
      <c r="B316" s="9">
        <v>46251</v>
      </c>
      <c r="C316" s="7"/>
      <c r="D316" s="7"/>
      <c r="E316" s="7"/>
      <c r="F316" s="7"/>
      <c r="G316" s="8"/>
    </row>
    <row r="317" spans="1:7" ht="15.75" customHeight="1" x14ac:dyDescent="0.3">
      <c r="A317" s="80" t="str">
        <f>+PRESUPUESTO!A16</f>
        <v>2.4</v>
      </c>
      <c r="B317" s="74" t="str">
        <f>+PRESUPUESTO!B16</f>
        <v>Aplicación de hidrófugo/sellador para piso exterior, dos manos, incluye preparación y aplicación</v>
      </c>
      <c r="C317" s="75"/>
      <c r="D317" s="75"/>
      <c r="E317" s="75"/>
      <c r="F317" s="76"/>
      <c r="G317" s="81" t="str">
        <f>+PRESUPUESTO!C16</f>
        <v>m²</v>
      </c>
    </row>
    <row r="318" spans="1:7" ht="15.75" customHeight="1" x14ac:dyDescent="0.3">
      <c r="A318" s="77"/>
      <c r="B318" s="77"/>
      <c r="C318" s="78"/>
      <c r="D318" s="78"/>
      <c r="E318" s="78"/>
      <c r="F318" s="79"/>
      <c r="G318" s="79"/>
    </row>
    <row r="319" spans="1:7" ht="15.75" customHeight="1" x14ac:dyDescent="0.3">
      <c r="A319" s="71" t="s">
        <v>54</v>
      </c>
      <c r="B319" s="68"/>
      <c r="C319" s="68"/>
      <c r="D319" s="68"/>
      <c r="E319" s="68"/>
      <c r="F319" s="68"/>
      <c r="G319" s="69"/>
    </row>
    <row r="320" spans="1:7" ht="15.75" customHeight="1" x14ac:dyDescent="0.3">
      <c r="A320" s="72" t="s">
        <v>57</v>
      </c>
      <c r="B320" s="68"/>
      <c r="C320" s="69"/>
      <c r="D320" s="10" t="s">
        <v>58</v>
      </c>
      <c r="E320" s="11" t="s">
        <v>60</v>
      </c>
      <c r="F320" s="12" t="s">
        <v>62</v>
      </c>
      <c r="G320" s="12" t="s">
        <v>63</v>
      </c>
    </row>
    <row r="321" spans="1:7" ht="15.75" customHeight="1" x14ac:dyDescent="0.3">
      <c r="A321" s="67" t="s">
        <v>128</v>
      </c>
      <c r="B321" s="68"/>
      <c r="C321" s="69"/>
      <c r="D321" s="13" t="s">
        <v>129</v>
      </c>
      <c r="E321" s="14">
        <v>0.05</v>
      </c>
      <c r="F321" s="15">
        <f>G339</f>
        <v>2550</v>
      </c>
      <c r="G321" s="15">
        <f t="shared" ref="G321:G322" si="22">IF(A321=0,"",(E321*F321))</f>
        <v>127.5</v>
      </c>
    </row>
    <row r="322" spans="1:7" ht="15.75" customHeight="1" x14ac:dyDescent="0.3">
      <c r="A322" s="82" t="s">
        <v>154</v>
      </c>
      <c r="B322" s="68"/>
      <c r="C322" s="69"/>
      <c r="D322" s="13" t="s">
        <v>155</v>
      </c>
      <c r="E322" s="14">
        <v>0.2</v>
      </c>
      <c r="F322" s="15">
        <v>60000</v>
      </c>
      <c r="G322" s="15">
        <f t="shared" si="22"/>
        <v>12000</v>
      </c>
    </row>
    <row r="323" spans="1:7" ht="15.75" customHeight="1" x14ac:dyDescent="0.3">
      <c r="A323" s="70" t="s">
        <v>77</v>
      </c>
      <c r="B323" s="68"/>
      <c r="C323" s="68"/>
      <c r="D323" s="68"/>
      <c r="E323" s="68"/>
      <c r="F323" s="69"/>
      <c r="G323" s="15">
        <f>SUM(G321:G322)</f>
        <v>12127.5</v>
      </c>
    </row>
    <row r="324" spans="1:7" ht="15.75" customHeight="1" x14ac:dyDescent="0.3">
      <c r="A324" s="73" t="s">
        <v>85</v>
      </c>
      <c r="B324" s="68"/>
      <c r="C324" s="68"/>
      <c r="D324" s="68"/>
      <c r="E324" s="68"/>
      <c r="F324" s="68"/>
      <c r="G324" s="69"/>
    </row>
    <row r="325" spans="1:7" ht="15.75" customHeight="1" x14ac:dyDescent="0.3">
      <c r="A325" s="72" t="s">
        <v>57</v>
      </c>
      <c r="B325" s="68"/>
      <c r="C325" s="69"/>
      <c r="D325" s="10" t="s">
        <v>58</v>
      </c>
      <c r="E325" s="11" t="s">
        <v>60</v>
      </c>
      <c r="F325" s="12" t="s">
        <v>62</v>
      </c>
      <c r="G325" s="12" t="s">
        <v>63</v>
      </c>
    </row>
    <row r="326" spans="1:7" ht="15.75" customHeight="1" x14ac:dyDescent="0.3">
      <c r="A326" s="67"/>
      <c r="B326" s="68"/>
      <c r="C326" s="69"/>
      <c r="D326" s="13"/>
      <c r="E326" s="17"/>
      <c r="F326" s="15"/>
      <c r="G326" s="15" t="str">
        <f t="shared" ref="G326:G329" si="23">IF(A326=0,"",(E326*F326))</f>
        <v/>
      </c>
    </row>
    <row r="327" spans="1:7" ht="15.75" customHeight="1" x14ac:dyDescent="0.3">
      <c r="A327" s="67"/>
      <c r="B327" s="68"/>
      <c r="C327" s="69"/>
      <c r="D327" s="13"/>
      <c r="E327" s="17"/>
      <c r="F327" s="15"/>
      <c r="G327" s="15" t="str">
        <f t="shared" si="23"/>
        <v/>
      </c>
    </row>
    <row r="328" spans="1:7" ht="15.75" customHeight="1" x14ac:dyDescent="0.3">
      <c r="A328" s="67"/>
      <c r="B328" s="68"/>
      <c r="C328" s="69"/>
      <c r="D328" s="13" t="str">
        <f>IF(A328=0,"",(VLOOKUP(A328,[2]MATERIALES!$C$5:$E$589,2,FALSE)))</f>
        <v/>
      </c>
      <c r="E328" s="17"/>
      <c r="F328" s="15" t="str">
        <f>IF(A328=0,"",(VLOOKUP(A328,[2]MATERIALES!$C$5:$E$589,3,FALSE)))</f>
        <v/>
      </c>
      <c r="G328" s="15" t="str">
        <f t="shared" si="23"/>
        <v/>
      </c>
    </row>
    <row r="329" spans="1:7" ht="15.75" customHeight="1" x14ac:dyDescent="0.3">
      <c r="A329" s="67"/>
      <c r="B329" s="68"/>
      <c r="C329" s="69"/>
      <c r="D329" s="13" t="str">
        <f>IF(A329=0,"",(VLOOKUP(A329,[2]MATERIALES!$C$5:$E$589,2,FALSE)))</f>
        <v/>
      </c>
      <c r="E329" s="17"/>
      <c r="F329" s="15" t="str">
        <f>IF(A329=0,"",(VLOOKUP(A329,[2]MATERIALES!$C$5:$E$589,3,FALSE)))</f>
        <v/>
      </c>
      <c r="G329" s="15" t="str">
        <f t="shared" si="23"/>
        <v/>
      </c>
    </row>
    <row r="330" spans="1:7" ht="15.75" customHeight="1" x14ac:dyDescent="0.3">
      <c r="A330" s="70" t="s">
        <v>77</v>
      </c>
      <c r="B330" s="68"/>
      <c r="C330" s="68"/>
      <c r="D330" s="68"/>
      <c r="E330" s="68"/>
      <c r="F330" s="69"/>
      <c r="G330" s="15">
        <f>SUM(G326:G329)</f>
        <v>0</v>
      </c>
    </row>
    <row r="331" spans="1:7" ht="15.75" customHeight="1" x14ac:dyDescent="0.3">
      <c r="A331" s="71" t="s">
        <v>100</v>
      </c>
      <c r="B331" s="68"/>
      <c r="C331" s="68"/>
      <c r="D331" s="68"/>
      <c r="E331" s="68"/>
      <c r="F331" s="68"/>
      <c r="G331" s="69"/>
    </row>
    <row r="332" spans="1:7" ht="15.75" customHeight="1" x14ac:dyDescent="0.3">
      <c r="A332" s="72" t="s">
        <v>57</v>
      </c>
      <c r="B332" s="68"/>
      <c r="C332" s="69"/>
      <c r="D332" s="10" t="s">
        <v>58</v>
      </c>
      <c r="E332" s="11" t="s">
        <v>60</v>
      </c>
      <c r="F332" s="12" t="s">
        <v>62</v>
      </c>
      <c r="G332" s="12" t="s">
        <v>63</v>
      </c>
    </row>
    <row r="333" spans="1:7" ht="15.75" customHeight="1" x14ac:dyDescent="0.3">
      <c r="A333" s="67"/>
      <c r="B333" s="68"/>
      <c r="C333" s="69"/>
      <c r="D333" s="13"/>
      <c r="E333" s="17"/>
      <c r="F333" s="15"/>
      <c r="G333" s="15"/>
    </row>
    <row r="334" spans="1:7" ht="15.75" customHeight="1" x14ac:dyDescent="0.3">
      <c r="A334" s="70" t="s">
        <v>77</v>
      </c>
      <c r="B334" s="68"/>
      <c r="C334" s="68"/>
      <c r="D334" s="68"/>
      <c r="E334" s="68"/>
      <c r="F334" s="69"/>
      <c r="G334" s="15">
        <f>SUM(G333)</f>
        <v>0</v>
      </c>
    </row>
    <row r="335" spans="1:7" ht="15.75" customHeight="1" x14ac:dyDescent="0.3">
      <c r="A335" s="73" t="s">
        <v>105</v>
      </c>
      <c r="B335" s="68"/>
      <c r="C335" s="68"/>
      <c r="D335" s="68"/>
      <c r="E335" s="68"/>
      <c r="F335" s="68"/>
      <c r="G335" s="69"/>
    </row>
    <row r="336" spans="1:7" ht="15.75" customHeight="1" x14ac:dyDescent="0.3">
      <c r="A336" s="72" t="s">
        <v>106</v>
      </c>
      <c r="B336" s="68"/>
      <c r="C336" s="69"/>
      <c r="D336" s="10" t="s">
        <v>58</v>
      </c>
      <c r="E336" s="11" t="s">
        <v>108</v>
      </c>
      <c r="F336" s="12" t="s">
        <v>62</v>
      </c>
      <c r="G336" s="12" t="s">
        <v>109</v>
      </c>
    </row>
    <row r="337" spans="1:7" ht="15.75" customHeight="1" x14ac:dyDescent="0.3">
      <c r="A337" s="67" t="s">
        <v>156</v>
      </c>
      <c r="B337" s="68"/>
      <c r="C337" s="69"/>
      <c r="D337" s="18" t="s">
        <v>113</v>
      </c>
      <c r="E337" s="17">
        <v>1.4999999999999999E-2</v>
      </c>
      <c r="F337" s="15">
        <v>170000</v>
      </c>
      <c r="G337" s="15">
        <f t="shared" ref="G337:G338" si="24">IF(A337=0,"",(E337*F337))</f>
        <v>2550</v>
      </c>
    </row>
    <row r="338" spans="1:7" ht="15.75" customHeight="1" x14ac:dyDescent="0.3">
      <c r="A338" s="67"/>
      <c r="B338" s="68"/>
      <c r="C338" s="69"/>
      <c r="D338" s="18"/>
      <c r="E338" s="17"/>
      <c r="F338" s="19"/>
      <c r="G338" s="15" t="str">
        <f t="shared" si="24"/>
        <v/>
      </c>
    </row>
    <row r="339" spans="1:7" ht="15.75" customHeight="1" x14ac:dyDescent="0.3">
      <c r="A339" s="70" t="s">
        <v>77</v>
      </c>
      <c r="B339" s="68"/>
      <c r="C339" s="68"/>
      <c r="D339" s="68"/>
      <c r="E339" s="68"/>
      <c r="F339" s="69"/>
      <c r="G339" s="15">
        <f>SUM(G337:G338)</f>
        <v>2550</v>
      </c>
    </row>
    <row r="340" spans="1:7" ht="15.75" customHeight="1" x14ac:dyDescent="0.3">
      <c r="A340" s="72"/>
      <c r="B340" s="68"/>
      <c r="C340" s="68"/>
      <c r="D340" s="68"/>
      <c r="E340" s="68"/>
      <c r="F340" s="68"/>
      <c r="G340" s="69"/>
    </row>
    <row r="341" spans="1:7" ht="15.75" customHeight="1" x14ac:dyDescent="0.3">
      <c r="A341" s="70" t="s">
        <v>123</v>
      </c>
      <c r="B341" s="68"/>
      <c r="C341" s="68"/>
      <c r="D341" s="68"/>
      <c r="E341" s="68"/>
      <c r="F341" s="69"/>
      <c r="G341" s="12">
        <f>ROUND(G323+G330+G334+G339,0)</f>
        <v>14678</v>
      </c>
    </row>
    <row r="342" spans="1:7" ht="15.75" customHeight="1" x14ac:dyDescent="0.3"/>
    <row r="343" spans="1:7" ht="15.75" customHeight="1" x14ac:dyDescent="0.3"/>
    <row r="344" spans="1:7" ht="21" customHeight="1" x14ac:dyDescent="0.3">
      <c r="A344" s="74"/>
      <c r="B344" s="75"/>
      <c r="C344" s="75"/>
      <c r="D344" s="76"/>
      <c r="E344" s="74" t="s">
        <v>42</v>
      </c>
      <c r="F344" s="75"/>
      <c r="G344" s="76"/>
    </row>
    <row r="345" spans="1:7" ht="21" customHeight="1" x14ac:dyDescent="0.3">
      <c r="A345" s="77"/>
      <c r="B345" s="78"/>
      <c r="C345" s="78"/>
      <c r="D345" s="79"/>
      <c r="E345" s="77"/>
      <c r="F345" s="78"/>
      <c r="G345" s="79"/>
    </row>
    <row r="346" spans="1:7" ht="15.75" customHeight="1" x14ac:dyDescent="0.3">
      <c r="A346" s="6"/>
      <c r="B346" s="7"/>
      <c r="C346" s="7"/>
      <c r="D346" s="7"/>
      <c r="E346" s="7"/>
      <c r="F346" s="7"/>
      <c r="G346" s="8"/>
    </row>
    <row r="347" spans="1:7" ht="15.75" customHeight="1" x14ac:dyDescent="0.3">
      <c r="A347" s="5" t="s">
        <v>46</v>
      </c>
      <c r="B347" s="9">
        <v>46251</v>
      </c>
      <c r="C347" s="7"/>
      <c r="D347" s="7"/>
      <c r="E347" s="7"/>
      <c r="F347" s="7"/>
      <c r="G347" s="8"/>
    </row>
    <row r="348" spans="1:7" ht="15.75" customHeight="1" x14ac:dyDescent="0.3">
      <c r="A348" s="80" t="str">
        <f>+PRESUPUESTO!A18</f>
        <v>3.1</v>
      </c>
      <c r="B348" s="74" t="str">
        <f>+PRESUPUESTO!B18</f>
        <v>Excavación manual en material común</v>
      </c>
      <c r="C348" s="75"/>
      <c r="D348" s="75"/>
      <c r="E348" s="75"/>
      <c r="F348" s="76"/>
      <c r="G348" s="81" t="str">
        <f>+PRESUPUESTO!C18</f>
        <v>m³</v>
      </c>
    </row>
    <row r="349" spans="1:7" ht="15.75" customHeight="1" x14ac:dyDescent="0.3">
      <c r="A349" s="77"/>
      <c r="B349" s="77"/>
      <c r="C349" s="78"/>
      <c r="D349" s="78"/>
      <c r="E349" s="78"/>
      <c r="F349" s="79"/>
      <c r="G349" s="79"/>
    </row>
    <row r="350" spans="1:7" ht="15.75" customHeight="1" x14ac:dyDescent="0.3">
      <c r="A350" s="71" t="s">
        <v>54</v>
      </c>
      <c r="B350" s="68"/>
      <c r="C350" s="68"/>
      <c r="D350" s="68"/>
      <c r="E350" s="68"/>
      <c r="F350" s="68"/>
      <c r="G350" s="69"/>
    </row>
    <row r="351" spans="1:7" ht="15.75" customHeight="1" x14ac:dyDescent="0.3">
      <c r="A351" s="72" t="s">
        <v>57</v>
      </c>
      <c r="B351" s="68"/>
      <c r="C351" s="69"/>
      <c r="D351" s="10" t="s">
        <v>58</v>
      </c>
      <c r="E351" s="11" t="s">
        <v>60</v>
      </c>
      <c r="F351" s="12" t="s">
        <v>62</v>
      </c>
      <c r="G351" s="12" t="s">
        <v>63</v>
      </c>
    </row>
    <row r="352" spans="1:7" ht="15.75" customHeight="1" x14ac:dyDescent="0.3">
      <c r="A352" s="67" t="s">
        <v>128</v>
      </c>
      <c r="B352" s="68"/>
      <c r="C352" s="69"/>
      <c r="D352" s="13" t="s">
        <v>129</v>
      </c>
      <c r="E352" s="14">
        <v>0.05</v>
      </c>
      <c r="F352" s="15">
        <f>G368</f>
        <v>45600</v>
      </c>
      <c r="G352" s="15">
        <f>IF(A352=0,"",(E352*F352))</f>
        <v>2280</v>
      </c>
    </row>
    <row r="353" spans="1:7" ht="15.75" customHeight="1" x14ac:dyDescent="0.3">
      <c r="A353" s="82"/>
      <c r="B353" s="68"/>
      <c r="C353" s="69"/>
      <c r="D353" s="13"/>
      <c r="E353" s="14"/>
      <c r="F353" s="15"/>
      <c r="G353" s="15"/>
    </row>
    <row r="354" spans="1:7" ht="15.75" customHeight="1" x14ac:dyDescent="0.3">
      <c r="A354" s="70" t="s">
        <v>77</v>
      </c>
      <c r="B354" s="68"/>
      <c r="C354" s="68"/>
      <c r="D354" s="68"/>
      <c r="E354" s="68"/>
      <c r="F354" s="69"/>
      <c r="G354" s="15">
        <f>SUM(G352:G353)</f>
        <v>2280</v>
      </c>
    </row>
    <row r="355" spans="1:7" ht="15.75" customHeight="1" x14ac:dyDescent="0.3">
      <c r="A355" s="73" t="s">
        <v>85</v>
      </c>
      <c r="B355" s="68"/>
      <c r="C355" s="68"/>
      <c r="D355" s="68"/>
      <c r="E355" s="68"/>
      <c r="F355" s="68"/>
      <c r="G355" s="69"/>
    </row>
    <row r="356" spans="1:7" ht="15.75" customHeight="1" x14ac:dyDescent="0.3">
      <c r="A356" s="72" t="s">
        <v>57</v>
      </c>
      <c r="B356" s="68"/>
      <c r="C356" s="69"/>
      <c r="D356" s="10" t="s">
        <v>58</v>
      </c>
      <c r="E356" s="11" t="s">
        <v>60</v>
      </c>
      <c r="F356" s="12" t="s">
        <v>62</v>
      </c>
      <c r="G356" s="12" t="s">
        <v>63</v>
      </c>
    </row>
    <row r="357" spans="1:7" ht="15.75" customHeight="1" x14ac:dyDescent="0.3">
      <c r="A357" s="67" t="s">
        <v>157</v>
      </c>
      <c r="B357" s="68"/>
      <c r="C357" s="69"/>
      <c r="D357" s="13" t="s">
        <v>61</v>
      </c>
      <c r="E357" s="17">
        <v>1</v>
      </c>
      <c r="F357" s="15">
        <v>588</v>
      </c>
      <c r="G357" s="15">
        <f>IF(A357=0,"",(E357*F357))</f>
        <v>588</v>
      </c>
    </row>
    <row r="358" spans="1:7" ht="15.75" customHeight="1" x14ac:dyDescent="0.3">
      <c r="A358" s="70" t="s">
        <v>77</v>
      </c>
      <c r="B358" s="68"/>
      <c r="C358" s="68"/>
      <c r="D358" s="68"/>
      <c r="E358" s="68"/>
      <c r="F358" s="69"/>
      <c r="G358" s="15">
        <f>SUM(G357)</f>
        <v>588</v>
      </c>
    </row>
    <row r="359" spans="1:7" ht="15.75" customHeight="1" x14ac:dyDescent="0.3">
      <c r="A359" s="71" t="s">
        <v>100</v>
      </c>
      <c r="B359" s="68"/>
      <c r="C359" s="68"/>
      <c r="D359" s="68"/>
      <c r="E359" s="68"/>
      <c r="F359" s="68"/>
      <c r="G359" s="69"/>
    </row>
    <row r="360" spans="1:7" ht="15.75" customHeight="1" x14ac:dyDescent="0.3">
      <c r="A360" s="72" t="s">
        <v>57</v>
      </c>
      <c r="B360" s="68"/>
      <c r="C360" s="69"/>
      <c r="D360" s="10" t="s">
        <v>58</v>
      </c>
      <c r="E360" s="11" t="s">
        <v>60</v>
      </c>
      <c r="F360" s="12" t="s">
        <v>62</v>
      </c>
      <c r="G360" s="12" t="s">
        <v>63</v>
      </c>
    </row>
    <row r="361" spans="1:7" ht="15.75" customHeight="1" x14ac:dyDescent="0.3">
      <c r="A361" s="67"/>
      <c r="B361" s="68"/>
      <c r="C361" s="69"/>
      <c r="D361" s="13"/>
      <c r="E361" s="17"/>
      <c r="F361" s="15"/>
      <c r="G361" s="15"/>
    </row>
    <row r="362" spans="1:7" ht="15.75" customHeight="1" x14ac:dyDescent="0.3">
      <c r="A362" s="70" t="s">
        <v>77</v>
      </c>
      <c r="B362" s="68"/>
      <c r="C362" s="68"/>
      <c r="D362" s="68"/>
      <c r="E362" s="68"/>
      <c r="F362" s="69"/>
      <c r="G362" s="15">
        <f>SUM(G361)</f>
        <v>0</v>
      </c>
    </row>
    <row r="363" spans="1:7" ht="15.75" customHeight="1" x14ac:dyDescent="0.3">
      <c r="A363" s="73" t="s">
        <v>105</v>
      </c>
      <c r="B363" s="68"/>
      <c r="C363" s="68"/>
      <c r="D363" s="68"/>
      <c r="E363" s="68"/>
      <c r="F363" s="68"/>
      <c r="G363" s="69"/>
    </row>
    <row r="364" spans="1:7" ht="15.75" customHeight="1" x14ac:dyDescent="0.3">
      <c r="A364" s="72" t="s">
        <v>106</v>
      </c>
      <c r="B364" s="68"/>
      <c r="C364" s="69"/>
      <c r="D364" s="10" t="s">
        <v>58</v>
      </c>
      <c r="E364" s="11" t="s">
        <v>108</v>
      </c>
      <c r="F364" s="12" t="s">
        <v>62</v>
      </c>
      <c r="G364" s="12" t="s">
        <v>109</v>
      </c>
    </row>
    <row r="365" spans="1:7" ht="15.75" customHeight="1" x14ac:dyDescent="0.3">
      <c r="A365" s="67"/>
      <c r="B365" s="68"/>
      <c r="C365" s="69"/>
      <c r="D365" s="18"/>
      <c r="E365" s="17"/>
      <c r="F365" s="15"/>
      <c r="G365" s="15"/>
    </row>
    <row r="366" spans="1:7" ht="15.75" customHeight="1" x14ac:dyDescent="0.3">
      <c r="A366" s="67" t="s">
        <v>112</v>
      </c>
      <c r="B366" s="68"/>
      <c r="C366" s="69"/>
      <c r="D366" s="18" t="s">
        <v>113</v>
      </c>
      <c r="E366" s="17">
        <v>0.24</v>
      </c>
      <c r="F366" s="19">
        <v>120000</v>
      </c>
      <c r="G366" s="15">
        <f t="shared" ref="G366:G367" si="25">IF(A366=0,"",(E366*F366))</f>
        <v>28800</v>
      </c>
    </row>
    <row r="367" spans="1:7" ht="15.75" customHeight="1" x14ac:dyDescent="0.3">
      <c r="A367" s="67" t="s">
        <v>138</v>
      </c>
      <c r="B367" s="68"/>
      <c r="C367" s="69"/>
      <c r="D367" s="18" t="s">
        <v>113</v>
      </c>
      <c r="E367" s="17">
        <f>+E366</f>
        <v>0.24</v>
      </c>
      <c r="F367" s="19">
        <v>70000</v>
      </c>
      <c r="G367" s="15">
        <f t="shared" si="25"/>
        <v>16800</v>
      </c>
    </row>
    <row r="368" spans="1:7" ht="15.75" customHeight="1" x14ac:dyDescent="0.3">
      <c r="A368" s="70" t="s">
        <v>77</v>
      </c>
      <c r="B368" s="68"/>
      <c r="C368" s="68"/>
      <c r="D368" s="68"/>
      <c r="E368" s="68"/>
      <c r="F368" s="69"/>
      <c r="G368" s="15">
        <f>SUM(G366:G367)</f>
        <v>45600</v>
      </c>
    </row>
    <row r="369" spans="1:7" ht="15.75" customHeight="1" x14ac:dyDescent="0.3">
      <c r="A369" s="72"/>
      <c r="B369" s="68"/>
      <c r="C369" s="68"/>
      <c r="D369" s="68"/>
      <c r="E369" s="68"/>
      <c r="F369" s="68"/>
      <c r="G369" s="69"/>
    </row>
    <row r="370" spans="1:7" ht="15.75" customHeight="1" x14ac:dyDescent="0.3">
      <c r="A370" s="70" t="s">
        <v>123</v>
      </c>
      <c r="B370" s="68"/>
      <c r="C370" s="68"/>
      <c r="D370" s="68"/>
      <c r="E370" s="68"/>
      <c r="F370" s="69"/>
      <c r="G370" s="12">
        <f>ROUND(G354+G358+G362+G368,0)</f>
        <v>48468</v>
      </c>
    </row>
    <row r="371" spans="1:7" ht="15.75" customHeight="1" x14ac:dyDescent="0.3"/>
    <row r="372" spans="1:7" ht="15.75" customHeight="1" x14ac:dyDescent="0.3"/>
    <row r="373" spans="1:7" ht="21" customHeight="1" x14ac:dyDescent="0.3">
      <c r="A373" s="74"/>
      <c r="B373" s="75"/>
      <c r="C373" s="75"/>
      <c r="D373" s="76"/>
      <c r="E373" s="74" t="s">
        <v>42</v>
      </c>
      <c r="F373" s="75"/>
      <c r="G373" s="76"/>
    </row>
    <row r="374" spans="1:7" ht="21" customHeight="1" x14ac:dyDescent="0.3">
      <c r="A374" s="77"/>
      <c r="B374" s="78"/>
      <c r="C374" s="78"/>
      <c r="D374" s="79"/>
      <c r="E374" s="77"/>
      <c r="F374" s="78"/>
      <c r="G374" s="79"/>
    </row>
    <row r="375" spans="1:7" ht="15.75" customHeight="1" x14ac:dyDescent="0.3">
      <c r="A375" s="6"/>
      <c r="B375" s="7"/>
      <c r="C375" s="7"/>
      <c r="D375" s="7"/>
      <c r="E375" s="7"/>
      <c r="F375" s="7"/>
      <c r="G375" s="8"/>
    </row>
    <row r="376" spans="1:7" ht="15.75" customHeight="1" x14ac:dyDescent="0.3">
      <c r="A376" s="5" t="s">
        <v>46</v>
      </c>
      <c r="B376" s="9">
        <v>46251</v>
      </c>
      <c r="C376" s="7"/>
      <c r="D376" s="7"/>
      <c r="E376" s="7"/>
      <c r="F376" s="7"/>
      <c r="G376" s="8"/>
    </row>
    <row r="377" spans="1:7" ht="15.75" customHeight="1" x14ac:dyDescent="0.3">
      <c r="A377" s="80" t="str">
        <f>+PRESUPUESTO!A19</f>
        <v>3.2</v>
      </c>
      <c r="B377" s="74" t="str">
        <f>+PRESUPUESTO!B19</f>
        <v>Suministro, extendida y compactación de subbase granular</v>
      </c>
      <c r="C377" s="75"/>
      <c r="D377" s="75"/>
      <c r="E377" s="75"/>
      <c r="F377" s="76"/>
      <c r="G377" s="81" t="str">
        <f>+PRESUPUESTO!C19</f>
        <v>m³</v>
      </c>
    </row>
    <row r="378" spans="1:7" ht="15.75" customHeight="1" x14ac:dyDescent="0.3">
      <c r="A378" s="77"/>
      <c r="B378" s="77"/>
      <c r="C378" s="78"/>
      <c r="D378" s="78"/>
      <c r="E378" s="78"/>
      <c r="F378" s="79"/>
      <c r="G378" s="79"/>
    </row>
    <row r="379" spans="1:7" ht="15.75" customHeight="1" x14ac:dyDescent="0.3">
      <c r="A379" s="71" t="s">
        <v>54</v>
      </c>
      <c r="B379" s="68"/>
      <c r="C379" s="68"/>
      <c r="D379" s="68"/>
      <c r="E379" s="68"/>
      <c r="F379" s="68"/>
      <c r="G379" s="69"/>
    </row>
    <row r="380" spans="1:7" ht="15.75" customHeight="1" x14ac:dyDescent="0.3">
      <c r="A380" s="72" t="s">
        <v>57</v>
      </c>
      <c r="B380" s="68"/>
      <c r="C380" s="69"/>
      <c r="D380" s="10" t="s">
        <v>58</v>
      </c>
      <c r="E380" s="11" t="s">
        <v>60</v>
      </c>
      <c r="F380" s="12" t="s">
        <v>62</v>
      </c>
      <c r="G380" s="12" t="s">
        <v>63</v>
      </c>
    </row>
    <row r="381" spans="1:7" ht="15.75" customHeight="1" x14ac:dyDescent="0.3">
      <c r="A381" s="67" t="s">
        <v>158</v>
      </c>
      <c r="B381" s="68"/>
      <c r="C381" s="69"/>
      <c r="D381" s="13" t="s">
        <v>143</v>
      </c>
      <c r="E381" s="14">
        <v>0.02</v>
      </c>
      <c r="F381" s="15">
        <v>250000</v>
      </c>
      <c r="G381" s="15">
        <f t="shared" ref="G381:G382" si="26">IF(A381=0,"",(E381*F381))</f>
        <v>5000</v>
      </c>
    </row>
    <row r="382" spans="1:7" ht="15.75" customHeight="1" x14ac:dyDescent="0.3">
      <c r="A382" s="82" t="s">
        <v>159</v>
      </c>
      <c r="B382" s="68"/>
      <c r="C382" s="69"/>
      <c r="D382" s="13" t="s">
        <v>143</v>
      </c>
      <c r="E382" s="14">
        <v>0.03</v>
      </c>
      <c r="F382" s="15">
        <v>150000</v>
      </c>
      <c r="G382" s="15">
        <f t="shared" si="26"/>
        <v>4500</v>
      </c>
    </row>
    <row r="383" spans="1:7" ht="15.75" customHeight="1" x14ac:dyDescent="0.3">
      <c r="A383" s="70" t="s">
        <v>77</v>
      </c>
      <c r="B383" s="68"/>
      <c r="C383" s="68"/>
      <c r="D383" s="68"/>
      <c r="E383" s="68"/>
      <c r="F383" s="69"/>
      <c r="G383" s="15">
        <f>SUM(G381:G382)</f>
        <v>9500</v>
      </c>
    </row>
    <row r="384" spans="1:7" ht="15.75" customHeight="1" x14ac:dyDescent="0.3">
      <c r="A384" s="73" t="s">
        <v>85</v>
      </c>
      <c r="B384" s="68"/>
      <c r="C384" s="68"/>
      <c r="D384" s="68"/>
      <c r="E384" s="68"/>
      <c r="F384" s="68"/>
      <c r="G384" s="69"/>
    </row>
    <row r="385" spans="1:7" ht="15.75" customHeight="1" x14ac:dyDescent="0.3">
      <c r="A385" s="72" t="s">
        <v>57</v>
      </c>
      <c r="B385" s="68"/>
      <c r="C385" s="69"/>
      <c r="D385" s="10" t="s">
        <v>58</v>
      </c>
      <c r="E385" s="11" t="s">
        <v>60</v>
      </c>
      <c r="F385" s="12" t="s">
        <v>62</v>
      </c>
      <c r="G385" s="12" t="s">
        <v>63</v>
      </c>
    </row>
    <row r="386" spans="1:7" ht="15.75" customHeight="1" x14ac:dyDescent="0.3">
      <c r="A386" s="67" t="s">
        <v>160</v>
      </c>
      <c r="B386" s="68"/>
      <c r="C386" s="69"/>
      <c r="D386" s="13" t="s">
        <v>141</v>
      </c>
      <c r="E386" s="17">
        <v>1</v>
      </c>
      <c r="F386" s="15">
        <v>65000</v>
      </c>
      <c r="G386" s="15">
        <f>IF(A386=0,"",(E386*F386))</f>
        <v>65000</v>
      </c>
    </row>
    <row r="387" spans="1:7" ht="15.75" customHeight="1" x14ac:dyDescent="0.3">
      <c r="A387" s="70" t="s">
        <v>77</v>
      </c>
      <c r="B387" s="68"/>
      <c r="C387" s="68"/>
      <c r="D387" s="68"/>
      <c r="E387" s="68"/>
      <c r="F387" s="69"/>
      <c r="G387" s="15">
        <f>SUM(G386)</f>
        <v>65000</v>
      </c>
    </row>
    <row r="388" spans="1:7" ht="15.75" customHeight="1" x14ac:dyDescent="0.3">
      <c r="A388" s="71" t="s">
        <v>100</v>
      </c>
      <c r="B388" s="68"/>
      <c r="C388" s="68"/>
      <c r="D388" s="68"/>
      <c r="E388" s="68"/>
      <c r="F388" s="68"/>
      <c r="G388" s="69"/>
    </row>
    <row r="389" spans="1:7" ht="15.75" customHeight="1" x14ac:dyDescent="0.3">
      <c r="A389" s="72" t="s">
        <v>57</v>
      </c>
      <c r="B389" s="68"/>
      <c r="C389" s="69"/>
      <c r="D389" s="10" t="s">
        <v>58</v>
      </c>
      <c r="E389" s="11" t="s">
        <v>60</v>
      </c>
      <c r="F389" s="12" t="s">
        <v>62</v>
      </c>
      <c r="G389" s="12" t="s">
        <v>63</v>
      </c>
    </row>
    <row r="390" spans="1:7" ht="15.75" customHeight="1" x14ac:dyDescent="0.3">
      <c r="A390" s="67" t="s">
        <v>160</v>
      </c>
      <c r="B390" s="68"/>
      <c r="C390" s="69"/>
      <c r="D390" s="13" t="s">
        <v>141</v>
      </c>
      <c r="E390" s="17">
        <v>1</v>
      </c>
      <c r="F390" s="15">
        <v>20000</v>
      </c>
      <c r="G390" s="15">
        <f>IF(A390=0,"",(E390*F390))</f>
        <v>20000</v>
      </c>
    </row>
    <row r="391" spans="1:7" ht="15.75" customHeight="1" x14ac:dyDescent="0.3">
      <c r="A391" s="70" t="s">
        <v>77</v>
      </c>
      <c r="B391" s="68"/>
      <c r="C391" s="68"/>
      <c r="D391" s="68"/>
      <c r="E391" s="68"/>
      <c r="F391" s="69"/>
      <c r="G391" s="15">
        <f>SUM(G390)</f>
        <v>20000</v>
      </c>
    </row>
    <row r="392" spans="1:7" ht="15.75" customHeight="1" x14ac:dyDescent="0.3">
      <c r="A392" s="73" t="s">
        <v>105</v>
      </c>
      <c r="B392" s="68"/>
      <c r="C392" s="68"/>
      <c r="D392" s="68"/>
      <c r="E392" s="68"/>
      <c r="F392" s="68"/>
      <c r="G392" s="69"/>
    </row>
    <row r="393" spans="1:7" ht="15.75" customHeight="1" x14ac:dyDescent="0.3">
      <c r="A393" s="72" t="s">
        <v>106</v>
      </c>
      <c r="B393" s="68"/>
      <c r="C393" s="69"/>
      <c r="D393" s="10" t="s">
        <v>58</v>
      </c>
      <c r="E393" s="11" t="s">
        <v>108</v>
      </c>
      <c r="F393" s="12" t="s">
        <v>62</v>
      </c>
      <c r="G393" s="12" t="s">
        <v>109</v>
      </c>
    </row>
    <row r="394" spans="1:7" ht="15.75" customHeight="1" x14ac:dyDescent="0.3">
      <c r="A394" s="67"/>
      <c r="B394" s="68"/>
      <c r="C394" s="69"/>
      <c r="D394" s="18"/>
      <c r="E394" s="17"/>
      <c r="F394" s="15"/>
      <c r="G394" s="15"/>
    </row>
    <row r="395" spans="1:7" ht="15.75" customHeight="1" x14ac:dyDescent="0.3">
      <c r="A395" s="67" t="s">
        <v>138</v>
      </c>
      <c r="B395" s="68"/>
      <c r="C395" s="69"/>
      <c r="D395" s="18" t="s">
        <v>113</v>
      </c>
      <c r="E395" s="17">
        <v>0.25</v>
      </c>
      <c r="F395" s="19">
        <v>70000</v>
      </c>
      <c r="G395" s="15">
        <f>IF(A395=0,"",(E395*F395))</f>
        <v>17500</v>
      </c>
    </row>
    <row r="396" spans="1:7" ht="15.75" customHeight="1" x14ac:dyDescent="0.3">
      <c r="A396" s="70" t="s">
        <v>77</v>
      </c>
      <c r="B396" s="68"/>
      <c r="C396" s="68"/>
      <c r="D396" s="68"/>
      <c r="E396" s="68"/>
      <c r="F396" s="69"/>
      <c r="G396" s="15">
        <f>SUM(G395)</f>
        <v>17500</v>
      </c>
    </row>
    <row r="397" spans="1:7" ht="15.75" customHeight="1" x14ac:dyDescent="0.3">
      <c r="A397" s="72"/>
      <c r="B397" s="68"/>
      <c r="C397" s="68"/>
      <c r="D397" s="68"/>
      <c r="E397" s="68"/>
      <c r="F397" s="68"/>
      <c r="G397" s="69"/>
    </row>
    <row r="398" spans="1:7" ht="15.75" customHeight="1" x14ac:dyDescent="0.3">
      <c r="A398" s="70" t="s">
        <v>123</v>
      </c>
      <c r="B398" s="68"/>
      <c r="C398" s="68"/>
      <c r="D398" s="68"/>
      <c r="E398" s="68"/>
      <c r="F398" s="69"/>
      <c r="G398" s="12">
        <f>ROUND(G383+G387+G391+G396,0)</f>
        <v>112000</v>
      </c>
    </row>
    <row r="399" spans="1:7" ht="15.75" customHeight="1" x14ac:dyDescent="0.3"/>
    <row r="400" spans="1:7" ht="15.75" customHeight="1" x14ac:dyDescent="0.3"/>
    <row r="401" spans="1:7" ht="21" customHeight="1" x14ac:dyDescent="0.3">
      <c r="A401" s="74"/>
      <c r="B401" s="75"/>
      <c r="C401" s="75"/>
      <c r="D401" s="76"/>
      <c r="E401" s="74" t="s">
        <v>42</v>
      </c>
      <c r="F401" s="75"/>
      <c r="G401" s="76"/>
    </row>
    <row r="402" spans="1:7" ht="21" customHeight="1" x14ac:dyDescent="0.3">
      <c r="A402" s="77"/>
      <c r="B402" s="78"/>
      <c r="C402" s="78"/>
      <c r="D402" s="79"/>
      <c r="E402" s="77"/>
      <c r="F402" s="78"/>
      <c r="G402" s="79"/>
    </row>
    <row r="403" spans="1:7" ht="15.75" customHeight="1" x14ac:dyDescent="0.3">
      <c r="A403" s="6"/>
      <c r="B403" s="7"/>
      <c r="C403" s="7"/>
      <c r="D403" s="7"/>
      <c r="E403" s="7"/>
      <c r="F403" s="7"/>
      <c r="G403" s="8"/>
    </row>
    <row r="404" spans="1:7" ht="15.75" customHeight="1" x14ac:dyDescent="0.3">
      <c r="A404" s="5" t="s">
        <v>46</v>
      </c>
      <c r="B404" s="9">
        <v>46251</v>
      </c>
      <c r="C404" s="7"/>
      <c r="D404" s="7"/>
      <c r="E404" s="7"/>
      <c r="F404" s="7"/>
      <c r="G404" s="8"/>
    </row>
    <row r="405" spans="1:7" ht="15.75" customHeight="1" x14ac:dyDescent="0.3">
      <c r="A405" s="80" t="str">
        <f>+PRESUPUESTO!A20</f>
        <v>3.3</v>
      </c>
      <c r="B405" s="74" t="str">
        <f>+PRESUPUESTO!B20</f>
        <v>Placa base para kiosco en concreto 21 MPa e=0,10 m, acabado pulido</v>
      </c>
      <c r="C405" s="75"/>
      <c r="D405" s="75"/>
      <c r="E405" s="75"/>
      <c r="F405" s="76"/>
      <c r="G405" s="81" t="str">
        <f>+PRESUPUESTO!C20</f>
        <v>m²</v>
      </c>
    </row>
    <row r="406" spans="1:7" ht="15.75" customHeight="1" x14ac:dyDescent="0.3">
      <c r="A406" s="77"/>
      <c r="B406" s="77"/>
      <c r="C406" s="78"/>
      <c r="D406" s="78"/>
      <c r="E406" s="78"/>
      <c r="F406" s="79"/>
      <c r="G406" s="79"/>
    </row>
    <row r="407" spans="1:7" ht="15.75" customHeight="1" x14ac:dyDescent="0.3">
      <c r="A407" s="71" t="s">
        <v>54</v>
      </c>
      <c r="B407" s="68"/>
      <c r="C407" s="68"/>
      <c r="D407" s="68"/>
      <c r="E407" s="68"/>
      <c r="F407" s="68"/>
      <c r="G407" s="69"/>
    </row>
    <row r="408" spans="1:7" ht="15.75" customHeight="1" x14ac:dyDescent="0.3">
      <c r="A408" s="72" t="s">
        <v>57</v>
      </c>
      <c r="B408" s="68"/>
      <c r="C408" s="69"/>
      <c r="D408" s="10" t="s">
        <v>58</v>
      </c>
      <c r="E408" s="11" t="s">
        <v>60</v>
      </c>
      <c r="F408" s="12" t="s">
        <v>62</v>
      </c>
      <c r="G408" s="12" t="s">
        <v>63</v>
      </c>
    </row>
    <row r="409" spans="1:7" ht="15.75" customHeight="1" x14ac:dyDescent="0.3">
      <c r="A409" s="67" t="s">
        <v>128</v>
      </c>
      <c r="B409" s="68"/>
      <c r="C409" s="69"/>
      <c r="D409" s="13" t="s">
        <v>129</v>
      </c>
      <c r="E409" s="14">
        <v>0.05</v>
      </c>
      <c r="F409" s="15">
        <f>G430</f>
        <v>26600</v>
      </c>
      <c r="G409" s="15">
        <f>IF(A409=0,"",(E409*F409))</f>
        <v>1330</v>
      </c>
    </row>
    <row r="410" spans="1:7" ht="15.75" customHeight="1" x14ac:dyDescent="0.3">
      <c r="A410" s="82"/>
      <c r="B410" s="68"/>
      <c r="C410" s="69"/>
      <c r="D410" s="13"/>
      <c r="E410" s="14"/>
      <c r="F410" s="15"/>
      <c r="G410" s="15"/>
    </row>
    <row r="411" spans="1:7" ht="15.75" customHeight="1" x14ac:dyDescent="0.3">
      <c r="A411" s="70" t="s">
        <v>77</v>
      </c>
      <c r="B411" s="68"/>
      <c r="C411" s="68"/>
      <c r="D411" s="68"/>
      <c r="E411" s="68"/>
      <c r="F411" s="69"/>
      <c r="G411" s="15">
        <f>SUM(G409:G410)</f>
        <v>1330</v>
      </c>
    </row>
    <row r="412" spans="1:7" ht="15.75" customHeight="1" x14ac:dyDescent="0.3">
      <c r="A412" s="73" t="s">
        <v>85</v>
      </c>
      <c r="B412" s="68"/>
      <c r="C412" s="68"/>
      <c r="D412" s="68"/>
      <c r="E412" s="68"/>
      <c r="F412" s="68"/>
      <c r="G412" s="69"/>
    </row>
    <row r="413" spans="1:7" ht="15.75" customHeight="1" x14ac:dyDescent="0.3">
      <c r="A413" s="72" t="s">
        <v>57</v>
      </c>
      <c r="B413" s="68"/>
      <c r="C413" s="69"/>
      <c r="D413" s="10" t="s">
        <v>58</v>
      </c>
      <c r="E413" s="11" t="s">
        <v>60</v>
      </c>
      <c r="F413" s="12" t="s">
        <v>62</v>
      </c>
      <c r="G413" s="12" t="s">
        <v>63</v>
      </c>
    </row>
    <row r="414" spans="1:7" ht="15.75" customHeight="1" x14ac:dyDescent="0.3">
      <c r="A414" s="67" t="s">
        <v>161</v>
      </c>
      <c r="B414" s="68"/>
      <c r="C414" s="69"/>
      <c r="D414" s="13" t="s">
        <v>141</v>
      </c>
      <c r="E414" s="17">
        <v>0.105</v>
      </c>
      <c r="F414" s="15">
        <v>540000</v>
      </c>
      <c r="G414" s="15">
        <f t="shared" ref="G414:G417" si="27">IF(A414=0,"",(E414*F414))</f>
        <v>56700</v>
      </c>
    </row>
    <row r="415" spans="1:7" ht="15.75" customHeight="1" x14ac:dyDescent="0.3">
      <c r="A415" s="67" t="s">
        <v>162</v>
      </c>
      <c r="B415" s="68"/>
      <c r="C415" s="69"/>
      <c r="D415" s="13" t="s">
        <v>27</v>
      </c>
      <c r="E415" s="17">
        <v>2</v>
      </c>
      <c r="F415" s="15">
        <v>7000</v>
      </c>
      <c r="G415" s="15">
        <f t="shared" si="27"/>
        <v>14000</v>
      </c>
    </row>
    <row r="416" spans="1:7" ht="15.75" customHeight="1" x14ac:dyDescent="0.3">
      <c r="A416" s="67" t="s">
        <v>163</v>
      </c>
      <c r="B416" s="68"/>
      <c r="C416" s="69"/>
      <c r="D416" s="13" t="s">
        <v>104</v>
      </c>
      <c r="E416" s="17">
        <v>1</v>
      </c>
      <c r="F416" s="15">
        <v>10000</v>
      </c>
      <c r="G416" s="15">
        <f t="shared" si="27"/>
        <v>10000</v>
      </c>
    </row>
    <row r="417" spans="1:7" ht="15.75" customHeight="1" x14ac:dyDescent="0.3">
      <c r="A417" s="67" t="s">
        <v>164</v>
      </c>
      <c r="B417" s="68"/>
      <c r="C417" s="69"/>
      <c r="D417" s="13" t="s">
        <v>27</v>
      </c>
      <c r="E417" s="17">
        <v>1</v>
      </c>
      <c r="F417" s="15">
        <v>70000</v>
      </c>
      <c r="G417" s="15">
        <f t="shared" si="27"/>
        <v>70000</v>
      </c>
    </row>
    <row r="418" spans="1:7" ht="15.75" customHeight="1" x14ac:dyDescent="0.3">
      <c r="A418" s="67"/>
      <c r="B418" s="68"/>
      <c r="C418" s="69"/>
      <c r="D418" s="13"/>
      <c r="E418" s="17"/>
      <c r="F418" s="15"/>
      <c r="G418" s="15"/>
    </row>
    <row r="419" spans="1:7" ht="15.75" customHeight="1" x14ac:dyDescent="0.3">
      <c r="A419" s="67"/>
      <c r="B419" s="68"/>
      <c r="C419" s="69"/>
      <c r="D419" s="13"/>
      <c r="E419" s="17"/>
      <c r="F419" s="15"/>
      <c r="G419" s="15" t="str">
        <f>IF(A419=0,"",(E419*F419))</f>
        <v/>
      </c>
    </row>
    <row r="420" spans="1:7" ht="15.75" customHeight="1" x14ac:dyDescent="0.3">
      <c r="A420" s="70" t="s">
        <v>77</v>
      </c>
      <c r="B420" s="68"/>
      <c r="C420" s="68"/>
      <c r="D420" s="68"/>
      <c r="E420" s="68"/>
      <c r="F420" s="69"/>
      <c r="G420" s="15">
        <f>SUM(G414:G419)</f>
        <v>150700</v>
      </c>
    </row>
    <row r="421" spans="1:7" ht="15.75" customHeight="1" x14ac:dyDescent="0.3">
      <c r="A421" s="71" t="s">
        <v>100</v>
      </c>
      <c r="B421" s="68"/>
      <c r="C421" s="68"/>
      <c r="D421" s="68"/>
      <c r="E421" s="68"/>
      <c r="F421" s="68"/>
      <c r="G421" s="69"/>
    </row>
    <row r="422" spans="1:7" ht="15.75" customHeight="1" x14ac:dyDescent="0.3">
      <c r="A422" s="72" t="s">
        <v>57</v>
      </c>
      <c r="B422" s="68"/>
      <c r="C422" s="69"/>
      <c r="D422" s="10" t="s">
        <v>58</v>
      </c>
      <c r="E422" s="11" t="s">
        <v>60</v>
      </c>
      <c r="F422" s="12" t="s">
        <v>62</v>
      </c>
      <c r="G422" s="12" t="s">
        <v>63</v>
      </c>
    </row>
    <row r="423" spans="1:7" ht="15.75" customHeight="1" x14ac:dyDescent="0.3">
      <c r="A423" s="67"/>
      <c r="B423" s="68"/>
      <c r="C423" s="69"/>
      <c r="D423" s="13"/>
      <c r="E423" s="17"/>
      <c r="F423" s="15"/>
      <c r="G423" s="15"/>
    </row>
    <row r="424" spans="1:7" ht="15.75" customHeight="1" x14ac:dyDescent="0.3">
      <c r="A424" s="70" t="s">
        <v>77</v>
      </c>
      <c r="B424" s="68"/>
      <c r="C424" s="68"/>
      <c r="D424" s="68"/>
      <c r="E424" s="68"/>
      <c r="F424" s="69"/>
      <c r="G424" s="15">
        <f>SUM(G423)</f>
        <v>0</v>
      </c>
    </row>
    <row r="425" spans="1:7" ht="15.75" customHeight="1" x14ac:dyDescent="0.3">
      <c r="A425" s="73" t="s">
        <v>105</v>
      </c>
      <c r="B425" s="68"/>
      <c r="C425" s="68"/>
      <c r="D425" s="68"/>
      <c r="E425" s="68"/>
      <c r="F425" s="68"/>
      <c r="G425" s="69"/>
    </row>
    <row r="426" spans="1:7" ht="15.75" customHeight="1" x14ac:dyDescent="0.3">
      <c r="A426" s="72" t="s">
        <v>106</v>
      </c>
      <c r="B426" s="68"/>
      <c r="C426" s="69"/>
      <c r="D426" s="10" t="s">
        <v>58</v>
      </c>
      <c r="E426" s="11" t="s">
        <v>108</v>
      </c>
      <c r="F426" s="12" t="s">
        <v>62</v>
      </c>
      <c r="G426" s="12" t="s">
        <v>109</v>
      </c>
    </row>
    <row r="427" spans="1:7" ht="15.75" customHeight="1" x14ac:dyDescent="0.3">
      <c r="A427" s="67"/>
      <c r="B427" s="68"/>
      <c r="C427" s="69"/>
      <c r="D427" s="18"/>
      <c r="E427" s="17"/>
      <c r="F427" s="15"/>
      <c r="G427" s="15"/>
    </row>
    <row r="428" spans="1:7" ht="15.75" customHeight="1" x14ac:dyDescent="0.3">
      <c r="A428" s="67" t="s">
        <v>112</v>
      </c>
      <c r="B428" s="68"/>
      <c r="C428" s="69"/>
      <c r="D428" s="18" t="s">
        <v>113</v>
      </c>
      <c r="E428" s="17">
        <v>0.14000000000000001</v>
      </c>
      <c r="F428" s="19">
        <v>120000</v>
      </c>
      <c r="G428" s="15">
        <f t="shared" ref="G428:G429" si="28">IF(A428=0,"",(E428*F428))</f>
        <v>16800</v>
      </c>
    </row>
    <row r="429" spans="1:7" ht="15.75" customHeight="1" x14ac:dyDescent="0.3">
      <c r="A429" s="67" t="s">
        <v>138</v>
      </c>
      <c r="B429" s="68"/>
      <c r="C429" s="69"/>
      <c r="D429" s="18" t="s">
        <v>113</v>
      </c>
      <c r="E429" s="17">
        <f>+E428</f>
        <v>0.14000000000000001</v>
      </c>
      <c r="F429" s="19">
        <v>70000</v>
      </c>
      <c r="G429" s="15">
        <f t="shared" si="28"/>
        <v>9800.0000000000018</v>
      </c>
    </row>
    <row r="430" spans="1:7" ht="15.75" customHeight="1" x14ac:dyDescent="0.3">
      <c r="A430" s="70" t="s">
        <v>77</v>
      </c>
      <c r="B430" s="68"/>
      <c r="C430" s="68"/>
      <c r="D430" s="68"/>
      <c r="E430" s="68"/>
      <c r="F430" s="69"/>
      <c r="G430" s="15">
        <f>SUM(G428:G429)</f>
        <v>26600</v>
      </c>
    </row>
    <row r="431" spans="1:7" ht="15.75" customHeight="1" x14ac:dyDescent="0.3">
      <c r="A431" s="72"/>
      <c r="B431" s="68"/>
      <c r="C431" s="68"/>
      <c r="D431" s="68"/>
      <c r="E431" s="68"/>
      <c r="F431" s="68"/>
      <c r="G431" s="69"/>
    </row>
    <row r="432" spans="1:7" ht="15.75" customHeight="1" x14ac:dyDescent="0.3">
      <c r="A432" s="70" t="s">
        <v>123</v>
      </c>
      <c r="B432" s="68"/>
      <c r="C432" s="68"/>
      <c r="D432" s="68"/>
      <c r="E432" s="68"/>
      <c r="F432" s="69"/>
      <c r="G432" s="12">
        <f>ROUND(G411+G420+G424+G430,0)</f>
        <v>178630</v>
      </c>
    </row>
    <row r="433" spans="1:7" ht="15.75" customHeight="1" x14ac:dyDescent="0.3"/>
    <row r="434" spans="1:7" ht="15.75" customHeight="1" x14ac:dyDescent="0.3"/>
    <row r="435" spans="1:7" ht="21" customHeight="1" x14ac:dyDescent="0.3">
      <c r="A435" s="74"/>
      <c r="B435" s="75"/>
      <c r="C435" s="75"/>
      <c r="D435" s="76"/>
      <c r="E435" s="74" t="s">
        <v>42</v>
      </c>
      <c r="F435" s="75"/>
      <c r="G435" s="76"/>
    </row>
    <row r="436" spans="1:7" ht="21" customHeight="1" x14ac:dyDescent="0.3">
      <c r="A436" s="77"/>
      <c r="B436" s="78"/>
      <c r="C436" s="78"/>
      <c r="D436" s="79"/>
      <c r="E436" s="77"/>
      <c r="F436" s="78"/>
      <c r="G436" s="79"/>
    </row>
    <row r="437" spans="1:7" ht="15.75" customHeight="1" x14ac:dyDescent="0.3">
      <c r="A437" s="6"/>
      <c r="B437" s="7"/>
      <c r="C437" s="7"/>
      <c r="D437" s="7"/>
      <c r="E437" s="7"/>
      <c r="F437" s="7"/>
      <c r="G437" s="8"/>
    </row>
    <row r="438" spans="1:7" ht="15.75" customHeight="1" x14ac:dyDescent="0.3">
      <c r="A438" s="5" t="s">
        <v>46</v>
      </c>
      <c r="B438" s="9">
        <v>46251</v>
      </c>
      <c r="C438" s="7"/>
      <c r="D438" s="7"/>
      <c r="E438" s="7"/>
      <c r="F438" s="7"/>
      <c r="G438" s="8"/>
    </row>
    <row r="439" spans="1:7" ht="15.75" customHeight="1" x14ac:dyDescent="0.3">
      <c r="A439" s="80" t="str">
        <f>+PRESUPUESTO!A21</f>
        <v>3.4</v>
      </c>
      <c r="B439" s="74" t="str">
        <f>+PRESUPUESTO!B21</f>
        <v>Piso en caucho antiimpacto EPDM/SBR e=40 mm, colores según diseño</v>
      </c>
      <c r="C439" s="75"/>
      <c r="D439" s="75"/>
      <c r="E439" s="75"/>
      <c r="F439" s="76"/>
      <c r="G439" s="81" t="str">
        <f>+PRESUPUESTO!C21</f>
        <v>m²</v>
      </c>
    </row>
    <row r="440" spans="1:7" ht="15.75" customHeight="1" x14ac:dyDescent="0.3">
      <c r="A440" s="77"/>
      <c r="B440" s="77"/>
      <c r="C440" s="78"/>
      <c r="D440" s="78"/>
      <c r="E440" s="78"/>
      <c r="F440" s="79"/>
      <c r="G440" s="79"/>
    </row>
    <row r="441" spans="1:7" ht="15.75" customHeight="1" x14ac:dyDescent="0.3">
      <c r="A441" s="71" t="s">
        <v>54</v>
      </c>
      <c r="B441" s="68"/>
      <c r="C441" s="68"/>
      <c r="D441" s="68"/>
      <c r="E441" s="68"/>
      <c r="F441" s="68"/>
      <c r="G441" s="69"/>
    </row>
    <row r="442" spans="1:7" ht="15.75" customHeight="1" x14ac:dyDescent="0.3">
      <c r="A442" s="72" t="s">
        <v>57</v>
      </c>
      <c r="B442" s="68"/>
      <c r="C442" s="69"/>
      <c r="D442" s="10" t="s">
        <v>58</v>
      </c>
      <c r="E442" s="11" t="s">
        <v>60</v>
      </c>
      <c r="F442" s="12" t="s">
        <v>62</v>
      </c>
      <c r="G442" s="12" t="s">
        <v>63</v>
      </c>
    </row>
    <row r="443" spans="1:7" ht="15.75" customHeight="1" x14ac:dyDescent="0.3">
      <c r="A443" s="67"/>
      <c r="B443" s="68"/>
      <c r="C443" s="69"/>
      <c r="D443" s="13"/>
      <c r="E443" s="14"/>
      <c r="F443" s="15"/>
      <c r="G443" s="15"/>
    </row>
    <row r="444" spans="1:7" ht="15.75" customHeight="1" x14ac:dyDescent="0.3">
      <c r="A444" s="82"/>
      <c r="B444" s="68"/>
      <c r="C444" s="69"/>
      <c r="D444" s="13"/>
      <c r="E444" s="14"/>
      <c r="F444" s="15"/>
      <c r="G444" s="15"/>
    </row>
    <row r="445" spans="1:7" ht="15.75" customHeight="1" x14ac:dyDescent="0.3">
      <c r="A445" s="70" t="s">
        <v>77</v>
      </c>
      <c r="B445" s="68"/>
      <c r="C445" s="68"/>
      <c r="D445" s="68"/>
      <c r="E445" s="68"/>
      <c r="F445" s="69"/>
      <c r="G445" s="15">
        <f>SUM(G443:G444)</f>
        <v>0</v>
      </c>
    </row>
    <row r="446" spans="1:7" ht="15.75" customHeight="1" x14ac:dyDescent="0.3">
      <c r="A446" s="73" t="s">
        <v>85</v>
      </c>
      <c r="B446" s="68"/>
      <c r="C446" s="68"/>
      <c r="D446" s="68"/>
      <c r="E446" s="68"/>
      <c r="F446" s="68"/>
      <c r="G446" s="69"/>
    </row>
    <row r="447" spans="1:7" ht="15.75" customHeight="1" x14ac:dyDescent="0.3">
      <c r="A447" s="72" t="s">
        <v>57</v>
      </c>
      <c r="B447" s="68"/>
      <c r="C447" s="69"/>
      <c r="D447" s="10" t="s">
        <v>58</v>
      </c>
      <c r="E447" s="11" t="s">
        <v>60</v>
      </c>
      <c r="F447" s="12" t="s">
        <v>62</v>
      </c>
      <c r="G447" s="12" t="s">
        <v>63</v>
      </c>
    </row>
    <row r="448" spans="1:7" ht="15.75" customHeight="1" x14ac:dyDescent="0.3">
      <c r="A448" s="67" t="s">
        <v>165</v>
      </c>
      <c r="B448" s="68"/>
      <c r="C448" s="69"/>
      <c r="D448" s="13" t="s">
        <v>27</v>
      </c>
      <c r="E448" s="17">
        <v>1.05</v>
      </c>
      <c r="F448" s="15">
        <v>238213.80952380999</v>
      </c>
      <c r="G448" s="15">
        <f t="shared" ref="G448:G449" si="29">IF(A448=0,"",(E448*F448))</f>
        <v>250124.50000000049</v>
      </c>
    </row>
    <row r="449" spans="1:7" ht="15.75" customHeight="1" x14ac:dyDescent="0.3">
      <c r="A449" s="67" t="s">
        <v>166</v>
      </c>
      <c r="B449" s="68"/>
      <c r="C449" s="69"/>
      <c r="D449" s="13" t="s">
        <v>27</v>
      </c>
      <c r="E449" s="17">
        <v>0.25</v>
      </c>
      <c r="F449" s="15">
        <v>19500</v>
      </c>
      <c r="G449" s="15">
        <f t="shared" si="29"/>
        <v>4875</v>
      </c>
    </row>
    <row r="450" spans="1:7" ht="15.75" customHeight="1" x14ac:dyDescent="0.3">
      <c r="A450" s="70" t="s">
        <v>77</v>
      </c>
      <c r="B450" s="68"/>
      <c r="C450" s="68"/>
      <c r="D450" s="68"/>
      <c r="E450" s="68"/>
      <c r="F450" s="69"/>
      <c r="G450" s="15">
        <f>SUM(G448:G449)</f>
        <v>254999.50000000049</v>
      </c>
    </row>
    <row r="451" spans="1:7" ht="15.75" customHeight="1" x14ac:dyDescent="0.3">
      <c r="A451" s="71" t="s">
        <v>100</v>
      </c>
      <c r="B451" s="68"/>
      <c r="C451" s="68"/>
      <c r="D451" s="68"/>
      <c r="E451" s="68"/>
      <c r="F451" s="68"/>
      <c r="G451" s="69"/>
    </row>
    <row r="452" spans="1:7" ht="15.75" customHeight="1" x14ac:dyDescent="0.3">
      <c r="A452" s="72" t="s">
        <v>57</v>
      </c>
      <c r="B452" s="68"/>
      <c r="C452" s="69"/>
      <c r="D452" s="10" t="s">
        <v>58</v>
      </c>
      <c r="E452" s="11" t="s">
        <v>60</v>
      </c>
      <c r="F452" s="12" t="s">
        <v>62</v>
      </c>
      <c r="G452" s="12" t="s">
        <v>63</v>
      </c>
    </row>
    <row r="453" spans="1:7" ht="15.75" customHeight="1" x14ac:dyDescent="0.3">
      <c r="A453" s="67"/>
      <c r="B453" s="68"/>
      <c r="C453" s="69"/>
      <c r="D453" s="13"/>
      <c r="E453" s="17"/>
      <c r="F453" s="15"/>
      <c r="G453" s="15"/>
    </row>
    <row r="454" spans="1:7" ht="15.75" customHeight="1" x14ac:dyDescent="0.3">
      <c r="A454" s="70" t="s">
        <v>77</v>
      </c>
      <c r="B454" s="68"/>
      <c r="C454" s="68"/>
      <c r="D454" s="68"/>
      <c r="E454" s="68"/>
      <c r="F454" s="69"/>
      <c r="G454" s="15">
        <f>SUM(G453)</f>
        <v>0</v>
      </c>
    </row>
    <row r="455" spans="1:7" ht="15.75" customHeight="1" x14ac:dyDescent="0.3">
      <c r="A455" s="73" t="s">
        <v>105</v>
      </c>
      <c r="B455" s="68"/>
      <c r="C455" s="68"/>
      <c r="D455" s="68"/>
      <c r="E455" s="68"/>
      <c r="F455" s="68"/>
      <c r="G455" s="69"/>
    </row>
    <row r="456" spans="1:7" ht="15.75" customHeight="1" x14ac:dyDescent="0.3">
      <c r="A456" s="72" t="s">
        <v>106</v>
      </c>
      <c r="B456" s="68"/>
      <c r="C456" s="69"/>
      <c r="D456" s="10" t="s">
        <v>58</v>
      </c>
      <c r="E456" s="11" t="s">
        <v>108</v>
      </c>
      <c r="F456" s="12" t="s">
        <v>62</v>
      </c>
      <c r="G456" s="12" t="s">
        <v>109</v>
      </c>
    </row>
    <row r="457" spans="1:7" ht="15.75" customHeight="1" x14ac:dyDescent="0.3">
      <c r="A457" s="67"/>
      <c r="B457" s="68"/>
      <c r="C457" s="69"/>
      <c r="D457" s="18"/>
      <c r="E457" s="17"/>
      <c r="F457" s="15"/>
      <c r="G457" s="15"/>
    </row>
    <row r="458" spans="1:7" ht="15.75" customHeight="1" x14ac:dyDescent="0.3">
      <c r="A458" s="67" t="s">
        <v>167</v>
      </c>
      <c r="B458" s="68"/>
      <c r="C458" s="69"/>
      <c r="D458" s="18" t="s">
        <v>113</v>
      </c>
      <c r="E458" s="17">
        <v>0.05</v>
      </c>
      <c r="F458" s="19">
        <v>180000</v>
      </c>
      <c r="G458" s="15">
        <f>IF(A458=0,"",(E458*F458))</f>
        <v>9000</v>
      </c>
    </row>
    <row r="459" spans="1:7" ht="15.75" customHeight="1" x14ac:dyDescent="0.3">
      <c r="A459" s="70" t="s">
        <v>77</v>
      </c>
      <c r="B459" s="68"/>
      <c r="C459" s="68"/>
      <c r="D459" s="68"/>
      <c r="E459" s="68"/>
      <c r="F459" s="69"/>
      <c r="G459" s="15">
        <f>SUM(G458)</f>
        <v>9000</v>
      </c>
    </row>
    <row r="460" spans="1:7" ht="15.75" customHeight="1" x14ac:dyDescent="0.3">
      <c r="A460" s="72"/>
      <c r="B460" s="68"/>
      <c r="C460" s="68"/>
      <c r="D460" s="68"/>
      <c r="E460" s="68"/>
      <c r="F460" s="68"/>
      <c r="G460" s="69"/>
    </row>
    <row r="461" spans="1:7" ht="15.75" customHeight="1" x14ac:dyDescent="0.3">
      <c r="A461" s="70" t="s">
        <v>123</v>
      </c>
      <c r="B461" s="68"/>
      <c r="C461" s="68"/>
      <c r="D461" s="68"/>
      <c r="E461" s="68"/>
      <c r="F461" s="69"/>
      <c r="G461" s="12">
        <f>ROUND(G445+G450+G454+G459,0)</f>
        <v>264000</v>
      </c>
    </row>
    <row r="462" spans="1:7" ht="15.75" customHeight="1" x14ac:dyDescent="0.3"/>
    <row r="463" spans="1:7" ht="15.75" customHeight="1" x14ac:dyDescent="0.3"/>
    <row r="464" spans="1:7" ht="21" customHeight="1" x14ac:dyDescent="0.3">
      <c r="A464" s="74"/>
      <c r="B464" s="75"/>
      <c r="C464" s="75"/>
      <c r="D464" s="76"/>
      <c r="E464" s="74" t="s">
        <v>42</v>
      </c>
      <c r="F464" s="75"/>
      <c r="G464" s="76"/>
    </row>
    <row r="465" spans="1:7" ht="21" customHeight="1" x14ac:dyDescent="0.3">
      <c r="A465" s="77"/>
      <c r="B465" s="78"/>
      <c r="C465" s="78"/>
      <c r="D465" s="79"/>
      <c r="E465" s="77"/>
      <c r="F465" s="78"/>
      <c r="G465" s="79"/>
    </row>
    <row r="466" spans="1:7" ht="15.75" customHeight="1" x14ac:dyDescent="0.3">
      <c r="A466" s="6"/>
      <c r="B466" s="7"/>
      <c r="C466" s="7"/>
      <c r="D466" s="7"/>
      <c r="E466" s="7"/>
      <c r="F466" s="7"/>
      <c r="G466" s="8"/>
    </row>
    <row r="467" spans="1:7" ht="15.75" customHeight="1" x14ac:dyDescent="0.3">
      <c r="A467" s="5" t="s">
        <v>46</v>
      </c>
      <c r="B467" s="9">
        <v>46251</v>
      </c>
      <c r="C467" s="7"/>
      <c r="D467" s="7"/>
      <c r="E467" s="7"/>
      <c r="F467" s="7"/>
      <c r="G467" s="8"/>
    </row>
    <row r="468" spans="1:7" ht="15.75" customHeight="1" x14ac:dyDescent="0.3">
      <c r="A468" s="80">
        <f>+PRESUPUESTO!A22</f>
        <v>3.5</v>
      </c>
      <c r="B468" s="74" t="str">
        <f>+PRESUPUESTO!B22</f>
        <v>Bordillo de confinamiento en concreto 21 MPa 0,15×0,30 m</v>
      </c>
      <c r="C468" s="75"/>
      <c r="D468" s="75"/>
      <c r="E468" s="75"/>
      <c r="F468" s="76"/>
      <c r="G468" s="81" t="str">
        <f>+PRESUPUESTO!C22</f>
        <v>ml</v>
      </c>
    </row>
    <row r="469" spans="1:7" ht="15.75" customHeight="1" x14ac:dyDescent="0.3">
      <c r="A469" s="77"/>
      <c r="B469" s="77"/>
      <c r="C469" s="78"/>
      <c r="D469" s="78"/>
      <c r="E469" s="78"/>
      <c r="F469" s="79"/>
      <c r="G469" s="79"/>
    </row>
    <row r="470" spans="1:7" ht="15.75" customHeight="1" x14ac:dyDescent="0.3">
      <c r="A470" s="71" t="s">
        <v>54</v>
      </c>
      <c r="B470" s="68"/>
      <c r="C470" s="68"/>
      <c r="D470" s="68"/>
      <c r="E470" s="68"/>
      <c r="F470" s="68"/>
      <c r="G470" s="69"/>
    </row>
    <row r="471" spans="1:7" ht="15.75" customHeight="1" x14ac:dyDescent="0.3">
      <c r="A471" s="72" t="s">
        <v>57</v>
      </c>
      <c r="B471" s="68"/>
      <c r="C471" s="69"/>
      <c r="D471" s="10" t="s">
        <v>58</v>
      </c>
      <c r="E471" s="11" t="s">
        <v>60</v>
      </c>
      <c r="F471" s="12" t="s">
        <v>62</v>
      </c>
      <c r="G471" s="12" t="s">
        <v>63</v>
      </c>
    </row>
    <row r="472" spans="1:7" ht="15.75" customHeight="1" x14ac:dyDescent="0.3">
      <c r="A472" s="67" t="s">
        <v>128</v>
      </c>
      <c r="B472" s="68"/>
      <c r="C472" s="69"/>
      <c r="D472" s="13" t="s">
        <v>129</v>
      </c>
      <c r="E472" s="14">
        <v>0.05</v>
      </c>
      <c r="F472" s="15">
        <f>G490</f>
        <v>32979.810727389719</v>
      </c>
      <c r="G472" s="15">
        <f>IF(A472=0,"",(E472*F472))</f>
        <v>1648.9905363694861</v>
      </c>
    </row>
    <row r="473" spans="1:7" ht="15.75" customHeight="1" x14ac:dyDescent="0.3">
      <c r="A473" s="82"/>
      <c r="B473" s="68"/>
      <c r="C473" s="69"/>
      <c r="D473" s="13"/>
      <c r="E473" s="14"/>
      <c r="F473" s="15"/>
      <c r="G473" s="15"/>
    </row>
    <row r="474" spans="1:7" ht="15.75" customHeight="1" x14ac:dyDescent="0.3">
      <c r="A474" s="70" t="s">
        <v>77</v>
      </c>
      <c r="B474" s="68"/>
      <c r="C474" s="68"/>
      <c r="D474" s="68"/>
      <c r="E474" s="68"/>
      <c r="F474" s="69"/>
      <c r="G474" s="15">
        <f>SUM(G472:G473)</f>
        <v>1648.9905363694861</v>
      </c>
    </row>
    <row r="475" spans="1:7" ht="15.75" customHeight="1" x14ac:dyDescent="0.3">
      <c r="A475" s="73" t="s">
        <v>85</v>
      </c>
      <c r="B475" s="68"/>
      <c r="C475" s="68"/>
      <c r="D475" s="68"/>
      <c r="E475" s="68"/>
      <c r="F475" s="68"/>
      <c r="G475" s="69"/>
    </row>
    <row r="476" spans="1:7" ht="15.75" customHeight="1" x14ac:dyDescent="0.3">
      <c r="A476" s="72" t="s">
        <v>57</v>
      </c>
      <c r="B476" s="68"/>
      <c r="C476" s="69"/>
      <c r="D476" s="10" t="s">
        <v>58</v>
      </c>
      <c r="E476" s="11" t="s">
        <v>60</v>
      </c>
      <c r="F476" s="12" t="s">
        <v>62</v>
      </c>
      <c r="G476" s="12" t="s">
        <v>63</v>
      </c>
    </row>
    <row r="477" spans="1:7" ht="15.75" customHeight="1" x14ac:dyDescent="0.3">
      <c r="A477" s="67" t="s">
        <v>168</v>
      </c>
      <c r="B477" s="68"/>
      <c r="C477" s="69"/>
      <c r="D477" s="13" t="s">
        <v>17</v>
      </c>
      <c r="E477" s="17">
        <v>1.25</v>
      </c>
      <c r="F477" s="15">
        <v>40000</v>
      </c>
      <c r="G477" s="15">
        <f t="shared" ref="G477:G479" si="30">IF(A477=0,"",(E477*F477))</f>
        <v>50000</v>
      </c>
    </row>
    <row r="478" spans="1:7" ht="15.75" customHeight="1" x14ac:dyDescent="0.3">
      <c r="A478" s="67" t="s">
        <v>169</v>
      </c>
      <c r="B478" s="68"/>
      <c r="C478" s="69"/>
      <c r="D478" s="13" t="s">
        <v>141</v>
      </c>
      <c r="E478" s="17">
        <v>1.4999999999999999E-2</v>
      </c>
      <c r="F478" s="15">
        <v>350000</v>
      </c>
      <c r="G478" s="15">
        <f t="shared" si="30"/>
        <v>5250</v>
      </c>
    </row>
    <row r="479" spans="1:7" ht="15.75" customHeight="1" x14ac:dyDescent="0.3">
      <c r="A479" s="67"/>
      <c r="B479" s="68"/>
      <c r="C479" s="69"/>
      <c r="D479" s="13"/>
      <c r="E479" s="17"/>
      <c r="F479" s="15"/>
      <c r="G479" s="15" t="str">
        <f t="shared" si="30"/>
        <v/>
      </c>
    </row>
    <row r="480" spans="1:7" ht="15.75" customHeight="1" x14ac:dyDescent="0.3">
      <c r="A480" s="70" t="s">
        <v>77</v>
      </c>
      <c r="B480" s="68"/>
      <c r="C480" s="68"/>
      <c r="D480" s="68"/>
      <c r="E480" s="68"/>
      <c r="F480" s="69"/>
      <c r="G480" s="15">
        <f>SUM(G477:G479)</f>
        <v>55250</v>
      </c>
    </row>
    <row r="481" spans="1:7" ht="15.75" customHeight="1" x14ac:dyDescent="0.3">
      <c r="A481" s="71" t="s">
        <v>100</v>
      </c>
      <c r="B481" s="68"/>
      <c r="C481" s="68"/>
      <c r="D481" s="68"/>
      <c r="E481" s="68"/>
      <c r="F481" s="68"/>
      <c r="G481" s="69"/>
    </row>
    <row r="482" spans="1:7" ht="15.75" customHeight="1" x14ac:dyDescent="0.3">
      <c r="A482" s="72" t="s">
        <v>57</v>
      </c>
      <c r="B482" s="68"/>
      <c r="C482" s="69"/>
      <c r="D482" s="10" t="s">
        <v>58</v>
      </c>
      <c r="E482" s="11" t="s">
        <v>60</v>
      </c>
      <c r="F482" s="12" t="s">
        <v>62</v>
      </c>
      <c r="G482" s="12" t="s">
        <v>63</v>
      </c>
    </row>
    <row r="483" spans="1:7" ht="15.75" customHeight="1" x14ac:dyDescent="0.3">
      <c r="A483" s="67"/>
      <c r="B483" s="68"/>
      <c r="C483" s="69"/>
      <c r="D483" s="13"/>
      <c r="E483" s="17"/>
      <c r="F483" s="15"/>
      <c r="G483" s="15"/>
    </row>
    <row r="484" spans="1:7" ht="15.75" customHeight="1" x14ac:dyDescent="0.3">
      <c r="A484" s="70" t="s">
        <v>77</v>
      </c>
      <c r="B484" s="68"/>
      <c r="C484" s="68"/>
      <c r="D484" s="68"/>
      <c r="E484" s="68"/>
      <c r="F484" s="69"/>
      <c r="G484" s="15">
        <f>SUM(G483)</f>
        <v>0</v>
      </c>
    </row>
    <row r="485" spans="1:7" ht="15.75" customHeight="1" x14ac:dyDescent="0.3">
      <c r="A485" s="73" t="s">
        <v>105</v>
      </c>
      <c r="B485" s="68"/>
      <c r="C485" s="68"/>
      <c r="D485" s="68"/>
      <c r="E485" s="68"/>
      <c r="F485" s="68"/>
      <c r="G485" s="69"/>
    </row>
    <row r="486" spans="1:7" ht="15.75" customHeight="1" x14ac:dyDescent="0.3">
      <c r="A486" s="72" t="s">
        <v>106</v>
      </c>
      <c r="B486" s="68"/>
      <c r="C486" s="69"/>
      <c r="D486" s="10" t="s">
        <v>58</v>
      </c>
      <c r="E486" s="11" t="s">
        <v>108</v>
      </c>
      <c r="F486" s="12" t="s">
        <v>62</v>
      </c>
      <c r="G486" s="12" t="s">
        <v>109</v>
      </c>
    </row>
    <row r="487" spans="1:7" ht="15.75" customHeight="1" x14ac:dyDescent="0.3">
      <c r="A487" s="67"/>
      <c r="B487" s="68"/>
      <c r="C487" s="69"/>
      <c r="D487" s="18"/>
      <c r="E487" s="17"/>
      <c r="F487" s="15"/>
      <c r="G487" s="15"/>
    </row>
    <row r="488" spans="1:7" ht="15.75" customHeight="1" x14ac:dyDescent="0.3">
      <c r="A488" s="67" t="s">
        <v>112</v>
      </c>
      <c r="B488" s="68"/>
      <c r="C488" s="69"/>
      <c r="D488" s="18" t="s">
        <v>113</v>
      </c>
      <c r="E488" s="17">
        <v>0.17357795119678801</v>
      </c>
      <c r="F488" s="19">
        <v>120000</v>
      </c>
      <c r="G488" s="15">
        <f t="shared" ref="G488:G489" si="31">IF(A488=0,"",(E488*F488))</f>
        <v>20829.354143614561</v>
      </c>
    </row>
    <row r="489" spans="1:7" ht="15.75" customHeight="1" x14ac:dyDescent="0.3">
      <c r="A489" s="67" t="s">
        <v>138</v>
      </c>
      <c r="B489" s="68"/>
      <c r="C489" s="69"/>
      <c r="D489" s="18" t="s">
        <v>113</v>
      </c>
      <c r="E489" s="17">
        <f>+E488</f>
        <v>0.17357795119678801</v>
      </c>
      <c r="F489" s="19">
        <v>70000</v>
      </c>
      <c r="G489" s="15">
        <f t="shared" si="31"/>
        <v>12150.456583775162</v>
      </c>
    </row>
    <row r="490" spans="1:7" ht="15.75" customHeight="1" x14ac:dyDescent="0.3">
      <c r="A490" s="70" t="s">
        <v>77</v>
      </c>
      <c r="B490" s="68"/>
      <c r="C490" s="68"/>
      <c r="D490" s="68"/>
      <c r="E490" s="68"/>
      <c r="F490" s="69"/>
      <c r="G490" s="15">
        <f>SUM(G488:G489)</f>
        <v>32979.810727389719</v>
      </c>
    </row>
    <row r="491" spans="1:7" ht="15.75" customHeight="1" x14ac:dyDescent="0.3">
      <c r="A491" s="72"/>
      <c r="B491" s="68"/>
      <c r="C491" s="68"/>
      <c r="D491" s="68"/>
      <c r="E491" s="68"/>
      <c r="F491" s="68"/>
      <c r="G491" s="69"/>
    </row>
    <row r="492" spans="1:7" ht="15.75" customHeight="1" x14ac:dyDescent="0.3">
      <c r="A492" s="70" t="s">
        <v>123</v>
      </c>
      <c r="B492" s="68"/>
      <c r="C492" s="68"/>
      <c r="D492" s="68"/>
      <c r="E492" s="68"/>
      <c r="F492" s="69"/>
      <c r="G492" s="12">
        <f>ROUND(G474+G480+G484+G490,0)</f>
        <v>89879</v>
      </c>
    </row>
    <row r="493" spans="1:7" ht="15.75" customHeight="1" x14ac:dyDescent="0.3"/>
    <row r="494" spans="1:7" ht="15.75" customHeight="1" x14ac:dyDescent="0.3"/>
    <row r="495" spans="1:7" ht="21" customHeight="1" x14ac:dyDescent="0.3">
      <c r="A495" s="74"/>
      <c r="B495" s="75"/>
      <c r="C495" s="75"/>
      <c r="D495" s="76"/>
      <c r="E495" s="74" t="s">
        <v>42</v>
      </c>
      <c r="F495" s="75"/>
      <c r="G495" s="76"/>
    </row>
    <row r="496" spans="1:7" ht="21" customHeight="1" x14ac:dyDescent="0.3">
      <c r="A496" s="77"/>
      <c r="B496" s="78"/>
      <c r="C496" s="78"/>
      <c r="D496" s="79"/>
      <c r="E496" s="77"/>
      <c r="F496" s="78"/>
      <c r="G496" s="79"/>
    </row>
    <row r="497" spans="1:7" ht="15.75" customHeight="1" x14ac:dyDescent="0.3">
      <c r="A497" s="6"/>
      <c r="B497" s="7"/>
      <c r="C497" s="7"/>
      <c r="D497" s="7"/>
      <c r="E497" s="7"/>
      <c r="F497" s="7"/>
      <c r="G497" s="8"/>
    </row>
    <row r="498" spans="1:7" ht="15.75" customHeight="1" x14ac:dyDescent="0.3">
      <c r="A498" s="5" t="s">
        <v>46</v>
      </c>
      <c r="B498" s="9">
        <v>46251</v>
      </c>
      <c r="C498" s="7"/>
      <c r="D498" s="7"/>
      <c r="E498" s="7"/>
      <c r="F498" s="7"/>
      <c r="G498" s="8"/>
    </row>
    <row r="499" spans="1:7" ht="18" customHeight="1" x14ac:dyDescent="0.3">
      <c r="A499" s="80" t="str">
        <f>+PRESUPUESTO!A24</f>
        <v>4.1</v>
      </c>
      <c r="B499" s="74" t="str">
        <f>+PRESUPUESTO!B24</f>
        <v xml:space="preserve">Estructura de fundación para anclaje de columnas, incluye concretos para zapata 1.0 m x 1.0 m 0.30 m de 3000 psi, pedestal 0.5 m x 0.4 m 0.90 m de 3000 psi </v>
      </c>
      <c r="C499" s="75"/>
      <c r="D499" s="75"/>
      <c r="E499" s="75"/>
      <c r="F499" s="76"/>
      <c r="G499" s="81" t="str">
        <f>+PRESUPUESTO!C24</f>
        <v>m³</v>
      </c>
    </row>
    <row r="500" spans="1:7" ht="18" customHeight="1" x14ac:dyDescent="0.3">
      <c r="A500" s="77"/>
      <c r="B500" s="77"/>
      <c r="C500" s="78"/>
      <c r="D500" s="78"/>
      <c r="E500" s="78"/>
      <c r="F500" s="79"/>
      <c r="G500" s="79"/>
    </row>
    <row r="501" spans="1:7" ht="15.75" customHeight="1" x14ac:dyDescent="0.3">
      <c r="A501" s="71" t="s">
        <v>54</v>
      </c>
      <c r="B501" s="68"/>
      <c r="C501" s="68"/>
      <c r="D501" s="68"/>
      <c r="E501" s="68"/>
      <c r="F501" s="68"/>
      <c r="G501" s="69"/>
    </row>
    <row r="502" spans="1:7" ht="15.75" customHeight="1" x14ac:dyDescent="0.3">
      <c r="A502" s="72" t="s">
        <v>57</v>
      </c>
      <c r="B502" s="68"/>
      <c r="C502" s="69"/>
      <c r="D502" s="10" t="s">
        <v>58</v>
      </c>
      <c r="E502" s="11" t="s">
        <v>60</v>
      </c>
      <c r="F502" s="12" t="s">
        <v>62</v>
      </c>
      <c r="G502" s="12" t="s">
        <v>63</v>
      </c>
    </row>
    <row r="503" spans="1:7" ht="15.75" customHeight="1" x14ac:dyDescent="0.3">
      <c r="A503" s="82" t="s">
        <v>73</v>
      </c>
      <c r="B503" s="68"/>
      <c r="C503" s="69"/>
      <c r="D503" s="13" t="s">
        <v>74</v>
      </c>
      <c r="E503" s="14">
        <v>0.05</v>
      </c>
      <c r="F503" s="15">
        <f>+G519</f>
        <v>208000</v>
      </c>
      <c r="G503" s="15">
        <f>IF(A503=0,"",(E503*F503))</f>
        <v>10400</v>
      </c>
    </row>
    <row r="504" spans="1:7" ht="15.75" customHeight="1" x14ac:dyDescent="0.3">
      <c r="A504" s="70" t="s">
        <v>77</v>
      </c>
      <c r="B504" s="68"/>
      <c r="C504" s="68"/>
      <c r="D504" s="68"/>
      <c r="E504" s="68"/>
      <c r="F504" s="69"/>
      <c r="G504" s="15">
        <f>SUM(G503)</f>
        <v>10400</v>
      </c>
    </row>
    <row r="505" spans="1:7" ht="15.75" customHeight="1" x14ac:dyDescent="0.3">
      <c r="A505" s="73" t="s">
        <v>85</v>
      </c>
      <c r="B505" s="68"/>
      <c r="C505" s="68"/>
      <c r="D505" s="68"/>
      <c r="E505" s="68"/>
      <c r="F505" s="68"/>
      <c r="G505" s="69"/>
    </row>
    <row r="506" spans="1:7" ht="15.75" customHeight="1" x14ac:dyDescent="0.3">
      <c r="A506" s="72" t="s">
        <v>57</v>
      </c>
      <c r="B506" s="68"/>
      <c r="C506" s="69"/>
      <c r="D506" s="10" t="s">
        <v>58</v>
      </c>
      <c r="E506" s="11" t="s">
        <v>60</v>
      </c>
      <c r="F506" s="12" t="s">
        <v>62</v>
      </c>
      <c r="G506" s="12" t="s">
        <v>63</v>
      </c>
    </row>
    <row r="507" spans="1:7" ht="15.75" customHeight="1" x14ac:dyDescent="0.3">
      <c r="A507" s="67" t="s">
        <v>170</v>
      </c>
      <c r="B507" s="68"/>
      <c r="C507" s="69"/>
      <c r="D507" s="13" t="s">
        <v>141</v>
      </c>
      <c r="E507" s="17">
        <v>1.05</v>
      </c>
      <c r="F507" s="15">
        <v>540000</v>
      </c>
      <c r="G507" s="15">
        <f t="shared" ref="G507:G508" si="32">IF(A507=0,"",(E507*F507))</f>
        <v>567000</v>
      </c>
    </row>
    <row r="508" spans="1:7" ht="15.75" customHeight="1" x14ac:dyDescent="0.3">
      <c r="A508" s="67" t="s">
        <v>163</v>
      </c>
      <c r="B508" s="68"/>
      <c r="C508" s="69"/>
      <c r="D508" s="13" t="s">
        <v>104</v>
      </c>
      <c r="E508" s="17">
        <v>1</v>
      </c>
      <c r="F508" s="15">
        <v>10000</v>
      </c>
      <c r="G508" s="15">
        <f t="shared" si="32"/>
        <v>10000</v>
      </c>
    </row>
    <row r="509" spans="1:7" ht="15.75" customHeight="1" x14ac:dyDescent="0.3">
      <c r="A509" s="70" t="s">
        <v>77</v>
      </c>
      <c r="B509" s="68"/>
      <c r="C509" s="68"/>
      <c r="D509" s="68"/>
      <c r="E509" s="68"/>
      <c r="F509" s="69"/>
      <c r="G509" s="15">
        <f>SUM(G507:G508)</f>
        <v>577000</v>
      </c>
    </row>
    <row r="510" spans="1:7" ht="15.75" customHeight="1" x14ac:dyDescent="0.3">
      <c r="A510" s="71" t="s">
        <v>100</v>
      </c>
      <c r="B510" s="68"/>
      <c r="C510" s="68"/>
      <c r="D510" s="68"/>
      <c r="E510" s="68"/>
      <c r="F510" s="68"/>
      <c r="G510" s="69"/>
    </row>
    <row r="511" spans="1:7" ht="15.75" customHeight="1" x14ac:dyDescent="0.3">
      <c r="A511" s="72" t="s">
        <v>57</v>
      </c>
      <c r="B511" s="68"/>
      <c r="C511" s="69"/>
      <c r="D511" s="10" t="s">
        <v>58</v>
      </c>
      <c r="E511" s="11" t="s">
        <v>60</v>
      </c>
      <c r="F511" s="12" t="s">
        <v>62</v>
      </c>
      <c r="G511" s="12" t="s">
        <v>63</v>
      </c>
    </row>
    <row r="512" spans="1:7" ht="15.75" customHeight="1" x14ac:dyDescent="0.3">
      <c r="A512" s="67"/>
      <c r="B512" s="68"/>
      <c r="C512" s="69"/>
      <c r="D512" s="13"/>
      <c r="E512" s="17"/>
      <c r="F512" s="15"/>
      <c r="G512" s="15"/>
    </row>
    <row r="513" spans="1:7" ht="15.75" customHeight="1" x14ac:dyDescent="0.3">
      <c r="A513" s="70" t="s">
        <v>77</v>
      </c>
      <c r="B513" s="68"/>
      <c r="C513" s="68"/>
      <c r="D513" s="68"/>
      <c r="E513" s="68"/>
      <c r="F513" s="69"/>
      <c r="G513" s="15">
        <f>SUM(G512)</f>
        <v>0</v>
      </c>
    </row>
    <row r="514" spans="1:7" ht="15.75" customHeight="1" x14ac:dyDescent="0.3">
      <c r="A514" s="73" t="s">
        <v>105</v>
      </c>
      <c r="B514" s="68"/>
      <c r="C514" s="68"/>
      <c r="D514" s="68"/>
      <c r="E514" s="68"/>
      <c r="F514" s="68"/>
      <c r="G514" s="69"/>
    </row>
    <row r="515" spans="1:7" ht="15.75" customHeight="1" x14ac:dyDescent="0.3">
      <c r="A515" s="72" t="s">
        <v>106</v>
      </c>
      <c r="B515" s="68"/>
      <c r="C515" s="69"/>
      <c r="D515" s="10" t="s">
        <v>58</v>
      </c>
      <c r="E515" s="11" t="s">
        <v>108</v>
      </c>
      <c r="F515" s="12" t="s">
        <v>62</v>
      </c>
      <c r="G515" s="12" t="s">
        <v>109</v>
      </c>
    </row>
    <row r="516" spans="1:7" ht="15.75" customHeight="1" x14ac:dyDescent="0.3">
      <c r="A516" s="67" t="s">
        <v>112</v>
      </c>
      <c r="B516" s="68"/>
      <c r="C516" s="69"/>
      <c r="D516" s="18" t="s">
        <v>113</v>
      </c>
      <c r="E516" s="17">
        <v>0.8</v>
      </c>
      <c r="F516" s="15">
        <v>120000</v>
      </c>
      <c r="G516" s="15">
        <f t="shared" ref="G516:G518" si="33">IF(A516=0,"",(E516*F516))</f>
        <v>96000</v>
      </c>
    </row>
    <row r="517" spans="1:7" ht="15.75" customHeight="1" x14ac:dyDescent="0.3">
      <c r="A517" s="67" t="s">
        <v>138</v>
      </c>
      <c r="B517" s="68"/>
      <c r="C517" s="69"/>
      <c r="D517" s="18" t="s">
        <v>113</v>
      </c>
      <c r="E517" s="17">
        <f>+E516</f>
        <v>0.8</v>
      </c>
      <c r="F517" s="15">
        <v>70000</v>
      </c>
      <c r="G517" s="15">
        <f t="shared" si="33"/>
        <v>56000</v>
      </c>
    </row>
    <row r="518" spans="1:7" ht="15.75" customHeight="1" x14ac:dyDescent="0.3">
      <c r="A518" s="67" t="s">
        <v>138</v>
      </c>
      <c r="B518" s="68"/>
      <c r="C518" s="69"/>
      <c r="D518" s="18" t="s">
        <v>113</v>
      </c>
      <c r="E518" s="17">
        <f>+E516</f>
        <v>0.8</v>
      </c>
      <c r="F518" s="19">
        <v>70000</v>
      </c>
      <c r="G518" s="15">
        <f t="shared" si="33"/>
        <v>56000</v>
      </c>
    </row>
    <row r="519" spans="1:7" ht="15.75" customHeight="1" x14ac:dyDescent="0.3">
      <c r="A519" s="70" t="s">
        <v>77</v>
      </c>
      <c r="B519" s="68"/>
      <c r="C519" s="68"/>
      <c r="D519" s="68"/>
      <c r="E519" s="68"/>
      <c r="F519" s="69"/>
      <c r="G519" s="15">
        <f>SUM(G516:G518)</f>
        <v>208000</v>
      </c>
    </row>
    <row r="520" spans="1:7" ht="15.75" customHeight="1" x14ac:dyDescent="0.3">
      <c r="A520" s="72"/>
      <c r="B520" s="68"/>
      <c r="C520" s="68"/>
      <c r="D520" s="68"/>
      <c r="E520" s="68"/>
      <c r="F520" s="68"/>
      <c r="G520" s="69"/>
    </row>
    <row r="521" spans="1:7" ht="15.75" customHeight="1" x14ac:dyDescent="0.3">
      <c r="A521" s="70" t="s">
        <v>123</v>
      </c>
      <c r="B521" s="68"/>
      <c r="C521" s="68"/>
      <c r="D521" s="68"/>
      <c r="E521" s="68"/>
      <c r="F521" s="69"/>
      <c r="G521" s="12">
        <f>ROUND(G504+G509+G513+G519,0)</f>
        <v>795400</v>
      </c>
    </row>
    <row r="522" spans="1:7" ht="15.75" customHeight="1" x14ac:dyDescent="0.3"/>
    <row r="523" spans="1:7" ht="15.75" customHeight="1" x14ac:dyDescent="0.3"/>
    <row r="524" spans="1:7" ht="21" customHeight="1" x14ac:dyDescent="0.3">
      <c r="A524" s="74"/>
      <c r="B524" s="75"/>
      <c r="C524" s="75"/>
      <c r="D524" s="76"/>
      <c r="E524" s="74" t="s">
        <v>42</v>
      </c>
      <c r="F524" s="75"/>
      <c r="G524" s="76"/>
    </row>
    <row r="525" spans="1:7" ht="21" customHeight="1" x14ac:dyDescent="0.3">
      <c r="A525" s="77"/>
      <c r="B525" s="78"/>
      <c r="C525" s="78"/>
      <c r="D525" s="79"/>
      <c r="E525" s="77"/>
      <c r="F525" s="78"/>
      <c r="G525" s="79"/>
    </row>
    <row r="526" spans="1:7" ht="15.75" customHeight="1" x14ac:dyDescent="0.3">
      <c r="A526" s="6"/>
      <c r="B526" s="7"/>
      <c r="C526" s="7"/>
      <c r="D526" s="7"/>
      <c r="E526" s="7"/>
      <c r="F526" s="7"/>
      <c r="G526" s="8"/>
    </row>
    <row r="527" spans="1:7" ht="15.75" customHeight="1" x14ac:dyDescent="0.3">
      <c r="A527" s="5" t="s">
        <v>46</v>
      </c>
      <c r="B527" s="9">
        <v>46251</v>
      </c>
      <c r="C527" s="7"/>
      <c r="D527" s="7"/>
      <c r="E527" s="7"/>
      <c r="F527" s="7"/>
      <c r="G527" s="8"/>
    </row>
    <row r="528" spans="1:7" ht="15.75" customHeight="1" x14ac:dyDescent="0.3">
      <c r="A528" s="80">
        <f>+PRESUPUESTO!A25</f>
        <v>4.2</v>
      </c>
      <c r="B528" s="74" t="str">
        <f>+PRESUPUESTO!B25</f>
        <v>Acero de refuerzo para zapatas y pedestales</v>
      </c>
      <c r="C528" s="75"/>
      <c r="D528" s="75"/>
      <c r="E528" s="75"/>
      <c r="F528" s="76"/>
      <c r="G528" s="81" t="str">
        <f>+PRESUPUESTO!C25</f>
        <v>kg</v>
      </c>
    </row>
    <row r="529" spans="1:7" ht="15.75" customHeight="1" x14ac:dyDescent="0.3">
      <c r="A529" s="77"/>
      <c r="B529" s="77"/>
      <c r="C529" s="78"/>
      <c r="D529" s="78"/>
      <c r="E529" s="78"/>
      <c r="F529" s="79"/>
      <c r="G529" s="79"/>
    </row>
    <row r="530" spans="1:7" ht="15.75" customHeight="1" x14ac:dyDescent="0.3">
      <c r="A530" s="71" t="s">
        <v>54</v>
      </c>
      <c r="B530" s="68"/>
      <c r="C530" s="68"/>
      <c r="D530" s="68"/>
      <c r="E530" s="68"/>
      <c r="F530" s="68"/>
      <c r="G530" s="69"/>
    </row>
    <row r="531" spans="1:7" ht="15.75" customHeight="1" x14ac:dyDescent="0.3">
      <c r="A531" s="72" t="s">
        <v>57</v>
      </c>
      <c r="B531" s="68"/>
      <c r="C531" s="69"/>
      <c r="D531" s="10" t="s">
        <v>58</v>
      </c>
      <c r="E531" s="11" t="s">
        <v>60</v>
      </c>
      <c r="F531" s="12" t="s">
        <v>62</v>
      </c>
      <c r="G531" s="12" t="s">
        <v>63</v>
      </c>
    </row>
    <row r="532" spans="1:7" ht="15.75" customHeight="1" x14ac:dyDescent="0.3">
      <c r="A532" s="82" t="s">
        <v>73</v>
      </c>
      <c r="B532" s="68"/>
      <c r="C532" s="69"/>
      <c r="D532" s="13" t="s">
        <v>74</v>
      </c>
      <c r="E532" s="14">
        <v>0.05</v>
      </c>
      <c r="F532" s="15">
        <f>+G546</f>
        <v>1200</v>
      </c>
      <c r="G532" s="15">
        <f>IF(A532=0,"",(E532*F532))</f>
        <v>60</v>
      </c>
    </row>
    <row r="533" spans="1:7" ht="15.75" customHeight="1" x14ac:dyDescent="0.3">
      <c r="A533" s="70" t="s">
        <v>77</v>
      </c>
      <c r="B533" s="68"/>
      <c r="C533" s="68"/>
      <c r="D533" s="68"/>
      <c r="E533" s="68"/>
      <c r="F533" s="69"/>
      <c r="G533" s="15">
        <f>SUM(G532)</f>
        <v>60</v>
      </c>
    </row>
    <row r="534" spans="1:7" ht="15.75" customHeight="1" x14ac:dyDescent="0.3">
      <c r="A534" s="73" t="s">
        <v>85</v>
      </c>
      <c r="B534" s="68"/>
      <c r="C534" s="68"/>
      <c r="D534" s="68"/>
      <c r="E534" s="68"/>
      <c r="F534" s="68"/>
      <c r="G534" s="69"/>
    </row>
    <row r="535" spans="1:7" ht="15.75" customHeight="1" x14ac:dyDescent="0.3">
      <c r="A535" s="72" t="s">
        <v>57</v>
      </c>
      <c r="B535" s="68"/>
      <c r="C535" s="69"/>
      <c r="D535" s="10" t="s">
        <v>58</v>
      </c>
      <c r="E535" s="11" t="s">
        <v>60</v>
      </c>
      <c r="F535" s="12" t="s">
        <v>62</v>
      </c>
      <c r="G535" s="12" t="s">
        <v>63</v>
      </c>
    </row>
    <row r="536" spans="1:7" ht="15.75" customHeight="1" x14ac:dyDescent="0.3">
      <c r="A536" s="67" t="s">
        <v>171</v>
      </c>
      <c r="B536" s="68"/>
      <c r="C536" s="69"/>
      <c r="D536" s="13" t="s">
        <v>56</v>
      </c>
      <c r="E536" s="17">
        <v>1</v>
      </c>
      <c r="F536" s="15">
        <v>10000</v>
      </c>
      <c r="G536" s="15">
        <f t="shared" ref="G536:G537" si="34">IF(A536=0,"",(E536*F536))</f>
        <v>10000</v>
      </c>
    </row>
    <row r="537" spans="1:7" ht="15.75" customHeight="1" x14ac:dyDescent="0.3">
      <c r="A537" s="67" t="s">
        <v>172</v>
      </c>
      <c r="B537" s="68"/>
      <c r="C537" s="69"/>
      <c r="D537" s="13" t="s">
        <v>56</v>
      </c>
      <c r="E537" s="17">
        <v>1.4999999999999999E-2</v>
      </c>
      <c r="F537" s="15">
        <v>7000</v>
      </c>
      <c r="G537" s="15">
        <f t="shared" si="34"/>
        <v>105</v>
      </c>
    </row>
    <row r="538" spans="1:7" ht="15.75" customHeight="1" x14ac:dyDescent="0.3">
      <c r="A538" s="70" t="s">
        <v>77</v>
      </c>
      <c r="B538" s="68"/>
      <c r="C538" s="68"/>
      <c r="D538" s="68"/>
      <c r="E538" s="68"/>
      <c r="F538" s="69"/>
      <c r="G538" s="15">
        <f>SUM(G536:G537)</f>
        <v>10105</v>
      </c>
    </row>
    <row r="539" spans="1:7" ht="15.75" customHeight="1" x14ac:dyDescent="0.3">
      <c r="A539" s="71" t="s">
        <v>100</v>
      </c>
      <c r="B539" s="68"/>
      <c r="C539" s="68"/>
      <c r="D539" s="68"/>
      <c r="E539" s="68"/>
      <c r="F539" s="68"/>
      <c r="G539" s="69"/>
    </row>
    <row r="540" spans="1:7" ht="15.75" customHeight="1" x14ac:dyDescent="0.3">
      <c r="A540" s="72" t="s">
        <v>57</v>
      </c>
      <c r="B540" s="68"/>
      <c r="C540" s="69"/>
      <c r="D540" s="10" t="s">
        <v>58</v>
      </c>
      <c r="E540" s="11" t="s">
        <v>60</v>
      </c>
      <c r="F540" s="12" t="s">
        <v>62</v>
      </c>
      <c r="G540" s="12" t="s">
        <v>63</v>
      </c>
    </row>
    <row r="541" spans="1:7" ht="15.75" customHeight="1" x14ac:dyDescent="0.3">
      <c r="A541" s="67"/>
      <c r="B541" s="68"/>
      <c r="C541" s="69"/>
      <c r="D541" s="13"/>
      <c r="E541" s="17"/>
      <c r="F541" s="15"/>
      <c r="G541" s="15"/>
    </row>
    <row r="542" spans="1:7" ht="15.75" customHeight="1" x14ac:dyDescent="0.3">
      <c r="A542" s="70" t="s">
        <v>77</v>
      </c>
      <c r="B542" s="68"/>
      <c r="C542" s="68"/>
      <c r="D542" s="68"/>
      <c r="E542" s="68"/>
      <c r="F542" s="69"/>
      <c r="G542" s="15">
        <f>SUM(G541)</f>
        <v>0</v>
      </c>
    </row>
    <row r="543" spans="1:7" ht="15.75" customHeight="1" x14ac:dyDescent="0.3">
      <c r="A543" s="73" t="s">
        <v>105</v>
      </c>
      <c r="B543" s="68"/>
      <c r="C543" s="68"/>
      <c r="D543" s="68"/>
      <c r="E543" s="68"/>
      <c r="F543" s="68"/>
      <c r="G543" s="69"/>
    </row>
    <row r="544" spans="1:7" ht="15.75" customHeight="1" x14ac:dyDescent="0.3">
      <c r="A544" s="72" t="s">
        <v>106</v>
      </c>
      <c r="B544" s="68"/>
      <c r="C544" s="69"/>
      <c r="D544" s="10" t="s">
        <v>58</v>
      </c>
      <c r="E544" s="11" t="s">
        <v>108</v>
      </c>
      <c r="F544" s="12" t="s">
        <v>62</v>
      </c>
      <c r="G544" s="12" t="s">
        <v>109</v>
      </c>
    </row>
    <row r="545" spans="1:7" ht="15.75" customHeight="1" x14ac:dyDescent="0.3">
      <c r="A545" s="67" t="s">
        <v>173</v>
      </c>
      <c r="B545" s="68"/>
      <c r="C545" s="69"/>
      <c r="D545" s="18" t="s">
        <v>113</v>
      </c>
      <c r="E545" s="17">
        <v>8.0000000000000002E-3</v>
      </c>
      <c r="F545" s="15">
        <v>150000</v>
      </c>
      <c r="G545" s="15">
        <f>IF(A545=0,"",(F545*E545))</f>
        <v>1200</v>
      </c>
    </row>
    <row r="546" spans="1:7" ht="15.75" customHeight="1" x14ac:dyDescent="0.3">
      <c r="A546" s="70" t="s">
        <v>77</v>
      </c>
      <c r="B546" s="68"/>
      <c r="C546" s="68"/>
      <c r="D546" s="68"/>
      <c r="E546" s="68"/>
      <c r="F546" s="69"/>
      <c r="G546" s="15">
        <f>+G545</f>
        <v>1200</v>
      </c>
    </row>
    <row r="547" spans="1:7" ht="15.75" customHeight="1" x14ac:dyDescent="0.3">
      <c r="A547" s="72"/>
      <c r="B547" s="68"/>
      <c r="C547" s="68"/>
      <c r="D547" s="68"/>
      <c r="E547" s="68"/>
      <c r="F547" s="68"/>
      <c r="G547" s="69"/>
    </row>
    <row r="548" spans="1:7" ht="15.75" customHeight="1" x14ac:dyDescent="0.3">
      <c r="A548" s="70" t="s">
        <v>123</v>
      </c>
      <c r="B548" s="68"/>
      <c r="C548" s="68"/>
      <c r="D548" s="68"/>
      <c r="E548" s="68"/>
      <c r="F548" s="69"/>
      <c r="G548" s="12">
        <f>ROUND(G533+G538+G542+G546,0)</f>
        <v>11365</v>
      </c>
    </row>
    <row r="549" spans="1:7" ht="15.75" customHeight="1" x14ac:dyDescent="0.3"/>
    <row r="550" spans="1:7" ht="15.75" customHeight="1" x14ac:dyDescent="0.3"/>
    <row r="551" spans="1:7" ht="21" customHeight="1" x14ac:dyDescent="0.3">
      <c r="A551" s="74"/>
      <c r="B551" s="75"/>
      <c r="C551" s="75"/>
      <c r="D551" s="76"/>
      <c r="E551" s="74" t="s">
        <v>42</v>
      </c>
      <c r="F551" s="75"/>
      <c r="G551" s="76"/>
    </row>
    <row r="552" spans="1:7" ht="21" customHeight="1" x14ac:dyDescent="0.3">
      <c r="A552" s="77"/>
      <c r="B552" s="78"/>
      <c r="C552" s="78"/>
      <c r="D552" s="79"/>
      <c r="E552" s="77"/>
      <c r="F552" s="78"/>
      <c r="G552" s="79"/>
    </row>
    <row r="553" spans="1:7" ht="15.75" customHeight="1" x14ac:dyDescent="0.3">
      <c r="A553" s="6"/>
      <c r="B553" s="7"/>
      <c r="C553" s="7"/>
      <c r="D553" s="7"/>
      <c r="E553" s="7"/>
      <c r="F553" s="7"/>
      <c r="G553" s="8"/>
    </row>
    <row r="554" spans="1:7" ht="15.75" customHeight="1" x14ac:dyDescent="0.3">
      <c r="A554" s="5" t="s">
        <v>46</v>
      </c>
      <c r="B554" s="9">
        <v>46251</v>
      </c>
      <c r="C554" s="7"/>
      <c r="D554" s="7"/>
      <c r="E554" s="7"/>
      <c r="F554" s="7"/>
      <c r="G554" s="8"/>
    </row>
    <row r="555" spans="1:7" ht="18.75" customHeight="1" x14ac:dyDescent="0.3">
      <c r="A555" s="80">
        <f>+PRESUPUESTO!A26</f>
        <v>4.3</v>
      </c>
      <c r="B555" s="74" t="str">
        <f>+PRESUPUESTO!B26</f>
        <v>Suministro e instalación de estructura metálica para la cubierta del kiosko: incluye columnas, cerchas y fijaciones transversales cada 1m.</v>
      </c>
      <c r="C555" s="75"/>
      <c r="D555" s="75"/>
      <c r="E555" s="75"/>
      <c r="F555" s="76"/>
      <c r="G555" s="81" t="str">
        <f>+PRESUPUESTO!C26</f>
        <v>gl</v>
      </c>
    </row>
    <row r="556" spans="1:7" ht="18.75" customHeight="1" x14ac:dyDescent="0.3">
      <c r="A556" s="77"/>
      <c r="B556" s="77"/>
      <c r="C556" s="78"/>
      <c r="D556" s="78"/>
      <c r="E556" s="78"/>
      <c r="F556" s="79"/>
      <c r="G556" s="79"/>
    </row>
    <row r="557" spans="1:7" ht="15.75" customHeight="1" x14ac:dyDescent="0.3">
      <c r="A557" s="71" t="s">
        <v>54</v>
      </c>
      <c r="B557" s="68"/>
      <c r="C557" s="68"/>
      <c r="D557" s="68"/>
      <c r="E557" s="68"/>
      <c r="F557" s="68"/>
      <c r="G557" s="69"/>
    </row>
    <row r="558" spans="1:7" ht="15.75" customHeight="1" x14ac:dyDescent="0.3">
      <c r="A558" s="72" t="s">
        <v>57</v>
      </c>
      <c r="B558" s="68"/>
      <c r="C558" s="69"/>
      <c r="D558" s="10" t="s">
        <v>58</v>
      </c>
      <c r="E558" s="11" t="s">
        <v>60</v>
      </c>
      <c r="F558" s="12" t="s">
        <v>62</v>
      </c>
      <c r="G558" s="12" t="s">
        <v>63</v>
      </c>
    </row>
    <row r="559" spans="1:7" ht="15.75" customHeight="1" x14ac:dyDescent="0.3">
      <c r="A559" s="82" t="s">
        <v>73</v>
      </c>
      <c r="B559" s="68"/>
      <c r="C559" s="69"/>
      <c r="D559" s="13" t="s">
        <v>74</v>
      </c>
      <c r="E559" s="14">
        <v>0.05</v>
      </c>
      <c r="F559" s="15">
        <f>+G579</f>
        <v>1450000</v>
      </c>
      <c r="G559" s="15">
        <f>IF(A559=0,"",(E559*F559))</f>
        <v>72500</v>
      </c>
    </row>
    <row r="560" spans="1:7" ht="15.75" customHeight="1" x14ac:dyDescent="0.3">
      <c r="A560" s="70" t="s">
        <v>77</v>
      </c>
      <c r="B560" s="68"/>
      <c r="C560" s="68"/>
      <c r="D560" s="68"/>
      <c r="E560" s="68"/>
      <c r="F560" s="69"/>
      <c r="G560" s="15">
        <f>SUM(G559)</f>
        <v>72500</v>
      </c>
    </row>
    <row r="561" spans="1:7" ht="15.75" customHeight="1" x14ac:dyDescent="0.3">
      <c r="A561" s="73" t="s">
        <v>85</v>
      </c>
      <c r="B561" s="68"/>
      <c r="C561" s="68"/>
      <c r="D561" s="68"/>
      <c r="E561" s="68"/>
      <c r="F561" s="68"/>
      <c r="G561" s="69"/>
    </row>
    <row r="562" spans="1:7" ht="15.75" customHeight="1" x14ac:dyDescent="0.3">
      <c r="A562" s="72" t="s">
        <v>57</v>
      </c>
      <c r="B562" s="68"/>
      <c r="C562" s="69"/>
      <c r="D562" s="10" t="s">
        <v>58</v>
      </c>
      <c r="E562" s="11" t="s">
        <v>60</v>
      </c>
      <c r="F562" s="12" t="s">
        <v>62</v>
      </c>
      <c r="G562" s="12" t="s">
        <v>63</v>
      </c>
    </row>
    <row r="563" spans="1:7" ht="109.5" customHeight="1" x14ac:dyDescent="0.3">
      <c r="A563" s="83" t="s">
        <v>174</v>
      </c>
      <c r="B563" s="68"/>
      <c r="C563" s="69"/>
      <c r="D563" s="13" t="s">
        <v>175</v>
      </c>
      <c r="E563" s="17">
        <f>8*(110.7/2)*1.05+2*5.61</f>
        <v>476.16000000000008</v>
      </c>
      <c r="F563" s="15">
        <v>11350</v>
      </c>
      <c r="G563" s="15">
        <f t="shared" ref="G563:G567" si="35">IF(A563=0,"",(E563*F563))</f>
        <v>5404416.0000000009</v>
      </c>
    </row>
    <row r="564" spans="1:7" ht="55.5" customHeight="1" x14ac:dyDescent="0.3">
      <c r="A564" s="83" t="s">
        <v>176</v>
      </c>
      <c r="B564" s="68"/>
      <c r="C564" s="69"/>
      <c r="D564" s="13" t="s">
        <v>17</v>
      </c>
      <c r="E564" s="17">
        <v>8</v>
      </c>
      <c r="F564" s="15">
        <v>25000</v>
      </c>
      <c r="G564" s="15">
        <f t="shared" si="35"/>
        <v>200000</v>
      </c>
    </row>
    <row r="565" spans="1:7" ht="55.5" customHeight="1" x14ac:dyDescent="0.3">
      <c r="A565" s="83" t="s">
        <v>177</v>
      </c>
      <c r="B565" s="68"/>
      <c r="C565" s="69"/>
      <c r="D565" s="13" t="s">
        <v>17</v>
      </c>
      <c r="E565" s="17">
        <v>8</v>
      </c>
      <c r="F565" s="15">
        <v>15000</v>
      </c>
      <c r="G565" s="15">
        <f t="shared" si="35"/>
        <v>120000</v>
      </c>
    </row>
    <row r="566" spans="1:7" ht="85.5" customHeight="1" x14ac:dyDescent="0.3">
      <c r="A566" s="83" t="s">
        <v>178</v>
      </c>
      <c r="B566" s="68"/>
      <c r="C566" s="69"/>
      <c r="D566" s="13" t="s">
        <v>56</v>
      </c>
      <c r="E566" s="17">
        <f>2*8*(11.3*6)</f>
        <v>1084.8000000000002</v>
      </c>
      <c r="F566" s="15">
        <f>F563</f>
        <v>11350</v>
      </c>
      <c r="G566" s="15">
        <f t="shared" si="35"/>
        <v>12312480.000000002</v>
      </c>
    </row>
    <row r="567" spans="1:7" ht="54" customHeight="1" x14ac:dyDescent="0.3">
      <c r="A567" s="83" t="s">
        <v>179</v>
      </c>
      <c r="B567" s="68"/>
      <c r="C567" s="69"/>
      <c r="D567" s="13" t="s">
        <v>56</v>
      </c>
      <c r="E567" s="17">
        <f>(6.1+12.24+18.4+24.5+30.6)*6.42</f>
        <v>589.61279999999999</v>
      </c>
      <c r="F567" s="15">
        <f>F563</f>
        <v>11350</v>
      </c>
      <c r="G567" s="15">
        <f t="shared" si="35"/>
        <v>6692105.2800000003</v>
      </c>
    </row>
    <row r="568" spans="1:7" ht="15.75" customHeight="1" x14ac:dyDescent="0.3">
      <c r="A568" s="70" t="s">
        <v>77</v>
      </c>
      <c r="B568" s="68"/>
      <c r="C568" s="68"/>
      <c r="D568" s="68"/>
      <c r="E568" s="68"/>
      <c r="F568" s="69"/>
      <c r="G568" s="15">
        <f>SUM(G563:G567)</f>
        <v>24729001.280000005</v>
      </c>
    </row>
    <row r="569" spans="1:7" ht="15.75" customHeight="1" x14ac:dyDescent="0.3">
      <c r="A569" s="71" t="s">
        <v>100</v>
      </c>
      <c r="B569" s="68"/>
      <c r="C569" s="68"/>
      <c r="D569" s="68"/>
      <c r="E569" s="68"/>
      <c r="F569" s="68"/>
      <c r="G569" s="69"/>
    </row>
    <row r="570" spans="1:7" ht="15.75" customHeight="1" x14ac:dyDescent="0.3">
      <c r="A570" s="72" t="s">
        <v>57</v>
      </c>
      <c r="B570" s="68"/>
      <c r="C570" s="69"/>
      <c r="D570" s="10" t="s">
        <v>58</v>
      </c>
      <c r="E570" s="11" t="s">
        <v>60</v>
      </c>
      <c r="F570" s="12" t="s">
        <v>62</v>
      </c>
      <c r="G570" s="12" t="s">
        <v>63</v>
      </c>
    </row>
    <row r="571" spans="1:7" ht="15.75" customHeight="1" x14ac:dyDescent="0.3">
      <c r="A571" s="67"/>
      <c r="B571" s="68"/>
      <c r="C571" s="69"/>
      <c r="D571" s="13"/>
      <c r="E571" s="17"/>
      <c r="F571" s="15"/>
      <c r="G571" s="15"/>
    </row>
    <row r="572" spans="1:7" ht="15.75" customHeight="1" x14ac:dyDescent="0.3">
      <c r="A572" s="70" t="s">
        <v>77</v>
      </c>
      <c r="B572" s="68"/>
      <c r="C572" s="68"/>
      <c r="D572" s="68"/>
      <c r="E572" s="68"/>
      <c r="F572" s="69"/>
      <c r="G572" s="15">
        <f>SUM(G571)</f>
        <v>0</v>
      </c>
    </row>
    <row r="573" spans="1:7" ht="15.75" customHeight="1" x14ac:dyDescent="0.3">
      <c r="A573" s="73" t="s">
        <v>105</v>
      </c>
      <c r="B573" s="68"/>
      <c r="C573" s="68"/>
      <c r="D573" s="68"/>
      <c r="E573" s="68"/>
      <c r="F573" s="68"/>
      <c r="G573" s="69"/>
    </row>
    <row r="574" spans="1:7" ht="15.75" customHeight="1" x14ac:dyDescent="0.3">
      <c r="A574" s="72" t="s">
        <v>106</v>
      </c>
      <c r="B574" s="68"/>
      <c r="C574" s="69"/>
      <c r="D574" s="10" t="s">
        <v>58</v>
      </c>
      <c r="E574" s="11" t="s">
        <v>108</v>
      </c>
      <c r="F574" s="12" t="s">
        <v>62</v>
      </c>
      <c r="G574" s="12" t="s">
        <v>109</v>
      </c>
    </row>
    <row r="575" spans="1:7" ht="15.75" customHeight="1" x14ac:dyDescent="0.3">
      <c r="A575" s="67" t="s">
        <v>180</v>
      </c>
      <c r="B575" s="68"/>
      <c r="C575" s="69"/>
      <c r="D575" s="22" t="s">
        <v>113</v>
      </c>
      <c r="E575" s="14">
        <v>3</v>
      </c>
      <c r="F575" s="15">
        <v>180000</v>
      </c>
      <c r="G575" s="15">
        <f t="shared" ref="G575:G578" si="36">IF(A575=0,"",(F575*E575))</f>
        <v>540000</v>
      </c>
    </row>
    <row r="576" spans="1:7" ht="15.75" customHeight="1" x14ac:dyDescent="0.3">
      <c r="A576" s="67" t="s">
        <v>181</v>
      </c>
      <c r="B576" s="68"/>
      <c r="C576" s="69"/>
      <c r="D576" s="22" t="s">
        <v>113</v>
      </c>
      <c r="E576" s="14">
        <f>+E575</f>
        <v>3</v>
      </c>
      <c r="F576" s="15">
        <v>240000</v>
      </c>
      <c r="G576" s="15">
        <f t="shared" si="36"/>
        <v>720000</v>
      </c>
    </row>
    <row r="577" spans="1:7" ht="15.75" customHeight="1" x14ac:dyDescent="0.3">
      <c r="A577" s="67" t="s">
        <v>137</v>
      </c>
      <c r="B577" s="68"/>
      <c r="C577" s="69"/>
      <c r="D577" s="22" t="s">
        <v>113</v>
      </c>
      <c r="E577" s="14">
        <v>1</v>
      </c>
      <c r="F577" s="15">
        <v>120000</v>
      </c>
      <c r="G577" s="15">
        <f t="shared" si="36"/>
        <v>120000</v>
      </c>
    </row>
    <row r="578" spans="1:7" ht="15.75" customHeight="1" x14ac:dyDescent="0.3">
      <c r="A578" s="67" t="s">
        <v>138</v>
      </c>
      <c r="B578" s="68"/>
      <c r="C578" s="69"/>
      <c r="D578" s="22" t="s">
        <v>113</v>
      </c>
      <c r="E578" s="17">
        <v>1</v>
      </c>
      <c r="F578" s="15">
        <v>70000</v>
      </c>
      <c r="G578" s="15">
        <f t="shared" si="36"/>
        <v>70000</v>
      </c>
    </row>
    <row r="579" spans="1:7" ht="15.75" customHeight="1" x14ac:dyDescent="0.3">
      <c r="A579" s="70" t="s">
        <v>77</v>
      </c>
      <c r="B579" s="68"/>
      <c r="C579" s="68"/>
      <c r="D579" s="68"/>
      <c r="E579" s="68"/>
      <c r="F579" s="69"/>
      <c r="G579" s="15">
        <f>+SUM(G575:G578)</f>
        <v>1450000</v>
      </c>
    </row>
    <row r="580" spans="1:7" ht="15.75" customHeight="1" x14ac:dyDescent="0.3">
      <c r="A580" s="72"/>
      <c r="B580" s="68"/>
      <c r="C580" s="68"/>
      <c r="D580" s="68"/>
      <c r="E580" s="68"/>
      <c r="F580" s="68"/>
      <c r="G580" s="69"/>
    </row>
    <row r="581" spans="1:7" ht="15.75" customHeight="1" x14ac:dyDescent="0.3">
      <c r="A581" s="70" t="s">
        <v>123</v>
      </c>
      <c r="B581" s="68"/>
      <c r="C581" s="68"/>
      <c r="D581" s="68"/>
      <c r="E581" s="68"/>
      <c r="F581" s="69"/>
      <c r="G581" s="12">
        <f>ROUND(G560+G568+G572+G579,0)</f>
        <v>26251501</v>
      </c>
    </row>
    <row r="582" spans="1:7" ht="15.75" customHeight="1" x14ac:dyDescent="0.3"/>
    <row r="583" spans="1:7" ht="15.75" customHeight="1" x14ac:dyDescent="0.3"/>
    <row r="584" spans="1:7" ht="21" customHeight="1" x14ac:dyDescent="0.3">
      <c r="A584" s="74"/>
      <c r="B584" s="75"/>
      <c r="C584" s="75"/>
      <c r="D584" s="76"/>
      <c r="E584" s="74" t="s">
        <v>42</v>
      </c>
      <c r="F584" s="75"/>
      <c r="G584" s="76"/>
    </row>
    <row r="585" spans="1:7" ht="21" customHeight="1" x14ac:dyDescent="0.3">
      <c r="A585" s="77"/>
      <c r="B585" s="78"/>
      <c r="C585" s="78"/>
      <c r="D585" s="79"/>
      <c r="E585" s="77"/>
      <c r="F585" s="78"/>
      <c r="G585" s="79"/>
    </row>
    <row r="586" spans="1:7" ht="15.75" customHeight="1" x14ac:dyDescent="0.3">
      <c r="A586" s="6"/>
      <c r="B586" s="7"/>
      <c r="C586" s="7"/>
      <c r="D586" s="7"/>
      <c r="E586" s="7"/>
      <c r="F586" s="7"/>
      <c r="G586" s="8"/>
    </row>
    <row r="587" spans="1:7" ht="15.75" customHeight="1" x14ac:dyDescent="0.3">
      <c r="A587" s="5" t="s">
        <v>46</v>
      </c>
      <c r="B587" s="9">
        <v>46251</v>
      </c>
      <c r="C587" s="7"/>
      <c r="D587" s="7"/>
      <c r="E587" s="7"/>
      <c r="F587" s="7"/>
      <c r="G587" s="8"/>
    </row>
    <row r="588" spans="1:7" ht="15.75" customHeight="1" x14ac:dyDescent="0.3">
      <c r="A588" s="80">
        <f>+PRESUPUESTO!A27</f>
        <v>4.4000000000000004</v>
      </c>
      <c r="B588" s="74" t="str">
        <f>+PRESUPUESTO!B27</f>
        <v>Suministro, transporte e instalación de Teja Greca Bronce N8 244X99 cm 0.5mm Policarbonato</v>
      </c>
      <c r="C588" s="75"/>
      <c r="D588" s="75"/>
      <c r="E588" s="75"/>
      <c r="F588" s="76"/>
      <c r="G588" s="81" t="str">
        <f>+PRESUPUESTO!C27</f>
        <v>m²</v>
      </c>
    </row>
    <row r="589" spans="1:7" ht="15.75" customHeight="1" x14ac:dyDescent="0.3">
      <c r="A589" s="77"/>
      <c r="B589" s="77"/>
      <c r="C589" s="78"/>
      <c r="D589" s="78"/>
      <c r="E589" s="78"/>
      <c r="F589" s="79"/>
      <c r="G589" s="79"/>
    </row>
    <row r="590" spans="1:7" ht="15.75" customHeight="1" x14ac:dyDescent="0.3">
      <c r="A590" s="71" t="s">
        <v>54</v>
      </c>
      <c r="B590" s="68"/>
      <c r="C590" s="68"/>
      <c r="D590" s="68"/>
      <c r="E590" s="68"/>
      <c r="F590" s="68"/>
      <c r="G590" s="69"/>
    </row>
    <row r="591" spans="1:7" ht="15.75" customHeight="1" x14ac:dyDescent="0.3">
      <c r="A591" s="72" t="s">
        <v>57</v>
      </c>
      <c r="B591" s="68"/>
      <c r="C591" s="69"/>
      <c r="D591" s="10" t="s">
        <v>58</v>
      </c>
      <c r="E591" s="11" t="s">
        <v>60</v>
      </c>
      <c r="F591" s="12" t="s">
        <v>62</v>
      </c>
      <c r="G591" s="12" t="s">
        <v>63</v>
      </c>
    </row>
    <row r="592" spans="1:7" ht="15.75" customHeight="1" x14ac:dyDescent="0.3">
      <c r="A592" s="82" t="s">
        <v>73</v>
      </c>
      <c r="B592" s="68"/>
      <c r="C592" s="69"/>
      <c r="D592" s="13" t="s">
        <v>74</v>
      </c>
      <c r="E592" s="14">
        <v>0.05</v>
      </c>
      <c r="F592" s="15">
        <f>+G607</f>
        <v>10450</v>
      </c>
      <c r="G592" s="15">
        <f>IF(A592=0,"",(E592*F592))</f>
        <v>522.5</v>
      </c>
    </row>
    <row r="593" spans="1:7" ht="15.75" customHeight="1" x14ac:dyDescent="0.3">
      <c r="A593" s="70" t="s">
        <v>77</v>
      </c>
      <c r="B593" s="68"/>
      <c r="C593" s="68"/>
      <c r="D593" s="68"/>
      <c r="E593" s="68"/>
      <c r="F593" s="69"/>
      <c r="G593" s="15">
        <f>SUM(G592)</f>
        <v>522.5</v>
      </c>
    </row>
    <row r="594" spans="1:7" ht="15.75" customHeight="1" x14ac:dyDescent="0.3">
      <c r="A594" s="73" t="s">
        <v>85</v>
      </c>
      <c r="B594" s="68"/>
      <c r="C594" s="68"/>
      <c r="D594" s="68"/>
      <c r="E594" s="68"/>
      <c r="F594" s="68"/>
      <c r="G594" s="69"/>
    </row>
    <row r="595" spans="1:7" ht="15.75" customHeight="1" x14ac:dyDescent="0.3">
      <c r="A595" s="72" t="s">
        <v>57</v>
      </c>
      <c r="B595" s="68"/>
      <c r="C595" s="69"/>
      <c r="D595" s="10" t="s">
        <v>58</v>
      </c>
      <c r="E595" s="11" t="s">
        <v>60</v>
      </c>
      <c r="F595" s="12" t="s">
        <v>62</v>
      </c>
      <c r="G595" s="12" t="s">
        <v>63</v>
      </c>
    </row>
    <row r="596" spans="1:7" ht="15.75" customHeight="1" x14ac:dyDescent="0.3">
      <c r="A596" s="67" t="s">
        <v>182</v>
      </c>
      <c r="B596" s="68"/>
      <c r="C596" s="69"/>
      <c r="D596" s="13" t="s">
        <v>27</v>
      </c>
      <c r="E596" s="17">
        <v>1.5</v>
      </c>
      <c r="F596" s="15">
        <v>80000</v>
      </c>
      <c r="G596" s="15">
        <f t="shared" ref="G596:G597" si="37">IF(A596=0,"",(E596*F596))</f>
        <v>120000</v>
      </c>
    </row>
    <row r="597" spans="1:7" ht="15.75" customHeight="1" x14ac:dyDescent="0.3">
      <c r="A597" s="83" t="s">
        <v>183</v>
      </c>
      <c r="B597" s="68"/>
      <c r="C597" s="69"/>
      <c r="D597" s="13" t="s">
        <v>17</v>
      </c>
      <c r="E597" s="17">
        <v>0.4</v>
      </c>
      <c r="F597" s="15">
        <v>1000</v>
      </c>
      <c r="G597" s="15">
        <f t="shared" si="37"/>
        <v>400</v>
      </c>
    </row>
    <row r="598" spans="1:7" ht="15.75" customHeight="1" x14ac:dyDescent="0.3">
      <c r="A598" s="70" t="s">
        <v>77</v>
      </c>
      <c r="B598" s="68"/>
      <c r="C598" s="68"/>
      <c r="D598" s="68"/>
      <c r="E598" s="68"/>
      <c r="F598" s="69"/>
      <c r="G598" s="15">
        <f>SUM(G596:G597)</f>
        <v>120400</v>
      </c>
    </row>
    <row r="599" spans="1:7" ht="15.75" customHeight="1" x14ac:dyDescent="0.3">
      <c r="A599" s="71" t="s">
        <v>100</v>
      </c>
      <c r="B599" s="68"/>
      <c r="C599" s="68"/>
      <c r="D599" s="68"/>
      <c r="E599" s="68"/>
      <c r="F599" s="68"/>
      <c r="G599" s="69"/>
    </row>
    <row r="600" spans="1:7" ht="15.75" customHeight="1" x14ac:dyDescent="0.3">
      <c r="A600" s="72" t="s">
        <v>57</v>
      </c>
      <c r="B600" s="68"/>
      <c r="C600" s="69"/>
      <c r="D600" s="10" t="s">
        <v>58</v>
      </c>
      <c r="E600" s="11" t="s">
        <v>60</v>
      </c>
      <c r="F600" s="12" t="s">
        <v>62</v>
      </c>
      <c r="G600" s="12" t="s">
        <v>63</v>
      </c>
    </row>
    <row r="601" spans="1:7" ht="15.75" customHeight="1" x14ac:dyDescent="0.3">
      <c r="A601" s="67"/>
      <c r="B601" s="68"/>
      <c r="C601" s="69"/>
      <c r="D601" s="13"/>
      <c r="E601" s="17"/>
      <c r="F601" s="15"/>
      <c r="G601" s="15"/>
    </row>
    <row r="602" spans="1:7" ht="15.75" customHeight="1" x14ac:dyDescent="0.3">
      <c r="A602" s="70" t="s">
        <v>77</v>
      </c>
      <c r="B602" s="68"/>
      <c r="C602" s="68"/>
      <c r="D602" s="68"/>
      <c r="E602" s="68"/>
      <c r="F602" s="69"/>
      <c r="G602" s="15">
        <f>SUM(G601)</f>
        <v>0</v>
      </c>
    </row>
    <row r="603" spans="1:7" ht="15.75" customHeight="1" x14ac:dyDescent="0.3">
      <c r="A603" s="73" t="s">
        <v>105</v>
      </c>
      <c r="B603" s="68"/>
      <c r="C603" s="68"/>
      <c r="D603" s="68"/>
      <c r="E603" s="68"/>
      <c r="F603" s="68"/>
      <c r="G603" s="69"/>
    </row>
    <row r="604" spans="1:7" ht="15.75" customHeight="1" x14ac:dyDescent="0.3">
      <c r="A604" s="72" t="s">
        <v>106</v>
      </c>
      <c r="B604" s="68"/>
      <c r="C604" s="69"/>
      <c r="D604" s="10" t="s">
        <v>58</v>
      </c>
      <c r="E604" s="11" t="s">
        <v>108</v>
      </c>
      <c r="F604" s="12" t="s">
        <v>62</v>
      </c>
      <c r="G604" s="12" t="s">
        <v>109</v>
      </c>
    </row>
    <row r="605" spans="1:7" ht="15.75" customHeight="1" x14ac:dyDescent="0.3">
      <c r="A605" s="67" t="s">
        <v>112</v>
      </c>
      <c r="B605" s="68"/>
      <c r="C605" s="69"/>
      <c r="D605" s="18" t="s">
        <v>113</v>
      </c>
      <c r="E605" s="17">
        <v>5.5E-2</v>
      </c>
      <c r="F605" s="15">
        <v>120000</v>
      </c>
      <c r="G605" s="15">
        <f t="shared" ref="G605:G606" si="38">IF(A605=0,"",(F605*E605))</f>
        <v>6600</v>
      </c>
    </row>
    <row r="606" spans="1:7" ht="15.75" customHeight="1" x14ac:dyDescent="0.3">
      <c r="A606" s="67" t="s">
        <v>138</v>
      </c>
      <c r="B606" s="68"/>
      <c r="C606" s="69"/>
      <c r="D606" s="18" t="s">
        <v>113</v>
      </c>
      <c r="E606" s="17">
        <v>5.5E-2</v>
      </c>
      <c r="F606" s="15">
        <v>70000</v>
      </c>
      <c r="G606" s="15">
        <f t="shared" si="38"/>
        <v>3850</v>
      </c>
    </row>
    <row r="607" spans="1:7" ht="15.75" customHeight="1" x14ac:dyDescent="0.3">
      <c r="A607" s="70" t="s">
        <v>77</v>
      </c>
      <c r="B607" s="68"/>
      <c r="C607" s="68"/>
      <c r="D607" s="68"/>
      <c r="E607" s="68"/>
      <c r="F607" s="69"/>
      <c r="G607" s="15">
        <f>+G605+G606</f>
        <v>10450</v>
      </c>
    </row>
    <row r="608" spans="1:7" ht="15.75" customHeight="1" x14ac:dyDescent="0.3">
      <c r="A608" s="72"/>
      <c r="B608" s="68"/>
      <c r="C608" s="68"/>
      <c r="D608" s="68"/>
      <c r="E608" s="68"/>
      <c r="F608" s="68"/>
      <c r="G608" s="69"/>
    </row>
    <row r="609" spans="1:7" ht="15.75" customHeight="1" x14ac:dyDescent="0.3">
      <c r="A609" s="70" t="s">
        <v>123</v>
      </c>
      <c r="B609" s="68"/>
      <c r="C609" s="68"/>
      <c r="D609" s="68"/>
      <c r="E609" s="68"/>
      <c r="F609" s="69"/>
      <c r="G609" s="12">
        <f>ROUND(G593+G598+G602+G607,0)</f>
        <v>131373</v>
      </c>
    </row>
    <row r="610" spans="1:7" ht="15.75" customHeight="1" x14ac:dyDescent="0.3"/>
    <row r="611" spans="1:7" ht="15.75" customHeight="1" x14ac:dyDescent="0.3"/>
    <row r="612" spans="1:7" ht="21" customHeight="1" x14ac:dyDescent="0.3">
      <c r="A612" s="74"/>
      <c r="B612" s="75"/>
      <c r="C612" s="75"/>
      <c r="D612" s="76"/>
      <c r="E612" s="74" t="s">
        <v>42</v>
      </c>
      <c r="F612" s="75"/>
      <c r="G612" s="76"/>
    </row>
    <row r="613" spans="1:7" ht="21" customHeight="1" x14ac:dyDescent="0.3">
      <c r="A613" s="77"/>
      <c r="B613" s="78"/>
      <c r="C613" s="78"/>
      <c r="D613" s="79"/>
      <c r="E613" s="77"/>
      <c r="F613" s="78"/>
      <c r="G613" s="79"/>
    </row>
    <row r="614" spans="1:7" ht="15.75" customHeight="1" x14ac:dyDescent="0.3">
      <c r="A614" s="6"/>
      <c r="B614" s="7"/>
      <c r="C614" s="7"/>
      <c r="D614" s="7"/>
      <c r="E614" s="7"/>
      <c r="F614" s="7"/>
      <c r="G614" s="8"/>
    </row>
    <row r="615" spans="1:7" ht="15.75" customHeight="1" x14ac:dyDescent="0.3">
      <c r="A615" s="5" t="s">
        <v>46</v>
      </c>
      <c r="B615" s="9">
        <v>46251</v>
      </c>
      <c r="C615" s="7"/>
      <c r="D615" s="7"/>
      <c r="E615" s="7"/>
      <c r="F615" s="7"/>
      <c r="G615" s="8"/>
    </row>
    <row r="616" spans="1:7" ht="24.75" customHeight="1" x14ac:dyDescent="0.3">
      <c r="A616" s="80">
        <f>+PRESUPUESTO!A28</f>
        <v>4.5</v>
      </c>
      <c r="B616" s="74" t="str">
        <f>+PRESUPUESTO!B28</f>
        <v xml:space="preserve">Suministro e instalacion de cumbrera metalica en lamina de 1/4" octagonal, diametro= 60 cm para soporte de vigas, incluye canaletas en U metalicas en lamina de 3/16" para soportes de anclajes para vigas metalicas con perforaciones en 1/2" y pernos de anclaje estructural </v>
      </c>
      <c r="C616" s="75"/>
      <c r="D616" s="75"/>
      <c r="E616" s="75"/>
      <c r="F616" s="76"/>
      <c r="G616" s="81" t="str">
        <f>+PRESUPUESTO!C28</f>
        <v>und</v>
      </c>
    </row>
    <row r="617" spans="1:7" ht="24.75" customHeight="1" x14ac:dyDescent="0.3">
      <c r="A617" s="77"/>
      <c r="B617" s="77"/>
      <c r="C617" s="78"/>
      <c r="D617" s="78"/>
      <c r="E617" s="78"/>
      <c r="F617" s="79"/>
      <c r="G617" s="79"/>
    </row>
    <row r="618" spans="1:7" ht="15.75" customHeight="1" x14ac:dyDescent="0.3">
      <c r="A618" s="71" t="s">
        <v>54</v>
      </c>
      <c r="B618" s="68"/>
      <c r="C618" s="68"/>
      <c r="D618" s="68"/>
      <c r="E618" s="68"/>
      <c r="F618" s="68"/>
      <c r="G618" s="69"/>
    </row>
    <row r="619" spans="1:7" ht="15.75" customHeight="1" x14ac:dyDescent="0.3">
      <c r="A619" s="72" t="s">
        <v>57</v>
      </c>
      <c r="B619" s="68"/>
      <c r="C619" s="69"/>
      <c r="D619" s="10" t="s">
        <v>58</v>
      </c>
      <c r="E619" s="11" t="s">
        <v>60</v>
      </c>
      <c r="F619" s="12" t="s">
        <v>62</v>
      </c>
      <c r="G619" s="12" t="s">
        <v>63</v>
      </c>
    </row>
    <row r="620" spans="1:7" ht="15.75" customHeight="1" x14ac:dyDescent="0.3">
      <c r="A620" s="82" t="s">
        <v>73</v>
      </c>
      <c r="B620" s="68"/>
      <c r="C620" s="69"/>
      <c r="D620" s="13" t="s">
        <v>74</v>
      </c>
      <c r="E620" s="14">
        <v>0.05</v>
      </c>
      <c r="F620" s="15">
        <f>G636</f>
        <v>190000</v>
      </c>
      <c r="G620" s="15">
        <f t="shared" ref="G620:G621" si="39">IF(A620=0,"",(E620*F620))</f>
        <v>9500</v>
      </c>
    </row>
    <row r="621" spans="1:7" ht="15.75" customHeight="1" x14ac:dyDescent="0.3">
      <c r="A621" s="82" t="s">
        <v>184</v>
      </c>
      <c r="B621" s="68"/>
      <c r="C621" s="69"/>
      <c r="D621" s="13" t="s">
        <v>70</v>
      </c>
      <c r="E621" s="14">
        <v>0.5</v>
      </c>
      <c r="F621" s="15">
        <v>3500</v>
      </c>
      <c r="G621" s="15">
        <f t="shared" si="39"/>
        <v>1750</v>
      </c>
    </row>
    <row r="622" spans="1:7" ht="15.75" customHeight="1" x14ac:dyDescent="0.3">
      <c r="A622" s="70" t="s">
        <v>77</v>
      </c>
      <c r="B622" s="68"/>
      <c r="C622" s="68"/>
      <c r="D622" s="68"/>
      <c r="E622" s="68"/>
      <c r="F622" s="69"/>
      <c r="G622" s="15">
        <f>SUM(G620:G621)</f>
        <v>11250</v>
      </c>
    </row>
    <row r="623" spans="1:7" ht="15.75" customHeight="1" x14ac:dyDescent="0.3">
      <c r="A623" s="73" t="s">
        <v>85</v>
      </c>
      <c r="B623" s="68"/>
      <c r="C623" s="68"/>
      <c r="D623" s="68"/>
      <c r="E623" s="68"/>
      <c r="F623" s="68"/>
      <c r="G623" s="69"/>
    </row>
    <row r="624" spans="1:7" ht="15.75" customHeight="1" x14ac:dyDescent="0.3">
      <c r="A624" s="72" t="s">
        <v>57</v>
      </c>
      <c r="B624" s="68"/>
      <c r="C624" s="69"/>
      <c r="D624" s="10" t="s">
        <v>58</v>
      </c>
      <c r="E624" s="11" t="s">
        <v>60</v>
      </c>
      <c r="F624" s="12" t="s">
        <v>62</v>
      </c>
      <c r="G624" s="12" t="s">
        <v>63</v>
      </c>
    </row>
    <row r="625" spans="1:7" ht="15.75" customHeight="1" x14ac:dyDescent="0.3">
      <c r="A625" s="67" t="s">
        <v>185</v>
      </c>
      <c r="B625" s="68"/>
      <c r="C625" s="69"/>
      <c r="D625" s="13" t="s">
        <v>17</v>
      </c>
      <c r="E625" s="17">
        <v>1</v>
      </c>
      <c r="F625" s="15">
        <v>1350000</v>
      </c>
      <c r="G625" s="15">
        <f t="shared" ref="G625:G626" si="40">IF(A625=0,"",(E625*F625))</f>
        <v>1350000</v>
      </c>
    </row>
    <row r="626" spans="1:7" ht="15.75" customHeight="1" x14ac:dyDescent="0.3">
      <c r="A626" s="67" t="s">
        <v>186</v>
      </c>
      <c r="B626" s="68"/>
      <c r="C626" s="69"/>
      <c r="D626" s="13" t="s">
        <v>17</v>
      </c>
      <c r="E626" s="17">
        <v>1</v>
      </c>
      <c r="F626" s="15">
        <v>350000</v>
      </c>
      <c r="G626" s="15">
        <f t="shared" si="40"/>
        <v>350000</v>
      </c>
    </row>
    <row r="627" spans="1:7" ht="15.75" customHeight="1" x14ac:dyDescent="0.3">
      <c r="A627" s="70" t="s">
        <v>77</v>
      </c>
      <c r="B627" s="68"/>
      <c r="C627" s="68"/>
      <c r="D627" s="68"/>
      <c r="E627" s="68"/>
      <c r="F627" s="69"/>
      <c r="G627" s="15">
        <f>SUM(G625:G626)</f>
        <v>1700000</v>
      </c>
    </row>
    <row r="628" spans="1:7" ht="15.75" customHeight="1" x14ac:dyDescent="0.3">
      <c r="A628" s="71" t="s">
        <v>100</v>
      </c>
      <c r="B628" s="68"/>
      <c r="C628" s="68"/>
      <c r="D628" s="68"/>
      <c r="E628" s="68"/>
      <c r="F628" s="68"/>
      <c r="G628" s="69"/>
    </row>
    <row r="629" spans="1:7" ht="15.75" customHeight="1" x14ac:dyDescent="0.3">
      <c r="A629" s="72" t="s">
        <v>57</v>
      </c>
      <c r="B629" s="68"/>
      <c r="C629" s="69"/>
      <c r="D629" s="10" t="s">
        <v>58</v>
      </c>
      <c r="E629" s="11" t="s">
        <v>60</v>
      </c>
      <c r="F629" s="12" t="s">
        <v>62</v>
      </c>
      <c r="G629" s="12" t="s">
        <v>63</v>
      </c>
    </row>
    <row r="630" spans="1:7" ht="15.75" customHeight="1" x14ac:dyDescent="0.3">
      <c r="A630" s="67"/>
      <c r="B630" s="68"/>
      <c r="C630" s="69"/>
      <c r="D630" s="13"/>
      <c r="E630" s="17"/>
      <c r="F630" s="15"/>
      <c r="G630" s="15"/>
    </row>
    <row r="631" spans="1:7" ht="15.75" customHeight="1" x14ac:dyDescent="0.3">
      <c r="A631" s="70" t="s">
        <v>77</v>
      </c>
      <c r="B631" s="68"/>
      <c r="C631" s="68"/>
      <c r="D631" s="68"/>
      <c r="E631" s="68"/>
      <c r="F631" s="69"/>
      <c r="G631" s="15">
        <f>SUM(G630)</f>
        <v>0</v>
      </c>
    </row>
    <row r="632" spans="1:7" ht="15.75" customHeight="1" x14ac:dyDescent="0.3">
      <c r="A632" s="73" t="s">
        <v>105</v>
      </c>
      <c r="B632" s="68"/>
      <c r="C632" s="68"/>
      <c r="D632" s="68"/>
      <c r="E632" s="68"/>
      <c r="F632" s="68"/>
      <c r="G632" s="69"/>
    </row>
    <row r="633" spans="1:7" ht="15.75" customHeight="1" x14ac:dyDescent="0.3">
      <c r="A633" s="72" t="s">
        <v>106</v>
      </c>
      <c r="B633" s="68"/>
      <c r="C633" s="69"/>
      <c r="D633" s="10" t="s">
        <v>58</v>
      </c>
      <c r="E633" s="11" t="s">
        <v>108</v>
      </c>
      <c r="F633" s="12" t="s">
        <v>62</v>
      </c>
      <c r="G633" s="12" t="s">
        <v>109</v>
      </c>
    </row>
    <row r="634" spans="1:7" ht="15.75" customHeight="1" x14ac:dyDescent="0.3">
      <c r="A634" s="67" t="s">
        <v>137</v>
      </c>
      <c r="B634" s="68"/>
      <c r="C634" s="69"/>
      <c r="D634" s="10" t="s">
        <v>113</v>
      </c>
      <c r="E634" s="17">
        <v>1</v>
      </c>
      <c r="F634" s="17">
        <v>120000</v>
      </c>
      <c r="G634" s="15">
        <f t="shared" ref="G634:G635" si="41">IF(A634=0,"",(F634*E634))</f>
        <v>120000</v>
      </c>
    </row>
    <row r="635" spans="1:7" ht="15.75" customHeight="1" x14ac:dyDescent="0.3">
      <c r="A635" s="67" t="s">
        <v>138</v>
      </c>
      <c r="B635" s="68"/>
      <c r="C635" s="69"/>
      <c r="D635" s="18" t="s">
        <v>113</v>
      </c>
      <c r="E635" s="17">
        <v>1</v>
      </c>
      <c r="F635" s="15">
        <v>70000</v>
      </c>
      <c r="G635" s="15">
        <f t="shared" si="41"/>
        <v>70000</v>
      </c>
    </row>
    <row r="636" spans="1:7" ht="15.75" customHeight="1" x14ac:dyDescent="0.3">
      <c r="A636" s="70" t="s">
        <v>77</v>
      </c>
      <c r="B636" s="68"/>
      <c r="C636" s="68"/>
      <c r="D636" s="68"/>
      <c r="E636" s="68"/>
      <c r="F636" s="69"/>
      <c r="G636" s="15">
        <f>+SUM(G634:G635)</f>
        <v>190000</v>
      </c>
    </row>
    <row r="637" spans="1:7" ht="15.75" customHeight="1" x14ac:dyDescent="0.3">
      <c r="A637" s="72"/>
      <c r="B637" s="68"/>
      <c r="C637" s="68"/>
      <c r="D637" s="68"/>
      <c r="E637" s="68"/>
      <c r="F637" s="68"/>
      <c r="G637" s="69"/>
    </row>
    <row r="638" spans="1:7" ht="15.75" customHeight="1" x14ac:dyDescent="0.3">
      <c r="A638" s="70" t="s">
        <v>123</v>
      </c>
      <c r="B638" s="68"/>
      <c r="C638" s="68"/>
      <c r="D638" s="68"/>
      <c r="E638" s="68"/>
      <c r="F638" s="69"/>
      <c r="G638" s="12">
        <f>ROUND(G622+G627+G631+G636,0)</f>
        <v>1901250</v>
      </c>
    </row>
    <row r="639" spans="1:7" ht="15.75" customHeight="1" x14ac:dyDescent="0.3"/>
    <row r="640" spans="1:7" ht="15.75" customHeight="1" x14ac:dyDescent="0.3"/>
    <row r="641" spans="1:7" ht="21" customHeight="1" x14ac:dyDescent="0.3">
      <c r="A641" s="74"/>
      <c r="B641" s="75"/>
      <c r="C641" s="75"/>
      <c r="D641" s="76"/>
      <c r="E641" s="74" t="s">
        <v>42</v>
      </c>
      <c r="F641" s="75"/>
      <c r="G641" s="76"/>
    </row>
    <row r="642" spans="1:7" ht="21" customHeight="1" x14ac:dyDescent="0.3">
      <c r="A642" s="77"/>
      <c r="B642" s="78"/>
      <c r="C642" s="78"/>
      <c r="D642" s="79"/>
      <c r="E642" s="77"/>
      <c r="F642" s="78"/>
      <c r="G642" s="79"/>
    </row>
    <row r="643" spans="1:7" ht="15.75" customHeight="1" x14ac:dyDescent="0.3">
      <c r="A643" s="6"/>
      <c r="B643" s="7"/>
      <c r="C643" s="7"/>
      <c r="D643" s="7"/>
      <c r="E643" s="7"/>
      <c r="F643" s="7"/>
      <c r="G643" s="8"/>
    </row>
    <row r="644" spans="1:7" ht="15.75" customHeight="1" x14ac:dyDescent="0.3">
      <c r="A644" s="5" t="s">
        <v>46</v>
      </c>
      <c r="B644" s="9">
        <v>46251</v>
      </c>
      <c r="C644" s="7"/>
      <c r="D644" s="7"/>
      <c r="E644" s="7"/>
      <c r="F644" s="7"/>
      <c r="G644" s="8"/>
    </row>
    <row r="645" spans="1:7" ht="24.75" customHeight="1" x14ac:dyDescent="0.3">
      <c r="A645" s="80">
        <f>+PRESUPUESTO!A29</f>
        <v>4.5999999999999996</v>
      </c>
      <c r="B645" s="74" t="str">
        <f>+PRESUPUESTO!B29</f>
        <v>Pintura para perfilería estructural, incluye lijar y limpiar la superficie de trabajo, aplicar base de color blanca en laca y pintura de acabado tipo poliuretano colpisa automotriz con su respectivo catalizador y disolvente para un buen acabado.</v>
      </c>
      <c r="C645" s="75"/>
      <c r="D645" s="75"/>
      <c r="E645" s="75"/>
      <c r="F645" s="76"/>
      <c r="G645" s="81" t="str">
        <f>+PRESUPUESTO!C29</f>
        <v>m²</v>
      </c>
    </row>
    <row r="646" spans="1:7" ht="24.75" customHeight="1" x14ac:dyDescent="0.3">
      <c r="A646" s="77"/>
      <c r="B646" s="77"/>
      <c r="C646" s="78"/>
      <c r="D646" s="78"/>
      <c r="E646" s="78"/>
      <c r="F646" s="79"/>
      <c r="G646" s="79"/>
    </row>
    <row r="647" spans="1:7" ht="15.75" customHeight="1" x14ac:dyDescent="0.3">
      <c r="A647" s="71" t="s">
        <v>54</v>
      </c>
      <c r="B647" s="68"/>
      <c r="C647" s="68"/>
      <c r="D647" s="68"/>
      <c r="E647" s="68"/>
      <c r="F647" s="68"/>
      <c r="G647" s="69"/>
    </row>
    <row r="648" spans="1:7" ht="15.75" customHeight="1" x14ac:dyDescent="0.3">
      <c r="A648" s="72" t="s">
        <v>57</v>
      </c>
      <c r="B648" s="68"/>
      <c r="C648" s="69"/>
      <c r="D648" s="10" t="s">
        <v>58</v>
      </c>
      <c r="E648" s="11" t="s">
        <v>60</v>
      </c>
      <c r="F648" s="12" t="s">
        <v>62</v>
      </c>
      <c r="G648" s="12" t="s">
        <v>63</v>
      </c>
    </row>
    <row r="649" spans="1:7" ht="15.75" customHeight="1" x14ac:dyDescent="0.3">
      <c r="A649" s="82" t="s">
        <v>73</v>
      </c>
      <c r="B649" s="68"/>
      <c r="C649" s="69"/>
      <c r="D649" s="13" t="s">
        <v>74</v>
      </c>
      <c r="E649" s="14">
        <v>0.05</v>
      </c>
      <c r="F649" s="15">
        <f>G666</f>
        <v>46400</v>
      </c>
      <c r="G649" s="15">
        <f>IF(A649=0,"",(E649*F649))</f>
        <v>2320</v>
      </c>
    </row>
    <row r="650" spans="1:7" ht="15.75" customHeight="1" x14ac:dyDescent="0.3">
      <c r="A650" s="70" t="s">
        <v>77</v>
      </c>
      <c r="B650" s="68"/>
      <c r="C650" s="68"/>
      <c r="D650" s="68"/>
      <c r="E650" s="68"/>
      <c r="F650" s="69"/>
      <c r="G650" s="15">
        <f>SUM(G649)</f>
        <v>2320</v>
      </c>
    </row>
    <row r="651" spans="1:7" ht="15.75" customHeight="1" x14ac:dyDescent="0.3">
      <c r="A651" s="73" t="s">
        <v>85</v>
      </c>
      <c r="B651" s="68"/>
      <c r="C651" s="68"/>
      <c r="D651" s="68"/>
      <c r="E651" s="68"/>
      <c r="F651" s="68"/>
      <c r="G651" s="69"/>
    </row>
    <row r="652" spans="1:7" ht="15.75" customHeight="1" x14ac:dyDescent="0.3">
      <c r="A652" s="72" t="s">
        <v>57</v>
      </c>
      <c r="B652" s="68"/>
      <c r="C652" s="69"/>
      <c r="D652" s="10" t="s">
        <v>58</v>
      </c>
      <c r="E652" s="11" t="s">
        <v>60</v>
      </c>
      <c r="F652" s="12" t="s">
        <v>62</v>
      </c>
      <c r="G652" s="12" t="s">
        <v>63</v>
      </c>
    </row>
    <row r="653" spans="1:7" ht="15.75" customHeight="1" x14ac:dyDescent="0.3">
      <c r="A653" s="67" t="s">
        <v>187</v>
      </c>
      <c r="B653" s="68"/>
      <c r="C653" s="69"/>
      <c r="D653" s="13" t="s">
        <v>148</v>
      </c>
      <c r="E653" s="17">
        <v>0.15</v>
      </c>
      <c r="F653" s="15">
        <v>95000</v>
      </c>
      <c r="G653" s="15">
        <f t="shared" ref="G653:G656" si="42">IF(A653=0,"",(E653*F653))</f>
        <v>14250</v>
      </c>
    </row>
    <row r="654" spans="1:7" ht="15.75" customHeight="1" x14ac:dyDescent="0.3">
      <c r="A654" s="67" t="s">
        <v>188</v>
      </c>
      <c r="B654" s="68"/>
      <c r="C654" s="69"/>
      <c r="D654" s="13" t="s">
        <v>148</v>
      </c>
      <c r="E654" s="17">
        <v>0.18</v>
      </c>
      <c r="F654" s="15">
        <v>110000</v>
      </c>
      <c r="G654" s="15">
        <f t="shared" si="42"/>
        <v>19800</v>
      </c>
    </row>
    <row r="655" spans="1:7" ht="15.75" customHeight="1" x14ac:dyDescent="0.3">
      <c r="A655" s="67" t="s">
        <v>189</v>
      </c>
      <c r="B655" s="68"/>
      <c r="C655" s="69"/>
      <c r="D655" s="13" t="s">
        <v>148</v>
      </c>
      <c r="E655" s="17">
        <v>0.06</v>
      </c>
      <c r="F655" s="15">
        <v>35000</v>
      </c>
      <c r="G655" s="15">
        <f t="shared" si="42"/>
        <v>2100</v>
      </c>
    </row>
    <row r="656" spans="1:7" ht="15.75" customHeight="1" x14ac:dyDescent="0.3">
      <c r="A656" s="67" t="s">
        <v>190</v>
      </c>
      <c r="B656" s="68"/>
      <c r="C656" s="69"/>
      <c r="D656" s="13" t="s">
        <v>104</v>
      </c>
      <c r="E656" s="17">
        <v>1</v>
      </c>
      <c r="F656" s="15">
        <v>900</v>
      </c>
      <c r="G656" s="15">
        <f t="shared" si="42"/>
        <v>900</v>
      </c>
    </row>
    <row r="657" spans="1:7" ht="15.75" customHeight="1" x14ac:dyDescent="0.3">
      <c r="A657" s="70" t="s">
        <v>77</v>
      </c>
      <c r="B657" s="68"/>
      <c r="C657" s="68"/>
      <c r="D657" s="68"/>
      <c r="E657" s="68"/>
      <c r="F657" s="69"/>
      <c r="G657" s="15">
        <f>SUM(G653:G656)</f>
        <v>37050</v>
      </c>
    </row>
    <row r="658" spans="1:7" ht="15.75" customHeight="1" x14ac:dyDescent="0.3">
      <c r="A658" s="71" t="s">
        <v>100</v>
      </c>
      <c r="B658" s="68"/>
      <c r="C658" s="68"/>
      <c r="D658" s="68"/>
      <c r="E658" s="68"/>
      <c r="F658" s="68"/>
      <c r="G658" s="69"/>
    </row>
    <row r="659" spans="1:7" ht="15.75" customHeight="1" x14ac:dyDescent="0.3">
      <c r="A659" s="72" t="s">
        <v>57</v>
      </c>
      <c r="B659" s="68"/>
      <c r="C659" s="69"/>
      <c r="D659" s="10" t="s">
        <v>58</v>
      </c>
      <c r="E659" s="11" t="s">
        <v>60</v>
      </c>
      <c r="F659" s="12" t="s">
        <v>62</v>
      </c>
      <c r="G659" s="12" t="s">
        <v>63</v>
      </c>
    </row>
    <row r="660" spans="1:7" ht="15.75" customHeight="1" x14ac:dyDescent="0.3">
      <c r="A660" s="67"/>
      <c r="B660" s="68"/>
      <c r="C660" s="69"/>
      <c r="D660" s="13"/>
      <c r="E660" s="17"/>
      <c r="F660" s="15"/>
      <c r="G660" s="15"/>
    </row>
    <row r="661" spans="1:7" ht="15.75" customHeight="1" x14ac:dyDescent="0.3">
      <c r="A661" s="70" t="s">
        <v>77</v>
      </c>
      <c r="B661" s="68"/>
      <c r="C661" s="68"/>
      <c r="D661" s="68"/>
      <c r="E661" s="68"/>
      <c r="F661" s="69"/>
      <c r="G661" s="15">
        <f>SUM(G660)</f>
        <v>0</v>
      </c>
    </row>
    <row r="662" spans="1:7" ht="15.75" customHeight="1" x14ac:dyDescent="0.3">
      <c r="A662" s="73" t="s">
        <v>105</v>
      </c>
      <c r="B662" s="68"/>
      <c r="C662" s="68"/>
      <c r="D662" s="68"/>
      <c r="E662" s="68"/>
      <c r="F662" s="68"/>
      <c r="G662" s="69"/>
    </row>
    <row r="663" spans="1:7" ht="15.75" customHeight="1" x14ac:dyDescent="0.3">
      <c r="A663" s="72" t="s">
        <v>106</v>
      </c>
      <c r="B663" s="68"/>
      <c r="C663" s="69"/>
      <c r="D663" s="10" t="s">
        <v>58</v>
      </c>
      <c r="E663" s="11" t="s">
        <v>108</v>
      </c>
      <c r="F663" s="12" t="s">
        <v>62</v>
      </c>
      <c r="G663" s="12" t="s">
        <v>109</v>
      </c>
    </row>
    <row r="664" spans="1:7" ht="15.75" customHeight="1" x14ac:dyDescent="0.3">
      <c r="A664" s="67" t="s">
        <v>191</v>
      </c>
      <c r="B664" s="68"/>
      <c r="C664" s="69"/>
      <c r="D664" s="18" t="s">
        <v>113</v>
      </c>
      <c r="E664" s="17">
        <v>0.16</v>
      </c>
      <c r="F664" s="15">
        <v>130000</v>
      </c>
      <c r="G664" s="15">
        <f t="shared" ref="G664:G665" si="43">IF(A664=0,"",(F664*E664))</f>
        <v>20800</v>
      </c>
    </row>
    <row r="665" spans="1:7" ht="15.75" customHeight="1" x14ac:dyDescent="0.3">
      <c r="A665" s="67" t="s">
        <v>192</v>
      </c>
      <c r="B665" s="68"/>
      <c r="C665" s="69"/>
      <c r="D665" s="18" t="s">
        <v>113</v>
      </c>
      <c r="E665" s="17">
        <f>+E664</f>
        <v>0.16</v>
      </c>
      <c r="F665" s="15">
        <f>2*80000</f>
        <v>160000</v>
      </c>
      <c r="G665" s="15">
        <f t="shared" si="43"/>
        <v>25600</v>
      </c>
    </row>
    <row r="666" spans="1:7" ht="15.75" customHeight="1" x14ac:dyDescent="0.3">
      <c r="A666" s="70" t="s">
        <v>77</v>
      </c>
      <c r="B666" s="68"/>
      <c r="C666" s="68"/>
      <c r="D666" s="68"/>
      <c r="E666" s="68"/>
      <c r="F666" s="69"/>
      <c r="G666" s="15">
        <f>+SUM(G664:G665)</f>
        <v>46400</v>
      </c>
    </row>
    <row r="667" spans="1:7" ht="15.75" customHeight="1" x14ac:dyDescent="0.3">
      <c r="A667" s="72"/>
      <c r="B667" s="68"/>
      <c r="C667" s="68"/>
      <c r="D667" s="68"/>
      <c r="E667" s="68"/>
      <c r="F667" s="68"/>
      <c r="G667" s="69"/>
    </row>
    <row r="668" spans="1:7" ht="15.75" customHeight="1" x14ac:dyDescent="0.3">
      <c r="A668" s="70" t="s">
        <v>123</v>
      </c>
      <c r="B668" s="68"/>
      <c r="C668" s="68"/>
      <c r="D668" s="68"/>
      <c r="E668" s="68"/>
      <c r="F668" s="69"/>
      <c r="G668" s="12">
        <f>ROUND(G650+G657+G661+G666,0)</f>
        <v>85770</v>
      </c>
    </row>
    <row r="669" spans="1:7" ht="15.75" customHeight="1" x14ac:dyDescent="0.3"/>
    <row r="670" spans="1:7" ht="15.75" customHeight="1" x14ac:dyDescent="0.3"/>
    <row r="671" spans="1:7" ht="21" customHeight="1" x14ac:dyDescent="0.3">
      <c r="A671" s="74"/>
      <c r="B671" s="75"/>
      <c r="C671" s="75"/>
      <c r="D671" s="76"/>
      <c r="E671" s="74" t="s">
        <v>42</v>
      </c>
      <c r="F671" s="75"/>
      <c r="G671" s="76"/>
    </row>
    <row r="672" spans="1:7" ht="21" customHeight="1" x14ac:dyDescent="0.3">
      <c r="A672" s="77"/>
      <c r="B672" s="78"/>
      <c r="C672" s="78"/>
      <c r="D672" s="79"/>
      <c r="E672" s="77"/>
      <c r="F672" s="78"/>
      <c r="G672" s="79"/>
    </row>
    <row r="673" spans="1:7" ht="15.75" customHeight="1" x14ac:dyDescent="0.3">
      <c r="A673" s="6"/>
      <c r="B673" s="7"/>
      <c r="C673" s="7"/>
      <c r="D673" s="7"/>
      <c r="E673" s="7"/>
      <c r="F673" s="7"/>
      <c r="G673" s="8"/>
    </row>
    <row r="674" spans="1:7" ht="15.75" customHeight="1" x14ac:dyDescent="0.3">
      <c r="A674" s="5" t="s">
        <v>46</v>
      </c>
      <c r="B674" s="9">
        <v>46251</v>
      </c>
      <c r="C674" s="7"/>
      <c r="D674" s="7"/>
      <c r="E674" s="7"/>
      <c r="F674" s="7"/>
      <c r="G674" s="8"/>
    </row>
    <row r="675" spans="1:7" ht="15.75" customHeight="1" x14ac:dyDescent="0.3">
      <c r="A675" s="80" t="str">
        <f>+PRESUPUESTO!A31</f>
        <v>5.1</v>
      </c>
      <c r="B675" s="74" t="str">
        <f>+PRESUPUESTO!B31</f>
        <v>Suministro e instalación de parque infantil modular metálico de 6×6 m, dos torres con cubierta, toboganes y columpios, incluye transporte y anclajes</v>
      </c>
      <c r="C675" s="75"/>
      <c r="D675" s="75"/>
      <c r="E675" s="75"/>
      <c r="F675" s="76"/>
      <c r="G675" s="81" t="str">
        <f>+PRESUPUESTO!C31</f>
        <v>gl</v>
      </c>
    </row>
    <row r="676" spans="1:7" ht="15.75" customHeight="1" x14ac:dyDescent="0.3">
      <c r="A676" s="77"/>
      <c r="B676" s="77"/>
      <c r="C676" s="78"/>
      <c r="D676" s="78"/>
      <c r="E676" s="78"/>
      <c r="F676" s="79"/>
      <c r="G676" s="79"/>
    </row>
    <row r="677" spans="1:7" ht="15.75" customHeight="1" x14ac:dyDescent="0.3">
      <c r="A677" s="71" t="s">
        <v>54</v>
      </c>
      <c r="B677" s="68"/>
      <c r="C677" s="68"/>
      <c r="D677" s="68"/>
      <c r="E677" s="68"/>
      <c r="F677" s="68"/>
      <c r="G677" s="69"/>
    </row>
    <row r="678" spans="1:7" ht="15.75" customHeight="1" x14ac:dyDescent="0.3">
      <c r="A678" s="72" t="s">
        <v>57</v>
      </c>
      <c r="B678" s="68"/>
      <c r="C678" s="69"/>
      <c r="D678" s="10" t="s">
        <v>58</v>
      </c>
      <c r="E678" s="11" t="s">
        <v>60</v>
      </c>
      <c r="F678" s="12" t="s">
        <v>62</v>
      </c>
      <c r="G678" s="12" t="s">
        <v>63</v>
      </c>
    </row>
    <row r="679" spans="1:7" ht="15.75" customHeight="1" x14ac:dyDescent="0.3">
      <c r="A679" s="67" t="s">
        <v>128</v>
      </c>
      <c r="B679" s="68"/>
      <c r="C679" s="69"/>
      <c r="D679" s="13" t="s">
        <v>129</v>
      </c>
      <c r="E679" s="14">
        <v>0.05</v>
      </c>
      <c r="F679" s="15">
        <f>G697</f>
        <v>500000</v>
      </c>
      <c r="G679" s="15">
        <f t="shared" ref="G679:G680" si="44">IF(A679=0,"",(E679*F679))</f>
        <v>25000</v>
      </c>
    </row>
    <row r="680" spans="1:7" ht="15.75" customHeight="1" x14ac:dyDescent="0.3">
      <c r="A680" s="82" t="s">
        <v>193</v>
      </c>
      <c r="B680" s="68"/>
      <c r="C680" s="69"/>
      <c r="D680" s="13" t="s">
        <v>104</v>
      </c>
      <c r="E680" s="14">
        <v>1</v>
      </c>
      <c r="F680" s="15">
        <v>350000</v>
      </c>
      <c r="G680" s="15">
        <f t="shared" si="44"/>
        <v>350000</v>
      </c>
    </row>
    <row r="681" spans="1:7" ht="15.75" customHeight="1" x14ac:dyDescent="0.3">
      <c r="A681" s="70" t="s">
        <v>77</v>
      </c>
      <c r="B681" s="68"/>
      <c r="C681" s="68"/>
      <c r="D681" s="68"/>
      <c r="E681" s="68"/>
      <c r="F681" s="69"/>
      <c r="G681" s="15">
        <f>SUM(G679:G680)</f>
        <v>375000</v>
      </c>
    </row>
    <row r="682" spans="1:7" ht="15.75" customHeight="1" x14ac:dyDescent="0.3">
      <c r="A682" s="73" t="s">
        <v>85</v>
      </c>
      <c r="B682" s="68"/>
      <c r="C682" s="68"/>
      <c r="D682" s="68"/>
      <c r="E682" s="68"/>
      <c r="F682" s="68"/>
      <c r="G682" s="69"/>
    </row>
    <row r="683" spans="1:7" ht="15.75" customHeight="1" x14ac:dyDescent="0.3">
      <c r="A683" s="72" t="s">
        <v>57</v>
      </c>
      <c r="B683" s="68"/>
      <c r="C683" s="69"/>
      <c r="D683" s="10" t="s">
        <v>58</v>
      </c>
      <c r="E683" s="11" t="s">
        <v>60</v>
      </c>
      <c r="F683" s="12" t="s">
        <v>62</v>
      </c>
      <c r="G683" s="12" t="s">
        <v>63</v>
      </c>
    </row>
    <row r="684" spans="1:7" ht="15.75" customHeight="1" x14ac:dyDescent="0.3">
      <c r="A684" s="67" t="s">
        <v>194</v>
      </c>
      <c r="B684" s="68"/>
      <c r="C684" s="69"/>
      <c r="D684" s="13" t="s">
        <v>17</v>
      </c>
      <c r="E684" s="17">
        <v>1</v>
      </c>
      <c r="F684" s="15">
        <v>35000000</v>
      </c>
      <c r="G684" s="15">
        <f t="shared" ref="G684:G687" si="45">IF(A684=0,"",(E684*F684))</f>
        <v>35000000</v>
      </c>
    </row>
    <row r="685" spans="1:7" ht="15.75" customHeight="1" x14ac:dyDescent="0.3">
      <c r="A685" s="67" t="s">
        <v>195</v>
      </c>
      <c r="B685" s="68"/>
      <c r="C685" s="69"/>
      <c r="D685" s="13" t="s">
        <v>104</v>
      </c>
      <c r="E685" s="17">
        <v>1</v>
      </c>
      <c r="F685" s="15">
        <v>350000</v>
      </c>
      <c r="G685" s="15">
        <f t="shared" si="45"/>
        <v>350000</v>
      </c>
    </row>
    <row r="686" spans="1:7" ht="15.75" customHeight="1" x14ac:dyDescent="0.3">
      <c r="A686" s="67"/>
      <c r="B686" s="68"/>
      <c r="C686" s="69"/>
      <c r="D686" s="13"/>
      <c r="E686" s="17"/>
      <c r="F686" s="15"/>
      <c r="G686" s="15" t="str">
        <f t="shared" si="45"/>
        <v/>
      </c>
    </row>
    <row r="687" spans="1:7" ht="15.75" customHeight="1" x14ac:dyDescent="0.3">
      <c r="A687" s="67"/>
      <c r="B687" s="68"/>
      <c r="C687" s="69"/>
      <c r="D687" s="13"/>
      <c r="E687" s="17"/>
      <c r="F687" s="15"/>
      <c r="G687" s="15" t="str">
        <f t="shared" si="45"/>
        <v/>
      </c>
    </row>
    <row r="688" spans="1:7" ht="15.75" customHeight="1" x14ac:dyDescent="0.3">
      <c r="A688" s="70" t="s">
        <v>77</v>
      </c>
      <c r="B688" s="68"/>
      <c r="C688" s="68"/>
      <c r="D688" s="68"/>
      <c r="E688" s="68"/>
      <c r="F688" s="69"/>
      <c r="G688" s="15">
        <f>SUM(G684:G687)</f>
        <v>35350000</v>
      </c>
    </row>
    <row r="689" spans="1:7" ht="15.75" customHeight="1" x14ac:dyDescent="0.3">
      <c r="A689" s="71" t="s">
        <v>100</v>
      </c>
      <c r="B689" s="68"/>
      <c r="C689" s="68"/>
      <c r="D689" s="68"/>
      <c r="E689" s="68"/>
      <c r="F689" s="68"/>
      <c r="G689" s="69"/>
    </row>
    <row r="690" spans="1:7" ht="15.75" customHeight="1" x14ac:dyDescent="0.3">
      <c r="A690" s="72" t="s">
        <v>57</v>
      </c>
      <c r="B690" s="68"/>
      <c r="C690" s="69"/>
      <c r="D690" s="10" t="s">
        <v>58</v>
      </c>
      <c r="E690" s="11" t="s">
        <v>60</v>
      </c>
      <c r="F690" s="12" t="s">
        <v>62</v>
      </c>
      <c r="G690" s="12" t="s">
        <v>63</v>
      </c>
    </row>
    <row r="691" spans="1:7" ht="15.75" customHeight="1" x14ac:dyDescent="0.3">
      <c r="A691" s="67" t="s">
        <v>196</v>
      </c>
      <c r="B691" s="68"/>
      <c r="C691" s="69"/>
      <c r="D691" s="13" t="s">
        <v>104</v>
      </c>
      <c r="E691" s="17">
        <v>1</v>
      </c>
      <c r="F691" s="15">
        <v>1277500</v>
      </c>
      <c r="G691" s="15">
        <f>IF(A691=0,"",(E691*F691))</f>
        <v>1277500</v>
      </c>
    </row>
    <row r="692" spans="1:7" ht="15.75" customHeight="1" x14ac:dyDescent="0.3">
      <c r="A692" s="70" t="s">
        <v>77</v>
      </c>
      <c r="B692" s="68"/>
      <c r="C692" s="68"/>
      <c r="D692" s="68"/>
      <c r="E692" s="68"/>
      <c r="F692" s="69"/>
      <c r="G692" s="15">
        <f>SUM(G691)</f>
        <v>1277500</v>
      </c>
    </row>
    <row r="693" spans="1:7" ht="15.75" customHeight="1" x14ac:dyDescent="0.3">
      <c r="A693" s="73" t="s">
        <v>105</v>
      </c>
      <c r="B693" s="68"/>
      <c r="C693" s="68"/>
      <c r="D693" s="68"/>
      <c r="E693" s="68"/>
      <c r="F693" s="68"/>
      <c r="G693" s="69"/>
    </row>
    <row r="694" spans="1:7" ht="15.75" customHeight="1" x14ac:dyDescent="0.3">
      <c r="A694" s="72" t="s">
        <v>106</v>
      </c>
      <c r="B694" s="68"/>
      <c r="C694" s="69"/>
      <c r="D694" s="10" t="s">
        <v>58</v>
      </c>
      <c r="E694" s="11" t="s">
        <v>108</v>
      </c>
      <c r="F694" s="12" t="s">
        <v>62</v>
      </c>
      <c r="G694" s="12" t="s">
        <v>109</v>
      </c>
    </row>
    <row r="695" spans="1:7" ht="15.75" customHeight="1" x14ac:dyDescent="0.3">
      <c r="A695" s="67" t="s">
        <v>197</v>
      </c>
      <c r="B695" s="68"/>
      <c r="C695" s="69"/>
      <c r="D695" s="18" t="s">
        <v>113</v>
      </c>
      <c r="E695" s="17">
        <v>2</v>
      </c>
      <c r="F695" s="15">
        <v>250000</v>
      </c>
      <c r="G695" s="15">
        <f t="shared" ref="G695:G696" si="46">IF(A695=0,"",(E695*F695))</f>
        <v>500000</v>
      </c>
    </row>
    <row r="696" spans="1:7" ht="15.75" customHeight="1" x14ac:dyDescent="0.3">
      <c r="A696" s="67"/>
      <c r="B696" s="68"/>
      <c r="C696" s="69"/>
      <c r="D696" s="18"/>
      <c r="E696" s="17"/>
      <c r="F696" s="19"/>
      <c r="G696" s="15" t="str">
        <f t="shared" si="46"/>
        <v/>
      </c>
    </row>
    <row r="697" spans="1:7" ht="15.75" customHeight="1" x14ac:dyDescent="0.3">
      <c r="A697" s="70" t="s">
        <v>77</v>
      </c>
      <c r="B697" s="68"/>
      <c r="C697" s="68"/>
      <c r="D697" s="68"/>
      <c r="E697" s="68"/>
      <c r="F697" s="69"/>
      <c r="G697" s="15">
        <f>SUM(G695:G696)</f>
        <v>500000</v>
      </c>
    </row>
    <row r="698" spans="1:7" ht="15.75" customHeight="1" x14ac:dyDescent="0.3">
      <c r="A698" s="72"/>
      <c r="B698" s="68"/>
      <c r="C698" s="68"/>
      <c r="D698" s="68"/>
      <c r="E698" s="68"/>
      <c r="F698" s="68"/>
      <c r="G698" s="69"/>
    </row>
    <row r="699" spans="1:7" ht="15.75" customHeight="1" x14ac:dyDescent="0.3">
      <c r="A699" s="70" t="s">
        <v>123</v>
      </c>
      <c r="B699" s="68"/>
      <c r="C699" s="68"/>
      <c r="D699" s="68"/>
      <c r="E699" s="68"/>
      <c r="F699" s="69"/>
      <c r="G699" s="12">
        <f>ROUND(G681+G688+G692+G697,0)</f>
        <v>37502500</v>
      </c>
    </row>
    <row r="700" spans="1:7" ht="15.75" customHeight="1" x14ac:dyDescent="0.3"/>
    <row r="701" spans="1:7" ht="15.75" customHeight="1" x14ac:dyDescent="0.3"/>
    <row r="702" spans="1:7" ht="21" customHeight="1" x14ac:dyDescent="0.3">
      <c r="A702" s="74"/>
      <c r="B702" s="75"/>
      <c r="C702" s="75"/>
      <c r="D702" s="76"/>
      <c r="E702" s="74" t="s">
        <v>42</v>
      </c>
      <c r="F702" s="75"/>
      <c r="G702" s="76"/>
    </row>
    <row r="703" spans="1:7" ht="21" customHeight="1" x14ac:dyDescent="0.3">
      <c r="A703" s="77"/>
      <c r="B703" s="78"/>
      <c r="C703" s="78"/>
      <c r="D703" s="79"/>
      <c r="E703" s="77"/>
      <c r="F703" s="78"/>
      <c r="G703" s="79"/>
    </row>
    <row r="704" spans="1:7" ht="15.75" customHeight="1" x14ac:dyDescent="0.3">
      <c r="A704" s="6"/>
      <c r="B704" s="7"/>
      <c r="C704" s="7"/>
      <c r="D704" s="7"/>
      <c r="E704" s="7"/>
      <c r="F704" s="7"/>
      <c r="G704" s="8"/>
    </row>
    <row r="705" spans="1:7" ht="15.75" customHeight="1" x14ac:dyDescent="0.3">
      <c r="A705" s="5" t="s">
        <v>46</v>
      </c>
      <c r="B705" s="9">
        <v>46251</v>
      </c>
      <c r="C705" s="7"/>
      <c r="D705" s="7"/>
      <c r="E705" s="7"/>
      <c r="F705" s="7"/>
      <c r="G705" s="8"/>
    </row>
    <row r="706" spans="1:7" ht="15.75" customHeight="1" x14ac:dyDescent="0.3">
      <c r="A706" s="80">
        <f>+PRESUPUESTO!A32</f>
        <v>5.2</v>
      </c>
      <c r="B706" s="74" t="str">
        <f>+PRESUPUESTO!B32</f>
        <v>Suministro e instalación de cubo en concreto de 0,50m para bancas sobrepuestos en cama de triturado o gravilla</v>
      </c>
      <c r="C706" s="75"/>
      <c r="D706" s="75"/>
      <c r="E706" s="75"/>
      <c r="F706" s="76"/>
      <c r="G706" s="81" t="str">
        <f>+PRESUPUESTO!C32</f>
        <v>und</v>
      </c>
    </row>
    <row r="707" spans="1:7" ht="15.75" customHeight="1" x14ac:dyDescent="0.3">
      <c r="A707" s="77"/>
      <c r="B707" s="77"/>
      <c r="C707" s="78"/>
      <c r="D707" s="78"/>
      <c r="E707" s="78"/>
      <c r="F707" s="79"/>
      <c r="G707" s="79"/>
    </row>
    <row r="708" spans="1:7" ht="15.75" customHeight="1" x14ac:dyDescent="0.3">
      <c r="A708" s="71" t="s">
        <v>54</v>
      </c>
      <c r="B708" s="68"/>
      <c r="C708" s="68"/>
      <c r="D708" s="68"/>
      <c r="E708" s="68"/>
      <c r="F708" s="68"/>
      <c r="G708" s="69"/>
    </row>
    <row r="709" spans="1:7" ht="15.75" customHeight="1" x14ac:dyDescent="0.3">
      <c r="A709" s="72" t="s">
        <v>57</v>
      </c>
      <c r="B709" s="68"/>
      <c r="C709" s="69"/>
      <c r="D709" s="10" t="s">
        <v>58</v>
      </c>
      <c r="E709" s="11" t="s">
        <v>60</v>
      </c>
      <c r="F709" s="12" t="s">
        <v>62</v>
      </c>
      <c r="G709" s="12" t="s">
        <v>63</v>
      </c>
    </row>
    <row r="710" spans="1:7" ht="15.75" customHeight="1" x14ac:dyDescent="0.3">
      <c r="A710" s="67" t="s">
        <v>128</v>
      </c>
      <c r="B710" s="68"/>
      <c r="C710" s="69"/>
      <c r="D710" s="13" t="s">
        <v>129</v>
      </c>
      <c r="E710" s="14">
        <v>0.05</v>
      </c>
      <c r="F710" s="15">
        <f>G728</f>
        <v>3500</v>
      </c>
      <c r="G710" s="15">
        <f>IF(A710=0,"",(E710*F710))</f>
        <v>175</v>
      </c>
    </row>
    <row r="711" spans="1:7" ht="15.75" customHeight="1" x14ac:dyDescent="0.3">
      <c r="A711" s="82"/>
      <c r="B711" s="68"/>
      <c r="C711" s="69"/>
      <c r="D711" s="13"/>
      <c r="E711" s="14"/>
      <c r="F711" s="15"/>
      <c r="G711" s="15"/>
    </row>
    <row r="712" spans="1:7" ht="15.75" customHeight="1" x14ac:dyDescent="0.3">
      <c r="A712" s="70" t="s">
        <v>77</v>
      </c>
      <c r="B712" s="68"/>
      <c r="C712" s="68"/>
      <c r="D712" s="68"/>
      <c r="E712" s="68"/>
      <c r="F712" s="69"/>
      <c r="G712" s="15">
        <f>SUM(G710:G711)</f>
        <v>175</v>
      </c>
    </row>
    <row r="713" spans="1:7" ht="15.75" customHeight="1" x14ac:dyDescent="0.3">
      <c r="A713" s="73" t="s">
        <v>85</v>
      </c>
      <c r="B713" s="68"/>
      <c r="C713" s="68"/>
      <c r="D713" s="68"/>
      <c r="E713" s="68"/>
      <c r="F713" s="68"/>
      <c r="G713" s="69"/>
    </row>
    <row r="714" spans="1:7" ht="15.75" customHeight="1" x14ac:dyDescent="0.3">
      <c r="A714" s="72" t="s">
        <v>57</v>
      </c>
      <c r="B714" s="68"/>
      <c r="C714" s="69"/>
      <c r="D714" s="10" t="s">
        <v>58</v>
      </c>
      <c r="E714" s="11" t="s">
        <v>60</v>
      </c>
      <c r="F714" s="12" t="s">
        <v>62</v>
      </c>
      <c r="G714" s="12" t="s">
        <v>63</v>
      </c>
    </row>
    <row r="715" spans="1:7" ht="15.75" customHeight="1" x14ac:dyDescent="0.3">
      <c r="A715" s="67" t="s">
        <v>198</v>
      </c>
      <c r="B715" s="68"/>
      <c r="C715" s="69"/>
      <c r="D715" s="13" t="s">
        <v>17</v>
      </c>
      <c r="E715" s="17">
        <v>1</v>
      </c>
      <c r="F715" s="15">
        <v>350000</v>
      </c>
      <c r="G715" s="15">
        <f t="shared" ref="G715:G718" si="47">IF(A715=0,"",(E715*F715))</f>
        <v>350000</v>
      </c>
    </row>
    <row r="716" spans="1:7" ht="15.75" customHeight="1" x14ac:dyDescent="0.3">
      <c r="A716" s="67" t="s">
        <v>199</v>
      </c>
      <c r="B716" s="68"/>
      <c r="C716" s="69"/>
      <c r="D716" s="13" t="s">
        <v>141</v>
      </c>
      <c r="E716" s="17">
        <f>0.5*0.5*0.1</f>
        <v>2.5000000000000001E-2</v>
      </c>
      <c r="F716" s="15">
        <v>100000</v>
      </c>
      <c r="G716" s="15">
        <f t="shared" si="47"/>
        <v>2500</v>
      </c>
    </row>
    <row r="717" spans="1:7" ht="15.75" customHeight="1" x14ac:dyDescent="0.3">
      <c r="A717" s="67"/>
      <c r="B717" s="68"/>
      <c r="C717" s="69"/>
      <c r="D717" s="13" t="e">
        <f>IF(A779=0,"",(VLOOKUP(A779,[2]MATERIALES!$C$5:$E$589,2,FALSE)))</f>
        <v>#N/A</v>
      </c>
      <c r="E717" s="17"/>
      <c r="F717" s="15" t="e">
        <f>IF(A779=0,"",(VLOOKUP(A779,[2]MATERIALES!$C$5:$E$589,3,FALSE)))</f>
        <v>#N/A</v>
      </c>
      <c r="G717" s="15" t="str">
        <f t="shared" si="47"/>
        <v/>
      </c>
    </row>
    <row r="718" spans="1:7" ht="15.75" customHeight="1" x14ac:dyDescent="0.3">
      <c r="A718" s="67"/>
      <c r="B718" s="68"/>
      <c r="C718" s="69"/>
      <c r="D718" s="13" t="e">
        <f>IF(A780=0,"",(VLOOKUP(A780,[2]MATERIALES!$C$5:$E$589,2,FALSE)))</f>
        <v>#N/A</v>
      </c>
      <c r="E718" s="17"/>
      <c r="F718" s="15" t="e">
        <f>IF(A780=0,"",(VLOOKUP(A780,[2]MATERIALES!$C$5:$E$589,3,FALSE)))</f>
        <v>#N/A</v>
      </c>
      <c r="G718" s="15" t="str">
        <f t="shared" si="47"/>
        <v/>
      </c>
    </row>
    <row r="719" spans="1:7" ht="15.75" customHeight="1" x14ac:dyDescent="0.3">
      <c r="A719" s="70" t="s">
        <v>77</v>
      </c>
      <c r="B719" s="68"/>
      <c r="C719" s="68"/>
      <c r="D719" s="68"/>
      <c r="E719" s="68"/>
      <c r="F719" s="69"/>
      <c r="G719" s="15">
        <f>SUM(G715:G718)</f>
        <v>352500</v>
      </c>
    </row>
    <row r="720" spans="1:7" ht="15.75" customHeight="1" x14ac:dyDescent="0.3">
      <c r="A720" s="71" t="s">
        <v>100</v>
      </c>
      <c r="B720" s="68"/>
      <c r="C720" s="68"/>
      <c r="D720" s="68"/>
      <c r="E720" s="68"/>
      <c r="F720" s="68"/>
      <c r="G720" s="69"/>
    </row>
    <row r="721" spans="1:7" ht="15.75" customHeight="1" x14ac:dyDescent="0.3">
      <c r="A721" s="72" t="s">
        <v>57</v>
      </c>
      <c r="B721" s="68"/>
      <c r="C721" s="69"/>
      <c r="D721" s="10" t="s">
        <v>58</v>
      </c>
      <c r="E721" s="11" t="s">
        <v>60</v>
      </c>
      <c r="F721" s="12" t="s">
        <v>62</v>
      </c>
      <c r="G721" s="12" t="s">
        <v>63</v>
      </c>
    </row>
    <row r="722" spans="1:7" ht="15.75" customHeight="1" x14ac:dyDescent="0.3">
      <c r="A722" s="67" t="s">
        <v>200</v>
      </c>
      <c r="B722" s="68"/>
      <c r="C722" s="69"/>
      <c r="D722" s="13" t="s">
        <v>17</v>
      </c>
      <c r="E722" s="17">
        <v>1</v>
      </c>
      <c r="F722" s="15">
        <v>40000</v>
      </c>
      <c r="G722" s="15">
        <f>IF(A722=0,"",(E722*F722))</f>
        <v>40000</v>
      </c>
    </row>
    <row r="723" spans="1:7" ht="15.75" customHeight="1" x14ac:dyDescent="0.3">
      <c r="A723" s="70" t="s">
        <v>77</v>
      </c>
      <c r="B723" s="68"/>
      <c r="C723" s="68"/>
      <c r="D723" s="68"/>
      <c r="E723" s="68"/>
      <c r="F723" s="69"/>
      <c r="G723" s="15">
        <f>SUM(G722)</f>
        <v>40000</v>
      </c>
    </row>
    <row r="724" spans="1:7" ht="15.75" customHeight="1" x14ac:dyDescent="0.3">
      <c r="A724" s="73" t="s">
        <v>105</v>
      </c>
      <c r="B724" s="68"/>
      <c r="C724" s="68"/>
      <c r="D724" s="68"/>
      <c r="E724" s="68"/>
      <c r="F724" s="68"/>
      <c r="G724" s="69"/>
    </row>
    <row r="725" spans="1:7" ht="15.75" customHeight="1" x14ac:dyDescent="0.3">
      <c r="A725" s="72" t="s">
        <v>106</v>
      </c>
      <c r="B725" s="68"/>
      <c r="C725" s="69"/>
      <c r="D725" s="10" t="s">
        <v>58</v>
      </c>
      <c r="E725" s="11" t="s">
        <v>108</v>
      </c>
      <c r="F725" s="12" t="s">
        <v>62</v>
      </c>
      <c r="G725" s="12" t="s">
        <v>109</v>
      </c>
    </row>
    <row r="726" spans="1:7" ht="15.75" customHeight="1" x14ac:dyDescent="0.3">
      <c r="A726" s="67" t="s">
        <v>201</v>
      </c>
      <c r="B726" s="68"/>
      <c r="C726" s="69"/>
      <c r="D726" s="18" t="s">
        <v>113</v>
      </c>
      <c r="E726" s="17">
        <v>2.5000000000000001E-2</v>
      </c>
      <c r="F726" s="15">
        <f>2*70000</f>
        <v>140000</v>
      </c>
      <c r="G726" s="15">
        <f t="shared" ref="G726:G727" si="48">IF(A726=0,"",(E726*F726))</f>
        <v>3500</v>
      </c>
    </row>
    <row r="727" spans="1:7" ht="15.75" customHeight="1" x14ac:dyDescent="0.3">
      <c r="A727" s="67"/>
      <c r="B727" s="68"/>
      <c r="C727" s="69"/>
      <c r="D727" s="18"/>
      <c r="E727" s="17"/>
      <c r="F727" s="19"/>
      <c r="G727" s="15" t="str">
        <f t="shared" si="48"/>
        <v/>
      </c>
    </row>
    <row r="728" spans="1:7" ht="15.75" customHeight="1" x14ac:dyDescent="0.3">
      <c r="A728" s="70" t="s">
        <v>77</v>
      </c>
      <c r="B728" s="68"/>
      <c r="C728" s="68"/>
      <c r="D728" s="68"/>
      <c r="E728" s="68"/>
      <c r="F728" s="69"/>
      <c r="G728" s="15">
        <f>SUM(G726:G727)</f>
        <v>3500</v>
      </c>
    </row>
    <row r="729" spans="1:7" ht="15.75" customHeight="1" x14ac:dyDescent="0.3">
      <c r="A729" s="72"/>
      <c r="B729" s="68"/>
      <c r="C729" s="68"/>
      <c r="D729" s="68"/>
      <c r="E729" s="68"/>
      <c r="F729" s="68"/>
      <c r="G729" s="69"/>
    </row>
    <row r="730" spans="1:7" ht="15.75" customHeight="1" x14ac:dyDescent="0.3">
      <c r="A730" s="70" t="s">
        <v>123</v>
      </c>
      <c r="B730" s="68"/>
      <c r="C730" s="68"/>
      <c r="D730" s="68"/>
      <c r="E730" s="68"/>
      <c r="F730" s="69"/>
      <c r="G730" s="12">
        <f>ROUND(G712+G719+G723+G728,0)</f>
        <v>396175</v>
      </c>
    </row>
    <row r="731" spans="1:7" ht="15.75" customHeight="1" x14ac:dyDescent="0.3"/>
    <row r="732" spans="1:7" ht="15.75" customHeight="1" x14ac:dyDescent="0.3"/>
    <row r="733" spans="1:7" ht="21" customHeight="1" x14ac:dyDescent="0.3">
      <c r="A733" s="74"/>
      <c r="B733" s="75"/>
      <c r="C733" s="75"/>
      <c r="D733" s="76"/>
      <c r="E733" s="74" t="s">
        <v>42</v>
      </c>
      <c r="F733" s="75"/>
      <c r="G733" s="76"/>
    </row>
    <row r="734" spans="1:7" ht="21" customHeight="1" x14ac:dyDescent="0.3">
      <c r="A734" s="77"/>
      <c r="B734" s="78"/>
      <c r="C734" s="78"/>
      <c r="D734" s="79"/>
      <c r="E734" s="77"/>
      <c r="F734" s="78"/>
      <c r="G734" s="79"/>
    </row>
    <row r="735" spans="1:7" ht="15.75" customHeight="1" x14ac:dyDescent="0.3">
      <c r="A735" s="6"/>
      <c r="B735" s="7"/>
      <c r="C735" s="7"/>
      <c r="D735" s="7"/>
      <c r="E735" s="7"/>
      <c r="F735" s="7"/>
      <c r="G735" s="8"/>
    </row>
    <row r="736" spans="1:7" ht="15.75" customHeight="1" x14ac:dyDescent="0.3">
      <c r="A736" s="5" t="s">
        <v>46</v>
      </c>
      <c r="B736" s="9">
        <v>46251</v>
      </c>
      <c r="C736" s="7"/>
      <c r="D736" s="7"/>
      <c r="E736" s="7"/>
      <c r="F736" s="7"/>
      <c r="G736" s="8"/>
    </row>
    <row r="737" spans="1:7" ht="30.75" customHeight="1" x14ac:dyDescent="0.3">
      <c r="A737" s="80">
        <f>+PRESUPUESTO!A33</f>
        <v>5.3</v>
      </c>
      <c r="B737" s="74" t="str">
        <f>+PRESUPUESTO!B33</f>
        <v>Construcción de cordón de concreto de 0,10 × 0,30 m para confinamiento de adoquines, incluye excavación menor, formaleta, concreto, refuerzo, fundida, vibrado, nivelación, desencofrado y curado.</v>
      </c>
      <c r="C737" s="75"/>
      <c r="D737" s="75"/>
      <c r="E737" s="75"/>
      <c r="F737" s="76"/>
      <c r="G737" s="81" t="str">
        <f>+PRESUPUESTO!C33</f>
        <v>ml</v>
      </c>
    </row>
    <row r="738" spans="1:7" ht="30.75" customHeight="1" x14ac:dyDescent="0.3">
      <c r="A738" s="77"/>
      <c r="B738" s="77"/>
      <c r="C738" s="78"/>
      <c r="D738" s="78"/>
      <c r="E738" s="78"/>
      <c r="F738" s="79"/>
      <c r="G738" s="79"/>
    </row>
    <row r="739" spans="1:7" ht="15.75" customHeight="1" x14ac:dyDescent="0.3">
      <c r="A739" s="71" t="s">
        <v>54</v>
      </c>
      <c r="B739" s="68"/>
      <c r="C739" s="68"/>
      <c r="D739" s="68"/>
      <c r="E739" s="68"/>
      <c r="F739" s="68"/>
      <c r="G739" s="69"/>
    </row>
    <row r="740" spans="1:7" ht="15.75" customHeight="1" x14ac:dyDescent="0.3">
      <c r="A740" s="72" t="s">
        <v>57</v>
      </c>
      <c r="B740" s="68"/>
      <c r="C740" s="69"/>
      <c r="D740" s="10" t="s">
        <v>58</v>
      </c>
      <c r="E740" s="11" t="s">
        <v>60</v>
      </c>
      <c r="F740" s="12" t="s">
        <v>62</v>
      </c>
      <c r="G740" s="12" t="s">
        <v>63</v>
      </c>
    </row>
    <row r="741" spans="1:7" ht="15.75" customHeight="1" x14ac:dyDescent="0.3">
      <c r="A741" s="67" t="s">
        <v>128</v>
      </c>
      <c r="B741" s="68"/>
      <c r="C741" s="69"/>
      <c r="D741" s="13" t="s">
        <v>129</v>
      </c>
      <c r="E741" s="14">
        <v>0.05</v>
      </c>
      <c r="F741" s="15">
        <f>G760</f>
        <v>19000</v>
      </c>
      <c r="G741" s="15">
        <f t="shared" ref="G741:G742" si="49">IF(A741=0,"",(E741*F741))</f>
        <v>950</v>
      </c>
    </row>
    <row r="742" spans="1:7" ht="15.75" customHeight="1" x14ac:dyDescent="0.3">
      <c r="A742" s="82"/>
      <c r="B742" s="68"/>
      <c r="C742" s="69"/>
      <c r="D742" s="13"/>
      <c r="E742" s="14"/>
      <c r="F742" s="15"/>
      <c r="G742" s="15" t="str">
        <f t="shared" si="49"/>
        <v/>
      </c>
    </row>
    <row r="743" spans="1:7" ht="15.75" customHeight="1" x14ac:dyDescent="0.3">
      <c r="A743" s="70" t="s">
        <v>77</v>
      </c>
      <c r="B743" s="68"/>
      <c r="C743" s="68"/>
      <c r="D743" s="68"/>
      <c r="E743" s="68"/>
      <c r="F743" s="69"/>
      <c r="G743" s="15">
        <f>SUM(G741:G742)</f>
        <v>950</v>
      </c>
    </row>
    <row r="744" spans="1:7" ht="15.75" customHeight="1" x14ac:dyDescent="0.3">
      <c r="A744" s="73" t="s">
        <v>85</v>
      </c>
      <c r="B744" s="68"/>
      <c r="C744" s="68"/>
      <c r="D744" s="68"/>
      <c r="E744" s="68"/>
      <c r="F744" s="68"/>
      <c r="G744" s="69"/>
    </row>
    <row r="745" spans="1:7" ht="15.75" customHeight="1" x14ac:dyDescent="0.3">
      <c r="A745" s="72" t="s">
        <v>57</v>
      </c>
      <c r="B745" s="68"/>
      <c r="C745" s="69"/>
      <c r="D745" s="10" t="s">
        <v>58</v>
      </c>
      <c r="E745" s="11" t="s">
        <v>60</v>
      </c>
      <c r="F745" s="12" t="s">
        <v>62</v>
      </c>
      <c r="G745" s="12" t="s">
        <v>63</v>
      </c>
    </row>
    <row r="746" spans="1:7" ht="15.75" customHeight="1" x14ac:dyDescent="0.3">
      <c r="A746" s="67" t="s">
        <v>202</v>
      </c>
      <c r="B746" s="68"/>
      <c r="C746" s="69"/>
      <c r="D746" s="13" t="s">
        <v>141</v>
      </c>
      <c r="E746" s="17">
        <v>0.03</v>
      </c>
      <c r="F746" s="15">
        <v>540000</v>
      </c>
      <c r="G746" s="15">
        <f t="shared" ref="G746:G750" si="50">IF(A746=0,"",(E746*F746))</f>
        <v>16200</v>
      </c>
    </row>
    <row r="747" spans="1:7" ht="15.75" customHeight="1" x14ac:dyDescent="0.3">
      <c r="A747" s="67" t="s">
        <v>171</v>
      </c>
      <c r="B747" s="68"/>
      <c r="C747" s="69"/>
      <c r="D747" s="13" t="s">
        <v>56</v>
      </c>
      <c r="E747" s="17">
        <v>1.2</v>
      </c>
      <c r="F747" s="15">
        <v>6000</v>
      </c>
      <c r="G747" s="15">
        <f t="shared" si="50"/>
        <v>7200</v>
      </c>
    </row>
    <row r="748" spans="1:7" ht="15.75" customHeight="1" x14ac:dyDescent="0.3">
      <c r="A748" s="67" t="s">
        <v>172</v>
      </c>
      <c r="B748" s="68"/>
      <c r="C748" s="69"/>
      <c r="D748" s="13" t="s">
        <v>56</v>
      </c>
      <c r="E748" s="17">
        <v>0.05</v>
      </c>
      <c r="F748" s="15">
        <v>8000</v>
      </c>
      <c r="G748" s="15">
        <f t="shared" si="50"/>
        <v>400</v>
      </c>
    </row>
    <row r="749" spans="1:7" ht="15.75" customHeight="1" x14ac:dyDescent="0.3">
      <c r="A749" s="67" t="s">
        <v>203</v>
      </c>
      <c r="B749" s="68"/>
      <c r="C749" s="69"/>
      <c r="D749" s="13" t="s">
        <v>104</v>
      </c>
      <c r="E749" s="17">
        <v>1</v>
      </c>
      <c r="F749" s="15">
        <v>20000</v>
      </c>
      <c r="G749" s="15">
        <f t="shared" si="50"/>
        <v>20000</v>
      </c>
    </row>
    <row r="750" spans="1:7" ht="15.75" customHeight="1" x14ac:dyDescent="0.3">
      <c r="A750" s="67" t="s">
        <v>204</v>
      </c>
      <c r="B750" s="68"/>
      <c r="C750" s="69"/>
      <c r="D750" s="13" t="s">
        <v>56</v>
      </c>
      <c r="E750" s="17">
        <v>0.03</v>
      </c>
      <c r="F750" s="15">
        <v>8000</v>
      </c>
      <c r="G750" s="15">
        <f t="shared" si="50"/>
        <v>240</v>
      </c>
    </row>
    <row r="751" spans="1:7" ht="15.75" customHeight="1" x14ac:dyDescent="0.3">
      <c r="A751" s="70" t="s">
        <v>77</v>
      </c>
      <c r="B751" s="68"/>
      <c r="C751" s="68"/>
      <c r="D751" s="68"/>
      <c r="E751" s="68"/>
      <c r="F751" s="69"/>
      <c r="G751" s="15">
        <f>SUM(G746:G750)</f>
        <v>44040</v>
      </c>
    </row>
    <row r="752" spans="1:7" ht="15.75" customHeight="1" x14ac:dyDescent="0.3">
      <c r="A752" s="71" t="s">
        <v>100</v>
      </c>
      <c r="B752" s="68"/>
      <c r="C752" s="68"/>
      <c r="D752" s="68"/>
      <c r="E752" s="68"/>
      <c r="F752" s="68"/>
      <c r="G752" s="69"/>
    </row>
    <row r="753" spans="1:26" ht="15.75" customHeight="1" x14ac:dyDescent="0.3">
      <c r="A753" s="72" t="s">
        <v>57</v>
      </c>
      <c r="B753" s="68"/>
      <c r="C753" s="69"/>
      <c r="D753" s="10" t="s">
        <v>58</v>
      </c>
      <c r="E753" s="11" t="s">
        <v>60</v>
      </c>
      <c r="F753" s="12" t="s">
        <v>62</v>
      </c>
      <c r="G753" s="12" t="s">
        <v>63</v>
      </c>
    </row>
    <row r="754" spans="1:26" ht="15.75" customHeight="1" x14ac:dyDescent="0.3">
      <c r="A754" s="67"/>
      <c r="B754" s="68"/>
      <c r="C754" s="69"/>
      <c r="D754" s="13"/>
      <c r="E754" s="17"/>
      <c r="F754" s="15"/>
      <c r="G754" s="15"/>
    </row>
    <row r="755" spans="1:26" ht="15.75" customHeight="1" x14ac:dyDescent="0.3">
      <c r="A755" s="70" t="s">
        <v>77</v>
      </c>
      <c r="B755" s="68"/>
      <c r="C755" s="68"/>
      <c r="D755" s="68"/>
      <c r="E755" s="68"/>
      <c r="F755" s="69"/>
      <c r="G755" s="15">
        <f>SUM(G754)</f>
        <v>0</v>
      </c>
    </row>
    <row r="756" spans="1:26" ht="15.75" customHeight="1" x14ac:dyDescent="0.3">
      <c r="A756" s="73" t="s">
        <v>105</v>
      </c>
      <c r="B756" s="68"/>
      <c r="C756" s="68"/>
      <c r="D756" s="68"/>
      <c r="E756" s="68"/>
      <c r="F756" s="68"/>
      <c r="G756" s="69"/>
    </row>
    <row r="757" spans="1:26" ht="15.75" customHeight="1" x14ac:dyDescent="0.3">
      <c r="A757" s="72" t="s">
        <v>106</v>
      </c>
      <c r="B757" s="68"/>
      <c r="C757" s="69"/>
      <c r="D757" s="10" t="s">
        <v>58</v>
      </c>
      <c r="E757" s="11" t="s">
        <v>108</v>
      </c>
      <c r="F757" s="12" t="s">
        <v>62</v>
      </c>
      <c r="G757" s="12" t="s">
        <v>109</v>
      </c>
    </row>
    <row r="758" spans="1:26" ht="15.75" customHeight="1" x14ac:dyDescent="0.3">
      <c r="A758" s="67" t="s">
        <v>137</v>
      </c>
      <c r="B758" s="68"/>
      <c r="C758" s="69"/>
      <c r="D758" s="18" t="s">
        <v>113</v>
      </c>
      <c r="E758" s="17">
        <v>0.1</v>
      </c>
      <c r="F758" s="15">
        <v>120000</v>
      </c>
      <c r="G758" s="15">
        <f t="shared" ref="G758:G759" si="51">IF(A758=0,"",(E758*F758))</f>
        <v>12000</v>
      </c>
    </row>
    <row r="759" spans="1:26" ht="15.75" customHeight="1" x14ac:dyDescent="0.3">
      <c r="A759" s="67" t="s">
        <v>138</v>
      </c>
      <c r="B759" s="68"/>
      <c r="C759" s="69"/>
      <c r="D759" s="18" t="s">
        <v>113</v>
      </c>
      <c r="E759" s="17">
        <v>0.1</v>
      </c>
      <c r="F759" s="15">
        <v>70000</v>
      </c>
      <c r="G759" s="15">
        <f t="shared" si="51"/>
        <v>7000</v>
      </c>
    </row>
    <row r="760" spans="1:26" ht="15.75" customHeight="1" x14ac:dyDescent="0.3">
      <c r="A760" s="70" t="s">
        <v>77</v>
      </c>
      <c r="B760" s="68"/>
      <c r="C760" s="68"/>
      <c r="D760" s="68"/>
      <c r="E760" s="68"/>
      <c r="F760" s="69"/>
      <c r="G760" s="15">
        <f>SUM(G758:G759)</f>
        <v>19000</v>
      </c>
    </row>
    <row r="761" spans="1:26" ht="15.75" customHeight="1" x14ac:dyDescent="0.3">
      <c r="A761" s="72"/>
      <c r="B761" s="68"/>
      <c r="C761" s="68"/>
      <c r="D761" s="68"/>
      <c r="E761" s="68"/>
      <c r="F761" s="68"/>
      <c r="G761" s="69"/>
    </row>
    <row r="762" spans="1:26" ht="15.75" customHeight="1" x14ac:dyDescent="0.3">
      <c r="A762" s="70" t="s">
        <v>123</v>
      </c>
      <c r="B762" s="68"/>
      <c r="C762" s="68"/>
      <c r="D762" s="68"/>
      <c r="E762" s="68"/>
      <c r="F762" s="69"/>
      <c r="G762" s="12">
        <f>ROUND(G743+G751+G755+G760,0)</f>
        <v>63990</v>
      </c>
    </row>
    <row r="763" spans="1:26" ht="15.75" customHeight="1" x14ac:dyDescent="0.3"/>
    <row r="764" spans="1:26" ht="15.75" customHeight="1" x14ac:dyDescent="0.3"/>
    <row r="765" spans="1:26" ht="15.75" customHeight="1" x14ac:dyDescent="0.3">
      <c r="A765" s="74"/>
      <c r="B765" s="75"/>
      <c r="C765" s="75"/>
      <c r="D765" s="76"/>
      <c r="E765" s="74" t="s">
        <v>42</v>
      </c>
      <c r="F765" s="75"/>
      <c r="G765" s="76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24.75" customHeight="1" x14ac:dyDescent="0.3">
      <c r="A766" s="77"/>
      <c r="B766" s="78"/>
      <c r="C766" s="78"/>
      <c r="D766" s="79"/>
      <c r="E766" s="77"/>
      <c r="F766" s="78"/>
      <c r="G766" s="79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5.75" customHeight="1" x14ac:dyDescent="0.3">
      <c r="A767" s="6"/>
      <c r="B767" s="7"/>
      <c r="C767" s="7"/>
      <c r="D767" s="7"/>
      <c r="E767" s="7"/>
      <c r="F767" s="7"/>
      <c r="G767" s="8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5.75" customHeight="1" x14ac:dyDescent="0.3">
      <c r="A768" s="5" t="s">
        <v>46</v>
      </c>
      <c r="B768" s="9">
        <v>46251</v>
      </c>
      <c r="C768" s="7"/>
      <c r="D768" s="7"/>
      <c r="E768" s="7"/>
      <c r="F768" s="7"/>
      <c r="G768" s="8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5.75" customHeight="1" x14ac:dyDescent="0.3">
      <c r="A769" s="84">
        <f>+PRESUPUESTO!A34</f>
        <v>5.4</v>
      </c>
      <c r="B769" s="74" t="str">
        <f>+PRESUPUESTO!B34</f>
        <v>Caneca metálica tipo M-120</v>
      </c>
      <c r="C769" s="75"/>
      <c r="D769" s="75"/>
      <c r="E769" s="75"/>
      <c r="F769" s="76"/>
      <c r="G769" s="86" t="str">
        <f>+PRESUPUESTO!C34</f>
        <v>und</v>
      </c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5.75" customHeight="1" x14ac:dyDescent="0.3">
      <c r="A770" s="85"/>
      <c r="B770" s="77"/>
      <c r="C770" s="78"/>
      <c r="D770" s="78"/>
      <c r="E770" s="78"/>
      <c r="F770" s="79"/>
      <c r="G770" s="85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5.75" customHeight="1" x14ac:dyDescent="0.3">
      <c r="A771" s="71" t="s">
        <v>54</v>
      </c>
      <c r="B771" s="68"/>
      <c r="C771" s="68"/>
      <c r="D771" s="68"/>
      <c r="E771" s="68"/>
      <c r="F771" s="68"/>
      <c r="G771" s="69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5.75" customHeight="1" x14ac:dyDescent="0.3">
      <c r="A772" s="72" t="s">
        <v>57</v>
      </c>
      <c r="B772" s="68"/>
      <c r="C772" s="69"/>
      <c r="D772" s="10" t="s">
        <v>58</v>
      </c>
      <c r="E772" s="11" t="s">
        <v>60</v>
      </c>
      <c r="F772" s="12" t="s">
        <v>62</v>
      </c>
      <c r="G772" s="12" t="s">
        <v>63</v>
      </c>
      <c r="H772" s="23"/>
      <c r="I772" s="23"/>
      <c r="J772" s="24"/>
      <c r="K772" s="25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5.75" customHeight="1" x14ac:dyDescent="0.3">
      <c r="A773" s="67" t="s">
        <v>128</v>
      </c>
      <c r="B773" s="68"/>
      <c r="C773" s="69"/>
      <c r="D773" s="13" t="s">
        <v>129</v>
      </c>
      <c r="E773" s="14">
        <f>$L$3</f>
        <v>0</v>
      </c>
      <c r="F773" s="15">
        <f>G786</f>
        <v>18000</v>
      </c>
      <c r="G773" s="15">
        <f>IF(A773=0,"",(E773*F773))</f>
        <v>0</v>
      </c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5.75" customHeight="1" x14ac:dyDescent="0.3">
      <c r="A774" s="70" t="s">
        <v>77</v>
      </c>
      <c r="B774" s="68"/>
      <c r="C774" s="68"/>
      <c r="D774" s="68"/>
      <c r="E774" s="68"/>
      <c r="F774" s="69"/>
      <c r="G774" s="15">
        <f>SUM(G773)</f>
        <v>0</v>
      </c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21" customHeight="1" x14ac:dyDescent="0.3">
      <c r="A775" s="73" t="s">
        <v>85</v>
      </c>
      <c r="B775" s="68"/>
      <c r="C775" s="68"/>
      <c r="D775" s="68"/>
      <c r="E775" s="68"/>
      <c r="F775" s="68"/>
      <c r="G775" s="69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21" customHeight="1" x14ac:dyDescent="0.3">
      <c r="A776" s="72" t="s">
        <v>57</v>
      </c>
      <c r="B776" s="68"/>
      <c r="C776" s="69"/>
      <c r="D776" s="10" t="s">
        <v>58</v>
      </c>
      <c r="E776" s="11" t="s">
        <v>60</v>
      </c>
      <c r="F776" s="12" t="s">
        <v>62</v>
      </c>
      <c r="G776" s="12" t="s">
        <v>63</v>
      </c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5.75" customHeight="1" x14ac:dyDescent="0.3">
      <c r="A777" s="83" t="s">
        <v>205</v>
      </c>
      <c r="B777" s="68"/>
      <c r="C777" s="69"/>
      <c r="D777" s="13" t="s">
        <v>17</v>
      </c>
      <c r="E777" s="17">
        <v>1</v>
      </c>
      <c r="F777" s="15">
        <v>770000</v>
      </c>
      <c r="G777" s="15">
        <f>IF(A777=0,"",(E777*F777))</f>
        <v>770000</v>
      </c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5.75" customHeight="1" x14ac:dyDescent="0.3">
      <c r="A778" s="70" t="s">
        <v>77</v>
      </c>
      <c r="B778" s="68"/>
      <c r="C778" s="68"/>
      <c r="D778" s="68"/>
      <c r="E778" s="68"/>
      <c r="F778" s="69"/>
      <c r="G778" s="15">
        <f>SUM(G777)</f>
        <v>770000</v>
      </c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5.75" customHeight="1" x14ac:dyDescent="0.3">
      <c r="A779" s="71" t="s">
        <v>100</v>
      </c>
      <c r="B779" s="68"/>
      <c r="C779" s="68"/>
      <c r="D779" s="68"/>
      <c r="E779" s="68"/>
      <c r="F779" s="68"/>
      <c r="G779" s="69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5.75" customHeight="1" x14ac:dyDescent="0.3">
      <c r="A780" s="72" t="s">
        <v>57</v>
      </c>
      <c r="B780" s="68"/>
      <c r="C780" s="69"/>
      <c r="D780" s="10" t="s">
        <v>58</v>
      </c>
      <c r="E780" s="11" t="s">
        <v>60</v>
      </c>
      <c r="F780" s="12" t="s">
        <v>62</v>
      </c>
      <c r="G780" s="12" t="s">
        <v>63</v>
      </c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5.75" customHeight="1" x14ac:dyDescent="0.3">
      <c r="A781" s="67" t="s">
        <v>196</v>
      </c>
      <c r="B781" s="68"/>
      <c r="C781" s="69"/>
      <c r="D781" s="13" t="s">
        <v>104</v>
      </c>
      <c r="E781" s="17">
        <v>1</v>
      </c>
      <c r="F781" s="15">
        <v>15000</v>
      </c>
      <c r="G781" s="15">
        <f>IF(A781=0,"",(E781*F781))</f>
        <v>15000</v>
      </c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5.75" customHeight="1" x14ac:dyDescent="0.3">
      <c r="A782" s="70" t="s">
        <v>77</v>
      </c>
      <c r="B782" s="68"/>
      <c r="C782" s="68"/>
      <c r="D782" s="68"/>
      <c r="E782" s="68"/>
      <c r="F782" s="69"/>
      <c r="G782" s="15">
        <f>SUM(G781)</f>
        <v>15000</v>
      </c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5.75" customHeight="1" x14ac:dyDescent="0.3">
      <c r="A783" s="73" t="s">
        <v>105</v>
      </c>
      <c r="B783" s="68"/>
      <c r="C783" s="68"/>
      <c r="D783" s="68"/>
      <c r="E783" s="68"/>
      <c r="F783" s="68"/>
      <c r="G783" s="69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5.75" customHeight="1" x14ac:dyDescent="0.3">
      <c r="A784" s="72" t="s">
        <v>106</v>
      </c>
      <c r="B784" s="68"/>
      <c r="C784" s="69"/>
      <c r="D784" s="10" t="s">
        <v>58</v>
      </c>
      <c r="E784" s="11" t="s">
        <v>108</v>
      </c>
      <c r="F784" s="12" t="s">
        <v>62</v>
      </c>
      <c r="G784" s="12" t="s">
        <v>109</v>
      </c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5.75" customHeight="1" x14ac:dyDescent="0.3">
      <c r="A785" s="67" t="s">
        <v>167</v>
      </c>
      <c r="B785" s="68"/>
      <c r="C785" s="69"/>
      <c r="D785" s="18" t="s">
        <v>113</v>
      </c>
      <c r="E785" s="17">
        <v>0.12</v>
      </c>
      <c r="F785" s="15">
        <v>150000</v>
      </c>
      <c r="G785" s="15">
        <f>IF(A785=0,"",(E785*F785))</f>
        <v>18000</v>
      </c>
      <c r="H785" s="23"/>
      <c r="I785" s="23"/>
      <c r="J785" s="26"/>
      <c r="K785" s="26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5.75" customHeight="1" x14ac:dyDescent="0.3">
      <c r="A786" s="70" t="s">
        <v>77</v>
      </c>
      <c r="B786" s="68"/>
      <c r="C786" s="68"/>
      <c r="D786" s="68"/>
      <c r="E786" s="68"/>
      <c r="F786" s="69"/>
      <c r="G786" s="15">
        <f>SUM(G785)</f>
        <v>18000</v>
      </c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5.75" customHeight="1" x14ac:dyDescent="0.3">
      <c r="A787" s="72"/>
      <c r="B787" s="68"/>
      <c r="C787" s="68"/>
      <c r="D787" s="68"/>
      <c r="E787" s="68"/>
      <c r="F787" s="68"/>
      <c r="G787" s="69"/>
      <c r="H787" s="23"/>
      <c r="I787" s="23"/>
      <c r="J787" s="23"/>
      <c r="K787" s="26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5.75" customHeight="1" x14ac:dyDescent="0.3">
      <c r="A788" s="70" t="s">
        <v>123</v>
      </c>
      <c r="B788" s="68"/>
      <c r="C788" s="68"/>
      <c r="D788" s="68"/>
      <c r="E788" s="68"/>
      <c r="F788" s="69"/>
      <c r="G788" s="12">
        <f>ROUND(G774+G778+G782+G786,0)</f>
        <v>803000</v>
      </c>
      <c r="H788" s="23"/>
      <c r="I788" s="23"/>
      <c r="J788" s="23"/>
      <c r="K788" s="26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5.75" customHeight="1" x14ac:dyDescent="0.3"/>
    <row r="790" spans="1:26" ht="15.75" customHeight="1" x14ac:dyDescent="0.3"/>
    <row r="791" spans="1:26" ht="15.75" customHeight="1" x14ac:dyDescent="0.3">
      <c r="A791" s="74"/>
      <c r="B791" s="75"/>
      <c r="C791" s="75"/>
      <c r="D791" s="76"/>
      <c r="E791" s="74" t="s">
        <v>42</v>
      </c>
      <c r="F791" s="75"/>
      <c r="G791" s="76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24.75" customHeight="1" x14ac:dyDescent="0.3">
      <c r="A792" s="77"/>
      <c r="B792" s="78"/>
      <c r="C792" s="78"/>
      <c r="D792" s="79"/>
      <c r="E792" s="77"/>
      <c r="F792" s="78"/>
      <c r="G792" s="79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5.75" customHeight="1" x14ac:dyDescent="0.3">
      <c r="A793" s="6"/>
      <c r="B793" s="7"/>
      <c r="C793" s="7"/>
      <c r="D793" s="7"/>
      <c r="E793" s="7"/>
      <c r="F793" s="7"/>
      <c r="G793" s="8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5.75" customHeight="1" x14ac:dyDescent="0.3">
      <c r="A794" s="5" t="s">
        <v>46</v>
      </c>
      <c r="B794" s="9">
        <v>46251</v>
      </c>
      <c r="C794" s="7"/>
      <c r="D794" s="7"/>
      <c r="E794" s="7"/>
      <c r="F794" s="7"/>
      <c r="G794" s="8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5.75" customHeight="1" x14ac:dyDescent="0.3">
      <c r="A795" s="84">
        <f>+PRESUPUESTO!A35</f>
        <v>5.5</v>
      </c>
      <c r="B795" s="74" t="str">
        <f>+PRESUPUESTO!B35</f>
        <v>Bolardo fijo en concreto prefabricado (control de motos en bordes de plaza)</v>
      </c>
      <c r="C795" s="75"/>
      <c r="D795" s="75"/>
      <c r="E795" s="75"/>
      <c r="F795" s="76"/>
      <c r="G795" s="86" t="str">
        <f>+PRESUPUESTO!C35</f>
        <v>und</v>
      </c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5.75" customHeight="1" x14ac:dyDescent="0.3">
      <c r="A796" s="85"/>
      <c r="B796" s="77"/>
      <c r="C796" s="78"/>
      <c r="D796" s="78"/>
      <c r="E796" s="78"/>
      <c r="F796" s="79"/>
      <c r="G796" s="85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5.75" customHeight="1" x14ac:dyDescent="0.3">
      <c r="A797" s="71" t="s">
        <v>54</v>
      </c>
      <c r="B797" s="68"/>
      <c r="C797" s="68"/>
      <c r="D797" s="68"/>
      <c r="E797" s="68"/>
      <c r="F797" s="68"/>
      <c r="G797" s="69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5.75" customHeight="1" x14ac:dyDescent="0.3">
      <c r="A798" s="72" t="s">
        <v>57</v>
      </c>
      <c r="B798" s="68"/>
      <c r="C798" s="69"/>
      <c r="D798" s="10" t="s">
        <v>58</v>
      </c>
      <c r="E798" s="11" t="s">
        <v>60</v>
      </c>
      <c r="F798" s="12" t="s">
        <v>62</v>
      </c>
      <c r="G798" s="12" t="s">
        <v>63</v>
      </c>
      <c r="H798" s="23"/>
      <c r="I798" s="23"/>
      <c r="J798" s="24"/>
      <c r="K798" s="25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5.75" customHeight="1" x14ac:dyDescent="0.3">
      <c r="A799" s="67" t="s">
        <v>128</v>
      </c>
      <c r="B799" s="68"/>
      <c r="C799" s="69"/>
      <c r="D799" s="13" t="s">
        <v>129</v>
      </c>
      <c r="E799" s="14">
        <v>0.05</v>
      </c>
      <c r="F799" s="15">
        <f>G813</f>
        <v>12666.666666666672</v>
      </c>
      <c r="G799" s="15">
        <f>IF(A799=0,"",(E799*F799))</f>
        <v>633.3333333333336</v>
      </c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5.75" customHeight="1" x14ac:dyDescent="0.3">
      <c r="A800" s="70" t="s">
        <v>77</v>
      </c>
      <c r="B800" s="68"/>
      <c r="C800" s="68"/>
      <c r="D800" s="68"/>
      <c r="E800" s="68"/>
      <c r="F800" s="69"/>
      <c r="G800" s="15">
        <f>SUM(G799)</f>
        <v>633.3333333333336</v>
      </c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21" customHeight="1" x14ac:dyDescent="0.3">
      <c r="A801" s="73" t="s">
        <v>85</v>
      </c>
      <c r="B801" s="68"/>
      <c r="C801" s="68"/>
      <c r="D801" s="68"/>
      <c r="E801" s="68"/>
      <c r="F801" s="68"/>
      <c r="G801" s="69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21" customHeight="1" x14ac:dyDescent="0.3">
      <c r="A802" s="72" t="s">
        <v>57</v>
      </c>
      <c r="B802" s="68"/>
      <c r="C802" s="69"/>
      <c r="D802" s="10" t="s">
        <v>58</v>
      </c>
      <c r="E802" s="11" t="s">
        <v>60</v>
      </c>
      <c r="F802" s="12" t="s">
        <v>62</v>
      </c>
      <c r="G802" s="12" t="s">
        <v>63</v>
      </c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5.75" customHeight="1" x14ac:dyDescent="0.3">
      <c r="A803" s="83" t="s">
        <v>206</v>
      </c>
      <c r="B803" s="68"/>
      <c r="C803" s="69"/>
      <c r="D803" s="13" t="s">
        <v>17</v>
      </c>
      <c r="E803" s="17">
        <v>1</v>
      </c>
      <c r="F803" s="15">
        <v>200000</v>
      </c>
      <c r="G803" s="15">
        <f>IF(A803=0,"",(E803*F803))</f>
        <v>200000</v>
      </c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5.75" customHeight="1" x14ac:dyDescent="0.3">
      <c r="A804" s="70" t="s">
        <v>77</v>
      </c>
      <c r="B804" s="68"/>
      <c r="C804" s="68"/>
      <c r="D804" s="68"/>
      <c r="E804" s="68"/>
      <c r="F804" s="69"/>
      <c r="G804" s="15">
        <f>SUM(G803)</f>
        <v>200000</v>
      </c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5.75" customHeight="1" x14ac:dyDescent="0.3">
      <c r="A805" s="71" t="s">
        <v>100</v>
      </c>
      <c r="B805" s="68"/>
      <c r="C805" s="68"/>
      <c r="D805" s="68"/>
      <c r="E805" s="68"/>
      <c r="F805" s="68"/>
      <c r="G805" s="69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5.75" customHeight="1" x14ac:dyDescent="0.3">
      <c r="A806" s="72" t="s">
        <v>57</v>
      </c>
      <c r="B806" s="68"/>
      <c r="C806" s="69"/>
      <c r="D806" s="10" t="s">
        <v>58</v>
      </c>
      <c r="E806" s="11" t="s">
        <v>60</v>
      </c>
      <c r="F806" s="12" t="s">
        <v>62</v>
      </c>
      <c r="G806" s="12" t="s">
        <v>63</v>
      </c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5.75" customHeight="1" x14ac:dyDescent="0.3">
      <c r="A807" s="67"/>
      <c r="B807" s="68"/>
      <c r="C807" s="69"/>
      <c r="D807" s="13"/>
      <c r="E807" s="17"/>
      <c r="F807" s="15"/>
      <c r="G807" s="15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5.75" customHeight="1" x14ac:dyDescent="0.3">
      <c r="A808" s="70" t="s">
        <v>77</v>
      </c>
      <c r="B808" s="68"/>
      <c r="C808" s="68"/>
      <c r="D808" s="68"/>
      <c r="E808" s="68"/>
      <c r="F808" s="69"/>
      <c r="G808" s="15">
        <f>SUM(G807)</f>
        <v>0</v>
      </c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5.75" customHeight="1" x14ac:dyDescent="0.3">
      <c r="A809" s="73" t="s">
        <v>105</v>
      </c>
      <c r="B809" s="68"/>
      <c r="C809" s="68"/>
      <c r="D809" s="68"/>
      <c r="E809" s="68"/>
      <c r="F809" s="68"/>
      <c r="G809" s="69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5.75" customHeight="1" x14ac:dyDescent="0.3">
      <c r="A810" s="72" t="s">
        <v>106</v>
      </c>
      <c r="B810" s="68"/>
      <c r="C810" s="69"/>
      <c r="D810" s="10" t="s">
        <v>58</v>
      </c>
      <c r="E810" s="11" t="s">
        <v>108</v>
      </c>
      <c r="F810" s="12" t="s">
        <v>62</v>
      </c>
      <c r="G810" s="12" t="s">
        <v>109</v>
      </c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5.75" customHeight="1" x14ac:dyDescent="0.3">
      <c r="A811" s="67" t="s">
        <v>137</v>
      </c>
      <c r="B811" s="68"/>
      <c r="C811" s="69"/>
      <c r="D811" s="18" t="s">
        <v>113</v>
      </c>
      <c r="E811" s="17">
        <v>6.6666666666666693E-2</v>
      </c>
      <c r="F811" s="15">
        <v>120000</v>
      </c>
      <c r="G811" s="15">
        <f t="shared" ref="G811:G812" si="52">IF(A811=0,"",(E811*F811))</f>
        <v>8000.0000000000036</v>
      </c>
      <c r="H811" s="23"/>
      <c r="I811" s="23"/>
      <c r="J811" s="26"/>
      <c r="K811" s="26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5.75" customHeight="1" x14ac:dyDescent="0.3">
      <c r="A812" s="67" t="s">
        <v>207</v>
      </c>
      <c r="B812" s="68"/>
      <c r="C812" s="69"/>
      <c r="D812" s="18" t="s">
        <v>113</v>
      </c>
      <c r="E812" s="17">
        <f>+E811</f>
        <v>6.6666666666666693E-2</v>
      </c>
      <c r="F812" s="15">
        <v>70000</v>
      </c>
      <c r="G812" s="15">
        <f t="shared" si="52"/>
        <v>4666.6666666666688</v>
      </c>
      <c r="H812" s="23"/>
      <c r="I812" s="23"/>
      <c r="J812" s="26"/>
      <c r="K812" s="26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5.75" customHeight="1" x14ac:dyDescent="0.3">
      <c r="A813" s="70" t="s">
        <v>77</v>
      </c>
      <c r="B813" s="68"/>
      <c r="C813" s="68"/>
      <c r="D813" s="68"/>
      <c r="E813" s="68"/>
      <c r="F813" s="69"/>
      <c r="G813" s="15">
        <f>SUM(G811:G812)</f>
        <v>12666.666666666672</v>
      </c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5.75" customHeight="1" x14ac:dyDescent="0.3">
      <c r="A814" s="72"/>
      <c r="B814" s="68"/>
      <c r="C814" s="68"/>
      <c r="D814" s="68"/>
      <c r="E814" s="68"/>
      <c r="F814" s="68"/>
      <c r="G814" s="69"/>
      <c r="H814" s="23"/>
      <c r="I814" s="23"/>
      <c r="J814" s="23"/>
      <c r="K814" s="26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5.75" customHeight="1" x14ac:dyDescent="0.3">
      <c r="A815" s="70" t="s">
        <v>123</v>
      </c>
      <c r="B815" s="68"/>
      <c r="C815" s="68"/>
      <c r="D815" s="68"/>
      <c r="E815" s="68"/>
      <c r="F815" s="69"/>
      <c r="G815" s="12">
        <f>ROUND(G800+G804+G808+G813,0)</f>
        <v>213300</v>
      </c>
      <c r="H815" s="23"/>
      <c r="I815" s="23"/>
      <c r="J815" s="23"/>
      <c r="K815" s="26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5.75" customHeight="1" x14ac:dyDescent="0.3"/>
    <row r="817" spans="1:7" ht="15.75" customHeight="1" x14ac:dyDescent="0.3"/>
    <row r="818" spans="1:7" ht="21" customHeight="1" x14ac:dyDescent="0.3">
      <c r="A818" s="74"/>
      <c r="B818" s="75"/>
      <c r="C818" s="75"/>
      <c r="D818" s="76"/>
      <c r="E818" s="74" t="s">
        <v>42</v>
      </c>
      <c r="F818" s="75"/>
      <c r="G818" s="76"/>
    </row>
    <row r="819" spans="1:7" ht="21" customHeight="1" x14ac:dyDescent="0.3">
      <c r="A819" s="77"/>
      <c r="B819" s="78"/>
      <c r="C819" s="78"/>
      <c r="D819" s="79"/>
      <c r="E819" s="77"/>
      <c r="F819" s="78"/>
      <c r="G819" s="79"/>
    </row>
    <row r="820" spans="1:7" ht="15.75" customHeight="1" x14ac:dyDescent="0.3">
      <c r="A820" s="6"/>
      <c r="B820" s="7"/>
      <c r="C820" s="7"/>
      <c r="D820" s="7"/>
      <c r="E820" s="7"/>
      <c r="F820" s="7"/>
      <c r="G820" s="8"/>
    </row>
    <row r="821" spans="1:7" ht="15.75" customHeight="1" x14ac:dyDescent="0.3">
      <c r="A821" s="5" t="s">
        <v>46</v>
      </c>
      <c r="B821" s="9">
        <v>46251</v>
      </c>
      <c r="C821" s="7"/>
      <c r="D821" s="7"/>
      <c r="E821" s="7"/>
      <c r="F821" s="7"/>
      <c r="G821" s="8"/>
    </row>
    <row r="822" spans="1:7" ht="15.75" customHeight="1" x14ac:dyDescent="0.3">
      <c r="A822" s="80">
        <f>+PRESUPUESTO!A36</f>
        <v>5.6</v>
      </c>
      <c r="B822" s="74" t="str">
        <f>+PRESUPUESTO!B36</f>
        <v>Andén perimetral en concreto 21 MPa e=0,10 m, acabado escobillado- incluye malla electrosoldada D-84</v>
      </c>
      <c r="C822" s="75"/>
      <c r="D822" s="75"/>
      <c r="E822" s="75"/>
      <c r="F822" s="76"/>
      <c r="G822" s="81" t="str">
        <f>+PRESUPUESTO!C36</f>
        <v>m²</v>
      </c>
    </row>
    <row r="823" spans="1:7" ht="15.75" customHeight="1" x14ac:dyDescent="0.3">
      <c r="A823" s="77"/>
      <c r="B823" s="77"/>
      <c r="C823" s="78"/>
      <c r="D823" s="78"/>
      <c r="E823" s="78"/>
      <c r="F823" s="79"/>
      <c r="G823" s="79"/>
    </row>
    <row r="824" spans="1:7" ht="15.75" customHeight="1" x14ac:dyDescent="0.3">
      <c r="A824" s="71" t="s">
        <v>54</v>
      </c>
      <c r="B824" s="68"/>
      <c r="C824" s="68"/>
      <c r="D824" s="68"/>
      <c r="E824" s="68"/>
      <c r="F824" s="68"/>
      <c r="G824" s="69"/>
    </row>
    <row r="825" spans="1:7" ht="15.75" customHeight="1" x14ac:dyDescent="0.3">
      <c r="A825" s="72" t="s">
        <v>57</v>
      </c>
      <c r="B825" s="68"/>
      <c r="C825" s="69"/>
      <c r="D825" s="10" t="s">
        <v>58</v>
      </c>
      <c r="E825" s="11" t="s">
        <v>60</v>
      </c>
      <c r="F825" s="12" t="s">
        <v>62</v>
      </c>
      <c r="G825" s="12" t="s">
        <v>63</v>
      </c>
    </row>
    <row r="826" spans="1:7" ht="15.75" customHeight="1" x14ac:dyDescent="0.3">
      <c r="A826" s="67" t="s">
        <v>128</v>
      </c>
      <c r="B826" s="68"/>
      <c r="C826" s="69"/>
      <c r="D826" s="13" t="s">
        <v>129</v>
      </c>
      <c r="E826" s="14">
        <v>0.05</v>
      </c>
      <c r="F826" s="15">
        <f>G845</f>
        <v>19000</v>
      </c>
      <c r="G826" s="15">
        <f>IF(A826=0,"",(E826*F826))</f>
        <v>950</v>
      </c>
    </row>
    <row r="827" spans="1:7" ht="15.75" customHeight="1" x14ac:dyDescent="0.3">
      <c r="A827" s="82"/>
      <c r="B827" s="68"/>
      <c r="C827" s="69"/>
      <c r="D827" s="13"/>
      <c r="E827" s="14"/>
      <c r="F827" s="15"/>
      <c r="G827" s="15"/>
    </row>
    <row r="828" spans="1:7" ht="15.75" customHeight="1" x14ac:dyDescent="0.3">
      <c r="A828" s="70" t="s">
        <v>77</v>
      </c>
      <c r="B828" s="68"/>
      <c r="C828" s="68"/>
      <c r="D828" s="68"/>
      <c r="E828" s="68"/>
      <c r="F828" s="69"/>
      <c r="G828" s="15">
        <f>SUM(G826:G827)</f>
        <v>950</v>
      </c>
    </row>
    <row r="829" spans="1:7" ht="15.75" customHeight="1" x14ac:dyDescent="0.3">
      <c r="A829" s="73" t="s">
        <v>85</v>
      </c>
      <c r="B829" s="68"/>
      <c r="C829" s="68"/>
      <c r="D829" s="68"/>
      <c r="E829" s="68"/>
      <c r="F829" s="68"/>
      <c r="G829" s="69"/>
    </row>
    <row r="830" spans="1:7" ht="15.75" customHeight="1" x14ac:dyDescent="0.3">
      <c r="A830" s="72" t="s">
        <v>57</v>
      </c>
      <c r="B830" s="68"/>
      <c r="C830" s="69"/>
      <c r="D830" s="10" t="s">
        <v>58</v>
      </c>
      <c r="E830" s="11" t="s">
        <v>60</v>
      </c>
      <c r="F830" s="12" t="s">
        <v>62</v>
      </c>
      <c r="G830" s="12" t="s">
        <v>63</v>
      </c>
    </row>
    <row r="831" spans="1:7" ht="15.75" customHeight="1" x14ac:dyDescent="0.3">
      <c r="A831" s="67" t="s">
        <v>208</v>
      </c>
      <c r="B831" s="68"/>
      <c r="C831" s="69"/>
      <c r="D831" s="13" t="s">
        <v>27</v>
      </c>
      <c r="E831" s="17">
        <v>0.105</v>
      </c>
      <c r="F831" s="15">
        <v>540000</v>
      </c>
      <c r="G831" s="15">
        <f t="shared" ref="G831:G834" si="53">IF(A831=0,"",(E831*F831))</f>
        <v>56700</v>
      </c>
    </row>
    <row r="832" spans="1:7" ht="15.75" customHeight="1" x14ac:dyDescent="0.3">
      <c r="A832" s="67" t="s">
        <v>163</v>
      </c>
      <c r="B832" s="68"/>
      <c r="C832" s="69"/>
      <c r="D832" s="13" t="s">
        <v>27</v>
      </c>
      <c r="E832" s="17">
        <v>1.05</v>
      </c>
      <c r="F832" s="15">
        <v>10000</v>
      </c>
      <c r="G832" s="15">
        <f t="shared" si="53"/>
        <v>10500</v>
      </c>
    </row>
    <row r="833" spans="1:7" ht="15.75" customHeight="1" x14ac:dyDescent="0.3">
      <c r="A833" s="67" t="s">
        <v>209</v>
      </c>
      <c r="B833" s="68"/>
      <c r="C833" s="69"/>
      <c r="D833" s="13" t="s">
        <v>27</v>
      </c>
      <c r="E833" s="17">
        <v>1</v>
      </c>
      <c r="F833" s="15">
        <v>7000</v>
      </c>
      <c r="G833" s="15">
        <f t="shared" si="53"/>
        <v>7000</v>
      </c>
    </row>
    <row r="834" spans="1:7" ht="15.75" customHeight="1" x14ac:dyDescent="0.3">
      <c r="A834" s="67" t="s">
        <v>210</v>
      </c>
      <c r="B834" s="68"/>
      <c r="C834" s="69"/>
      <c r="D834" s="13" t="s">
        <v>27</v>
      </c>
      <c r="E834" s="17">
        <v>5</v>
      </c>
      <c r="F834" s="15">
        <v>5000</v>
      </c>
      <c r="G834" s="15">
        <f t="shared" si="53"/>
        <v>25000</v>
      </c>
    </row>
    <row r="835" spans="1:7" ht="15.75" customHeight="1" x14ac:dyDescent="0.3">
      <c r="A835" s="70" t="s">
        <v>77</v>
      </c>
      <c r="B835" s="68"/>
      <c r="C835" s="68"/>
      <c r="D835" s="68"/>
      <c r="E835" s="68"/>
      <c r="F835" s="69"/>
      <c r="G835" s="15">
        <f>SUM(G831:G834)</f>
        <v>99200</v>
      </c>
    </row>
    <row r="836" spans="1:7" ht="15.75" customHeight="1" x14ac:dyDescent="0.3">
      <c r="A836" s="71" t="s">
        <v>100</v>
      </c>
      <c r="B836" s="68"/>
      <c r="C836" s="68"/>
      <c r="D836" s="68"/>
      <c r="E836" s="68"/>
      <c r="F836" s="68"/>
      <c r="G836" s="69"/>
    </row>
    <row r="837" spans="1:7" ht="15.75" customHeight="1" x14ac:dyDescent="0.3">
      <c r="A837" s="72" t="s">
        <v>57</v>
      </c>
      <c r="B837" s="68"/>
      <c r="C837" s="69"/>
      <c r="D837" s="10" t="s">
        <v>58</v>
      </c>
      <c r="E837" s="11" t="s">
        <v>60</v>
      </c>
      <c r="F837" s="12" t="s">
        <v>62</v>
      </c>
      <c r="G837" s="12" t="s">
        <v>63</v>
      </c>
    </row>
    <row r="838" spans="1:7" ht="15.75" customHeight="1" x14ac:dyDescent="0.3">
      <c r="A838" s="67"/>
      <c r="B838" s="68"/>
      <c r="C838" s="69"/>
      <c r="D838" s="13"/>
      <c r="E838" s="17"/>
      <c r="F838" s="15"/>
      <c r="G838" s="15"/>
    </row>
    <row r="839" spans="1:7" ht="15.75" customHeight="1" x14ac:dyDescent="0.3">
      <c r="A839" s="70" t="s">
        <v>77</v>
      </c>
      <c r="B839" s="68"/>
      <c r="C839" s="68"/>
      <c r="D839" s="68"/>
      <c r="E839" s="68"/>
      <c r="F839" s="69"/>
      <c r="G839" s="15">
        <f>SUM(G838)</f>
        <v>0</v>
      </c>
    </row>
    <row r="840" spans="1:7" ht="15.75" customHeight="1" x14ac:dyDescent="0.3">
      <c r="A840" s="73" t="s">
        <v>105</v>
      </c>
      <c r="B840" s="68"/>
      <c r="C840" s="68"/>
      <c r="D840" s="68"/>
      <c r="E840" s="68"/>
      <c r="F840" s="68"/>
      <c r="G840" s="69"/>
    </row>
    <row r="841" spans="1:7" ht="15.75" customHeight="1" x14ac:dyDescent="0.3">
      <c r="A841" s="72" t="s">
        <v>106</v>
      </c>
      <c r="B841" s="68"/>
      <c r="C841" s="69"/>
      <c r="D841" s="10" t="s">
        <v>58</v>
      </c>
      <c r="E841" s="11" t="s">
        <v>108</v>
      </c>
      <c r="F841" s="12" t="s">
        <v>62</v>
      </c>
      <c r="G841" s="12" t="s">
        <v>109</v>
      </c>
    </row>
    <row r="842" spans="1:7" ht="15.75" customHeight="1" x14ac:dyDescent="0.3">
      <c r="A842" s="67"/>
      <c r="B842" s="68"/>
      <c r="C842" s="69"/>
      <c r="D842" s="18"/>
      <c r="E842" s="17"/>
      <c r="F842" s="15"/>
      <c r="G842" s="15"/>
    </row>
    <row r="843" spans="1:7" ht="15.75" customHeight="1" x14ac:dyDescent="0.3">
      <c r="A843" s="67" t="s">
        <v>112</v>
      </c>
      <c r="B843" s="68"/>
      <c r="C843" s="69"/>
      <c r="D843" s="18" t="s">
        <v>113</v>
      </c>
      <c r="E843" s="17">
        <v>0.1</v>
      </c>
      <c r="F843" s="19">
        <v>120000</v>
      </c>
      <c r="G843" s="15">
        <f t="shared" ref="G843:G844" si="54">IF(A843=0,"",(E843*F843))</f>
        <v>12000</v>
      </c>
    </row>
    <row r="844" spans="1:7" ht="15.75" customHeight="1" x14ac:dyDescent="0.3">
      <c r="A844" s="67" t="s">
        <v>138</v>
      </c>
      <c r="B844" s="68"/>
      <c r="C844" s="69"/>
      <c r="D844" s="18" t="s">
        <v>113</v>
      </c>
      <c r="E844" s="17">
        <f>+E843</f>
        <v>0.1</v>
      </c>
      <c r="F844" s="19">
        <v>70000</v>
      </c>
      <c r="G844" s="15">
        <f t="shared" si="54"/>
        <v>7000</v>
      </c>
    </row>
    <row r="845" spans="1:7" ht="15.75" customHeight="1" x14ac:dyDescent="0.3">
      <c r="A845" s="70" t="s">
        <v>77</v>
      </c>
      <c r="B845" s="68"/>
      <c r="C845" s="68"/>
      <c r="D845" s="68"/>
      <c r="E845" s="68"/>
      <c r="F845" s="69"/>
      <c r="G845" s="15">
        <f>SUM(G843:G844)</f>
        <v>19000</v>
      </c>
    </row>
    <row r="846" spans="1:7" ht="15.75" customHeight="1" x14ac:dyDescent="0.3">
      <c r="A846" s="72"/>
      <c r="B846" s="68"/>
      <c r="C846" s="68"/>
      <c r="D846" s="68"/>
      <c r="E846" s="68"/>
      <c r="F846" s="68"/>
      <c r="G846" s="69"/>
    </row>
    <row r="847" spans="1:7" ht="15.75" customHeight="1" x14ac:dyDescent="0.3">
      <c r="A847" s="70" t="s">
        <v>123</v>
      </c>
      <c r="B847" s="68"/>
      <c r="C847" s="68"/>
      <c r="D847" s="68"/>
      <c r="E847" s="68"/>
      <c r="F847" s="69"/>
      <c r="G847" s="12">
        <f>ROUND(G828+G835+G839+G845,0)</f>
        <v>119150</v>
      </c>
    </row>
    <row r="848" spans="1:7" ht="15.75" customHeight="1" x14ac:dyDescent="0.3"/>
    <row r="849" spans="1:7" ht="15.75" customHeight="1" x14ac:dyDescent="0.3"/>
    <row r="850" spans="1:7" ht="21" customHeight="1" x14ac:dyDescent="0.3">
      <c r="A850" s="74"/>
      <c r="B850" s="75"/>
      <c r="C850" s="75"/>
      <c r="D850" s="76"/>
      <c r="E850" s="74" t="s">
        <v>42</v>
      </c>
      <c r="F850" s="75"/>
      <c r="G850" s="76"/>
    </row>
    <row r="851" spans="1:7" ht="21" customHeight="1" x14ac:dyDescent="0.3">
      <c r="A851" s="77"/>
      <c r="B851" s="78"/>
      <c r="C851" s="78"/>
      <c r="D851" s="79"/>
      <c r="E851" s="77"/>
      <c r="F851" s="78"/>
      <c r="G851" s="79"/>
    </row>
    <row r="852" spans="1:7" ht="15.75" customHeight="1" x14ac:dyDescent="0.3">
      <c r="A852" s="6"/>
      <c r="B852" s="7"/>
      <c r="C852" s="7"/>
      <c r="D852" s="7"/>
      <c r="E852" s="7"/>
      <c r="F852" s="7"/>
      <c r="G852" s="8"/>
    </row>
    <row r="853" spans="1:7" ht="15.75" customHeight="1" x14ac:dyDescent="0.3">
      <c r="A853" s="5" t="s">
        <v>46</v>
      </c>
      <c r="B853" s="9">
        <v>46251</v>
      </c>
      <c r="C853" s="7"/>
      <c r="D853" s="7"/>
      <c r="E853" s="7"/>
      <c r="F853" s="7"/>
      <c r="G853" s="8"/>
    </row>
    <row r="854" spans="1:7" ht="15.75" customHeight="1" x14ac:dyDescent="0.3">
      <c r="A854" s="80">
        <f>+PRESUPUESTO!A38</f>
        <v>6.1</v>
      </c>
      <c r="B854" s="74" t="str">
        <f>+PRESUPUESTO!B38</f>
        <v>Canalización eléctrica subterránea para nuevas cargas, incluye ductería, cajas de paso, accesorios, excavación, relleno y compactación</v>
      </c>
      <c r="C854" s="75"/>
      <c r="D854" s="75"/>
      <c r="E854" s="75"/>
      <c r="F854" s="76"/>
      <c r="G854" s="81" t="str">
        <f>+PRESUPUESTO!C38</f>
        <v>gl</v>
      </c>
    </row>
    <row r="855" spans="1:7" ht="15.75" customHeight="1" x14ac:dyDescent="0.3">
      <c r="A855" s="77"/>
      <c r="B855" s="77"/>
      <c r="C855" s="78"/>
      <c r="D855" s="78"/>
      <c r="E855" s="78"/>
      <c r="F855" s="79"/>
      <c r="G855" s="79"/>
    </row>
    <row r="856" spans="1:7" ht="15.75" customHeight="1" x14ac:dyDescent="0.3">
      <c r="A856" s="71" t="s">
        <v>54</v>
      </c>
      <c r="B856" s="68"/>
      <c r="C856" s="68"/>
      <c r="D856" s="68"/>
      <c r="E856" s="68"/>
      <c r="F856" s="68"/>
      <c r="G856" s="69"/>
    </row>
    <row r="857" spans="1:7" ht="15.75" customHeight="1" x14ac:dyDescent="0.3">
      <c r="A857" s="72" t="s">
        <v>57</v>
      </c>
      <c r="B857" s="68"/>
      <c r="C857" s="69"/>
      <c r="D857" s="10" t="s">
        <v>58</v>
      </c>
      <c r="E857" s="11" t="s">
        <v>60</v>
      </c>
      <c r="F857" s="12" t="s">
        <v>62</v>
      </c>
      <c r="G857" s="12" t="s">
        <v>63</v>
      </c>
    </row>
    <row r="858" spans="1:7" ht="15.75" customHeight="1" x14ac:dyDescent="0.3">
      <c r="A858" s="67" t="s">
        <v>128</v>
      </c>
      <c r="B858" s="68"/>
      <c r="C858" s="69"/>
      <c r="D858" s="13" t="s">
        <v>129</v>
      </c>
      <c r="E858" s="14">
        <v>0.1</v>
      </c>
      <c r="F858" s="15">
        <f>G876</f>
        <v>345000</v>
      </c>
      <c r="G858" s="15">
        <f>IF(A858=0,"",(E858*F858))</f>
        <v>34500</v>
      </c>
    </row>
    <row r="859" spans="1:7" ht="15.75" customHeight="1" x14ac:dyDescent="0.3">
      <c r="A859" s="82"/>
      <c r="B859" s="68"/>
      <c r="C859" s="69"/>
      <c r="D859" s="13"/>
      <c r="E859" s="14"/>
      <c r="F859" s="15"/>
      <c r="G859" s="15"/>
    </row>
    <row r="860" spans="1:7" ht="15.75" customHeight="1" x14ac:dyDescent="0.3">
      <c r="A860" s="70" t="s">
        <v>77</v>
      </c>
      <c r="B860" s="68"/>
      <c r="C860" s="68"/>
      <c r="D860" s="68"/>
      <c r="E860" s="68"/>
      <c r="F860" s="69"/>
      <c r="G860" s="15">
        <f>SUM(G858:G859)</f>
        <v>34500</v>
      </c>
    </row>
    <row r="861" spans="1:7" ht="15.75" customHeight="1" x14ac:dyDescent="0.3">
      <c r="A861" s="73" t="s">
        <v>85</v>
      </c>
      <c r="B861" s="68"/>
      <c r="C861" s="68"/>
      <c r="D861" s="68"/>
      <c r="E861" s="68"/>
      <c r="F861" s="68"/>
      <c r="G861" s="69"/>
    </row>
    <row r="862" spans="1:7" ht="15.75" customHeight="1" x14ac:dyDescent="0.3">
      <c r="A862" s="72" t="s">
        <v>57</v>
      </c>
      <c r="B862" s="68"/>
      <c r="C862" s="69"/>
      <c r="D862" s="10" t="s">
        <v>58</v>
      </c>
      <c r="E862" s="11" t="s">
        <v>60</v>
      </c>
      <c r="F862" s="12" t="s">
        <v>62</v>
      </c>
      <c r="G862" s="12" t="s">
        <v>63</v>
      </c>
    </row>
    <row r="863" spans="1:7" ht="15.75" customHeight="1" x14ac:dyDescent="0.3">
      <c r="A863" s="67" t="s">
        <v>211</v>
      </c>
      <c r="B863" s="68"/>
      <c r="C863" s="69"/>
      <c r="D863" s="13" t="s">
        <v>14</v>
      </c>
      <c r="E863" s="17">
        <v>15</v>
      </c>
      <c r="F863" s="15">
        <v>50000</v>
      </c>
      <c r="G863" s="15">
        <f t="shared" ref="G863:G866" si="55">IF(A863=0,"",(E863*F863))</f>
        <v>750000</v>
      </c>
    </row>
    <row r="864" spans="1:7" ht="15.75" customHeight="1" x14ac:dyDescent="0.3">
      <c r="A864" s="67" t="s">
        <v>212</v>
      </c>
      <c r="B864" s="68"/>
      <c r="C864" s="69"/>
      <c r="D864" s="13" t="s">
        <v>17</v>
      </c>
      <c r="E864" s="17">
        <v>1</v>
      </c>
      <c r="F864" s="15">
        <v>120000</v>
      </c>
      <c r="G864" s="15">
        <f t="shared" si="55"/>
        <v>120000</v>
      </c>
    </row>
    <row r="865" spans="1:7" ht="15.75" customHeight="1" x14ac:dyDescent="0.3">
      <c r="A865" s="67" t="s">
        <v>213</v>
      </c>
      <c r="B865" s="68"/>
      <c r="C865" s="69"/>
      <c r="D865" s="13" t="s">
        <v>104</v>
      </c>
      <c r="E865" s="17">
        <v>1</v>
      </c>
      <c r="F865" s="15">
        <v>20000</v>
      </c>
      <c r="G865" s="15">
        <f t="shared" si="55"/>
        <v>20000</v>
      </c>
    </row>
    <row r="866" spans="1:7" ht="15.75" customHeight="1" x14ac:dyDescent="0.3">
      <c r="A866" s="67"/>
      <c r="B866" s="68"/>
      <c r="C866" s="69"/>
      <c r="D866" s="13" t="e">
        <f>IF(A1079=0,"",(VLOOKUP(A1079,[2]MATERIALES!$C$5:$E$589,2,FALSE)))</f>
        <v>#N/A</v>
      </c>
      <c r="E866" s="17"/>
      <c r="F866" s="15" t="e">
        <f>IF(A1079=0,"",(VLOOKUP(A1079,[2]MATERIALES!$C$5:$E$589,3,FALSE)))</f>
        <v>#N/A</v>
      </c>
      <c r="G866" s="15" t="str">
        <f t="shared" si="55"/>
        <v/>
      </c>
    </row>
    <row r="867" spans="1:7" ht="15.75" customHeight="1" x14ac:dyDescent="0.3">
      <c r="A867" s="70" t="s">
        <v>77</v>
      </c>
      <c r="B867" s="68"/>
      <c r="C867" s="68"/>
      <c r="D867" s="68"/>
      <c r="E867" s="68"/>
      <c r="F867" s="69"/>
      <c r="G867" s="15">
        <f>SUM(G863:G866)</f>
        <v>890000</v>
      </c>
    </row>
    <row r="868" spans="1:7" ht="15.75" customHeight="1" x14ac:dyDescent="0.3">
      <c r="A868" s="71" t="s">
        <v>100</v>
      </c>
      <c r="B868" s="68"/>
      <c r="C868" s="68"/>
      <c r="D868" s="68"/>
      <c r="E868" s="68"/>
      <c r="F868" s="68"/>
      <c r="G868" s="69"/>
    </row>
    <row r="869" spans="1:7" ht="15.75" customHeight="1" x14ac:dyDescent="0.3">
      <c r="A869" s="72" t="s">
        <v>57</v>
      </c>
      <c r="B869" s="68"/>
      <c r="C869" s="69"/>
      <c r="D869" s="10" t="s">
        <v>58</v>
      </c>
      <c r="E869" s="11" t="s">
        <v>60</v>
      </c>
      <c r="F869" s="12" t="s">
        <v>62</v>
      </c>
      <c r="G869" s="12" t="s">
        <v>63</v>
      </c>
    </row>
    <row r="870" spans="1:7" ht="15.75" customHeight="1" x14ac:dyDescent="0.3">
      <c r="A870" s="67"/>
      <c r="B870" s="68"/>
      <c r="C870" s="69"/>
      <c r="D870" s="13"/>
      <c r="E870" s="17"/>
      <c r="F870" s="15"/>
      <c r="G870" s="15"/>
    </row>
    <row r="871" spans="1:7" ht="15.75" customHeight="1" x14ac:dyDescent="0.3">
      <c r="A871" s="70" t="s">
        <v>77</v>
      </c>
      <c r="B871" s="68"/>
      <c r="C871" s="68"/>
      <c r="D871" s="68"/>
      <c r="E871" s="68"/>
      <c r="F871" s="69"/>
      <c r="G871" s="15">
        <f>SUM(G870)</f>
        <v>0</v>
      </c>
    </row>
    <row r="872" spans="1:7" ht="15.75" customHeight="1" x14ac:dyDescent="0.3">
      <c r="A872" s="73" t="s">
        <v>105</v>
      </c>
      <c r="B872" s="68"/>
      <c r="C872" s="68"/>
      <c r="D872" s="68"/>
      <c r="E872" s="68"/>
      <c r="F872" s="68"/>
      <c r="G872" s="69"/>
    </row>
    <row r="873" spans="1:7" ht="15.75" customHeight="1" x14ac:dyDescent="0.3">
      <c r="A873" s="72" t="s">
        <v>106</v>
      </c>
      <c r="B873" s="68"/>
      <c r="C873" s="69"/>
      <c r="D873" s="10" t="s">
        <v>58</v>
      </c>
      <c r="E873" s="11" t="s">
        <v>108</v>
      </c>
      <c r="F873" s="12" t="s">
        <v>62</v>
      </c>
      <c r="G873" s="12" t="s">
        <v>109</v>
      </c>
    </row>
    <row r="874" spans="1:7" ht="15.75" customHeight="1" x14ac:dyDescent="0.3">
      <c r="A874" s="67" t="s">
        <v>214</v>
      </c>
      <c r="B874" s="68"/>
      <c r="C874" s="69"/>
      <c r="D874" s="18" t="s">
        <v>113</v>
      </c>
      <c r="E874" s="17">
        <v>1.5</v>
      </c>
      <c r="F874" s="15">
        <v>140000</v>
      </c>
      <c r="G874" s="15">
        <f t="shared" ref="G874:G875" si="56">IF(A874=0,"",(E874*F874))</f>
        <v>210000</v>
      </c>
    </row>
    <row r="875" spans="1:7" ht="15.75" customHeight="1" x14ac:dyDescent="0.3">
      <c r="A875" s="67" t="s">
        <v>215</v>
      </c>
      <c r="B875" s="68"/>
      <c r="C875" s="69"/>
      <c r="D875" s="18" t="s">
        <v>113</v>
      </c>
      <c r="E875" s="17">
        <f>+E874</f>
        <v>1.5</v>
      </c>
      <c r="F875" s="19">
        <v>90000</v>
      </c>
      <c r="G875" s="15">
        <f t="shared" si="56"/>
        <v>135000</v>
      </c>
    </row>
    <row r="876" spans="1:7" ht="15.75" customHeight="1" x14ac:dyDescent="0.3">
      <c r="A876" s="70" t="s">
        <v>77</v>
      </c>
      <c r="B876" s="68"/>
      <c r="C876" s="68"/>
      <c r="D876" s="68"/>
      <c r="E876" s="68"/>
      <c r="F876" s="69"/>
      <c r="G876" s="15">
        <f>SUM(G874:G875)</f>
        <v>345000</v>
      </c>
    </row>
    <row r="877" spans="1:7" ht="15.75" customHeight="1" x14ac:dyDescent="0.3">
      <c r="A877" s="72"/>
      <c r="B877" s="68"/>
      <c r="C877" s="68"/>
      <c r="D877" s="68"/>
      <c r="E877" s="68"/>
      <c r="F877" s="68"/>
      <c r="G877" s="69"/>
    </row>
    <row r="878" spans="1:7" ht="15.75" customHeight="1" x14ac:dyDescent="0.3">
      <c r="A878" s="70" t="s">
        <v>123</v>
      </c>
      <c r="B878" s="68"/>
      <c r="C878" s="68"/>
      <c r="D878" s="68"/>
      <c r="E878" s="68"/>
      <c r="F878" s="69"/>
      <c r="G878" s="12">
        <f>ROUND(G860+G867+G871+G876,0)</f>
        <v>1269500</v>
      </c>
    </row>
    <row r="879" spans="1:7" ht="15.75" customHeight="1" x14ac:dyDescent="0.3"/>
    <row r="880" spans="1:7" ht="15.75" customHeight="1" x14ac:dyDescent="0.3"/>
    <row r="881" spans="1:26" ht="15.75" customHeight="1" x14ac:dyDescent="0.3">
      <c r="A881" s="74"/>
      <c r="B881" s="75"/>
      <c r="C881" s="75"/>
      <c r="D881" s="76"/>
      <c r="E881" s="74" t="s">
        <v>42</v>
      </c>
      <c r="F881" s="75"/>
      <c r="G881" s="76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24.75" customHeight="1" x14ac:dyDescent="0.3">
      <c r="A882" s="77"/>
      <c r="B882" s="78"/>
      <c r="C882" s="78"/>
      <c r="D882" s="79"/>
      <c r="E882" s="77"/>
      <c r="F882" s="78"/>
      <c r="G882" s="79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5.75" customHeight="1" x14ac:dyDescent="0.3">
      <c r="A883" s="6"/>
      <c r="B883" s="7"/>
      <c r="C883" s="7"/>
      <c r="D883" s="7"/>
      <c r="E883" s="7"/>
      <c r="F883" s="7"/>
      <c r="G883" s="8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5.75" customHeight="1" x14ac:dyDescent="0.3">
      <c r="A884" s="5" t="s">
        <v>46</v>
      </c>
      <c r="B884" s="9">
        <v>46251</v>
      </c>
      <c r="C884" s="7"/>
      <c r="D884" s="7"/>
      <c r="E884" s="7"/>
      <c r="F884" s="7"/>
      <c r="G884" s="8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36" customHeight="1" x14ac:dyDescent="0.3">
      <c r="A885" s="84">
        <f>+PRESUPUESTO!A39</f>
        <v>6.2</v>
      </c>
      <c r="B885" s="74" t="str">
        <f>+PRESUPUESTO!B39</f>
        <v xml:space="preserve">Acometida eléctrica subterránea para parque, desde poste de energía existente hasta tablero general, longitud aproximada 20 m, incluye suministro e instalación de conductor de acometida, tablero de distribución, sistema de puesta a tierra, protecciones eléctricas, accesorios de conexión, señalización. </v>
      </c>
      <c r="C885" s="75"/>
      <c r="D885" s="75"/>
      <c r="E885" s="75"/>
      <c r="F885" s="76"/>
      <c r="G885" s="86" t="str">
        <f>+PRESUPUESTO!C39</f>
        <v>gl</v>
      </c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36" customHeight="1" x14ac:dyDescent="0.3">
      <c r="A886" s="85"/>
      <c r="B886" s="77"/>
      <c r="C886" s="78"/>
      <c r="D886" s="78"/>
      <c r="E886" s="78"/>
      <c r="F886" s="79"/>
      <c r="G886" s="85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5.75" customHeight="1" x14ac:dyDescent="0.3">
      <c r="A887" s="71" t="s">
        <v>54</v>
      </c>
      <c r="B887" s="68"/>
      <c r="C887" s="68"/>
      <c r="D887" s="68"/>
      <c r="E887" s="68"/>
      <c r="F887" s="68"/>
      <c r="G887" s="69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5.75" customHeight="1" x14ac:dyDescent="0.3">
      <c r="A888" s="72" t="s">
        <v>57</v>
      </c>
      <c r="B888" s="68"/>
      <c r="C888" s="69"/>
      <c r="D888" s="10" t="s">
        <v>58</v>
      </c>
      <c r="E888" s="11" t="s">
        <v>60</v>
      </c>
      <c r="F888" s="12" t="s">
        <v>62</v>
      </c>
      <c r="G888" s="12" t="s">
        <v>63</v>
      </c>
      <c r="H888" s="23"/>
      <c r="I888" s="23"/>
      <c r="J888" s="24"/>
      <c r="K888" s="25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5.75" customHeight="1" x14ac:dyDescent="0.3">
      <c r="A889" s="67" t="s">
        <v>128</v>
      </c>
      <c r="B889" s="68"/>
      <c r="C889" s="69"/>
      <c r="D889" s="13" t="s">
        <v>129</v>
      </c>
      <c r="E889" s="14">
        <v>0.05</v>
      </c>
      <c r="F889" s="15">
        <f>G906</f>
        <v>460000</v>
      </c>
      <c r="G889" s="15">
        <f>IF(A889=0,"",(E889*F889))</f>
        <v>23000</v>
      </c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5.75" customHeight="1" x14ac:dyDescent="0.3">
      <c r="A890" s="70" t="s">
        <v>77</v>
      </c>
      <c r="B890" s="68"/>
      <c r="C890" s="68"/>
      <c r="D890" s="68"/>
      <c r="E890" s="68"/>
      <c r="F890" s="69"/>
      <c r="G890" s="15">
        <f>SUM(G889)</f>
        <v>23000</v>
      </c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21" customHeight="1" x14ac:dyDescent="0.3">
      <c r="A891" s="73" t="s">
        <v>85</v>
      </c>
      <c r="B891" s="68"/>
      <c r="C891" s="68"/>
      <c r="D891" s="68"/>
      <c r="E891" s="68"/>
      <c r="F891" s="68"/>
      <c r="G891" s="69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21" customHeight="1" x14ac:dyDescent="0.3">
      <c r="A892" s="72" t="s">
        <v>57</v>
      </c>
      <c r="B892" s="68"/>
      <c r="C892" s="69"/>
      <c r="D892" s="10" t="s">
        <v>58</v>
      </c>
      <c r="E892" s="11" t="s">
        <v>60</v>
      </c>
      <c r="F892" s="12" t="s">
        <v>62</v>
      </c>
      <c r="G892" s="12" t="s">
        <v>63</v>
      </c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29.25" customHeight="1" x14ac:dyDescent="0.3">
      <c r="A893" s="83" t="s">
        <v>275</v>
      </c>
      <c r="B893" s="68"/>
      <c r="C893" s="69"/>
      <c r="D893" s="13" t="s">
        <v>216</v>
      </c>
      <c r="E893" s="17">
        <v>45</v>
      </c>
      <c r="F893" s="15">
        <v>25000</v>
      </c>
      <c r="G893" s="15">
        <f t="shared" ref="G893:G896" si="57">IF(A893=0,"",(E893*F893))</f>
        <v>1125000</v>
      </c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24" customHeight="1" x14ac:dyDescent="0.3">
      <c r="A894" s="83" t="s">
        <v>217</v>
      </c>
      <c r="B894" s="68"/>
      <c r="C894" s="69"/>
      <c r="D894" s="13" t="s">
        <v>17</v>
      </c>
      <c r="E894" s="17">
        <v>1</v>
      </c>
      <c r="F894" s="15">
        <v>480000</v>
      </c>
      <c r="G894" s="15">
        <f t="shared" si="57"/>
        <v>480000</v>
      </c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24" customHeight="1" x14ac:dyDescent="0.3">
      <c r="A895" s="83" t="s">
        <v>218</v>
      </c>
      <c r="B895" s="68"/>
      <c r="C895" s="69"/>
      <c r="D895" s="13" t="s">
        <v>104</v>
      </c>
      <c r="E895" s="17">
        <v>1</v>
      </c>
      <c r="F895" s="15">
        <v>300000</v>
      </c>
      <c r="G895" s="15">
        <f t="shared" si="57"/>
        <v>300000</v>
      </c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24" customHeight="1" x14ac:dyDescent="0.3">
      <c r="A896" s="83" t="s">
        <v>219</v>
      </c>
      <c r="B896" s="68"/>
      <c r="C896" s="69"/>
      <c r="D896" s="13" t="s">
        <v>104</v>
      </c>
      <c r="E896" s="17">
        <v>1</v>
      </c>
      <c r="F896" s="15">
        <v>250000</v>
      </c>
      <c r="G896" s="15">
        <f t="shared" si="57"/>
        <v>250000</v>
      </c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5.75" customHeight="1" x14ac:dyDescent="0.3">
      <c r="A897" s="70" t="s">
        <v>77</v>
      </c>
      <c r="B897" s="68"/>
      <c r="C897" s="68"/>
      <c r="D897" s="68"/>
      <c r="E897" s="68"/>
      <c r="F897" s="69"/>
      <c r="G897" s="15">
        <f>SUM(G893:G896)</f>
        <v>2155000</v>
      </c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5.75" customHeight="1" x14ac:dyDescent="0.3">
      <c r="A898" s="71" t="s">
        <v>100</v>
      </c>
      <c r="B898" s="68"/>
      <c r="C898" s="68"/>
      <c r="D898" s="68"/>
      <c r="E898" s="68"/>
      <c r="F898" s="68"/>
      <c r="G898" s="69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5.75" customHeight="1" x14ac:dyDescent="0.3">
      <c r="A899" s="72" t="s">
        <v>57</v>
      </c>
      <c r="B899" s="68"/>
      <c r="C899" s="69"/>
      <c r="D899" s="10" t="s">
        <v>58</v>
      </c>
      <c r="E899" s="11" t="s">
        <v>60</v>
      </c>
      <c r="F899" s="12" t="s">
        <v>62</v>
      </c>
      <c r="G899" s="12" t="s">
        <v>63</v>
      </c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5.75" customHeight="1" x14ac:dyDescent="0.3">
      <c r="A900" s="67"/>
      <c r="B900" s="68"/>
      <c r="C900" s="69"/>
      <c r="D900" s="13"/>
      <c r="E900" s="17"/>
      <c r="F900" s="15"/>
      <c r="G900" s="15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5.75" customHeight="1" x14ac:dyDescent="0.3">
      <c r="A901" s="70" t="s">
        <v>77</v>
      </c>
      <c r="B901" s="68"/>
      <c r="C901" s="68"/>
      <c r="D901" s="68"/>
      <c r="E901" s="68"/>
      <c r="F901" s="69"/>
      <c r="G901" s="15">
        <f>SUM(G900)</f>
        <v>0</v>
      </c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5.75" customHeight="1" x14ac:dyDescent="0.3">
      <c r="A902" s="73" t="s">
        <v>105</v>
      </c>
      <c r="B902" s="68"/>
      <c r="C902" s="68"/>
      <c r="D902" s="68"/>
      <c r="E902" s="68"/>
      <c r="F902" s="68"/>
      <c r="G902" s="69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5.75" customHeight="1" x14ac:dyDescent="0.3">
      <c r="A903" s="72" t="s">
        <v>106</v>
      </c>
      <c r="B903" s="68"/>
      <c r="C903" s="69"/>
      <c r="D903" s="10" t="s">
        <v>58</v>
      </c>
      <c r="E903" s="11" t="s">
        <v>108</v>
      </c>
      <c r="F903" s="12" t="s">
        <v>62</v>
      </c>
      <c r="G903" s="12" t="s">
        <v>109</v>
      </c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5.75" customHeight="1" x14ac:dyDescent="0.3">
      <c r="A904" s="67" t="s">
        <v>214</v>
      </c>
      <c r="B904" s="68"/>
      <c r="C904" s="69"/>
      <c r="D904" s="10" t="s">
        <v>113</v>
      </c>
      <c r="E904" s="14">
        <v>2</v>
      </c>
      <c r="F904" s="15">
        <v>140000</v>
      </c>
      <c r="G904" s="15">
        <f t="shared" ref="G904:G905" si="58">IF(A904=0,"",(E904*F904))</f>
        <v>280000</v>
      </c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5.75" customHeight="1" x14ac:dyDescent="0.3">
      <c r="A905" s="67" t="s">
        <v>215</v>
      </c>
      <c r="B905" s="68"/>
      <c r="C905" s="69"/>
      <c r="D905" s="18" t="s">
        <v>113</v>
      </c>
      <c r="E905" s="17">
        <v>2</v>
      </c>
      <c r="F905" s="15">
        <v>90000</v>
      </c>
      <c r="G905" s="15">
        <f t="shared" si="58"/>
        <v>180000</v>
      </c>
      <c r="H905" s="23"/>
      <c r="I905" s="23"/>
      <c r="J905" s="26"/>
      <c r="K905" s="26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5.75" customHeight="1" x14ac:dyDescent="0.3">
      <c r="A906" s="70" t="s">
        <v>77</v>
      </c>
      <c r="B906" s="68"/>
      <c r="C906" s="68"/>
      <c r="D906" s="68"/>
      <c r="E906" s="68"/>
      <c r="F906" s="69"/>
      <c r="G906" s="15">
        <f>SUM(G904:G905)</f>
        <v>460000</v>
      </c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5.75" customHeight="1" x14ac:dyDescent="0.3">
      <c r="A907" s="72"/>
      <c r="B907" s="68"/>
      <c r="C907" s="68"/>
      <c r="D907" s="68"/>
      <c r="E907" s="68"/>
      <c r="F907" s="68"/>
      <c r="G907" s="69"/>
      <c r="H907" s="23"/>
      <c r="I907" s="23"/>
      <c r="J907" s="23"/>
      <c r="K907" s="26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5.75" customHeight="1" x14ac:dyDescent="0.3">
      <c r="A908" s="70" t="s">
        <v>123</v>
      </c>
      <c r="B908" s="68"/>
      <c r="C908" s="68"/>
      <c r="D908" s="68"/>
      <c r="E908" s="68"/>
      <c r="F908" s="69"/>
      <c r="G908" s="12">
        <f>ROUND(G890+G897+G901+G906,0)</f>
        <v>2638000</v>
      </c>
      <c r="H908" s="23"/>
      <c r="I908" s="23"/>
      <c r="J908" s="23"/>
      <c r="K908" s="26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5.75" customHeight="1" x14ac:dyDescent="0.3"/>
    <row r="910" spans="1:26" ht="15.75" customHeight="1" x14ac:dyDescent="0.3"/>
    <row r="911" spans="1:26" ht="15.75" customHeight="1" x14ac:dyDescent="0.3">
      <c r="A911" s="74"/>
      <c r="B911" s="75"/>
      <c r="C911" s="75"/>
      <c r="D911" s="76"/>
      <c r="E911" s="74" t="s">
        <v>42</v>
      </c>
      <c r="F911" s="75"/>
      <c r="G911" s="76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24.75" customHeight="1" x14ac:dyDescent="0.3">
      <c r="A912" s="77"/>
      <c r="B912" s="78"/>
      <c r="C912" s="78"/>
      <c r="D912" s="79"/>
      <c r="E912" s="77"/>
      <c r="F912" s="78"/>
      <c r="G912" s="79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5.75" customHeight="1" x14ac:dyDescent="0.3">
      <c r="A913" s="6"/>
      <c r="B913" s="7"/>
      <c r="C913" s="7"/>
      <c r="D913" s="7"/>
      <c r="E913" s="7"/>
      <c r="F913" s="7"/>
      <c r="G913" s="8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5.75" customHeight="1" x14ac:dyDescent="0.3">
      <c r="A914" s="5" t="s">
        <v>46</v>
      </c>
      <c r="B914" s="9">
        <v>46251</v>
      </c>
      <c r="C914" s="7"/>
      <c r="D914" s="7"/>
      <c r="E914" s="7"/>
      <c r="F914" s="7"/>
      <c r="G914" s="8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0.5" customHeight="1" x14ac:dyDescent="0.3">
      <c r="A915" s="84">
        <f>+PRESUPUESTO!A40</f>
        <v>6.3</v>
      </c>
      <c r="B915" s="74" t="str">
        <f>+PRESUPUESTO!B40</f>
        <v>Suministro e instalación de tomacorriente doble con polo a tierra y tapa de seguridad. Incluye Tablero de seguridad para alumbrado exterior, IP65, 4–6 circuitos</v>
      </c>
      <c r="C915" s="75"/>
      <c r="D915" s="75"/>
      <c r="E915" s="75"/>
      <c r="F915" s="76"/>
      <c r="G915" s="86" t="str">
        <f>+PRESUPUESTO!C40</f>
        <v>und</v>
      </c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0.5" customHeight="1" x14ac:dyDescent="0.3">
      <c r="A916" s="85"/>
      <c r="B916" s="77"/>
      <c r="C916" s="78"/>
      <c r="D916" s="78"/>
      <c r="E916" s="78"/>
      <c r="F916" s="79"/>
      <c r="G916" s="85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5.75" customHeight="1" x14ac:dyDescent="0.3">
      <c r="A917" s="71" t="s">
        <v>54</v>
      </c>
      <c r="B917" s="68"/>
      <c r="C917" s="68"/>
      <c r="D917" s="68"/>
      <c r="E917" s="68"/>
      <c r="F917" s="68"/>
      <c r="G917" s="69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5.75" customHeight="1" x14ac:dyDescent="0.3">
      <c r="A918" s="72" t="s">
        <v>57</v>
      </c>
      <c r="B918" s="68"/>
      <c r="C918" s="69"/>
      <c r="D918" s="10" t="s">
        <v>58</v>
      </c>
      <c r="E918" s="11" t="s">
        <v>60</v>
      </c>
      <c r="F918" s="12" t="s">
        <v>62</v>
      </c>
      <c r="G918" s="12" t="s">
        <v>63</v>
      </c>
      <c r="H918" s="23"/>
      <c r="I918" s="23"/>
      <c r="J918" s="24"/>
      <c r="K918" s="25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5.75" customHeight="1" x14ac:dyDescent="0.3">
      <c r="A919" s="67" t="s">
        <v>128</v>
      </c>
      <c r="B919" s="68"/>
      <c r="C919" s="69"/>
      <c r="D919" s="13" t="s">
        <v>129</v>
      </c>
      <c r="E919" s="14">
        <v>0.05</v>
      </c>
      <c r="F919" s="15">
        <f>G939</f>
        <v>15333.333333333339</v>
      </c>
      <c r="G919" s="15">
        <f>IF(A919=0,"",(E919*F919))</f>
        <v>766.66666666666697</v>
      </c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5.75" customHeight="1" x14ac:dyDescent="0.3">
      <c r="A920" s="70" t="s">
        <v>77</v>
      </c>
      <c r="B920" s="68"/>
      <c r="C920" s="68"/>
      <c r="D920" s="68"/>
      <c r="E920" s="68"/>
      <c r="F920" s="69"/>
      <c r="G920" s="15">
        <f>SUM(G919)</f>
        <v>766.66666666666697</v>
      </c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21" customHeight="1" x14ac:dyDescent="0.3">
      <c r="A921" s="73" t="s">
        <v>85</v>
      </c>
      <c r="B921" s="68"/>
      <c r="C921" s="68"/>
      <c r="D921" s="68"/>
      <c r="E921" s="68"/>
      <c r="F921" s="68"/>
      <c r="G921" s="69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21" customHeight="1" x14ac:dyDescent="0.3">
      <c r="A922" s="72" t="s">
        <v>57</v>
      </c>
      <c r="B922" s="68"/>
      <c r="C922" s="69"/>
      <c r="D922" s="10" t="s">
        <v>58</v>
      </c>
      <c r="E922" s="11" t="s">
        <v>60</v>
      </c>
      <c r="F922" s="12" t="s">
        <v>62</v>
      </c>
      <c r="G922" s="12" t="s">
        <v>63</v>
      </c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24" customHeight="1" x14ac:dyDescent="0.3">
      <c r="A923" s="83" t="s">
        <v>220</v>
      </c>
      <c r="B923" s="68"/>
      <c r="C923" s="69"/>
      <c r="D923" s="13" t="s">
        <v>17</v>
      </c>
      <c r="E923" s="17">
        <v>1</v>
      </c>
      <c r="F923" s="15">
        <v>18000</v>
      </c>
      <c r="G923" s="15">
        <f t="shared" ref="G923:G929" si="59">IF(A923=0,"",(E923*F923))</f>
        <v>18000</v>
      </c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24" customHeight="1" x14ac:dyDescent="0.3">
      <c r="A924" s="83" t="s">
        <v>221</v>
      </c>
      <c r="B924" s="68"/>
      <c r="C924" s="69"/>
      <c r="D924" s="13" t="s">
        <v>17</v>
      </c>
      <c r="E924" s="17">
        <v>1</v>
      </c>
      <c r="F924" s="15">
        <v>4000</v>
      </c>
      <c r="G924" s="15">
        <f t="shared" si="59"/>
        <v>4000</v>
      </c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24" customHeight="1" x14ac:dyDescent="0.3">
      <c r="A925" s="83" t="s">
        <v>222</v>
      </c>
      <c r="B925" s="68"/>
      <c r="C925" s="69"/>
      <c r="D925" s="13" t="s">
        <v>14</v>
      </c>
      <c r="E925" s="17">
        <v>12</v>
      </c>
      <c r="F925" s="15">
        <v>4500</v>
      </c>
      <c r="G925" s="15">
        <f t="shared" si="59"/>
        <v>54000</v>
      </c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24" customHeight="1" x14ac:dyDescent="0.3">
      <c r="A926" s="83" t="s">
        <v>223</v>
      </c>
      <c r="B926" s="68"/>
      <c r="C926" s="69"/>
      <c r="D926" s="13" t="s">
        <v>14</v>
      </c>
      <c r="E926" s="17">
        <v>4</v>
      </c>
      <c r="F926" s="15">
        <v>3500</v>
      </c>
      <c r="G926" s="15">
        <f t="shared" si="59"/>
        <v>14000</v>
      </c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24" customHeight="1" x14ac:dyDescent="0.3">
      <c r="A927" s="83" t="s">
        <v>224</v>
      </c>
      <c r="B927" s="68"/>
      <c r="C927" s="69"/>
      <c r="D927" s="13" t="s">
        <v>104</v>
      </c>
      <c r="E927" s="17">
        <v>1</v>
      </c>
      <c r="F927" s="15">
        <v>8000</v>
      </c>
      <c r="G927" s="15">
        <f t="shared" si="59"/>
        <v>8000</v>
      </c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24" customHeight="1" x14ac:dyDescent="0.3">
      <c r="A928" s="83" t="s">
        <v>225</v>
      </c>
      <c r="B928" s="68"/>
      <c r="C928" s="69"/>
      <c r="D928" s="13" t="s">
        <v>104</v>
      </c>
      <c r="E928" s="17">
        <v>1</v>
      </c>
      <c r="F928" s="15">
        <v>3000</v>
      </c>
      <c r="G928" s="15">
        <f t="shared" si="59"/>
        <v>3000</v>
      </c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24" customHeight="1" x14ac:dyDescent="0.3">
      <c r="A929" s="83" t="s">
        <v>226</v>
      </c>
      <c r="B929" s="68"/>
      <c r="C929" s="69"/>
      <c r="D929" s="13" t="s">
        <v>17</v>
      </c>
      <c r="E929" s="17">
        <v>0.5</v>
      </c>
      <c r="F929" s="15">
        <v>250000</v>
      </c>
      <c r="G929" s="15">
        <f t="shared" si="59"/>
        <v>125000</v>
      </c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5.75" customHeight="1" x14ac:dyDescent="0.3">
      <c r="A930" s="70" t="s">
        <v>77</v>
      </c>
      <c r="B930" s="68"/>
      <c r="C930" s="68"/>
      <c r="D930" s="68"/>
      <c r="E930" s="68"/>
      <c r="F930" s="69"/>
      <c r="G930" s="15">
        <f>SUM(G923:G929)</f>
        <v>226000</v>
      </c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5.75" customHeight="1" x14ac:dyDescent="0.3">
      <c r="A931" s="71" t="s">
        <v>100</v>
      </c>
      <c r="B931" s="68"/>
      <c r="C931" s="68"/>
      <c r="D931" s="68"/>
      <c r="E931" s="68"/>
      <c r="F931" s="68"/>
      <c r="G931" s="69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5.75" customHeight="1" x14ac:dyDescent="0.3">
      <c r="A932" s="72" t="s">
        <v>57</v>
      </c>
      <c r="B932" s="68"/>
      <c r="C932" s="69"/>
      <c r="D932" s="10" t="s">
        <v>58</v>
      </c>
      <c r="E932" s="11" t="s">
        <v>60</v>
      </c>
      <c r="F932" s="12" t="s">
        <v>62</v>
      </c>
      <c r="G932" s="12" t="s">
        <v>63</v>
      </c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5.75" customHeight="1" x14ac:dyDescent="0.3">
      <c r="A933" s="67"/>
      <c r="B933" s="68"/>
      <c r="C933" s="69"/>
      <c r="D933" s="13"/>
      <c r="E933" s="17"/>
      <c r="F933" s="15"/>
      <c r="G933" s="15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5.75" customHeight="1" x14ac:dyDescent="0.3">
      <c r="A934" s="70" t="s">
        <v>77</v>
      </c>
      <c r="B934" s="68"/>
      <c r="C934" s="68"/>
      <c r="D934" s="68"/>
      <c r="E934" s="68"/>
      <c r="F934" s="69"/>
      <c r="G934" s="15">
        <f>SUM(G933)</f>
        <v>0</v>
      </c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5.75" customHeight="1" x14ac:dyDescent="0.3">
      <c r="A935" s="73" t="s">
        <v>105</v>
      </c>
      <c r="B935" s="68"/>
      <c r="C935" s="68"/>
      <c r="D935" s="68"/>
      <c r="E935" s="68"/>
      <c r="F935" s="68"/>
      <c r="G935" s="69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5.75" customHeight="1" x14ac:dyDescent="0.3">
      <c r="A936" s="72" t="s">
        <v>106</v>
      </c>
      <c r="B936" s="68"/>
      <c r="C936" s="69"/>
      <c r="D936" s="10" t="s">
        <v>58</v>
      </c>
      <c r="E936" s="11" t="s">
        <v>108</v>
      </c>
      <c r="F936" s="12" t="s">
        <v>62</v>
      </c>
      <c r="G936" s="12" t="s">
        <v>109</v>
      </c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  <c r="W936" s="23"/>
      <c r="X936" s="23"/>
      <c r="Y936" s="23"/>
      <c r="Z936" s="23"/>
    </row>
    <row r="937" spans="1:26" ht="15.75" customHeight="1" x14ac:dyDescent="0.3">
      <c r="A937" s="67" t="s">
        <v>214</v>
      </c>
      <c r="B937" s="68"/>
      <c r="C937" s="69"/>
      <c r="D937" s="10" t="s">
        <v>113</v>
      </c>
      <c r="E937" s="14">
        <v>6.6666666666666693E-2</v>
      </c>
      <c r="F937" s="15">
        <v>140000</v>
      </c>
      <c r="G937" s="15">
        <f t="shared" ref="G937:G938" si="60">IF(A937=0,"",(E937*F937))</f>
        <v>9333.3333333333376</v>
      </c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  <c r="W937" s="23"/>
      <c r="X937" s="23"/>
      <c r="Y937" s="23"/>
      <c r="Z937" s="23"/>
    </row>
    <row r="938" spans="1:26" ht="15.75" customHeight="1" x14ac:dyDescent="0.3">
      <c r="A938" s="67" t="s">
        <v>215</v>
      </c>
      <c r="B938" s="68"/>
      <c r="C938" s="69"/>
      <c r="D938" s="18" t="s">
        <v>113</v>
      </c>
      <c r="E938" s="17">
        <f>+E937</f>
        <v>6.6666666666666693E-2</v>
      </c>
      <c r="F938" s="15">
        <v>90000</v>
      </c>
      <c r="G938" s="15">
        <f t="shared" si="60"/>
        <v>6000.0000000000027</v>
      </c>
      <c r="H938" s="23"/>
      <c r="I938" s="23"/>
      <c r="J938" s="26"/>
      <c r="K938" s="26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  <c r="W938" s="23"/>
      <c r="X938" s="23"/>
      <c r="Y938" s="23"/>
      <c r="Z938" s="23"/>
    </row>
    <row r="939" spans="1:26" ht="15.75" customHeight="1" x14ac:dyDescent="0.3">
      <c r="A939" s="70" t="s">
        <v>77</v>
      </c>
      <c r="B939" s="68"/>
      <c r="C939" s="68"/>
      <c r="D939" s="68"/>
      <c r="E939" s="68"/>
      <c r="F939" s="69"/>
      <c r="G939" s="15">
        <f>SUM(G937:G938)</f>
        <v>15333.333333333339</v>
      </c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  <c r="W939" s="23"/>
      <c r="X939" s="23"/>
      <c r="Y939" s="23"/>
      <c r="Z939" s="23"/>
    </row>
    <row r="940" spans="1:26" ht="15.75" customHeight="1" x14ac:dyDescent="0.3">
      <c r="A940" s="72"/>
      <c r="B940" s="68"/>
      <c r="C940" s="68"/>
      <c r="D940" s="68"/>
      <c r="E940" s="68"/>
      <c r="F940" s="68"/>
      <c r="G940" s="69"/>
      <c r="H940" s="23"/>
      <c r="I940" s="23"/>
      <c r="J940" s="23"/>
      <c r="K940" s="26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  <c r="W940" s="23"/>
      <c r="X940" s="23"/>
      <c r="Y940" s="23"/>
      <c r="Z940" s="23"/>
    </row>
    <row r="941" spans="1:26" ht="15.75" customHeight="1" x14ac:dyDescent="0.3">
      <c r="A941" s="70" t="s">
        <v>123</v>
      </c>
      <c r="B941" s="68"/>
      <c r="C941" s="68"/>
      <c r="D941" s="68"/>
      <c r="E941" s="68"/>
      <c r="F941" s="69"/>
      <c r="G941" s="12">
        <f>ROUND(G920+G930+G934+G939,0)</f>
        <v>242100</v>
      </c>
      <c r="H941" s="23"/>
      <c r="I941" s="23"/>
      <c r="J941" s="23"/>
      <c r="K941" s="26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  <c r="W941" s="23"/>
      <c r="X941" s="23"/>
      <c r="Y941" s="23"/>
      <c r="Z941" s="23"/>
    </row>
    <row r="942" spans="1:26" ht="15.75" customHeight="1" x14ac:dyDescent="0.3"/>
    <row r="943" spans="1:26" ht="15.75" customHeight="1" x14ac:dyDescent="0.3"/>
    <row r="944" spans="1:26" ht="15.75" customHeight="1" x14ac:dyDescent="0.3">
      <c r="A944" s="74"/>
      <c r="B944" s="75"/>
      <c r="C944" s="75"/>
      <c r="D944" s="76"/>
      <c r="E944" s="74" t="s">
        <v>42</v>
      </c>
      <c r="F944" s="75"/>
      <c r="G944" s="76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  <c r="W944" s="23"/>
      <c r="X944" s="23"/>
      <c r="Y944" s="23"/>
      <c r="Z944" s="23"/>
    </row>
    <row r="945" spans="1:26" ht="24.75" customHeight="1" x14ac:dyDescent="0.3">
      <c r="A945" s="77"/>
      <c r="B945" s="78"/>
      <c r="C945" s="78"/>
      <c r="D945" s="79"/>
      <c r="E945" s="77"/>
      <c r="F945" s="78"/>
      <c r="G945" s="79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  <c r="W945" s="23"/>
      <c r="X945" s="23"/>
      <c r="Y945" s="23"/>
      <c r="Z945" s="23"/>
    </row>
    <row r="946" spans="1:26" ht="15.75" customHeight="1" x14ac:dyDescent="0.3">
      <c r="A946" s="6"/>
      <c r="B946" s="7"/>
      <c r="C946" s="7"/>
      <c r="D946" s="7"/>
      <c r="E946" s="7"/>
      <c r="F946" s="7"/>
      <c r="G946" s="8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  <c r="W946" s="23"/>
      <c r="X946" s="23"/>
      <c r="Y946" s="23"/>
      <c r="Z946" s="23"/>
    </row>
    <row r="947" spans="1:26" ht="15.75" customHeight="1" x14ac:dyDescent="0.3">
      <c r="A947" s="5" t="s">
        <v>46</v>
      </c>
      <c r="B947" s="9">
        <v>46251</v>
      </c>
      <c r="C947" s="7"/>
      <c r="D947" s="7"/>
      <c r="E947" s="7"/>
      <c r="F947" s="7"/>
      <c r="G947" s="8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  <c r="W947" s="23"/>
      <c r="X947" s="23"/>
      <c r="Y947" s="23"/>
      <c r="Z947" s="23"/>
    </row>
    <row r="948" spans="1:26" ht="10.5" customHeight="1" x14ac:dyDescent="0.3">
      <c r="A948" s="84">
        <f>+PRESUPUESTO!A41</f>
        <v>6.4</v>
      </c>
      <c r="B948" s="74" t="str">
        <f>+PRESUPUESTO!B41</f>
        <v>Suministro e instalación de luminaria LED 24–36 W</v>
      </c>
      <c r="C948" s="75"/>
      <c r="D948" s="75"/>
      <c r="E948" s="75"/>
      <c r="F948" s="76"/>
      <c r="G948" s="86" t="str">
        <f>+PRESUPUESTO!C41</f>
        <v>und</v>
      </c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  <c r="W948" s="23"/>
      <c r="X948" s="23"/>
      <c r="Y948" s="23"/>
      <c r="Z948" s="23"/>
    </row>
    <row r="949" spans="1:26" ht="10.5" customHeight="1" x14ac:dyDescent="0.3">
      <c r="A949" s="85"/>
      <c r="B949" s="77"/>
      <c r="C949" s="78"/>
      <c r="D949" s="78"/>
      <c r="E949" s="78"/>
      <c r="F949" s="79"/>
      <c r="G949" s="85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  <c r="W949" s="23"/>
      <c r="X949" s="23"/>
      <c r="Y949" s="23"/>
      <c r="Z949" s="23"/>
    </row>
    <row r="950" spans="1:26" ht="15.75" customHeight="1" x14ac:dyDescent="0.3">
      <c r="A950" s="71" t="s">
        <v>54</v>
      </c>
      <c r="B950" s="68"/>
      <c r="C950" s="68"/>
      <c r="D950" s="68"/>
      <c r="E950" s="68"/>
      <c r="F950" s="68"/>
      <c r="G950" s="69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  <c r="W950" s="23"/>
      <c r="X950" s="23"/>
      <c r="Y950" s="23"/>
      <c r="Z950" s="23"/>
    </row>
    <row r="951" spans="1:26" ht="15.75" customHeight="1" x14ac:dyDescent="0.3">
      <c r="A951" s="72" t="s">
        <v>57</v>
      </c>
      <c r="B951" s="68"/>
      <c r="C951" s="69"/>
      <c r="D951" s="10" t="s">
        <v>58</v>
      </c>
      <c r="E951" s="11" t="s">
        <v>60</v>
      </c>
      <c r="F951" s="12" t="s">
        <v>62</v>
      </c>
      <c r="G951" s="12" t="s">
        <v>63</v>
      </c>
      <c r="H951" s="23"/>
      <c r="I951" s="23"/>
      <c r="J951" s="24"/>
      <c r="K951" s="25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  <c r="W951" s="23"/>
      <c r="X951" s="23"/>
      <c r="Y951" s="23"/>
      <c r="Z951" s="23"/>
    </row>
    <row r="952" spans="1:26" ht="15.75" customHeight="1" x14ac:dyDescent="0.3">
      <c r="A952" s="67" t="s">
        <v>128</v>
      </c>
      <c r="B952" s="68"/>
      <c r="C952" s="69"/>
      <c r="D952" s="13" t="s">
        <v>129</v>
      </c>
      <c r="E952" s="14">
        <v>0.05</v>
      </c>
      <c r="F952" s="15">
        <f>G971</f>
        <v>12777.777777777788</v>
      </c>
      <c r="G952" s="15">
        <f>IF(A952=0,"",(E952*F952))</f>
        <v>638.88888888888948</v>
      </c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  <c r="W952" s="23"/>
      <c r="X952" s="23"/>
      <c r="Y952" s="23"/>
      <c r="Z952" s="23"/>
    </row>
    <row r="953" spans="1:26" ht="15.75" customHeight="1" x14ac:dyDescent="0.3">
      <c r="A953" s="70" t="s">
        <v>77</v>
      </c>
      <c r="B953" s="68"/>
      <c r="C953" s="68"/>
      <c r="D953" s="68"/>
      <c r="E953" s="68"/>
      <c r="F953" s="69"/>
      <c r="G953" s="15">
        <f>SUM(G952)</f>
        <v>638.88888888888948</v>
      </c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  <c r="W953" s="23"/>
      <c r="X953" s="23"/>
      <c r="Y953" s="23"/>
      <c r="Z953" s="23"/>
    </row>
    <row r="954" spans="1:26" ht="21" customHeight="1" x14ac:dyDescent="0.3">
      <c r="A954" s="73" t="s">
        <v>85</v>
      </c>
      <c r="B954" s="68"/>
      <c r="C954" s="68"/>
      <c r="D954" s="68"/>
      <c r="E954" s="68"/>
      <c r="F954" s="68"/>
      <c r="G954" s="69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  <c r="W954" s="23"/>
      <c r="X954" s="23"/>
      <c r="Y954" s="23"/>
      <c r="Z954" s="23"/>
    </row>
    <row r="955" spans="1:26" ht="21" customHeight="1" x14ac:dyDescent="0.3">
      <c r="A955" s="72" t="s">
        <v>57</v>
      </c>
      <c r="B955" s="68"/>
      <c r="C955" s="69"/>
      <c r="D955" s="10" t="s">
        <v>58</v>
      </c>
      <c r="E955" s="11" t="s">
        <v>60</v>
      </c>
      <c r="F955" s="12" t="s">
        <v>62</v>
      </c>
      <c r="G955" s="12" t="s">
        <v>63</v>
      </c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  <c r="W955" s="23"/>
      <c r="X955" s="23"/>
      <c r="Y955" s="23"/>
      <c r="Z955" s="23"/>
    </row>
    <row r="956" spans="1:26" ht="24" customHeight="1" x14ac:dyDescent="0.3">
      <c r="A956" s="83" t="s">
        <v>227</v>
      </c>
      <c r="B956" s="68"/>
      <c r="C956" s="69"/>
      <c r="D956" s="13" t="s">
        <v>17</v>
      </c>
      <c r="E956" s="17">
        <v>1</v>
      </c>
      <c r="F956" s="15">
        <v>45000</v>
      </c>
      <c r="G956" s="15">
        <f t="shared" ref="G956:G961" si="61">IF(A956=0,"",(E956*F956))</f>
        <v>45000</v>
      </c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  <c r="W956" s="23"/>
      <c r="X956" s="23"/>
      <c r="Y956" s="23"/>
      <c r="Z956" s="23"/>
    </row>
    <row r="957" spans="1:26" ht="24" customHeight="1" x14ac:dyDescent="0.3">
      <c r="A957" s="83" t="s">
        <v>221</v>
      </c>
      <c r="B957" s="68"/>
      <c r="C957" s="69"/>
      <c r="D957" s="13" t="s">
        <v>17</v>
      </c>
      <c r="E957" s="17">
        <v>1</v>
      </c>
      <c r="F957" s="15">
        <v>4000</v>
      </c>
      <c r="G957" s="15">
        <f t="shared" si="61"/>
        <v>4000</v>
      </c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  <c r="W957" s="23"/>
      <c r="X957" s="23"/>
      <c r="Y957" s="23"/>
      <c r="Z957" s="23"/>
    </row>
    <row r="958" spans="1:26" ht="24" customHeight="1" x14ac:dyDescent="0.3">
      <c r="A958" s="83" t="s">
        <v>228</v>
      </c>
      <c r="B958" s="68"/>
      <c r="C958" s="69"/>
      <c r="D958" s="13" t="s">
        <v>14</v>
      </c>
      <c r="E958" s="17">
        <v>12</v>
      </c>
      <c r="F958" s="15">
        <v>3200</v>
      </c>
      <c r="G958" s="15">
        <f t="shared" si="61"/>
        <v>38400</v>
      </c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  <c r="W958" s="23"/>
      <c r="X958" s="23"/>
      <c r="Y958" s="23"/>
      <c r="Z958" s="23"/>
    </row>
    <row r="959" spans="1:26" ht="24" customHeight="1" x14ac:dyDescent="0.3">
      <c r="A959" s="83" t="s">
        <v>223</v>
      </c>
      <c r="B959" s="68"/>
      <c r="C959" s="69"/>
      <c r="D959" s="13" t="s">
        <v>14</v>
      </c>
      <c r="E959" s="17">
        <v>4</v>
      </c>
      <c r="F959" s="15">
        <v>3500</v>
      </c>
      <c r="G959" s="15">
        <f t="shared" si="61"/>
        <v>14000</v>
      </c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  <c r="W959" s="23"/>
      <c r="X959" s="23"/>
      <c r="Y959" s="23"/>
      <c r="Z959" s="23"/>
    </row>
    <row r="960" spans="1:26" ht="24" customHeight="1" x14ac:dyDescent="0.3">
      <c r="A960" s="83" t="s">
        <v>224</v>
      </c>
      <c r="B960" s="68"/>
      <c r="C960" s="69"/>
      <c r="D960" s="13" t="s">
        <v>104</v>
      </c>
      <c r="E960" s="17">
        <v>1</v>
      </c>
      <c r="F960" s="15">
        <v>8000</v>
      </c>
      <c r="G960" s="15">
        <f t="shared" si="61"/>
        <v>8000</v>
      </c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  <c r="W960" s="23"/>
      <c r="X960" s="23"/>
      <c r="Y960" s="23"/>
      <c r="Z960" s="23"/>
    </row>
    <row r="961" spans="1:26" ht="24" customHeight="1" x14ac:dyDescent="0.3">
      <c r="A961" s="83" t="s">
        <v>229</v>
      </c>
      <c r="B961" s="68"/>
      <c r="C961" s="69"/>
      <c r="D961" s="13" t="s">
        <v>104</v>
      </c>
      <c r="E961" s="17">
        <v>1</v>
      </c>
      <c r="F961" s="15">
        <v>3000</v>
      </c>
      <c r="G961" s="15">
        <f t="shared" si="61"/>
        <v>3000</v>
      </c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  <c r="W961" s="23"/>
      <c r="X961" s="23"/>
      <c r="Y961" s="23"/>
      <c r="Z961" s="23"/>
    </row>
    <row r="962" spans="1:26" ht="15.75" customHeight="1" x14ac:dyDescent="0.3">
      <c r="A962" s="70" t="s">
        <v>77</v>
      </c>
      <c r="B962" s="68"/>
      <c r="C962" s="68"/>
      <c r="D962" s="68"/>
      <c r="E962" s="68"/>
      <c r="F962" s="69"/>
      <c r="G962" s="15">
        <f>SUM(G956:G961)</f>
        <v>112400</v>
      </c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  <c r="W962" s="23"/>
      <c r="X962" s="23"/>
      <c r="Y962" s="23"/>
      <c r="Z962" s="23"/>
    </row>
    <row r="963" spans="1:26" ht="15.75" customHeight="1" x14ac:dyDescent="0.3">
      <c r="A963" s="71" t="s">
        <v>100</v>
      </c>
      <c r="B963" s="68"/>
      <c r="C963" s="68"/>
      <c r="D963" s="68"/>
      <c r="E963" s="68"/>
      <c r="F963" s="68"/>
      <c r="G963" s="69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  <c r="W963" s="23"/>
      <c r="X963" s="23"/>
      <c r="Y963" s="23"/>
      <c r="Z963" s="23"/>
    </row>
    <row r="964" spans="1:26" ht="15.75" customHeight="1" x14ac:dyDescent="0.3">
      <c r="A964" s="72" t="s">
        <v>57</v>
      </c>
      <c r="B964" s="68"/>
      <c r="C964" s="69"/>
      <c r="D964" s="10" t="s">
        <v>58</v>
      </c>
      <c r="E964" s="11" t="s">
        <v>60</v>
      </c>
      <c r="F964" s="12" t="s">
        <v>62</v>
      </c>
      <c r="G964" s="12" t="s">
        <v>63</v>
      </c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  <c r="W964" s="23"/>
      <c r="X964" s="23"/>
      <c r="Y964" s="23"/>
      <c r="Z964" s="23"/>
    </row>
    <row r="965" spans="1:26" ht="15.75" customHeight="1" x14ac:dyDescent="0.3">
      <c r="A965" s="67"/>
      <c r="B965" s="68"/>
      <c r="C965" s="69"/>
      <c r="D965" s="13"/>
      <c r="E965" s="17"/>
      <c r="F965" s="15"/>
      <c r="G965" s="15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  <c r="W965" s="23"/>
      <c r="X965" s="23"/>
      <c r="Y965" s="23"/>
      <c r="Z965" s="23"/>
    </row>
    <row r="966" spans="1:26" ht="15.75" customHeight="1" x14ac:dyDescent="0.3">
      <c r="A966" s="70" t="s">
        <v>77</v>
      </c>
      <c r="B966" s="68"/>
      <c r="C966" s="68"/>
      <c r="D966" s="68"/>
      <c r="E966" s="68"/>
      <c r="F966" s="69"/>
      <c r="G966" s="15">
        <f>SUM(G965)</f>
        <v>0</v>
      </c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  <c r="W966" s="23"/>
      <c r="X966" s="23"/>
      <c r="Y966" s="23"/>
      <c r="Z966" s="23"/>
    </row>
    <row r="967" spans="1:26" ht="15.75" customHeight="1" x14ac:dyDescent="0.3">
      <c r="A967" s="73" t="s">
        <v>105</v>
      </c>
      <c r="B967" s="68"/>
      <c r="C967" s="68"/>
      <c r="D967" s="68"/>
      <c r="E967" s="68"/>
      <c r="F967" s="68"/>
      <c r="G967" s="69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  <c r="W967" s="23"/>
      <c r="X967" s="23"/>
      <c r="Y967" s="23"/>
      <c r="Z967" s="23"/>
    </row>
    <row r="968" spans="1:26" ht="15.75" customHeight="1" x14ac:dyDescent="0.3">
      <c r="A968" s="72" t="s">
        <v>106</v>
      </c>
      <c r="B968" s="68"/>
      <c r="C968" s="69"/>
      <c r="D968" s="10" t="s">
        <v>58</v>
      </c>
      <c r="E968" s="11" t="s">
        <v>108</v>
      </c>
      <c r="F968" s="12" t="s">
        <v>62</v>
      </c>
      <c r="G968" s="12" t="s">
        <v>109</v>
      </c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  <c r="W968" s="23"/>
      <c r="X968" s="23"/>
      <c r="Y968" s="23"/>
      <c r="Z968" s="23"/>
    </row>
    <row r="969" spans="1:26" ht="15.75" customHeight="1" x14ac:dyDescent="0.3">
      <c r="A969" s="67" t="s">
        <v>214</v>
      </c>
      <c r="B969" s="68"/>
      <c r="C969" s="69"/>
      <c r="D969" s="10" t="s">
        <v>113</v>
      </c>
      <c r="E969" s="14">
        <v>5.5555555555555601E-2</v>
      </c>
      <c r="F969" s="15">
        <v>140000</v>
      </c>
      <c r="G969" s="15">
        <f t="shared" ref="G969:G970" si="62">IF(A969=0,"",(E969*F969))</f>
        <v>7777.7777777777837</v>
      </c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  <c r="W969" s="23"/>
      <c r="X969" s="23"/>
      <c r="Y969" s="23"/>
      <c r="Z969" s="23"/>
    </row>
    <row r="970" spans="1:26" ht="15.75" customHeight="1" x14ac:dyDescent="0.3">
      <c r="A970" s="67" t="s">
        <v>215</v>
      </c>
      <c r="B970" s="68"/>
      <c r="C970" s="69"/>
      <c r="D970" s="18" t="s">
        <v>113</v>
      </c>
      <c r="E970" s="17">
        <f>+E969</f>
        <v>5.5555555555555601E-2</v>
      </c>
      <c r="F970" s="15">
        <v>90000</v>
      </c>
      <c r="G970" s="15">
        <f t="shared" si="62"/>
        <v>5000.0000000000045</v>
      </c>
      <c r="H970" s="23"/>
      <c r="I970" s="23"/>
      <c r="J970" s="26"/>
      <c r="K970" s="26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  <c r="W970" s="23"/>
      <c r="X970" s="23"/>
      <c r="Y970" s="23"/>
      <c r="Z970" s="23"/>
    </row>
    <row r="971" spans="1:26" ht="15.75" customHeight="1" x14ac:dyDescent="0.3">
      <c r="A971" s="70" t="s">
        <v>77</v>
      </c>
      <c r="B971" s="68"/>
      <c r="C971" s="68"/>
      <c r="D971" s="68"/>
      <c r="E971" s="68"/>
      <c r="F971" s="69"/>
      <c r="G971" s="15">
        <f>SUM(G969:G970)</f>
        <v>12777.777777777788</v>
      </c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  <c r="W971" s="23"/>
      <c r="X971" s="23"/>
      <c r="Y971" s="23"/>
      <c r="Z971" s="23"/>
    </row>
    <row r="972" spans="1:26" ht="15.75" customHeight="1" x14ac:dyDescent="0.3">
      <c r="A972" s="72"/>
      <c r="B972" s="68"/>
      <c r="C972" s="68"/>
      <c r="D972" s="68"/>
      <c r="E972" s="68"/>
      <c r="F972" s="68"/>
      <c r="G972" s="69"/>
      <c r="H972" s="23"/>
      <c r="I972" s="23"/>
      <c r="J972" s="23"/>
      <c r="K972" s="26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  <c r="W972" s="23"/>
      <c r="X972" s="23"/>
      <c r="Y972" s="23"/>
      <c r="Z972" s="23"/>
    </row>
    <row r="973" spans="1:26" ht="15.75" customHeight="1" x14ac:dyDescent="0.3">
      <c r="A973" s="70" t="s">
        <v>123</v>
      </c>
      <c r="B973" s="68"/>
      <c r="C973" s="68"/>
      <c r="D973" s="68"/>
      <c r="E973" s="68"/>
      <c r="F973" s="69"/>
      <c r="G973" s="12">
        <f>ROUND(G953+G962+G966+G971,0)</f>
        <v>125817</v>
      </c>
      <c r="H973" s="23"/>
      <c r="I973" s="23"/>
      <c r="J973" s="23"/>
      <c r="K973" s="26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  <c r="W973" s="23"/>
      <c r="X973" s="23"/>
      <c r="Y973" s="23"/>
      <c r="Z973" s="23"/>
    </row>
    <row r="974" spans="1:26" ht="15.75" customHeight="1" x14ac:dyDescent="0.3"/>
    <row r="975" spans="1:26" ht="15.75" customHeight="1" x14ac:dyDescent="0.3"/>
    <row r="976" spans="1:26" ht="21" customHeight="1" x14ac:dyDescent="0.3">
      <c r="A976" s="74"/>
      <c r="B976" s="75"/>
      <c r="C976" s="75"/>
      <c r="D976" s="76"/>
      <c r="E976" s="74" t="s">
        <v>42</v>
      </c>
      <c r="F976" s="75"/>
      <c r="G976" s="76"/>
    </row>
    <row r="977" spans="1:7" ht="21" customHeight="1" x14ac:dyDescent="0.3">
      <c r="A977" s="77"/>
      <c r="B977" s="78"/>
      <c r="C977" s="78"/>
      <c r="D977" s="79"/>
      <c r="E977" s="77"/>
      <c r="F977" s="78"/>
      <c r="G977" s="79"/>
    </row>
    <row r="978" spans="1:7" ht="15.75" customHeight="1" x14ac:dyDescent="0.3">
      <c r="A978" s="6"/>
      <c r="B978" s="7"/>
      <c r="C978" s="7"/>
      <c r="D978" s="7"/>
      <c r="E978" s="7"/>
      <c r="F978" s="7"/>
      <c r="G978" s="8"/>
    </row>
    <row r="979" spans="1:7" ht="15.75" customHeight="1" x14ac:dyDescent="0.3">
      <c r="A979" s="5" t="s">
        <v>46</v>
      </c>
      <c r="B979" s="9">
        <v>46251</v>
      </c>
      <c r="C979" s="7"/>
      <c r="D979" s="7"/>
      <c r="E979" s="7"/>
      <c r="F979" s="7"/>
      <c r="G979" s="8"/>
    </row>
    <row r="980" spans="1:7" ht="15.75" customHeight="1" x14ac:dyDescent="0.3">
      <c r="A980" s="80" t="str">
        <f>+PRESUPUESTO!A43</f>
        <v>7.1</v>
      </c>
      <c r="B980" s="74" t="str">
        <f>+PRESUPUESTO!B43</f>
        <v>Recuperación de jardineras circulares existentes, incluye retiro de material inadecuado, tierra abonada y siembra</v>
      </c>
      <c r="C980" s="75"/>
      <c r="D980" s="75"/>
      <c r="E980" s="75"/>
      <c r="F980" s="76"/>
      <c r="G980" s="81" t="str">
        <f>+PRESUPUESTO!C43</f>
        <v>und</v>
      </c>
    </row>
    <row r="981" spans="1:7" ht="15.75" customHeight="1" x14ac:dyDescent="0.3">
      <c r="A981" s="77"/>
      <c r="B981" s="77"/>
      <c r="C981" s="78"/>
      <c r="D981" s="78"/>
      <c r="E981" s="78"/>
      <c r="F981" s="79"/>
      <c r="G981" s="79"/>
    </row>
    <row r="982" spans="1:7" ht="15.75" customHeight="1" x14ac:dyDescent="0.3">
      <c r="A982" s="71" t="s">
        <v>54</v>
      </c>
      <c r="B982" s="68"/>
      <c r="C982" s="68"/>
      <c r="D982" s="68"/>
      <c r="E982" s="68"/>
      <c r="F982" s="68"/>
      <c r="G982" s="69"/>
    </row>
    <row r="983" spans="1:7" ht="15.75" customHeight="1" x14ac:dyDescent="0.3">
      <c r="A983" s="72" t="s">
        <v>57</v>
      </c>
      <c r="B983" s="68"/>
      <c r="C983" s="69"/>
      <c r="D983" s="10" t="s">
        <v>58</v>
      </c>
      <c r="E983" s="11" t="s">
        <v>60</v>
      </c>
      <c r="F983" s="12" t="s">
        <v>62</v>
      </c>
      <c r="G983" s="12" t="s">
        <v>63</v>
      </c>
    </row>
    <row r="984" spans="1:7" ht="15.75" customHeight="1" x14ac:dyDescent="0.3">
      <c r="A984" s="67" t="s">
        <v>128</v>
      </c>
      <c r="B984" s="68"/>
      <c r="C984" s="69"/>
      <c r="D984" s="13" t="s">
        <v>129</v>
      </c>
      <c r="E984" s="14">
        <v>0.05</v>
      </c>
      <c r="F984" s="15">
        <f>G1002</f>
        <v>83033.333333333285</v>
      </c>
      <c r="G984" s="15">
        <f>IF(A984=0,"",(E984*F984))</f>
        <v>4151.6666666666642</v>
      </c>
    </row>
    <row r="985" spans="1:7" ht="15.75" customHeight="1" x14ac:dyDescent="0.3">
      <c r="A985" s="82"/>
      <c r="B985" s="68"/>
      <c r="C985" s="69"/>
      <c r="D985" s="13"/>
      <c r="E985" s="14"/>
      <c r="F985" s="15"/>
      <c r="G985" s="15"/>
    </row>
    <row r="986" spans="1:7" ht="15.75" customHeight="1" x14ac:dyDescent="0.3">
      <c r="A986" s="70" t="s">
        <v>77</v>
      </c>
      <c r="B986" s="68"/>
      <c r="C986" s="68"/>
      <c r="D986" s="68"/>
      <c r="E986" s="68"/>
      <c r="F986" s="69"/>
      <c r="G986" s="15">
        <f>SUM(G984:G985)</f>
        <v>4151.6666666666642</v>
      </c>
    </row>
    <row r="987" spans="1:7" ht="15.75" customHeight="1" x14ac:dyDescent="0.3">
      <c r="A987" s="73" t="s">
        <v>85</v>
      </c>
      <c r="B987" s="68"/>
      <c r="C987" s="68"/>
      <c r="D987" s="68"/>
      <c r="E987" s="68"/>
      <c r="F987" s="68"/>
      <c r="G987" s="69"/>
    </row>
    <row r="988" spans="1:7" ht="15.75" customHeight="1" x14ac:dyDescent="0.3">
      <c r="A988" s="72" t="s">
        <v>57</v>
      </c>
      <c r="B988" s="68"/>
      <c r="C988" s="69"/>
      <c r="D988" s="10" t="s">
        <v>58</v>
      </c>
      <c r="E988" s="11" t="s">
        <v>60</v>
      </c>
      <c r="F988" s="12" t="s">
        <v>62</v>
      </c>
      <c r="G988" s="12" t="s">
        <v>63</v>
      </c>
    </row>
    <row r="989" spans="1:7" ht="15.75" customHeight="1" x14ac:dyDescent="0.3">
      <c r="A989" s="67" t="s">
        <v>230</v>
      </c>
      <c r="B989" s="68"/>
      <c r="C989" s="69"/>
      <c r="D989" s="13" t="s">
        <v>141</v>
      </c>
      <c r="E989" s="17">
        <v>0.08</v>
      </c>
      <c r="F989" s="15">
        <v>220000</v>
      </c>
      <c r="G989" s="15">
        <f t="shared" ref="G989:G992" si="63">IF(A989=0,"",(E989*F989))</f>
        <v>17600</v>
      </c>
    </row>
    <row r="990" spans="1:7" ht="15.75" customHeight="1" x14ac:dyDescent="0.3">
      <c r="A990" s="67" t="s">
        <v>231</v>
      </c>
      <c r="B990" s="68"/>
      <c r="C990" s="69"/>
      <c r="D990" s="13" t="s">
        <v>104</v>
      </c>
      <c r="E990" s="17">
        <v>1</v>
      </c>
      <c r="F990" s="15">
        <v>9000</v>
      </c>
      <c r="G990" s="15">
        <f t="shared" si="63"/>
        <v>9000</v>
      </c>
    </row>
    <row r="991" spans="1:7" ht="15.75" customHeight="1" x14ac:dyDescent="0.3">
      <c r="A991" s="67" t="s">
        <v>202</v>
      </c>
      <c r="B991" s="68"/>
      <c r="C991" s="69"/>
      <c r="D991" s="13" t="s">
        <v>141</v>
      </c>
      <c r="E991" s="17">
        <v>0.55000000000000004</v>
      </c>
      <c r="F991" s="15">
        <v>540000</v>
      </c>
      <c r="G991" s="15">
        <f t="shared" si="63"/>
        <v>297000</v>
      </c>
    </row>
    <row r="992" spans="1:7" ht="15.75" customHeight="1" x14ac:dyDescent="0.3">
      <c r="A992" s="67" t="s">
        <v>163</v>
      </c>
      <c r="B992" s="68"/>
      <c r="C992" s="69"/>
      <c r="D992" s="13" t="s">
        <v>104</v>
      </c>
      <c r="E992" s="17">
        <v>1</v>
      </c>
      <c r="F992" s="15">
        <v>10000</v>
      </c>
      <c r="G992" s="15">
        <f t="shared" si="63"/>
        <v>10000</v>
      </c>
    </row>
    <row r="993" spans="1:26" ht="15.75" customHeight="1" x14ac:dyDescent="0.3">
      <c r="A993" s="70" t="s">
        <v>77</v>
      </c>
      <c r="B993" s="68"/>
      <c r="C993" s="68"/>
      <c r="D993" s="68"/>
      <c r="E993" s="68"/>
      <c r="F993" s="69"/>
      <c r="G993" s="15">
        <f>SUM(G989:G992)</f>
        <v>333600</v>
      </c>
    </row>
    <row r="994" spans="1:26" ht="15.75" customHeight="1" x14ac:dyDescent="0.3">
      <c r="A994" s="71" t="s">
        <v>100</v>
      </c>
      <c r="B994" s="68"/>
      <c r="C994" s="68"/>
      <c r="D994" s="68"/>
      <c r="E994" s="68"/>
      <c r="F994" s="68"/>
      <c r="G994" s="69"/>
    </row>
    <row r="995" spans="1:26" ht="15.75" customHeight="1" x14ac:dyDescent="0.3">
      <c r="A995" s="72" t="s">
        <v>57</v>
      </c>
      <c r="B995" s="68"/>
      <c r="C995" s="69"/>
      <c r="D995" s="10" t="s">
        <v>58</v>
      </c>
      <c r="E995" s="11" t="s">
        <v>60</v>
      </c>
      <c r="F995" s="12" t="s">
        <v>62</v>
      </c>
      <c r="G995" s="12" t="s">
        <v>63</v>
      </c>
    </row>
    <row r="996" spans="1:26" ht="15.75" customHeight="1" x14ac:dyDescent="0.3">
      <c r="A996" s="67"/>
      <c r="B996" s="68"/>
      <c r="C996" s="69"/>
      <c r="D996" s="13"/>
      <c r="E996" s="17"/>
      <c r="F996" s="15"/>
      <c r="G996" s="15"/>
    </row>
    <row r="997" spans="1:26" ht="15.75" customHeight="1" x14ac:dyDescent="0.3">
      <c r="A997" s="70" t="s">
        <v>77</v>
      </c>
      <c r="B997" s="68"/>
      <c r="C997" s="68"/>
      <c r="D997" s="68"/>
      <c r="E997" s="68"/>
      <c r="F997" s="69"/>
      <c r="G997" s="15">
        <f>SUM(G996)</f>
        <v>0</v>
      </c>
    </row>
    <row r="998" spans="1:26" ht="15.75" customHeight="1" x14ac:dyDescent="0.3">
      <c r="A998" s="73" t="s">
        <v>105</v>
      </c>
      <c r="B998" s="68"/>
      <c r="C998" s="68"/>
      <c r="D998" s="68"/>
      <c r="E998" s="68"/>
      <c r="F998" s="68"/>
      <c r="G998" s="69"/>
    </row>
    <row r="999" spans="1:26" ht="15.75" customHeight="1" x14ac:dyDescent="0.3">
      <c r="A999" s="72" t="s">
        <v>106</v>
      </c>
      <c r="B999" s="68"/>
      <c r="C999" s="69"/>
      <c r="D999" s="10" t="s">
        <v>58</v>
      </c>
      <c r="E999" s="11" t="s">
        <v>108</v>
      </c>
      <c r="F999" s="12" t="s">
        <v>62</v>
      </c>
      <c r="G999" s="12" t="s">
        <v>109</v>
      </c>
    </row>
    <row r="1000" spans="1:26" ht="15.75" customHeight="1" x14ac:dyDescent="0.3">
      <c r="A1000" s="67" t="s">
        <v>232</v>
      </c>
      <c r="B1000" s="68"/>
      <c r="C1000" s="69"/>
      <c r="D1000" s="18" t="s">
        <v>113</v>
      </c>
      <c r="E1000" s="17">
        <v>0.33333333333333298</v>
      </c>
      <c r="F1000" s="15">
        <v>160000</v>
      </c>
      <c r="G1000" s="15">
        <f t="shared" ref="G1000:G1001" si="64">IF(A1000=0,"",(E1000*F1000))</f>
        <v>53333.333333333278</v>
      </c>
    </row>
    <row r="1001" spans="1:26" ht="15.75" customHeight="1" x14ac:dyDescent="0.3">
      <c r="A1001" s="67" t="s">
        <v>233</v>
      </c>
      <c r="B1001" s="68"/>
      <c r="C1001" s="69"/>
      <c r="D1001" s="18" t="s">
        <v>113</v>
      </c>
      <c r="E1001" s="17">
        <v>0.33</v>
      </c>
      <c r="F1001" s="19">
        <v>90000</v>
      </c>
      <c r="G1001" s="15">
        <f t="shared" si="64"/>
        <v>29700</v>
      </c>
    </row>
    <row r="1002" spans="1:26" ht="15.75" customHeight="1" x14ac:dyDescent="0.3">
      <c r="A1002" s="70" t="s">
        <v>77</v>
      </c>
      <c r="B1002" s="68"/>
      <c r="C1002" s="68"/>
      <c r="D1002" s="68"/>
      <c r="E1002" s="68"/>
      <c r="F1002" s="69"/>
      <c r="G1002" s="15">
        <f>SUM(G1000:G1001)</f>
        <v>83033.333333333285</v>
      </c>
    </row>
    <row r="1003" spans="1:26" ht="15.75" customHeight="1" x14ac:dyDescent="0.3">
      <c r="A1003" s="72"/>
      <c r="B1003" s="68"/>
      <c r="C1003" s="68"/>
      <c r="D1003" s="68"/>
      <c r="E1003" s="68"/>
      <c r="F1003" s="68"/>
      <c r="G1003" s="69"/>
    </row>
    <row r="1004" spans="1:26" ht="15.75" customHeight="1" x14ac:dyDescent="0.3">
      <c r="A1004" s="70" t="s">
        <v>123</v>
      </c>
      <c r="B1004" s="68"/>
      <c r="C1004" s="68"/>
      <c r="D1004" s="68"/>
      <c r="E1004" s="68"/>
      <c r="F1004" s="69"/>
      <c r="G1004" s="12">
        <f>ROUND(G986+G993+G997+G1002,0)</f>
        <v>420785</v>
      </c>
    </row>
    <row r="1005" spans="1:26" ht="15.75" customHeight="1" x14ac:dyDescent="0.3"/>
    <row r="1006" spans="1:26" ht="15.75" customHeight="1" x14ac:dyDescent="0.3"/>
    <row r="1007" spans="1:26" ht="15.75" customHeight="1" x14ac:dyDescent="0.3">
      <c r="A1007" s="74"/>
      <c r="B1007" s="75"/>
      <c r="C1007" s="75"/>
      <c r="D1007" s="76"/>
      <c r="E1007" s="74" t="s">
        <v>42</v>
      </c>
      <c r="F1007" s="75"/>
      <c r="G1007" s="76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  <c r="W1007" s="23"/>
      <c r="X1007" s="23"/>
      <c r="Y1007" s="23"/>
      <c r="Z1007" s="23"/>
    </row>
    <row r="1008" spans="1:26" ht="24.75" customHeight="1" x14ac:dyDescent="0.3">
      <c r="A1008" s="77"/>
      <c r="B1008" s="78"/>
      <c r="C1008" s="78"/>
      <c r="D1008" s="79"/>
      <c r="E1008" s="77"/>
      <c r="F1008" s="78"/>
      <c r="G1008" s="79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  <c r="W1008" s="23"/>
      <c r="X1008" s="23"/>
      <c r="Y1008" s="23"/>
      <c r="Z1008" s="23"/>
    </row>
    <row r="1009" spans="1:26" ht="15.75" customHeight="1" x14ac:dyDescent="0.3">
      <c r="A1009" s="6"/>
      <c r="B1009" s="7"/>
      <c r="C1009" s="7"/>
      <c r="D1009" s="7"/>
      <c r="E1009" s="7"/>
      <c r="F1009" s="7"/>
      <c r="G1009" s="8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  <c r="W1009" s="23"/>
      <c r="X1009" s="23"/>
      <c r="Y1009" s="23"/>
      <c r="Z1009" s="23"/>
    </row>
    <row r="1010" spans="1:26" ht="15.75" customHeight="1" x14ac:dyDescent="0.3">
      <c r="A1010" s="5" t="s">
        <v>46</v>
      </c>
      <c r="B1010" s="9">
        <v>46251</v>
      </c>
      <c r="C1010" s="7"/>
      <c r="D1010" s="7"/>
      <c r="E1010" s="7"/>
      <c r="F1010" s="7"/>
      <c r="G1010" s="8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  <c r="W1010" s="23"/>
      <c r="X1010" s="23"/>
      <c r="Y1010" s="23"/>
      <c r="Z1010" s="23"/>
    </row>
    <row r="1011" spans="1:26" ht="15.75" customHeight="1" x14ac:dyDescent="0.3">
      <c r="A1011" s="84">
        <f>+PRESUPUESTO!A44</f>
        <v>7.2</v>
      </c>
      <c r="B1011" s="74" t="str">
        <f>+PRESUPUESTO!B44</f>
        <v>Suministro e instalación de tierra negra abonada</v>
      </c>
      <c r="C1011" s="75"/>
      <c r="D1011" s="75"/>
      <c r="E1011" s="75"/>
      <c r="F1011" s="76"/>
      <c r="G1011" s="86" t="str">
        <f>+PRESUPUESTO!C44</f>
        <v>m³</v>
      </c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  <c r="W1011" s="23"/>
      <c r="X1011" s="23"/>
      <c r="Y1011" s="23"/>
      <c r="Z1011" s="23"/>
    </row>
    <row r="1012" spans="1:26" ht="15.75" customHeight="1" x14ac:dyDescent="0.3">
      <c r="A1012" s="85"/>
      <c r="B1012" s="77"/>
      <c r="C1012" s="78"/>
      <c r="D1012" s="78"/>
      <c r="E1012" s="78"/>
      <c r="F1012" s="79"/>
      <c r="G1012" s="85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  <c r="W1012" s="23"/>
      <c r="X1012" s="23"/>
      <c r="Y1012" s="23"/>
      <c r="Z1012" s="23"/>
    </row>
    <row r="1013" spans="1:26" ht="15.75" customHeight="1" x14ac:dyDescent="0.3">
      <c r="A1013" s="71" t="s">
        <v>54</v>
      </c>
      <c r="B1013" s="68"/>
      <c r="C1013" s="68"/>
      <c r="D1013" s="68"/>
      <c r="E1013" s="68"/>
      <c r="F1013" s="68"/>
      <c r="G1013" s="69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  <c r="W1013" s="23"/>
      <c r="X1013" s="23"/>
      <c r="Y1013" s="23"/>
      <c r="Z1013" s="23"/>
    </row>
    <row r="1014" spans="1:26" ht="15.75" customHeight="1" x14ac:dyDescent="0.3">
      <c r="A1014" s="72" t="s">
        <v>57</v>
      </c>
      <c r="B1014" s="68"/>
      <c r="C1014" s="69"/>
      <c r="D1014" s="10" t="s">
        <v>58</v>
      </c>
      <c r="E1014" s="11" t="s">
        <v>60</v>
      </c>
      <c r="F1014" s="12" t="s">
        <v>62</v>
      </c>
      <c r="G1014" s="12" t="s">
        <v>63</v>
      </c>
      <c r="H1014" s="23"/>
      <c r="I1014" s="23"/>
      <c r="J1014" s="24"/>
      <c r="K1014" s="25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  <c r="W1014" s="23"/>
      <c r="X1014" s="23"/>
      <c r="Y1014" s="23"/>
      <c r="Z1014" s="23"/>
    </row>
    <row r="1015" spans="1:26" ht="15.75" customHeight="1" x14ac:dyDescent="0.3">
      <c r="A1015" s="67" t="s">
        <v>128</v>
      </c>
      <c r="B1015" s="68"/>
      <c r="C1015" s="69"/>
      <c r="D1015" s="13" t="s">
        <v>129</v>
      </c>
      <c r="E1015" s="14">
        <v>0.05</v>
      </c>
      <c r="F1015" s="15">
        <f>G1029</f>
        <v>1050</v>
      </c>
      <c r="G1015" s="15">
        <f>IF(A1015=0,"",(E1015*F1015))</f>
        <v>52.5</v>
      </c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  <c r="W1015" s="23"/>
      <c r="X1015" s="23"/>
      <c r="Y1015" s="23"/>
      <c r="Z1015" s="23"/>
    </row>
    <row r="1016" spans="1:26" ht="15.75" customHeight="1" x14ac:dyDescent="0.3">
      <c r="A1016" s="70" t="s">
        <v>77</v>
      </c>
      <c r="B1016" s="68"/>
      <c r="C1016" s="68"/>
      <c r="D1016" s="68"/>
      <c r="E1016" s="68"/>
      <c r="F1016" s="69"/>
      <c r="G1016" s="15">
        <f>SUM(G1015)</f>
        <v>52.5</v>
      </c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  <c r="W1016" s="23"/>
      <c r="X1016" s="23"/>
      <c r="Y1016" s="23"/>
      <c r="Z1016" s="23"/>
    </row>
    <row r="1017" spans="1:26" ht="21" customHeight="1" x14ac:dyDescent="0.3">
      <c r="A1017" s="73" t="s">
        <v>85</v>
      </c>
      <c r="B1017" s="68"/>
      <c r="C1017" s="68"/>
      <c r="D1017" s="68"/>
      <c r="E1017" s="68"/>
      <c r="F1017" s="68"/>
      <c r="G1017" s="69"/>
      <c r="H1017" s="23"/>
      <c r="I1017" s="23"/>
      <c r="J1017" s="23"/>
      <c r="K1017" s="23"/>
      <c r="L1017" s="23"/>
      <c r="M1017" s="23"/>
      <c r="N1017" s="23"/>
      <c r="O1017" s="23"/>
      <c r="P1017" s="23"/>
      <c r="Q1017" s="23"/>
      <c r="R1017" s="23"/>
      <c r="S1017" s="23"/>
      <c r="T1017" s="23"/>
      <c r="U1017" s="23"/>
      <c r="V1017" s="23"/>
      <c r="W1017" s="23"/>
      <c r="X1017" s="23"/>
      <c r="Y1017" s="23"/>
      <c r="Z1017" s="23"/>
    </row>
    <row r="1018" spans="1:26" ht="21" customHeight="1" x14ac:dyDescent="0.3">
      <c r="A1018" s="72" t="s">
        <v>57</v>
      </c>
      <c r="B1018" s="68"/>
      <c r="C1018" s="69"/>
      <c r="D1018" s="10" t="s">
        <v>58</v>
      </c>
      <c r="E1018" s="11" t="s">
        <v>60</v>
      </c>
      <c r="F1018" s="12" t="s">
        <v>62</v>
      </c>
      <c r="G1018" s="12" t="s">
        <v>63</v>
      </c>
      <c r="H1018" s="23"/>
      <c r="I1018" s="23"/>
      <c r="J1018" s="23"/>
      <c r="K1018" s="23"/>
      <c r="L1018" s="23"/>
      <c r="M1018" s="23"/>
      <c r="N1018" s="23"/>
      <c r="O1018" s="23"/>
      <c r="P1018" s="23"/>
      <c r="Q1018" s="23"/>
      <c r="R1018" s="23"/>
      <c r="S1018" s="23"/>
      <c r="T1018" s="23"/>
      <c r="U1018" s="23"/>
      <c r="V1018" s="23"/>
      <c r="W1018" s="23"/>
      <c r="X1018" s="23"/>
      <c r="Y1018" s="23"/>
      <c r="Z1018" s="23"/>
    </row>
    <row r="1019" spans="1:26" ht="15.75" customHeight="1" x14ac:dyDescent="0.3">
      <c r="A1019" s="83" t="s">
        <v>234</v>
      </c>
      <c r="B1019" s="68"/>
      <c r="C1019" s="69"/>
      <c r="D1019" s="13" t="s">
        <v>17</v>
      </c>
      <c r="E1019" s="17">
        <v>1</v>
      </c>
      <c r="F1019" s="15">
        <v>36000</v>
      </c>
      <c r="G1019" s="15">
        <f t="shared" ref="G1019:G1020" si="65">IF(A1019=0,"",(E1019*F1019))</f>
        <v>36000</v>
      </c>
      <c r="H1019" s="23"/>
      <c r="I1019" s="23"/>
      <c r="J1019" s="23"/>
      <c r="K1019" s="23"/>
      <c r="L1019" s="23"/>
      <c r="M1019" s="23"/>
      <c r="N1019" s="23"/>
      <c r="O1019" s="23"/>
      <c r="P1019" s="23"/>
      <c r="Q1019" s="23"/>
      <c r="R1019" s="23"/>
      <c r="S1019" s="23"/>
      <c r="T1019" s="23"/>
      <c r="U1019" s="23"/>
      <c r="V1019" s="23"/>
      <c r="W1019" s="23"/>
      <c r="X1019" s="23"/>
      <c r="Y1019" s="23"/>
      <c r="Z1019" s="23"/>
    </row>
    <row r="1020" spans="1:26" ht="15.75" customHeight="1" x14ac:dyDescent="0.3">
      <c r="A1020" s="83" t="s">
        <v>169</v>
      </c>
      <c r="B1020" s="68"/>
      <c r="C1020" s="69"/>
      <c r="D1020" s="13" t="s">
        <v>141</v>
      </c>
      <c r="E1020" s="17">
        <v>1.2E-2</v>
      </c>
      <c r="F1020" s="15">
        <v>650000</v>
      </c>
      <c r="G1020" s="15">
        <f t="shared" si="65"/>
        <v>7800</v>
      </c>
      <c r="H1020" s="23"/>
      <c r="I1020" s="23"/>
      <c r="J1020" s="23"/>
      <c r="K1020" s="23"/>
      <c r="L1020" s="23"/>
      <c r="M1020" s="23"/>
      <c r="N1020" s="23"/>
      <c r="O1020" s="23"/>
      <c r="P1020" s="23"/>
      <c r="Q1020" s="23"/>
      <c r="R1020" s="23"/>
      <c r="S1020" s="23"/>
      <c r="T1020" s="23"/>
      <c r="U1020" s="23"/>
      <c r="V1020" s="23"/>
      <c r="W1020" s="23"/>
      <c r="X1020" s="23"/>
      <c r="Y1020" s="23"/>
      <c r="Z1020" s="23"/>
    </row>
    <row r="1021" spans="1:26" ht="15.75" customHeight="1" x14ac:dyDescent="0.3">
      <c r="A1021" s="70" t="s">
        <v>77</v>
      </c>
      <c r="B1021" s="68"/>
      <c r="C1021" s="68"/>
      <c r="D1021" s="68"/>
      <c r="E1021" s="68"/>
      <c r="F1021" s="69"/>
      <c r="G1021" s="15">
        <f>SUM(G1019:G1020)</f>
        <v>43800</v>
      </c>
      <c r="H1021" s="23"/>
      <c r="I1021" s="23"/>
      <c r="J1021" s="23"/>
      <c r="K1021" s="23"/>
      <c r="L1021" s="23"/>
      <c r="M1021" s="23"/>
      <c r="N1021" s="23"/>
      <c r="O1021" s="23"/>
      <c r="P1021" s="23"/>
      <c r="Q1021" s="23"/>
      <c r="R1021" s="23"/>
      <c r="S1021" s="23"/>
      <c r="T1021" s="23"/>
      <c r="U1021" s="23"/>
      <c r="V1021" s="23"/>
      <c r="W1021" s="23"/>
      <c r="X1021" s="23"/>
      <c r="Y1021" s="23"/>
      <c r="Z1021" s="23"/>
    </row>
    <row r="1022" spans="1:26" ht="15.75" customHeight="1" x14ac:dyDescent="0.3">
      <c r="A1022" s="71" t="s">
        <v>100</v>
      </c>
      <c r="B1022" s="68"/>
      <c r="C1022" s="68"/>
      <c r="D1022" s="68"/>
      <c r="E1022" s="68"/>
      <c r="F1022" s="68"/>
      <c r="G1022" s="69"/>
      <c r="H1022" s="23"/>
      <c r="I1022" s="23"/>
      <c r="J1022" s="23"/>
      <c r="K1022" s="23"/>
      <c r="L1022" s="23"/>
      <c r="M1022" s="23"/>
      <c r="N1022" s="23"/>
      <c r="O1022" s="23"/>
      <c r="P1022" s="23"/>
      <c r="Q1022" s="23"/>
      <c r="R1022" s="23"/>
      <c r="S1022" s="23"/>
      <c r="T1022" s="23"/>
      <c r="U1022" s="23"/>
      <c r="V1022" s="23"/>
      <c r="W1022" s="23"/>
      <c r="X1022" s="23"/>
      <c r="Y1022" s="23"/>
      <c r="Z1022" s="23"/>
    </row>
    <row r="1023" spans="1:26" ht="15.75" customHeight="1" x14ac:dyDescent="0.3">
      <c r="A1023" s="72" t="s">
        <v>57</v>
      </c>
      <c r="B1023" s="68"/>
      <c r="C1023" s="69"/>
      <c r="D1023" s="10" t="s">
        <v>58</v>
      </c>
      <c r="E1023" s="11" t="s">
        <v>60</v>
      </c>
      <c r="F1023" s="12" t="s">
        <v>62</v>
      </c>
      <c r="G1023" s="12" t="s">
        <v>63</v>
      </c>
      <c r="H1023" s="23"/>
      <c r="I1023" s="23"/>
      <c r="J1023" s="23"/>
      <c r="K1023" s="23"/>
      <c r="L1023" s="23"/>
      <c r="M1023" s="23"/>
      <c r="N1023" s="23"/>
      <c r="O1023" s="23"/>
      <c r="P1023" s="23"/>
      <c r="Q1023" s="23"/>
      <c r="R1023" s="23"/>
      <c r="S1023" s="23"/>
      <c r="T1023" s="23"/>
      <c r="U1023" s="23"/>
      <c r="V1023" s="23"/>
      <c r="W1023" s="23"/>
      <c r="X1023" s="23"/>
      <c r="Y1023" s="23"/>
      <c r="Z1023" s="23"/>
    </row>
    <row r="1024" spans="1:26" ht="15.75" customHeight="1" x14ac:dyDescent="0.3">
      <c r="A1024" s="67"/>
      <c r="B1024" s="68"/>
      <c r="C1024" s="69"/>
      <c r="D1024" s="13"/>
      <c r="E1024" s="17"/>
      <c r="F1024" s="15"/>
      <c r="G1024" s="15"/>
      <c r="H1024" s="23"/>
      <c r="I1024" s="23"/>
      <c r="J1024" s="23"/>
      <c r="K1024" s="23"/>
      <c r="L1024" s="23"/>
      <c r="M1024" s="23"/>
      <c r="N1024" s="23"/>
      <c r="O1024" s="23"/>
      <c r="P1024" s="23"/>
      <c r="Q1024" s="23"/>
      <c r="R1024" s="23"/>
      <c r="S1024" s="23"/>
      <c r="T1024" s="23"/>
      <c r="U1024" s="23"/>
      <c r="V1024" s="23"/>
      <c r="W1024" s="23"/>
      <c r="X1024" s="23"/>
      <c r="Y1024" s="23"/>
      <c r="Z1024" s="23"/>
    </row>
    <row r="1025" spans="1:26" ht="15.75" customHeight="1" x14ac:dyDescent="0.3">
      <c r="A1025" s="70" t="s">
        <v>77</v>
      </c>
      <c r="B1025" s="68"/>
      <c r="C1025" s="68"/>
      <c r="D1025" s="68"/>
      <c r="E1025" s="68"/>
      <c r="F1025" s="69"/>
      <c r="G1025" s="15">
        <f>SUM(G1024)</f>
        <v>0</v>
      </c>
      <c r="H1025" s="23"/>
      <c r="I1025" s="23"/>
      <c r="J1025" s="23"/>
      <c r="K1025" s="23"/>
      <c r="L1025" s="23"/>
      <c r="M1025" s="23"/>
      <c r="N1025" s="23"/>
      <c r="O1025" s="23"/>
      <c r="P1025" s="23"/>
      <c r="Q1025" s="23"/>
      <c r="R1025" s="23"/>
      <c r="S1025" s="23"/>
      <c r="T1025" s="23"/>
      <c r="U1025" s="23"/>
      <c r="V1025" s="23"/>
      <c r="W1025" s="23"/>
      <c r="X1025" s="23"/>
      <c r="Y1025" s="23"/>
      <c r="Z1025" s="23"/>
    </row>
    <row r="1026" spans="1:26" ht="15.75" customHeight="1" x14ac:dyDescent="0.3">
      <c r="A1026" s="73" t="s">
        <v>105</v>
      </c>
      <c r="B1026" s="68"/>
      <c r="C1026" s="68"/>
      <c r="D1026" s="68"/>
      <c r="E1026" s="68"/>
      <c r="F1026" s="68"/>
      <c r="G1026" s="69"/>
      <c r="H1026" s="23"/>
      <c r="I1026" s="23"/>
      <c r="J1026" s="23"/>
      <c r="K1026" s="23"/>
      <c r="L1026" s="23"/>
      <c r="M1026" s="23"/>
      <c r="N1026" s="23"/>
      <c r="O1026" s="23"/>
      <c r="P1026" s="23"/>
      <c r="Q1026" s="23"/>
      <c r="R1026" s="23"/>
      <c r="S1026" s="23"/>
      <c r="T1026" s="23"/>
      <c r="U1026" s="23"/>
      <c r="V1026" s="23"/>
      <c r="W1026" s="23"/>
      <c r="X1026" s="23"/>
      <c r="Y1026" s="23"/>
      <c r="Z1026" s="23"/>
    </row>
    <row r="1027" spans="1:26" ht="15.75" customHeight="1" x14ac:dyDescent="0.3">
      <c r="A1027" s="72" t="s">
        <v>106</v>
      </c>
      <c r="B1027" s="68"/>
      <c r="C1027" s="69"/>
      <c r="D1027" s="10" t="s">
        <v>58</v>
      </c>
      <c r="E1027" s="11" t="s">
        <v>108</v>
      </c>
      <c r="F1027" s="12" t="s">
        <v>62</v>
      </c>
      <c r="G1027" s="12" t="s">
        <v>109</v>
      </c>
      <c r="H1027" s="23"/>
      <c r="I1027" s="23"/>
      <c r="J1027" s="23"/>
      <c r="K1027" s="23"/>
      <c r="L1027" s="23"/>
      <c r="M1027" s="23"/>
      <c r="N1027" s="23"/>
      <c r="O1027" s="23"/>
      <c r="P1027" s="23"/>
      <c r="Q1027" s="23"/>
      <c r="R1027" s="23"/>
      <c r="S1027" s="23"/>
      <c r="T1027" s="23"/>
      <c r="U1027" s="23"/>
      <c r="V1027" s="23"/>
      <c r="W1027" s="23"/>
      <c r="X1027" s="23"/>
      <c r="Y1027" s="23"/>
      <c r="Z1027" s="23"/>
    </row>
    <row r="1028" spans="1:26" ht="15.75" customHeight="1" x14ac:dyDescent="0.3">
      <c r="A1028" s="67" t="s">
        <v>138</v>
      </c>
      <c r="B1028" s="68"/>
      <c r="C1028" s="69"/>
      <c r="D1028" s="22" t="s">
        <v>113</v>
      </c>
      <c r="E1028" s="14">
        <v>1.4999999999999999E-2</v>
      </c>
      <c r="F1028" s="15">
        <v>70000</v>
      </c>
      <c r="G1028" s="15">
        <f>IF(A1028=0,"",(E1028*F1028))</f>
        <v>1050</v>
      </c>
      <c r="H1028" s="23"/>
      <c r="I1028" s="23"/>
      <c r="J1028" s="23"/>
      <c r="K1028" s="23"/>
      <c r="L1028" s="23"/>
      <c r="M1028" s="23"/>
      <c r="N1028" s="23"/>
      <c r="O1028" s="23"/>
      <c r="P1028" s="23"/>
      <c r="Q1028" s="23"/>
      <c r="R1028" s="23"/>
      <c r="S1028" s="23"/>
      <c r="T1028" s="23"/>
      <c r="U1028" s="23"/>
      <c r="V1028" s="23"/>
      <c r="W1028" s="23"/>
      <c r="X1028" s="23"/>
      <c r="Y1028" s="23"/>
      <c r="Z1028" s="23"/>
    </row>
    <row r="1029" spans="1:26" ht="15.75" customHeight="1" x14ac:dyDescent="0.3">
      <c r="A1029" s="70" t="s">
        <v>77</v>
      </c>
      <c r="B1029" s="68"/>
      <c r="C1029" s="68"/>
      <c r="D1029" s="68"/>
      <c r="E1029" s="68"/>
      <c r="F1029" s="69"/>
      <c r="G1029" s="15">
        <f>SUM(G1028)</f>
        <v>1050</v>
      </c>
      <c r="H1029" s="23"/>
      <c r="I1029" s="23"/>
      <c r="J1029" s="23"/>
      <c r="K1029" s="23"/>
      <c r="L1029" s="23"/>
      <c r="M1029" s="23"/>
      <c r="N1029" s="23"/>
      <c r="O1029" s="23"/>
      <c r="P1029" s="23"/>
      <c r="Q1029" s="23"/>
      <c r="R1029" s="23"/>
      <c r="S1029" s="23"/>
      <c r="T1029" s="23"/>
      <c r="U1029" s="23"/>
      <c r="V1029" s="23"/>
      <c r="W1029" s="23"/>
      <c r="X1029" s="23"/>
      <c r="Y1029" s="23"/>
      <c r="Z1029" s="23"/>
    </row>
    <row r="1030" spans="1:26" ht="15.75" customHeight="1" x14ac:dyDescent="0.3">
      <c r="A1030" s="72"/>
      <c r="B1030" s="68"/>
      <c r="C1030" s="68"/>
      <c r="D1030" s="68"/>
      <c r="E1030" s="68"/>
      <c r="F1030" s="68"/>
      <c r="G1030" s="69"/>
      <c r="H1030" s="23"/>
      <c r="I1030" s="23"/>
      <c r="J1030" s="23"/>
      <c r="K1030" s="26"/>
      <c r="L1030" s="23"/>
      <c r="M1030" s="23"/>
      <c r="N1030" s="23"/>
      <c r="O1030" s="23"/>
      <c r="P1030" s="23"/>
      <c r="Q1030" s="23"/>
      <c r="R1030" s="23"/>
      <c r="S1030" s="23"/>
      <c r="T1030" s="23"/>
      <c r="U1030" s="23"/>
      <c r="V1030" s="23"/>
      <c r="W1030" s="23"/>
      <c r="X1030" s="23"/>
      <c r="Y1030" s="23"/>
      <c r="Z1030" s="23"/>
    </row>
    <row r="1031" spans="1:26" ht="15.75" customHeight="1" x14ac:dyDescent="0.3">
      <c r="A1031" s="70" t="s">
        <v>123</v>
      </c>
      <c r="B1031" s="68"/>
      <c r="C1031" s="68"/>
      <c r="D1031" s="68"/>
      <c r="E1031" s="68"/>
      <c r="F1031" s="69"/>
      <c r="G1031" s="12">
        <f>ROUND(G1016+G1021+G1025+G1029,0)</f>
        <v>44903</v>
      </c>
      <c r="H1031" s="23"/>
      <c r="I1031" s="23"/>
      <c r="J1031" s="23"/>
      <c r="K1031" s="26"/>
      <c r="L1031" s="23"/>
      <c r="M1031" s="23"/>
      <c r="N1031" s="23"/>
      <c r="O1031" s="23"/>
      <c r="P1031" s="23"/>
      <c r="Q1031" s="23"/>
      <c r="R1031" s="23"/>
      <c r="S1031" s="23"/>
      <c r="T1031" s="23"/>
      <c r="U1031" s="23"/>
      <c r="V1031" s="23"/>
      <c r="W1031" s="23"/>
      <c r="X1031" s="23"/>
      <c r="Y1031" s="23"/>
      <c r="Z1031" s="23"/>
    </row>
    <row r="1032" spans="1:26" ht="15.75" customHeight="1" x14ac:dyDescent="0.3"/>
    <row r="1033" spans="1:26" ht="15.75" customHeight="1" x14ac:dyDescent="0.3"/>
    <row r="1034" spans="1:26" ht="15.75" customHeight="1" x14ac:dyDescent="0.3">
      <c r="A1034" s="74"/>
      <c r="B1034" s="75"/>
      <c r="C1034" s="75"/>
      <c r="D1034" s="76"/>
      <c r="E1034" s="74" t="s">
        <v>42</v>
      </c>
      <c r="F1034" s="75"/>
      <c r="G1034" s="76"/>
      <c r="H1034" s="23"/>
      <c r="I1034" s="23"/>
      <c r="J1034" s="23"/>
      <c r="K1034" s="23"/>
      <c r="L1034" s="23"/>
      <c r="M1034" s="23"/>
      <c r="N1034" s="23"/>
      <c r="O1034" s="23"/>
      <c r="P1034" s="23"/>
      <c r="Q1034" s="23"/>
      <c r="R1034" s="23"/>
      <c r="S1034" s="23"/>
      <c r="T1034" s="23"/>
      <c r="U1034" s="23"/>
      <c r="V1034" s="23"/>
      <c r="W1034" s="23"/>
      <c r="X1034" s="23"/>
      <c r="Y1034" s="23"/>
      <c r="Z1034" s="23"/>
    </row>
    <row r="1035" spans="1:26" ht="24.75" customHeight="1" x14ac:dyDescent="0.3">
      <c r="A1035" s="77"/>
      <c r="B1035" s="78"/>
      <c r="C1035" s="78"/>
      <c r="D1035" s="79"/>
      <c r="E1035" s="77"/>
      <c r="F1035" s="78"/>
      <c r="G1035" s="79"/>
      <c r="H1035" s="23"/>
      <c r="I1035" s="23"/>
      <c r="J1035" s="23"/>
      <c r="K1035" s="23"/>
      <c r="L1035" s="23"/>
      <c r="M1035" s="23"/>
      <c r="N1035" s="23"/>
      <c r="O1035" s="23"/>
      <c r="P1035" s="23"/>
      <c r="Q1035" s="23"/>
      <c r="R1035" s="23"/>
      <c r="S1035" s="23"/>
      <c r="T1035" s="23"/>
      <c r="U1035" s="23"/>
      <c r="V1035" s="23"/>
      <c r="W1035" s="23"/>
      <c r="X1035" s="23"/>
      <c r="Y1035" s="23"/>
      <c r="Z1035" s="23"/>
    </row>
    <row r="1036" spans="1:26" ht="15.75" customHeight="1" x14ac:dyDescent="0.3">
      <c r="A1036" s="6"/>
      <c r="B1036" s="7"/>
      <c r="C1036" s="7"/>
      <c r="D1036" s="7"/>
      <c r="E1036" s="7"/>
      <c r="F1036" s="7"/>
      <c r="G1036" s="8"/>
      <c r="H1036" s="23"/>
      <c r="I1036" s="23"/>
      <c r="J1036" s="23"/>
      <c r="K1036" s="23"/>
      <c r="L1036" s="23"/>
      <c r="M1036" s="23"/>
      <c r="N1036" s="23"/>
      <c r="O1036" s="23"/>
      <c r="P1036" s="23"/>
      <c r="Q1036" s="23"/>
      <c r="R1036" s="23"/>
      <c r="S1036" s="23"/>
      <c r="T1036" s="23"/>
      <c r="U1036" s="23"/>
      <c r="V1036" s="23"/>
      <c r="W1036" s="23"/>
      <c r="X1036" s="23"/>
      <c r="Y1036" s="23"/>
      <c r="Z1036" s="23"/>
    </row>
    <row r="1037" spans="1:26" ht="15.75" customHeight="1" x14ac:dyDescent="0.3">
      <c r="A1037" s="5" t="s">
        <v>46</v>
      </c>
      <c r="B1037" s="9">
        <v>46251</v>
      </c>
      <c r="C1037" s="7"/>
      <c r="D1037" s="7"/>
      <c r="E1037" s="7"/>
      <c r="F1037" s="7"/>
      <c r="G1037" s="8"/>
      <c r="H1037" s="23"/>
      <c r="I1037" s="23"/>
      <c r="J1037" s="23"/>
      <c r="K1037" s="23"/>
      <c r="L1037" s="23"/>
      <c r="M1037" s="23"/>
      <c r="N1037" s="23"/>
      <c r="O1037" s="23"/>
      <c r="P1037" s="23"/>
      <c r="Q1037" s="23"/>
      <c r="R1037" s="23"/>
      <c r="S1037" s="23"/>
      <c r="T1037" s="23"/>
      <c r="U1037" s="23"/>
      <c r="V1037" s="23"/>
      <c r="W1037" s="23"/>
      <c r="X1037" s="23"/>
      <c r="Y1037" s="23"/>
      <c r="Z1037" s="23"/>
    </row>
    <row r="1038" spans="1:26" ht="15.75" customHeight="1" x14ac:dyDescent="0.3">
      <c r="A1038" s="84">
        <f>+PRESUPUESTO!A45</f>
        <v>7.3</v>
      </c>
      <c r="B1038" s="74" t="str">
        <f>+PRESUPUESTO!B45</f>
        <v>Empradización con césped en estera en zonas de suelo desnudo</v>
      </c>
      <c r="C1038" s="75"/>
      <c r="D1038" s="75"/>
      <c r="E1038" s="75"/>
      <c r="F1038" s="76"/>
      <c r="G1038" s="86" t="str">
        <f>+PRESUPUESTO!C45</f>
        <v>m²</v>
      </c>
      <c r="H1038" s="23"/>
      <c r="I1038" s="23"/>
      <c r="J1038" s="23"/>
      <c r="K1038" s="23"/>
      <c r="L1038" s="23"/>
      <c r="M1038" s="23"/>
      <c r="N1038" s="23"/>
      <c r="O1038" s="23"/>
      <c r="P1038" s="23"/>
      <c r="Q1038" s="23"/>
      <c r="R1038" s="23"/>
      <c r="S1038" s="23"/>
      <c r="T1038" s="23"/>
      <c r="U1038" s="23"/>
      <c r="V1038" s="23"/>
      <c r="W1038" s="23"/>
      <c r="X1038" s="23"/>
      <c r="Y1038" s="23"/>
      <c r="Z1038" s="23"/>
    </row>
    <row r="1039" spans="1:26" ht="15.75" customHeight="1" x14ac:dyDescent="0.3">
      <c r="A1039" s="85"/>
      <c r="B1039" s="77"/>
      <c r="C1039" s="78"/>
      <c r="D1039" s="78"/>
      <c r="E1039" s="78"/>
      <c r="F1039" s="79"/>
      <c r="G1039" s="85"/>
      <c r="H1039" s="23"/>
      <c r="I1039" s="23"/>
      <c r="J1039" s="23"/>
      <c r="K1039" s="23"/>
      <c r="L1039" s="23"/>
      <c r="M1039" s="23"/>
      <c r="N1039" s="23"/>
      <c r="O1039" s="23"/>
      <c r="P1039" s="23"/>
      <c r="Q1039" s="23"/>
      <c r="R1039" s="23"/>
      <c r="S1039" s="23"/>
      <c r="T1039" s="23"/>
      <c r="U1039" s="23"/>
      <c r="V1039" s="23"/>
      <c r="W1039" s="23"/>
      <c r="X1039" s="23"/>
      <c r="Y1039" s="23"/>
      <c r="Z1039" s="23"/>
    </row>
    <row r="1040" spans="1:26" ht="15.75" customHeight="1" x14ac:dyDescent="0.3">
      <c r="A1040" s="71" t="s">
        <v>54</v>
      </c>
      <c r="B1040" s="68"/>
      <c r="C1040" s="68"/>
      <c r="D1040" s="68"/>
      <c r="E1040" s="68"/>
      <c r="F1040" s="68"/>
      <c r="G1040" s="69"/>
      <c r="H1040" s="23"/>
      <c r="I1040" s="23"/>
      <c r="J1040" s="23"/>
      <c r="K1040" s="23"/>
      <c r="L1040" s="23"/>
      <c r="M1040" s="23"/>
      <c r="N1040" s="23"/>
      <c r="O1040" s="23"/>
      <c r="P1040" s="23"/>
      <c r="Q1040" s="23"/>
      <c r="R1040" s="23"/>
      <c r="S1040" s="23"/>
      <c r="T1040" s="23"/>
      <c r="U1040" s="23"/>
      <c r="V1040" s="23"/>
      <c r="W1040" s="23"/>
      <c r="X1040" s="23"/>
      <c r="Y1040" s="23"/>
      <c r="Z1040" s="23"/>
    </row>
    <row r="1041" spans="1:26" ht="15.75" customHeight="1" x14ac:dyDescent="0.3">
      <c r="A1041" s="72" t="s">
        <v>57</v>
      </c>
      <c r="B1041" s="68"/>
      <c r="C1041" s="69"/>
      <c r="D1041" s="10" t="s">
        <v>58</v>
      </c>
      <c r="E1041" s="11" t="s">
        <v>60</v>
      </c>
      <c r="F1041" s="12" t="s">
        <v>62</v>
      </c>
      <c r="G1041" s="12" t="s">
        <v>63</v>
      </c>
      <c r="H1041" s="23"/>
      <c r="I1041" s="23"/>
      <c r="J1041" s="24"/>
      <c r="K1041" s="25"/>
      <c r="L1041" s="23"/>
      <c r="M1041" s="23"/>
      <c r="N1041" s="23"/>
      <c r="O1041" s="23"/>
      <c r="P1041" s="23"/>
      <c r="Q1041" s="23"/>
      <c r="R1041" s="23"/>
      <c r="S1041" s="23"/>
      <c r="T1041" s="23"/>
      <c r="U1041" s="23"/>
      <c r="V1041" s="23"/>
      <c r="W1041" s="23"/>
      <c r="X1041" s="23"/>
      <c r="Y1041" s="23"/>
      <c r="Z1041" s="23"/>
    </row>
    <row r="1042" spans="1:26" ht="15.75" customHeight="1" x14ac:dyDescent="0.3">
      <c r="A1042" s="67" t="s">
        <v>128</v>
      </c>
      <c r="B1042" s="68"/>
      <c r="C1042" s="69"/>
      <c r="D1042" s="13" t="s">
        <v>129</v>
      </c>
      <c r="E1042" s="14">
        <v>0.05</v>
      </c>
      <c r="F1042" s="15">
        <f>G1056</f>
        <v>1050</v>
      </c>
      <c r="G1042" s="15">
        <f>IF(A1042=0,"",(E1042*F1042))</f>
        <v>52.5</v>
      </c>
      <c r="H1042" s="23"/>
      <c r="I1042" s="23"/>
      <c r="J1042" s="23"/>
      <c r="K1042" s="23"/>
      <c r="L1042" s="23"/>
      <c r="M1042" s="23"/>
      <c r="N1042" s="23"/>
      <c r="O1042" s="23"/>
      <c r="P1042" s="23"/>
      <c r="Q1042" s="23"/>
      <c r="R1042" s="23"/>
      <c r="S1042" s="23"/>
      <c r="T1042" s="23"/>
      <c r="U1042" s="23"/>
      <c r="V1042" s="23"/>
      <c r="W1042" s="23"/>
      <c r="X1042" s="23"/>
      <c r="Y1042" s="23"/>
      <c r="Z1042" s="23"/>
    </row>
    <row r="1043" spans="1:26" ht="15.75" customHeight="1" x14ac:dyDescent="0.3">
      <c r="A1043" s="70" t="s">
        <v>77</v>
      </c>
      <c r="B1043" s="68"/>
      <c r="C1043" s="68"/>
      <c r="D1043" s="68"/>
      <c r="E1043" s="68"/>
      <c r="F1043" s="69"/>
      <c r="G1043" s="15">
        <f>SUM(G1042)</f>
        <v>52.5</v>
      </c>
      <c r="H1043" s="23"/>
      <c r="I1043" s="23"/>
      <c r="J1043" s="23"/>
      <c r="K1043" s="23"/>
      <c r="L1043" s="23"/>
      <c r="M1043" s="23"/>
      <c r="N1043" s="23"/>
      <c r="O1043" s="23"/>
      <c r="P1043" s="23"/>
      <c r="Q1043" s="23"/>
      <c r="R1043" s="23"/>
      <c r="S1043" s="23"/>
      <c r="T1043" s="23"/>
      <c r="U1043" s="23"/>
      <c r="V1043" s="23"/>
      <c r="W1043" s="23"/>
      <c r="X1043" s="23"/>
      <c r="Y1043" s="23"/>
      <c r="Z1043" s="23"/>
    </row>
    <row r="1044" spans="1:26" ht="21" customHeight="1" x14ac:dyDescent="0.3">
      <c r="A1044" s="73" t="s">
        <v>85</v>
      </c>
      <c r="B1044" s="68"/>
      <c r="C1044" s="68"/>
      <c r="D1044" s="68"/>
      <c r="E1044" s="68"/>
      <c r="F1044" s="68"/>
      <c r="G1044" s="69"/>
      <c r="H1044" s="23"/>
      <c r="I1044" s="23"/>
      <c r="J1044" s="23"/>
      <c r="K1044" s="23"/>
      <c r="L1044" s="23"/>
      <c r="M1044" s="23"/>
      <c r="N1044" s="23"/>
      <c r="O1044" s="23"/>
      <c r="P1044" s="23"/>
      <c r="Q1044" s="23"/>
      <c r="R1044" s="23"/>
      <c r="S1044" s="23"/>
      <c r="T1044" s="23"/>
      <c r="U1044" s="23"/>
      <c r="V1044" s="23"/>
      <c r="W1044" s="23"/>
      <c r="X1044" s="23"/>
      <c r="Y1044" s="23"/>
      <c r="Z1044" s="23"/>
    </row>
    <row r="1045" spans="1:26" ht="21" customHeight="1" x14ac:dyDescent="0.3">
      <c r="A1045" s="72" t="s">
        <v>57</v>
      </c>
      <c r="B1045" s="68"/>
      <c r="C1045" s="69"/>
      <c r="D1045" s="10" t="s">
        <v>58</v>
      </c>
      <c r="E1045" s="11" t="s">
        <v>60</v>
      </c>
      <c r="F1045" s="12" t="s">
        <v>62</v>
      </c>
      <c r="G1045" s="12" t="s">
        <v>63</v>
      </c>
      <c r="H1045" s="23"/>
      <c r="I1045" s="23"/>
      <c r="J1045" s="23"/>
      <c r="K1045" s="23"/>
      <c r="L1045" s="23"/>
      <c r="M1045" s="23"/>
      <c r="N1045" s="23"/>
      <c r="O1045" s="23"/>
      <c r="P1045" s="23"/>
      <c r="Q1045" s="23"/>
      <c r="R1045" s="23"/>
      <c r="S1045" s="23"/>
      <c r="T1045" s="23"/>
      <c r="U1045" s="23"/>
      <c r="V1045" s="23"/>
      <c r="W1045" s="23"/>
      <c r="X1045" s="23"/>
      <c r="Y1045" s="23"/>
      <c r="Z1045" s="23"/>
    </row>
    <row r="1046" spans="1:26" ht="15.75" customHeight="1" x14ac:dyDescent="0.3">
      <c r="A1046" s="83" t="s">
        <v>235</v>
      </c>
      <c r="B1046" s="68"/>
      <c r="C1046" s="69"/>
      <c r="D1046" s="13" t="s">
        <v>27</v>
      </c>
      <c r="E1046" s="17">
        <v>1.05</v>
      </c>
      <c r="F1046" s="15">
        <v>17613</v>
      </c>
      <c r="G1046" s="15">
        <f t="shared" ref="G1046:G1047" si="66">IF(A1046=0,"",(E1046*F1046))</f>
        <v>18493.650000000001</v>
      </c>
      <c r="H1046" s="23"/>
      <c r="I1046" s="23"/>
      <c r="J1046" s="23"/>
      <c r="K1046" s="23"/>
      <c r="L1046" s="23"/>
      <c r="M1046" s="23"/>
      <c r="N1046" s="23"/>
      <c r="O1046" s="23"/>
      <c r="P1046" s="23"/>
      <c r="Q1046" s="23"/>
      <c r="R1046" s="23"/>
      <c r="S1046" s="23"/>
      <c r="T1046" s="23"/>
      <c r="U1046" s="23"/>
      <c r="V1046" s="23"/>
      <c r="W1046" s="23"/>
      <c r="X1046" s="23"/>
      <c r="Y1046" s="23"/>
      <c r="Z1046" s="23"/>
    </row>
    <row r="1047" spans="1:26" ht="15.75" customHeight="1" x14ac:dyDescent="0.3">
      <c r="A1047" s="83" t="s">
        <v>236</v>
      </c>
      <c r="B1047" s="68"/>
      <c r="C1047" s="69"/>
      <c r="D1047" s="13" t="s">
        <v>27</v>
      </c>
      <c r="E1047" s="17">
        <v>1</v>
      </c>
      <c r="F1047" s="15">
        <v>4662</v>
      </c>
      <c r="G1047" s="15">
        <f t="shared" si="66"/>
        <v>4662</v>
      </c>
      <c r="H1047" s="23"/>
      <c r="I1047" s="23"/>
      <c r="J1047" s="23"/>
      <c r="K1047" s="23"/>
      <c r="L1047" s="23"/>
      <c r="M1047" s="23"/>
      <c r="N1047" s="23"/>
      <c r="O1047" s="23"/>
      <c r="P1047" s="23"/>
      <c r="Q1047" s="23"/>
      <c r="R1047" s="23"/>
      <c r="S1047" s="23"/>
      <c r="T1047" s="23"/>
      <c r="U1047" s="23"/>
      <c r="V1047" s="23"/>
      <c r="W1047" s="23"/>
      <c r="X1047" s="23"/>
      <c r="Y1047" s="23"/>
      <c r="Z1047" s="23"/>
    </row>
    <row r="1048" spans="1:26" ht="15.75" customHeight="1" x14ac:dyDescent="0.3">
      <c r="A1048" s="70" t="s">
        <v>77</v>
      </c>
      <c r="B1048" s="68"/>
      <c r="C1048" s="68"/>
      <c r="D1048" s="68"/>
      <c r="E1048" s="68"/>
      <c r="F1048" s="69"/>
      <c r="G1048" s="15">
        <f>SUM(G1046:G1047)</f>
        <v>23155.65</v>
      </c>
      <c r="H1048" s="23"/>
      <c r="I1048" s="23"/>
      <c r="J1048" s="23"/>
      <c r="K1048" s="23"/>
      <c r="L1048" s="23"/>
      <c r="M1048" s="23"/>
      <c r="N1048" s="23"/>
      <c r="O1048" s="23"/>
      <c r="P1048" s="23"/>
      <c r="Q1048" s="23"/>
      <c r="R1048" s="23"/>
      <c r="S1048" s="23"/>
      <c r="T1048" s="23"/>
      <c r="U1048" s="23"/>
      <c r="V1048" s="23"/>
      <c r="W1048" s="23"/>
      <c r="X1048" s="23"/>
      <c r="Y1048" s="23"/>
      <c r="Z1048" s="23"/>
    </row>
    <row r="1049" spans="1:26" ht="15.75" customHeight="1" x14ac:dyDescent="0.3">
      <c r="A1049" s="71" t="s">
        <v>100</v>
      </c>
      <c r="B1049" s="68"/>
      <c r="C1049" s="68"/>
      <c r="D1049" s="68"/>
      <c r="E1049" s="68"/>
      <c r="F1049" s="68"/>
      <c r="G1049" s="69"/>
      <c r="H1049" s="23"/>
      <c r="I1049" s="23"/>
      <c r="J1049" s="23"/>
      <c r="K1049" s="23"/>
      <c r="L1049" s="23"/>
      <c r="M1049" s="23"/>
      <c r="N1049" s="23"/>
      <c r="O1049" s="23"/>
      <c r="P1049" s="23"/>
      <c r="Q1049" s="23"/>
      <c r="R1049" s="23"/>
      <c r="S1049" s="23"/>
      <c r="T1049" s="23"/>
      <c r="U1049" s="23"/>
      <c r="V1049" s="23"/>
      <c r="W1049" s="23"/>
      <c r="X1049" s="23"/>
      <c r="Y1049" s="23"/>
      <c r="Z1049" s="23"/>
    </row>
    <row r="1050" spans="1:26" ht="15.75" customHeight="1" x14ac:dyDescent="0.3">
      <c r="A1050" s="72" t="s">
        <v>57</v>
      </c>
      <c r="B1050" s="68"/>
      <c r="C1050" s="69"/>
      <c r="D1050" s="10" t="s">
        <v>58</v>
      </c>
      <c r="E1050" s="11" t="s">
        <v>60</v>
      </c>
      <c r="F1050" s="12" t="s">
        <v>62</v>
      </c>
      <c r="G1050" s="12" t="s">
        <v>63</v>
      </c>
      <c r="H1050" s="23"/>
      <c r="I1050" s="23"/>
      <c r="J1050" s="23"/>
      <c r="K1050" s="23"/>
      <c r="L1050" s="23"/>
      <c r="M1050" s="23"/>
      <c r="N1050" s="23"/>
      <c r="O1050" s="23"/>
      <c r="P1050" s="23"/>
      <c r="Q1050" s="23"/>
      <c r="R1050" s="23"/>
      <c r="S1050" s="23"/>
      <c r="T1050" s="23"/>
      <c r="U1050" s="23"/>
      <c r="V1050" s="23"/>
      <c r="W1050" s="23"/>
      <c r="X1050" s="23"/>
      <c r="Y1050" s="23"/>
      <c r="Z1050" s="23"/>
    </row>
    <row r="1051" spans="1:26" ht="15.75" customHeight="1" x14ac:dyDescent="0.3">
      <c r="A1051" s="67"/>
      <c r="B1051" s="68"/>
      <c r="C1051" s="69"/>
      <c r="D1051" s="13"/>
      <c r="E1051" s="17"/>
      <c r="F1051" s="15"/>
      <c r="G1051" s="15"/>
      <c r="H1051" s="23"/>
      <c r="I1051" s="23"/>
      <c r="J1051" s="23"/>
      <c r="K1051" s="23"/>
      <c r="L1051" s="23"/>
      <c r="M1051" s="23"/>
      <c r="N1051" s="23"/>
      <c r="O1051" s="23"/>
      <c r="P1051" s="23"/>
      <c r="Q1051" s="23"/>
      <c r="R1051" s="23"/>
      <c r="S1051" s="23"/>
      <c r="T1051" s="23"/>
      <c r="U1051" s="23"/>
      <c r="V1051" s="23"/>
      <c r="W1051" s="23"/>
      <c r="X1051" s="23"/>
      <c r="Y1051" s="23"/>
      <c r="Z1051" s="23"/>
    </row>
    <row r="1052" spans="1:26" ht="15.75" customHeight="1" x14ac:dyDescent="0.3">
      <c r="A1052" s="70" t="s">
        <v>77</v>
      </c>
      <c r="B1052" s="68"/>
      <c r="C1052" s="68"/>
      <c r="D1052" s="68"/>
      <c r="E1052" s="68"/>
      <c r="F1052" s="69"/>
      <c r="G1052" s="15">
        <f>SUM(G1051)</f>
        <v>0</v>
      </c>
      <c r="H1052" s="23"/>
      <c r="I1052" s="23"/>
      <c r="J1052" s="23"/>
      <c r="K1052" s="23"/>
      <c r="L1052" s="23"/>
      <c r="M1052" s="23"/>
      <c r="N1052" s="23"/>
      <c r="O1052" s="23"/>
      <c r="P1052" s="23"/>
      <c r="Q1052" s="23"/>
      <c r="R1052" s="23"/>
      <c r="S1052" s="23"/>
      <c r="T1052" s="23"/>
      <c r="U1052" s="23"/>
      <c r="V1052" s="23"/>
      <c r="W1052" s="23"/>
      <c r="X1052" s="23"/>
      <c r="Y1052" s="23"/>
      <c r="Z1052" s="23"/>
    </row>
    <row r="1053" spans="1:26" ht="15.75" customHeight="1" x14ac:dyDescent="0.3">
      <c r="A1053" s="73" t="s">
        <v>105</v>
      </c>
      <c r="B1053" s="68"/>
      <c r="C1053" s="68"/>
      <c r="D1053" s="68"/>
      <c r="E1053" s="68"/>
      <c r="F1053" s="68"/>
      <c r="G1053" s="69"/>
      <c r="H1053" s="23"/>
      <c r="I1053" s="23"/>
      <c r="J1053" s="23"/>
      <c r="K1053" s="23"/>
      <c r="L1053" s="23"/>
      <c r="M1053" s="23"/>
      <c r="N1053" s="23"/>
      <c r="O1053" s="23"/>
      <c r="P1053" s="23"/>
      <c r="Q1053" s="23"/>
      <c r="R1053" s="23"/>
      <c r="S1053" s="23"/>
      <c r="T1053" s="23"/>
      <c r="U1053" s="23"/>
      <c r="V1053" s="23"/>
      <c r="W1053" s="23"/>
      <c r="X1053" s="23"/>
      <c r="Y1053" s="23"/>
      <c r="Z1053" s="23"/>
    </row>
    <row r="1054" spans="1:26" ht="15.75" customHeight="1" x14ac:dyDescent="0.3">
      <c r="A1054" s="72" t="s">
        <v>106</v>
      </c>
      <c r="B1054" s="68"/>
      <c r="C1054" s="69"/>
      <c r="D1054" s="10" t="s">
        <v>58</v>
      </c>
      <c r="E1054" s="11" t="s">
        <v>108</v>
      </c>
      <c r="F1054" s="12" t="s">
        <v>62</v>
      </c>
      <c r="G1054" s="12" t="s">
        <v>109</v>
      </c>
      <c r="H1054" s="23"/>
      <c r="I1054" s="23"/>
      <c r="J1054" s="23"/>
      <c r="K1054" s="23"/>
      <c r="L1054" s="23"/>
      <c r="M1054" s="23"/>
      <c r="N1054" s="23"/>
      <c r="O1054" s="23"/>
      <c r="P1054" s="23"/>
      <c r="Q1054" s="23"/>
      <c r="R1054" s="23"/>
      <c r="S1054" s="23"/>
      <c r="T1054" s="23"/>
      <c r="U1054" s="23"/>
      <c r="V1054" s="23"/>
      <c r="W1054" s="23"/>
      <c r="X1054" s="23"/>
      <c r="Y1054" s="23"/>
      <c r="Z1054" s="23"/>
    </row>
    <row r="1055" spans="1:26" ht="15.75" customHeight="1" x14ac:dyDescent="0.3">
      <c r="A1055" s="67" t="s">
        <v>233</v>
      </c>
      <c r="B1055" s="68"/>
      <c r="C1055" s="69"/>
      <c r="D1055" s="22" t="s">
        <v>113</v>
      </c>
      <c r="E1055" s="14">
        <v>1.4999999999999999E-2</v>
      </c>
      <c r="F1055" s="15">
        <v>70000</v>
      </c>
      <c r="G1055" s="15">
        <f>IF(A1055=0,"",(E1055*F1055))</f>
        <v>1050</v>
      </c>
      <c r="H1055" s="23"/>
      <c r="I1055" s="23"/>
      <c r="J1055" s="23"/>
      <c r="K1055" s="23"/>
      <c r="L1055" s="23"/>
      <c r="M1055" s="23"/>
      <c r="N1055" s="23"/>
      <c r="O1055" s="23"/>
      <c r="P1055" s="23"/>
      <c r="Q1055" s="23"/>
      <c r="R1055" s="23"/>
      <c r="S1055" s="23"/>
      <c r="T1055" s="23"/>
      <c r="U1055" s="23"/>
      <c r="V1055" s="23"/>
      <c r="W1055" s="23"/>
      <c r="X1055" s="23"/>
      <c r="Y1055" s="23"/>
      <c r="Z1055" s="23"/>
    </row>
    <row r="1056" spans="1:26" ht="15.75" customHeight="1" x14ac:dyDescent="0.3">
      <c r="A1056" s="70" t="s">
        <v>77</v>
      </c>
      <c r="B1056" s="68"/>
      <c r="C1056" s="68"/>
      <c r="D1056" s="68"/>
      <c r="E1056" s="68"/>
      <c r="F1056" s="69"/>
      <c r="G1056" s="15">
        <f>SUM(G1055)</f>
        <v>1050</v>
      </c>
      <c r="H1056" s="23"/>
      <c r="I1056" s="23"/>
      <c r="J1056" s="23"/>
      <c r="K1056" s="23"/>
      <c r="L1056" s="23"/>
      <c r="M1056" s="23"/>
      <c r="N1056" s="23"/>
      <c r="O1056" s="23"/>
      <c r="P1056" s="23"/>
      <c r="Q1056" s="23"/>
      <c r="R1056" s="23"/>
      <c r="S1056" s="23"/>
      <c r="T1056" s="23"/>
      <c r="U1056" s="23"/>
      <c r="V1056" s="23"/>
      <c r="W1056" s="23"/>
      <c r="X1056" s="23"/>
      <c r="Y1056" s="23"/>
      <c r="Z1056" s="23"/>
    </row>
    <row r="1057" spans="1:26" ht="15.75" customHeight="1" x14ac:dyDescent="0.3">
      <c r="A1057" s="72"/>
      <c r="B1057" s="68"/>
      <c r="C1057" s="68"/>
      <c r="D1057" s="68"/>
      <c r="E1057" s="68"/>
      <c r="F1057" s="68"/>
      <c r="G1057" s="69"/>
      <c r="H1057" s="23"/>
      <c r="I1057" s="23"/>
      <c r="J1057" s="23"/>
      <c r="K1057" s="26"/>
      <c r="L1057" s="23"/>
      <c r="M1057" s="23"/>
      <c r="N1057" s="23"/>
      <c r="O1057" s="23"/>
      <c r="P1057" s="23"/>
      <c r="Q1057" s="23"/>
      <c r="R1057" s="23"/>
      <c r="S1057" s="23"/>
      <c r="T1057" s="23"/>
      <c r="U1057" s="23"/>
      <c r="V1057" s="23"/>
      <c r="W1057" s="23"/>
      <c r="X1057" s="23"/>
      <c r="Y1057" s="23"/>
      <c r="Z1057" s="23"/>
    </row>
    <row r="1058" spans="1:26" ht="15.75" customHeight="1" x14ac:dyDescent="0.3">
      <c r="A1058" s="70" t="s">
        <v>123</v>
      </c>
      <c r="B1058" s="68"/>
      <c r="C1058" s="68"/>
      <c r="D1058" s="68"/>
      <c r="E1058" s="68"/>
      <c r="F1058" s="69"/>
      <c r="G1058" s="12">
        <f>ROUND(G1043+G1048+G1052+G1056,0)</f>
        <v>24258</v>
      </c>
      <c r="H1058" s="23"/>
      <c r="I1058" s="23"/>
      <c r="J1058" s="23"/>
      <c r="K1058" s="26"/>
      <c r="L1058" s="23"/>
      <c r="M1058" s="23"/>
      <c r="N1058" s="23"/>
      <c r="O1058" s="23"/>
      <c r="P1058" s="23"/>
      <c r="Q1058" s="23"/>
      <c r="R1058" s="23"/>
      <c r="S1058" s="23"/>
      <c r="T1058" s="23"/>
      <c r="U1058" s="23"/>
      <c r="V1058" s="23"/>
      <c r="W1058" s="23"/>
      <c r="X1058" s="23"/>
      <c r="Y1058" s="23"/>
      <c r="Z1058" s="23"/>
    </row>
    <row r="1059" spans="1:26" ht="15.75" customHeight="1" x14ac:dyDescent="0.3"/>
    <row r="1060" spans="1:26" ht="15.75" customHeight="1" x14ac:dyDescent="0.3"/>
    <row r="1061" spans="1:26" ht="15.75" customHeight="1" x14ac:dyDescent="0.3">
      <c r="A1061" s="74"/>
      <c r="B1061" s="75"/>
      <c r="C1061" s="75"/>
      <c r="D1061" s="76"/>
      <c r="E1061" s="74" t="s">
        <v>42</v>
      </c>
      <c r="F1061" s="75"/>
      <c r="G1061" s="76"/>
      <c r="H1061" s="23"/>
      <c r="I1061" s="23"/>
      <c r="J1061" s="23"/>
      <c r="K1061" s="23"/>
      <c r="L1061" s="23"/>
      <c r="M1061" s="23"/>
      <c r="N1061" s="23"/>
      <c r="O1061" s="23"/>
      <c r="P1061" s="23"/>
      <c r="Q1061" s="23"/>
      <c r="R1061" s="23"/>
      <c r="S1061" s="23"/>
      <c r="T1061" s="23"/>
      <c r="U1061" s="23"/>
      <c r="V1061" s="23"/>
      <c r="W1061" s="23"/>
      <c r="X1061" s="23"/>
      <c r="Y1061" s="23"/>
      <c r="Z1061" s="23"/>
    </row>
    <row r="1062" spans="1:26" ht="24.75" customHeight="1" x14ac:dyDescent="0.3">
      <c r="A1062" s="77"/>
      <c r="B1062" s="78"/>
      <c r="C1062" s="78"/>
      <c r="D1062" s="79"/>
      <c r="E1062" s="77"/>
      <c r="F1062" s="78"/>
      <c r="G1062" s="79"/>
      <c r="H1062" s="23"/>
      <c r="I1062" s="23"/>
      <c r="J1062" s="23"/>
      <c r="K1062" s="23"/>
      <c r="L1062" s="23"/>
      <c r="M1062" s="23"/>
      <c r="N1062" s="23"/>
      <c r="O1062" s="23"/>
      <c r="P1062" s="23"/>
      <c r="Q1062" s="23"/>
      <c r="R1062" s="23"/>
      <c r="S1062" s="23"/>
      <c r="T1062" s="23"/>
      <c r="U1062" s="23"/>
      <c r="V1062" s="23"/>
      <c r="W1062" s="23"/>
      <c r="X1062" s="23"/>
      <c r="Y1062" s="23"/>
      <c r="Z1062" s="23"/>
    </row>
    <row r="1063" spans="1:26" ht="15.75" customHeight="1" x14ac:dyDescent="0.3">
      <c r="A1063" s="6"/>
      <c r="B1063" s="7"/>
      <c r="C1063" s="7"/>
      <c r="D1063" s="7"/>
      <c r="E1063" s="7"/>
      <c r="F1063" s="7"/>
      <c r="G1063" s="8"/>
      <c r="H1063" s="23"/>
      <c r="I1063" s="23"/>
      <c r="J1063" s="23"/>
      <c r="K1063" s="23"/>
      <c r="L1063" s="23"/>
      <c r="M1063" s="23"/>
      <c r="N1063" s="23"/>
      <c r="O1063" s="23"/>
      <c r="P1063" s="23"/>
      <c r="Q1063" s="23"/>
      <c r="R1063" s="23"/>
      <c r="S1063" s="23"/>
      <c r="T1063" s="23"/>
      <c r="U1063" s="23"/>
      <c r="V1063" s="23"/>
      <c r="W1063" s="23"/>
      <c r="X1063" s="23"/>
      <c r="Y1063" s="23"/>
      <c r="Z1063" s="23"/>
    </row>
    <row r="1064" spans="1:26" ht="15.75" customHeight="1" x14ac:dyDescent="0.3">
      <c r="A1064" s="5" t="s">
        <v>46</v>
      </c>
      <c r="B1064" s="9">
        <v>46251</v>
      </c>
      <c r="C1064" s="7"/>
      <c r="D1064" s="7"/>
      <c r="E1064" s="7"/>
      <c r="F1064" s="7"/>
      <c r="G1064" s="8"/>
      <c r="H1064" s="23"/>
      <c r="I1064" s="23"/>
      <c r="J1064" s="23"/>
      <c r="K1064" s="23"/>
      <c r="L1064" s="23"/>
      <c r="M1064" s="23"/>
      <c r="N1064" s="23"/>
      <c r="O1064" s="23"/>
      <c r="P1064" s="23"/>
      <c r="Q1064" s="23"/>
      <c r="R1064" s="23"/>
      <c r="S1064" s="23"/>
      <c r="T1064" s="23"/>
      <c r="U1064" s="23"/>
      <c r="V1064" s="23"/>
      <c r="W1064" s="23"/>
      <c r="X1064" s="23"/>
      <c r="Y1064" s="23"/>
      <c r="Z1064" s="23"/>
    </row>
    <row r="1065" spans="1:26" ht="15.75" customHeight="1" x14ac:dyDescent="0.3">
      <c r="A1065" s="84">
        <f>+PRESUPUESTO!A46</f>
        <v>7.4</v>
      </c>
      <c r="B1065" s="74" t="str">
        <f>+PRESUPUESTO!B46</f>
        <v>Siembra de arbustos y plantas ornamentales tropicales</v>
      </c>
      <c r="C1065" s="75"/>
      <c r="D1065" s="75"/>
      <c r="E1065" s="75"/>
      <c r="F1065" s="76"/>
      <c r="G1065" s="86" t="str">
        <f>+PRESUPUESTO!C46</f>
        <v>gbl</v>
      </c>
      <c r="H1065" s="23"/>
      <c r="I1065" s="23"/>
      <c r="J1065" s="23"/>
      <c r="K1065" s="23"/>
      <c r="L1065" s="23"/>
      <c r="M1065" s="23"/>
      <c r="N1065" s="23"/>
      <c r="O1065" s="23"/>
      <c r="P1065" s="23"/>
      <c r="Q1065" s="23"/>
      <c r="R1065" s="23"/>
      <c r="S1065" s="23"/>
      <c r="T1065" s="23"/>
      <c r="U1065" s="23"/>
      <c r="V1065" s="23"/>
      <c r="W1065" s="23"/>
      <c r="X1065" s="23"/>
      <c r="Y1065" s="23"/>
      <c r="Z1065" s="23"/>
    </row>
    <row r="1066" spans="1:26" ht="15.75" customHeight="1" x14ac:dyDescent="0.3">
      <c r="A1066" s="85"/>
      <c r="B1066" s="77"/>
      <c r="C1066" s="78"/>
      <c r="D1066" s="78"/>
      <c r="E1066" s="78"/>
      <c r="F1066" s="79"/>
      <c r="G1066" s="85"/>
      <c r="H1066" s="23"/>
      <c r="I1066" s="23"/>
      <c r="J1066" s="23"/>
      <c r="K1066" s="23"/>
      <c r="L1066" s="23"/>
      <c r="M1066" s="23"/>
      <c r="N1066" s="23"/>
      <c r="O1066" s="23"/>
      <c r="P1066" s="23"/>
      <c r="Q1066" s="23"/>
      <c r="R1066" s="23"/>
      <c r="S1066" s="23"/>
      <c r="T1066" s="23"/>
      <c r="U1066" s="23"/>
      <c r="V1066" s="23"/>
      <c r="W1066" s="23"/>
      <c r="X1066" s="23"/>
      <c r="Y1066" s="23"/>
      <c r="Z1066" s="23"/>
    </row>
    <row r="1067" spans="1:26" ht="15.75" customHeight="1" x14ac:dyDescent="0.3">
      <c r="A1067" s="71" t="s">
        <v>54</v>
      </c>
      <c r="B1067" s="68"/>
      <c r="C1067" s="68"/>
      <c r="D1067" s="68"/>
      <c r="E1067" s="68"/>
      <c r="F1067" s="68"/>
      <c r="G1067" s="69"/>
      <c r="H1067" s="23"/>
      <c r="I1067" s="23"/>
      <c r="J1067" s="23"/>
      <c r="K1067" s="23"/>
      <c r="L1067" s="23"/>
      <c r="M1067" s="23"/>
      <c r="N1067" s="23"/>
      <c r="O1067" s="23"/>
      <c r="P1067" s="23"/>
      <c r="Q1067" s="23"/>
      <c r="R1067" s="23"/>
      <c r="S1067" s="23"/>
      <c r="T1067" s="23"/>
      <c r="U1067" s="23"/>
      <c r="V1067" s="23"/>
      <c r="W1067" s="23"/>
      <c r="X1067" s="23"/>
      <c r="Y1067" s="23"/>
      <c r="Z1067" s="23"/>
    </row>
    <row r="1068" spans="1:26" ht="15.75" customHeight="1" x14ac:dyDescent="0.3">
      <c r="A1068" s="72" t="s">
        <v>57</v>
      </c>
      <c r="B1068" s="68"/>
      <c r="C1068" s="69"/>
      <c r="D1068" s="10" t="s">
        <v>58</v>
      </c>
      <c r="E1068" s="11" t="s">
        <v>60</v>
      </c>
      <c r="F1068" s="12" t="s">
        <v>62</v>
      </c>
      <c r="G1068" s="12" t="s">
        <v>63</v>
      </c>
      <c r="H1068" s="23"/>
      <c r="I1068" s="23"/>
      <c r="J1068" s="24"/>
      <c r="K1068" s="25"/>
      <c r="L1068" s="23"/>
      <c r="M1068" s="23"/>
      <c r="N1068" s="23"/>
      <c r="O1068" s="23"/>
      <c r="P1068" s="23"/>
      <c r="Q1068" s="23"/>
      <c r="R1068" s="23"/>
      <c r="S1068" s="23"/>
      <c r="T1068" s="23"/>
      <c r="U1068" s="23"/>
      <c r="V1068" s="23"/>
      <c r="W1068" s="23"/>
      <c r="X1068" s="23"/>
      <c r="Y1068" s="23"/>
      <c r="Z1068" s="23"/>
    </row>
    <row r="1069" spans="1:26" ht="15.75" customHeight="1" x14ac:dyDescent="0.3">
      <c r="A1069" s="67" t="s">
        <v>128</v>
      </c>
      <c r="B1069" s="68"/>
      <c r="C1069" s="69"/>
      <c r="D1069" s="13" t="s">
        <v>129</v>
      </c>
      <c r="E1069" s="14">
        <v>0.05</v>
      </c>
      <c r="F1069" s="15">
        <f>G1101</f>
        <v>5384.6153846153829</v>
      </c>
      <c r="G1069" s="15">
        <f>IF(A1069=0,"",(E1069*F1069))</f>
        <v>269.23076923076917</v>
      </c>
      <c r="H1069" s="23"/>
      <c r="I1069" s="23"/>
      <c r="J1069" s="23"/>
      <c r="K1069" s="23"/>
      <c r="L1069" s="23"/>
      <c r="M1069" s="23"/>
      <c r="N1069" s="23"/>
      <c r="O1069" s="23"/>
      <c r="P1069" s="23"/>
      <c r="Q1069" s="23"/>
      <c r="R1069" s="23"/>
      <c r="S1069" s="23"/>
      <c r="T1069" s="23"/>
      <c r="U1069" s="23"/>
      <c r="V1069" s="23"/>
      <c r="W1069" s="23"/>
      <c r="X1069" s="23"/>
      <c r="Y1069" s="23"/>
      <c r="Z1069" s="23"/>
    </row>
    <row r="1070" spans="1:26" ht="15.75" customHeight="1" x14ac:dyDescent="0.3">
      <c r="A1070" s="70" t="s">
        <v>77</v>
      </c>
      <c r="B1070" s="68"/>
      <c r="C1070" s="68"/>
      <c r="D1070" s="68"/>
      <c r="E1070" s="68"/>
      <c r="F1070" s="69"/>
      <c r="G1070" s="15">
        <f>SUM(G1069)</f>
        <v>269.23076923076917</v>
      </c>
      <c r="H1070" s="23"/>
      <c r="I1070" s="23"/>
      <c r="J1070" s="23"/>
      <c r="K1070" s="23"/>
      <c r="L1070" s="23"/>
      <c r="M1070" s="23"/>
      <c r="N1070" s="23"/>
      <c r="O1070" s="23"/>
      <c r="P1070" s="23"/>
      <c r="Q1070" s="23"/>
      <c r="R1070" s="23"/>
      <c r="S1070" s="23"/>
      <c r="T1070" s="23"/>
      <c r="U1070" s="23"/>
      <c r="V1070" s="23"/>
      <c r="W1070" s="23"/>
      <c r="X1070" s="23"/>
      <c r="Y1070" s="23"/>
      <c r="Z1070" s="23"/>
    </row>
    <row r="1071" spans="1:26" ht="21" customHeight="1" x14ac:dyDescent="0.3">
      <c r="A1071" s="73" t="s">
        <v>85</v>
      </c>
      <c r="B1071" s="68"/>
      <c r="C1071" s="68"/>
      <c r="D1071" s="68"/>
      <c r="E1071" s="68"/>
      <c r="F1071" s="68"/>
      <c r="G1071" s="69"/>
      <c r="H1071" s="23"/>
      <c r="P1071" s="23"/>
      <c r="Q1071" s="23"/>
      <c r="R1071" s="23"/>
      <c r="S1071" s="23"/>
      <c r="T1071" s="23"/>
      <c r="U1071" s="23"/>
      <c r="V1071" s="23"/>
      <c r="W1071" s="23"/>
      <c r="X1071" s="23"/>
      <c r="Y1071" s="23"/>
      <c r="Z1071" s="23"/>
    </row>
    <row r="1072" spans="1:26" ht="21" customHeight="1" x14ac:dyDescent="0.3">
      <c r="A1072" s="72" t="s">
        <v>57</v>
      </c>
      <c r="B1072" s="68"/>
      <c r="C1072" s="69"/>
      <c r="D1072" s="10" t="s">
        <v>58</v>
      </c>
      <c r="E1072" s="11" t="s">
        <v>60</v>
      </c>
      <c r="F1072" s="12" t="s">
        <v>62</v>
      </c>
      <c r="G1072" s="12" t="s">
        <v>63</v>
      </c>
      <c r="H1072" s="23"/>
      <c r="P1072" s="23"/>
      <c r="Q1072" s="23"/>
      <c r="R1072" s="23"/>
      <c r="S1072" s="23"/>
      <c r="T1072" s="23"/>
      <c r="U1072" s="23"/>
      <c r="V1072" s="23"/>
      <c r="W1072" s="23"/>
      <c r="X1072" s="23"/>
      <c r="Y1072" s="23"/>
      <c r="Z1072" s="23"/>
    </row>
    <row r="1073" spans="1:26" ht="15.75" customHeight="1" x14ac:dyDescent="0.3">
      <c r="A1073" s="83" t="s">
        <v>237</v>
      </c>
      <c r="B1073" s="68"/>
      <c r="C1073" s="69"/>
      <c r="D1073" s="13" t="s">
        <v>17</v>
      </c>
      <c r="E1073" s="17">
        <v>3</v>
      </c>
      <c r="F1073" s="15">
        <v>35000</v>
      </c>
      <c r="G1073" s="15">
        <f t="shared" ref="G1073:G1092" si="67">IF(A1073=0,"",(E1073*F1073))</f>
        <v>105000</v>
      </c>
      <c r="H1073" s="23"/>
      <c r="P1073" s="23"/>
      <c r="Q1073" s="23"/>
      <c r="R1073" s="23"/>
      <c r="S1073" s="23"/>
      <c r="T1073" s="23"/>
      <c r="U1073" s="23"/>
      <c r="V1073" s="23"/>
      <c r="W1073" s="23"/>
      <c r="X1073" s="23"/>
      <c r="Y1073" s="23"/>
      <c r="Z1073" s="23"/>
    </row>
    <row r="1074" spans="1:26" ht="15.75" customHeight="1" x14ac:dyDescent="0.3">
      <c r="A1074" s="83" t="s">
        <v>238</v>
      </c>
      <c r="B1074" s="68"/>
      <c r="C1074" s="69"/>
      <c r="D1074" s="13" t="s">
        <v>17</v>
      </c>
      <c r="E1074" s="17">
        <v>3</v>
      </c>
      <c r="F1074" s="15">
        <v>42000</v>
      </c>
      <c r="G1074" s="15">
        <f t="shared" si="67"/>
        <v>126000</v>
      </c>
      <c r="H1074" s="23"/>
      <c r="P1074" s="23"/>
      <c r="Q1074" s="23"/>
      <c r="R1074" s="23"/>
      <c r="S1074" s="23"/>
      <c r="T1074" s="23"/>
      <c r="U1074" s="23"/>
      <c r="V1074" s="23"/>
      <c r="W1074" s="23"/>
      <c r="X1074" s="23"/>
      <c r="Y1074" s="23"/>
      <c r="Z1074" s="23"/>
    </row>
    <row r="1075" spans="1:26" ht="15.75" customHeight="1" x14ac:dyDescent="0.3">
      <c r="A1075" s="83" t="s">
        <v>239</v>
      </c>
      <c r="B1075" s="68"/>
      <c r="C1075" s="69"/>
      <c r="D1075" s="13" t="s">
        <v>17</v>
      </c>
      <c r="E1075" s="17">
        <v>10</v>
      </c>
      <c r="F1075" s="15">
        <v>23000</v>
      </c>
      <c r="G1075" s="15">
        <f t="shared" si="67"/>
        <v>230000</v>
      </c>
      <c r="H1075" s="23"/>
      <c r="P1075" s="23"/>
      <c r="Q1075" s="23"/>
      <c r="R1075" s="23"/>
      <c r="S1075" s="23"/>
      <c r="T1075" s="23"/>
      <c r="U1075" s="23"/>
      <c r="V1075" s="23"/>
      <c r="W1075" s="23"/>
      <c r="X1075" s="23"/>
      <c r="Y1075" s="23"/>
      <c r="Z1075" s="23"/>
    </row>
    <row r="1076" spans="1:26" ht="15.75" customHeight="1" x14ac:dyDescent="0.3">
      <c r="A1076" s="83" t="s">
        <v>240</v>
      </c>
      <c r="B1076" s="68"/>
      <c r="C1076" s="69"/>
      <c r="D1076" s="13" t="s">
        <v>17</v>
      </c>
      <c r="E1076" s="17">
        <v>1</v>
      </c>
      <c r="F1076" s="15">
        <v>42000</v>
      </c>
      <c r="G1076" s="15">
        <f t="shared" si="67"/>
        <v>42000</v>
      </c>
      <c r="H1076" s="23"/>
      <c r="P1076" s="23"/>
      <c r="Q1076" s="23"/>
      <c r="R1076" s="23"/>
      <c r="S1076" s="23"/>
      <c r="T1076" s="23"/>
      <c r="U1076" s="23"/>
      <c r="V1076" s="23"/>
      <c r="W1076" s="23"/>
      <c r="X1076" s="23"/>
      <c r="Y1076" s="23"/>
      <c r="Z1076" s="23"/>
    </row>
    <row r="1077" spans="1:26" ht="15.75" customHeight="1" x14ac:dyDescent="0.3">
      <c r="A1077" s="83" t="s">
        <v>241</v>
      </c>
      <c r="B1077" s="68"/>
      <c r="C1077" s="69"/>
      <c r="D1077" s="13" t="s">
        <v>17</v>
      </c>
      <c r="E1077" s="17">
        <v>1</v>
      </c>
      <c r="F1077" s="15">
        <v>84000</v>
      </c>
      <c r="G1077" s="15">
        <f t="shared" si="67"/>
        <v>84000</v>
      </c>
      <c r="H1077" s="23"/>
      <c r="P1077" s="23"/>
      <c r="Q1077" s="23"/>
      <c r="R1077" s="23"/>
      <c r="S1077" s="23"/>
      <c r="T1077" s="23"/>
      <c r="U1077" s="23"/>
      <c r="V1077" s="23"/>
      <c r="W1077" s="23"/>
      <c r="X1077" s="23"/>
      <c r="Y1077" s="23"/>
      <c r="Z1077" s="23"/>
    </row>
    <row r="1078" spans="1:26" ht="15.75" customHeight="1" x14ac:dyDescent="0.3">
      <c r="A1078" s="83" t="s">
        <v>242</v>
      </c>
      <c r="B1078" s="68"/>
      <c r="C1078" s="69"/>
      <c r="D1078" s="13" t="s">
        <v>17</v>
      </c>
      <c r="E1078" s="17">
        <v>5</v>
      </c>
      <c r="F1078" s="15">
        <v>14000</v>
      </c>
      <c r="G1078" s="15">
        <f t="shared" si="67"/>
        <v>70000</v>
      </c>
      <c r="H1078" s="23"/>
      <c r="P1078" s="23"/>
      <c r="Q1078" s="23"/>
      <c r="R1078" s="23"/>
      <c r="S1078" s="23"/>
      <c r="T1078" s="23"/>
      <c r="U1078" s="23"/>
      <c r="V1078" s="23"/>
      <c r="W1078" s="23"/>
      <c r="X1078" s="23"/>
      <c r="Y1078" s="23"/>
      <c r="Z1078" s="23"/>
    </row>
    <row r="1079" spans="1:26" ht="15.75" customHeight="1" x14ac:dyDescent="0.3">
      <c r="A1079" s="83" t="s">
        <v>243</v>
      </c>
      <c r="B1079" s="68"/>
      <c r="C1079" s="69"/>
      <c r="D1079" s="13" t="s">
        <v>17</v>
      </c>
      <c r="E1079" s="17">
        <v>4</v>
      </c>
      <c r="F1079" s="15">
        <v>14000</v>
      </c>
      <c r="G1079" s="15">
        <f t="shared" si="67"/>
        <v>56000</v>
      </c>
      <c r="H1079" s="23"/>
      <c r="P1079" s="23"/>
      <c r="Q1079" s="23"/>
      <c r="R1079" s="23"/>
      <c r="S1079" s="23"/>
      <c r="T1079" s="23"/>
      <c r="U1079" s="23"/>
      <c r="V1079" s="23"/>
      <c r="W1079" s="23"/>
      <c r="X1079" s="23"/>
      <c r="Y1079" s="23"/>
      <c r="Z1079" s="23"/>
    </row>
    <row r="1080" spans="1:26" ht="15.75" customHeight="1" x14ac:dyDescent="0.3">
      <c r="A1080" s="83" t="s">
        <v>244</v>
      </c>
      <c r="B1080" s="68"/>
      <c r="C1080" s="69"/>
      <c r="D1080" s="13" t="s">
        <v>17</v>
      </c>
      <c r="E1080" s="17">
        <v>6</v>
      </c>
      <c r="F1080" s="15">
        <v>14000</v>
      </c>
      <c r="G1080" s="15">
        <f t="shared" si="67"/>
        <v>84000</v>
      </c>
      <c r="H1080" s="23"/>
      <c r="P1080" s="23"/>
      <c r="Q1080" s="23"/>
      <c r="R1080" s="23"/>
      <c r="S1080" s="23"/>
      <c r="T1080" s="23"/>
      <c r="U1080" s="23"/>
      <c r="V1080" s="23"/>
      <c r="W1080" s="23"/>
      <c r="X1080" s="23"/>
      <c r="Y1080" s="23"/>
      <c r="Z1080" s="23"/>
    </row>
    <row r="1081" spans="1:26" ht="15.75" customHeight="1" x14ac:dyDescent="0.3">
      <c r="A1081" s="83" t="s">
        <v>245</v>
      </c>
      <c r="B1081" s="68"/>
      <c r="C1081" s="69"/>
      <c r="D1081" s="13" t="s">
        <v>17</v>
      </c>
      <c r="E1081" s="17">
        <v>6</v>
      </c>
      <c r="F1081" s="15">
        <v>14000</v>
      </c>
      <c r="G1081" s="15">
        <f t="shared" si="67"/>
        <v>84000</v>
      </c>
      <c r="H1081" s="23"/>
      <c r="P1081" s="23"/>
      <c r="Q1081" s="23"/>
      <c r="R1081" s="23"/>
      <c r="S1081" s="23"/>
      <c r="T1081" s="23"/>
      <c r="U1081" s="23"/>
      <c r="V1081" s="23"/>
      <c r="W1081" s="23"/>
      <c r="X1081" s="23"/>
      <c r="Y1081" s="23"/>
      <c r="Z1081" s="23"/>
    </row>
    <row r="1082" spans="1:26" ht="15.75" customHeight="1" x14ac:dyDescent="0.3">
      <c r="A1082" s="83" t="s">
        <v>246</v>
      </c>
      <c r="B1082" s="68"/>
      <c r="C1082" s="69"/>
      <c r="D1082" s="13" t="s">
        <v>17</v>
      </c>
      <c r="E1082" s="17">
        <v>2</v>
      </c>
      <c r="F1082" s="15">
        <v>140000</v>
      </c>
      <c r="G1082" s="15">
        <f t="shared" si="67"/>
        <v>280000</v>
      </c>
      <c r="H1082" s="23"/>
      <c r="P1082" s="23"/>
      <c r="Q1082" s="23"/>
      <c r="R1082" s="23"/>
      <c r="S1082" s="23"/>
      <c r="T1082" s="23"/>
      <c r="U1082" s="23"/>
      <c r="V1082" s="23"/>
      <c r="W1082" s="23"/>
      <c r="X1082" s="23"/>
      <c r="Y1082" s="23"/>
      <c r="Z1082" s="23"/>
    </row>
    <row r="1083" spans="1:26" ht="15.75" customHeight="1" x14ac:dyDescent="0.3">
      <c r="A1083" s="83" t="s">
        <v>247</v>
      </c>
      <c r="B1083" s="68"/>
      <c r="C1083" s="69"/>
      <c r="D1083" s="13" t="s">
        <v>17</v>
      </c>
      <c r="E1083" s="17">
        <v>1</v>
      </c>
      <c r="F1083" s="15">
        <v>42000</v>
      </c>
      <c r="G1083" s="15">
        <f t="shared" si="67"/>
        <v>42000</v>
      </c>
      <c r="H1083" s="23"/>
      <c r="P1083" s="23"/>
      <c r="Q1083" s="23"/>
      <c r="R1083" s="23"/>
      <c r="S1083" s="23"/>
      <c r="T1083" s="23"/>
      <c r="U1083" s="23"/>
      <c r="V1083" s="23"/>
      <c r="W1083" s="23"/>
      <c r="X1083" s="23"/>
      <c r="Y1083" s="23"/>
      <c r="Z1083" s="23"/>
    </row>
    <row r="1084" spans="1:26" ht="15.75" customHeight="1" x14ac:dyDescent="0.3">
      <c r="A1084" s="83" t="s">
        <v>248</v>
      </c>
      <c r="B1084" s="68"/>
      <c r="C1084" s="69"/>
      <c r="D1084" s="13" t="s">
        <v>17</v>
      </c>
      <c r="E1084" s="17">
        <v>5</v>
      </c>
      <c r="F1084" s="15">
        <v>11000</v>
      </c>
      <c r="G1084" s="15">
        <f t="shared" si="67"/>
        <v>55000</v>
      </c>
      <c r="H1084" s="23"/>
      <c r="P1084" s="23"/>
      <c r="Q1084" s="23"/>
      <c r="R1084" s="23"/>
      <c r="S1084" s="23"/>
      <c r="T1084" s="23"/>
      <c r="U1084" s="23"/>
      <c r="V1084" s="23"/>
      <c r="W1084" s="23"/>
      <c r="X1084" s="23"/>
      <c r="Y1084" s="23"/>
      <c r="Z1084" s="23"/>
    </row>
    <row r="1085" spans="1:26" ht="15.75" customHeight="1" x14ac:dyDescent="0.3">
      <c r="A1085" s="83" t="s">
        <v>249</v>
      </c>
      <c r="B1085" s="68"/>
      <c r="C1085" s="69"/>
      <c r="D1085" s="13" t="s">
        <v>17</v>
      </c>
      <c r="E1085" s="17">
        <v>5</v>
      </c>
      <c r="F1085" s="15">
        <v>11000</v>
      </c>
      <c r="G1085" s="15">
        <f t="shared" si="67"/>
        <v>55000</v>
      </c>
      <c r="H1085" s="23"/>
      <c r="P1085" s="23"/>
      <c r="Q1085" s="23"/>
      <c r="R1085" s="23"/>
      <c r="S1085" s="23"/>
      <c r="T1085" s="23"/>
      <c r="U1085" s="23"/>
      <c r="V1085" s="23"/>
      <c r="W1085" s="23"/>
      <c r="X1085" s="23"/>
      <c r="Y1085" s="23"/>
      <c r="Z1085" s="23"/>
    </row>
    <row r="1086" spans="1:26" ht="15.75" customHeight="1" x14ac:dyDescent="0.3">
      <c r="A1086" s="83" t="s">
        <v>250</v>
      </c>
      <c r="B1086" s="68"/>
      <c r="C1086" s="69"/>
      <c r="D1086" s="13" t="s">
        <v>17</v>
      </c>
      <c r="E1086" s="17">
        <v>5</v>
      </c>
      <c r="F1086" s="15">
        <v>28000</v>
      </c>
      <c r="G1086" s="15">
        <f t="shared" si="67"/>
        <v>140000</v>
      </c>
      <c r="H1086" s="23"/>
      <c r="P1086" s="23"/>
      <c r="Q1086" s="23"/>
      <c r="R1086" s="23"/>
      <c r="S1086" s="23"/>
      <c r="T1086" s="23"/>
      <c r="U1086" s="23"/>
      <c r="V1086" s="23"/>
      <c r="W1086" s="23"/>
      <c r="X1086" s="23"/>
      <c r="Y1086" s="23"/>
      <c r="Z1086" s="23"/>
    </row>
    <row r="1087" spans="1:26" ht="15.75" customHeight="1" x14ac:dyDescent="0.3">
      <c r="A1087" s="83" t="s">
        <v>251</v>
      </c>
      <c r="B1087" s="68"/>
      <c r="C1087" s="69"/>
      <c r="D1087" s="13" t="s">
        <v>17</v>
      </c>
      <c r="E1087" s="17">
        <v>5</v>
      </c>
      <c r="F1087" s="15">
        <v>10000</v>
      </c>
      <c r="G1087" s="15">
        <f t="shared" si="67"/>
        <v>50000</v>
      </c>
      <c r="H1087" s="23"/>
      <c r="P1087" s="23"/>
      <c r="Q1087" s="23"/>
      <c r="R1087" s="23"/>
      <c r="S1087" s="23"/>
      <c r="T1087" s="23"/>
      <c r="U1087" s="23"/>
      <c r="V1087" s="23"/>
      <c r="W1087" s="23"/>
      <c r="X1087" s="23"/>
      <c r="Y1087" s="23"/>
      <c r="Z1087" s="23"/>
    </row>
    <row r="1088" spans="1:26" ht="15.75" customHeight="1" x14ac:dyDescent="0.3">
      <c r="A1088" s="83" t="s">
        <v>252</v>
      </c>
      <c r="B1088" s="68"/>
      <c r="C1088" s="69"/>
      <c r="D1088" s="13" t="s">
        <v>17</v>
      </c>
      <c r="E1088" s="17">
        <v>5</v>
      </c>
      <c r="F1088" s="15">
        <v>10000</v>
      </c>
      <c r="G1088" s="15">
        <f t="shared" si="67"/>
        <v>50000</v>
      </c>
      <c r="H1088" s="23"/>
      <c r="P1088" s="23"/>
      <c r="Q1088" s="23"/>
      <c r="R1088" s="23"/>
      <c r="S1088" s="23"/>
      <c r="T1088" s="23"/>
      <c r="U1088" s="23"/>
      <c r="V1088" s="23"/>
      <c r="W1088" s="23"/>
      <c r="X1088" s="23"/>
      <c r="Y1088" s="23"/>
      <c r="Z1088" s="23"/>
    </row>
    <row r="1089" spans="1:26" ht="15.75" customHeight="1" x14ac:dyDescent="0.3">
      <c r="A1089" s="83" t="s">
        <v>253</v>
      </c>
      <c r="B1089" s="68"/>
      <c r="C1089" s="69"/>
      <c r="D1089" s="13" t="s">
        <v>17</v>
      </c>
      <c r="E1089" s="17">
        <v>1</v>
      </c>
      <c r="F1089" s="15">
        <v>35000</v>
      </c>
      <c r="G1089" s="15">
        <f t="shared" si="67"/>
        <v>35000</v>
      </c>
      <c r="H1089" s="23"/>
      <c r="P1089" s="23"/>
      <c r="Q1089" s="23"/>
      <c r="R1089" s="23"/>
      <c r="S1089" s="23"/>
      <c r="T1089" s="23"/>
      <c r="U1089" s="23"/>
      <c r="V1089" s="23"/>
      <c r="W1089" s="23"/>
      <c r="X1089" s="23"/>
      <c r="Y1089" s="23"/>
      <c r="Z1089" s="23"/>
    </row>
    <row r="1090" spans="1:26" ht="15.75" customHeight="1" x14ac:dyDescent="0.3">
      <c r="A1090" s="83" t="s">
        <v>254</v>
      </c>
      <c r="B1090" s="68"/>
      <c r="C1090" s="69"/>
      <c r="D1090" s="13" t="s">
        <v>17</v>
      </c>
      <c r="E1090" s="17">
        <v>1</v>
      </c>
      <c r="F1090" s="15">
        <v>42000</v>
      </c>
      <c r="G1090" s="15">
        <f t="shared" si="67"/>
        <v>42000</v>
      </c>
      <c r="H1090" s="23"/>
      <c r="P1090" s="23"/>
      <c r="Q1090" s="23"/>
      <c r="R1090" s="23"/>
      <c r="S1090" s="23"/>
      <c r="T1090" s="23"/>
      <c r="U1090" s="23"/>
      <c r="V1090" s="23"/>
      <c r="W1090" s="23"/>
      <c r="X1090" s="23"/>
      <c r="Y1090" s="23"/>
      <c r="Z1090" s="23"/>
    </row>
    <row r="1091" spans="1:26" ht="15.75" customHeight="1" x14ac:dyDescent="0.3">
      <c r="A1091" s="83" t="s">
        <v>255</v>
      </c>
      <c r="B1091" s="68"/>
      <c r="C1091" s="69"/>
      <c r="D1091" s="13" t="s">
        <v>17</v>
      </c>
      <c r="E1091" s="17">
        <v>10</v>
      </c>
      <c r="F1091" s="15">
        <v>10000</v>
      </c>
      <c r="G1091" s="15">
        <f t="shared" si="67"/>
        <v>100000</v>
      </c>
      <c r="H1091" s="23"/>
      <c r="P1091" s="23"/>
      <c r="Q1091" s="23"/>
      <c r="R1091" s="23"/>
      <c r="S1091" s="23"/>
      <c r="T1091" s="23"/>
      <c r="U1091" s="23"/>
      <c r="V1091" s="23"/>
      <c r="W1091" s="23"/>
      <c r="X1091" s="23"/>
      <c r="Y1091" s="23"/>
      <c r="Z1091" s="23"/>
    </row>
    <row r="1092" spans="1:26" ht="15.75" customHeight="1" x14ac:dyDescent="0.3">
      <c r="A1092" s="83" t="s">
        <v>256</v>
      </c>
      <c r="B1092" s="68"/>
      <c r="C1092" s="69"/>
      <c r="D1092" s="13" t="s">
        <v>17</v>
      </c>
      <c r="E1092" s="17">
        <v>7</v>
      </c>
      <c r="F1092" s="15">
        <v>36000</v>
      </c>
      <c r="G1092" s="15">
        <f t="shared" si="67"/>
        <v>252000</v>
      </c>
      <c r="H1092" s="23"/>
      <c r="P1092" s="23"/>
      <c r="Q1092" s="23"/>
      <c r="R1092" s="23"/>
      <c r="S1092" s="23"/>
      <c r="T1092" s="23"/>
      <c r="U1092" s="23"/>
      <c r="V1092" s="23"/>
      <c r="W1092" s="23"/>
      <c r="X1092" s="23"/>
      <c r="Y1092" s="23"/>
      <c r="Z1092" s="23"/>
    </row>
    <row r="1093" spans="1:26" ht="15.75" customHeight="1" x14ac:dyDescent="0.3">
      <c r="A1093" s="70" t="s">
        <v>77</v>
      </c>
      <c r="B1093" s="68"/>
      <c r="C1093" s="68"/>
      <c r="D1093" s="68"/>
      <c r="E1093" s="68"/>
      <c r="F1093" s="69"/>
      <c r="G1093" s="15">
        <f>SUM(G1073:G1092)</f>
        <v>1982000</v>
      </c>
      <c r="H1093" s="23"/>
      <c r="P1093" s="23"/>
      <c r="Q1093" s="23"/>
      <c r="R1093" s="23"/>
      <c r="S1093" s="23"/>
      <c r="T1093" s="23"/>
      <c r="U1093" s="23"/>
      <c r="V1093" s="23"/>
      <c r="W1093" s="23"/>
      <c r="X1093" s="23"/>
      <c r="Y1093" s="23"/>
      <c r="Z1093" s="23"/>
    </row>
    <row r="1094" spans="1:26" ht="15.75" customHeight="1" x14ac:dyDescent="0.3">
      <c r="A1094" s="71" t="s">
        <v>100</v>
      </c>
      <c r="B1094" s="68"/>
      <c r="C1094" s="68"/>
      <c r="D1094" s="68"/>
      <c r="E1094" s="68"/>
      <c r="F1094" s="68"/>
      <c r="G1094" s="69"/>
      <c r="H1094" s="23"/>
      <c r="P1094" s="23"/>
      <c r="Q1094" s="23"/>
      <c r="R1094" s="23"/>
      <c r="S1094" s="23"/>
      <c r="T1094" s="23"/>
      <c r="U1094" s="23"/>
      <c r="V1094" s="23"/>
      <c r="W1094" s="23"/>
      <c r="X1094" s="23"/>
      <c r="Y1094" s="23"/>
      <c r="Z1094" s="23"/>
    </row>
    <row r="1095" spans="1:26" ht="15.75" customHeight="1" x14ac:dyDescent="0.3">
      <c r="A1095" s="72" t="s">
        <v>57</v>
      </c>
      <c r="B1095" s="68"/>
      <c r="C1095" s="69"/>
      <c r="D1095" s="10" t="s">
        <v>58</v>
      </c>
      <c r="E1095" s="11" t="s">
        <v>60</v>
      </c>
      <c r="F1095" s="12" t="s">
        <v>62</v>
      </c>
      <c r="G1095" s="12" t="s">
        <v>63</v>
      </c>
      <c r="H1095" s="23"/>
      <c r="P1095" s="23"/>
      <c r="Q1095" s="23"/>
      <c r="R1095" s="23"/>
      <c r="S1095" s="23"/>
      <c r="T1095" s="23"/>
      <c r="U1095" s="23"/>
      <c r="V1095" s="23"/>
      <c r="W1095" s="23"/>
      <c r="X1095" s="23"/>
      <c r="Y1095" s="23"/>
      <c r="Z1095" s="23"/>
    </row>
    <row r="1096" spans="1:26" ht="15.75" customHeight="1" x14ac:dyDescent="0.3">
      <c r="A1096" s="67" t="s">
        <v>200</v>
      </c>
      <c r="B1096" s="68"/>
      <c r="C1096" s="69"/>
      <c r="D1096" s="13" t="s">
        <v>104</v>
      </c>
      <c r="E1096" s="17">
        <v>128</v>
      </c>
      <c r="F1096" s="15">
        <v>3125</v>
      </c>
      <c r="G1096" s="15">
        <f>IF(A1096=0,"",(E1096*F1096))</f>
        <v>400000</v>
      </c>
      <c r="H1096" s="23"/>
      <c r="P1096" s="23"/>
      <c r="Q1096" s="23"/>
      <c r="R1096" s="23"/>
      <c r="S1096" s="23"/>
      <c r="T1096" s="23"/>
      <c r="U1096" s="23"/>
      <c r="V1096" s="23"/>
      <c r="W1096" s="23"/>
      <c r="X1096" s="23"/>
      <c r="Y1096" s="23"/>
      <c r="Z1096" s="23"/>
    </row>
    <row r="1097" spans="1:26" ht="15.75" customHeight="1" x14ac:dyDescent="0.3">
      <c r="A1097" s="70" t="s">
        <v>77</v>
      </c>
      <c r="B1097" s="68"/>
      <c r="C1097" s="68"/>
      <c r="D1097" s="68"/>
      <c r="E1097" s="68"/>
      <c r="F1097" s="69"/>
      <c r="G1097" s="15">
        <f>SUM(G1096)</f>
        <v>400000</v>
      </c>
      <c r="H1097" s="23"/>
      <c r="P1097" s="23"/>
      <c r="Q1097" s="23"/>
      <c r="R1097" s="23"/>
      <c r="S1097" s="23"/>
      <c r="T1097" s="23"/>
      <c r="U1097" s="23"/>
      <c r="V1097" s="23"/>
      <c r="W1097" s="23"/>
      <c r="X1097" s="23"/>
      <c r="Y1097" s="23"/>
      <c r="Z1097" s="23"/>
    </row>
    <row r="1098" spans="1:26" ht="15.75" customHeight="1" x14ac:dyDescent="0.3">
      <c r="A1098" s="73" t="s">
        <v>105</v>
      </c>
      <c r="B1098" s="68"/>
      <c r="C1098" s="68"/>
      <c r="D1098" s="68"/>
      <c r="E1098" s="68"/>
      <c r="F1098" s="68"/>
      <c r="G1098" s="69"/>
      <c r="H1098" s="23"/>
      <c r="P1098" s="23"/>
      <c r="Q1098" s="23"/>
      <c r="R1098" s="23"/>
      <c r="S1098" s="23"/>
      <c r="T1098" s="23"/>
      <c r="U1098" s="23"/>
      <c r="V1098" s="23"/>
      <c r="W1098" s="23"/>
      <c r="X1098" s="23"/>
      <c r="Y1098" s="23"/>
      <c r="Z1098" s="23"/>
    </row>
    <row r="1099" spans="1:26" ht="15.75" customHeight="1" x14ac:dyDescent="0.3">
      <c r="A1099" s="72" t="s">
        <v>106</v>
      </c>
      <c r="B1099" s="68"/>
      <c r="C1099" s="69"/>
      <c r="D1099" s="10" t="s">
        <v>58</v>
      </c>
      <c r="E1099" s="11" t="s">
        <v>108</v>
      </c>
      <c r="F1099" s="12" t="s">
        <v>62</v>
      </c>
      <c r="G1099" s="12" t="s">
        <v>109</v>
      </c>
      <c r="H1099" s="23"/>
      <c r="P1099" s="23"/>
      <c r="Q1099" s="23"/>
      <c r="R1099" s="23"/>
      <c r="S1099" s="23"/>
      <c r="T1099" s="23"/>
      <c r="U1099" s="23"/>
      <c r="V1099" s="23"/>
      <c r="W1099" s="23"/>
      <c r="X1099" s="23"/>
      <c r="Y1099" s="23"/>
      <c r="Z1099" s="23"/>
    </row>
    <row r="1100" spans="1:26" ht="15.75" customHeight="1" x14ac:dyDescent="0.3">
      <c r="A1100" s="67" t="s">
        <v>233</v>
      </c>
      <c r="B1100" s="68"/>
      <c r="C1100" s="69"/>
      <c r="D1100" s="22" t="s">
        <v>113</v>
      </c>
      <c r="E1100" s="14">
        <v>7.69230769230769E-2</v>
      </c>
      <c r="F1100" s="15">
        <v>70000</v>
      </c>
      <c r="G1100" s="15">
        <f>IF(A1100=0,"",(E1100*F1100))</f>
        <v>5384.6153846153829</v>
      </c>
      <c r="H1100" s="23"/>
      <c r="P1100" s="23"/>
      <c r="Q1100" s="23"/>
      <c r="R1100" s="23"/>
      <c r="S1100" s="23"/>
      <c r="T1100" s="23"/>
      <c r="U1100" s="23"/>
      <c r="V1100" s="23"/>
      <c r="W1100" s="23"/>
      <c r="X1100" s="23"/>
      <c r="Y1100" s="23"/>
      <c r="Z1100" s="23"/>
    </row>
    <row r="1101" spans="1:26" ht="15.75" customHeight="1" x14ac:dyDescent="0.3">
      <c r="A1101" s="70" t="s">
        <v>77</v>
      </c>
      <c r="B1101" s="68"/>
      <c r="C1101" s="68"/>
      <c r="D1101" s="68"/>
      <c r="E1101" s="68"/>
      <c r="F1101" s="69"/>
      <c r="G1101" s="15">
        <f>SUM(G1100)</f>
        <v>5384.6153846153829</v>
      </c>
      <c r="H1101" s="23"/>
      <c r="P1101" s="23"/>
      <c r="Q1101" s="23"/>
      <c r="R1101" s="23"/>
      <c r="S1101" s="23"/>
      <c r="T1101" s="23"/>
      <c r="U1101" s="23"/>
      <c r="V1101" s="23"/>
      <c r="W1101" s="23"/>
      <c r="X1101" s="23"/>
      <c r="Y1101" s="23"/>
      <c r="Z1101" s="23"/>
    </row>
    <row r="1102" spans="1:26" ht="15.75" customHeight="1" x14ac:dyDescent="0.3">
      <c r="A1102" s="72"/>
      <c r="B1102" s="68"/>
      <c r="C1102" s="68"/>
      <c r="D1102" s="68"/>
      <c r="E1102" s="68"/>
      <c r="F1102" s="68"/>
      <c r="G1102" s="69"/>
      <c r="H1102" s="23"/>
      <c r="P1102" s="23"/>
      <c r="Q1102" s="23"/>
      <c r="R1102" s="23"/>
      <c r="S1102" s="23"/>
      <c r="T1102" s="23"/>
      <c r="U1102" s="23"/>
      <c r="V1102" s="23"/>
      <c r="W1102" s="23"/>
      <c r="X1102" s="23"/>
      <c r="Y1102" s="23"/>
      <c r="Z1102" s="23"/>
    </row>
    <row r="1103" spans="1:26" ht="15.75" customHeight="1" x14ac:dyDescent="0.3">
      <c r="A1103" s="70" t="s">
        <v>123</v>
      </c>
      <c r="B1103" s="68"/>
      <c r="C1103" s="68"/>
      <c r="D1103" s="68"/>
      <c r="E1103" s="68"/>
      <c r="F1103" s="69"/>
      <c r="G1103" s="12">
        <f>ROUND(G1070+G1093+G1097+G1101,0)</f>
        <v>2387654</v>
      </c>
      <c r="H1103" s="23"/>
      <c r="P1103" s="23"/>
      <c r="Q1103" s="23"/>
      <c r="R1103" s="23"/>
      <c r="S1103" s="23"/>
      <c r="T1103" s="23"/>
      <c r="U1103" s="23"/>
      <c r="V1103" s="23"/>
      <c r="W1103" s="23"/>
      <c r="X1103" s="23"/>
      <c r="Y1103" s="23"/>
      <c r="Z1103" s="23"/>
    </row>
    <row r="1104" spans="1:26" ht="15.75" customHeight="1" x14ac:dyDescent="0.3"/>
    <row r="1105" spans="1:7" ht="15.75" customHeight="1" x14ac:dyDescent="0.3"/>
    <row r="1106" spans="1:7" ht="21" customHeight="1" x14ac:dyDescent="0.3">
      <c r="A1106" s="74"/>
      <c r="B1106" s="75"/>
      <c r="C1106" s="75"/>
      <c r="D1106" s="76"/>
      <c r="E1106" s="74" t="s">
        <v>42</v>
      </c>
      <c r="F1106" s="75"/>
      <c r="G1106" s="76"/>
    </row>
    <row r="1107" spans="1:7" ht="21" customHeight="1" x14ac:dyDescent="0.3">
      <c r="A1107" s="77"/>
      <c r="B1107" s="78"/>
      <c r="C1107" s="78"/>
      <c r="D1107" s="79"/>
      <c r="E1107" s="77"/>
      <c r="F1107" s="78"/>
      <c r="G1107" s="79"/>
    </row>
    <row r="1108" spans="1:7" ht="15.75" customHeight="1" x14ac:dyDescent="0.3">
      <c r="A1108" s="6"/>
      <c r="B1108" s="7"/>
      <c r="C1108" s="7"/>
      <c r="D1108" s="7"/>
      <c r="E1108" s="7"/>
      <c r="F1108" s="7"/>
      <c r="G1108" s="8"/>
    </row>
    <row r="1109" spans="1:7" ht="15.75" customHeight="1" x14ac:dyDescent="0.3">
      <c r="A1109" s="5" t="s">
        <v>46</v>
      </c>
      <c r="B1109" s="9">
        <v>46251</v>
      </c>
      <c r="C1109" s="7"/>
      <c r="D1109" s="7"/>
      <c r="E1109" s="7"/>
      <c r="F1109" s="7"/>
      <c r="G1109" s="8"/>
    </row>
    <row r="1110" spans="1:7" ht="15.75" customHeight="1" x14ac:dyDescent="0.3">
      <c r="A1110" s="80">
        <f>+PRESUPUESTO!A47</f>
        <v>7.5</v>
      </c>
      <c r="B1110" s="74" t="str">
        <f>+PRESUPUESTO!B47</f>
        <v>Poda técnica y plateo de árboles existentes, incluye corte selectivo, limpieza y retiro de residuos</v>
      </c>
      <c r="C1110" s="75"/>
      <c r="D1110" s="75"/>
      <c r="E1110" s="75"/>
      <c r="F1110" s="76"/>
      <c r="G1110" s="81" t="str">
        <f>+PRESUPUESTO!C47</f>
        <v>und</v>
      </c>
    </row>
    <row r="1111" spans="1:7" ht="15.75" customHeight="1" x14ac:dyDescent="0.3">
      <c r="A1111" s="77"/>
      <c r="B1111" s="77"/>
      <c r="C1111" s="78"/>
      <c r="D1111" s="78"/>
      <c r="E1111" s="78"/>
      <c r="F1111" s="79"/>
      <c r="G1111" s="79"/>
    </row>
    <row r="1112" spans="1:7" ht="15.75" customHeight="1" x14ac:dyDescent="0.3">
      <c r="A1112" s="71" t="s">
        <v>54</v>
      </c>
      <c r="B1112" s="68"/>
      <c r="C1112" s="68"/>
      <c r="D1112" s="68"/>
      <c r="E1112" s="68"/>
      <c r="F1112" s="68"/>
      <c r="G1112" s="69"/>
    </row>
    <row r="1113" spans="1:7" ht="15.75" customHeight="1" x14ac:dyDescent="0.3">
      <c r="A1113" s="72" t="s">
        <v>57</v>
      </c>
      <c r="B1113" s="68"/>
      <c r="C1113" s="69"/>
      <c r="D1113" s="10" t="s">
        <v>58</v>
      </c>
      <c r="E1113" s="11" t="s">
        <v>60</v>
      </c>
      <c r="F1113" s="12" t="s">
        <v>62</v>
      </c>
      <c r="G1113" s="12" t="s">
        <v>63</v>
      </c>
    </row>
    <row r="1114" spans="1:7" ht="15.75" customHeight="1" x14ac:dyDescent="0.3">
      <c r="A1114" s="67" t="s">
        <v>128</v>
      </c>
      <c r="B1114" s="68"/>
      <c r="C1114" s="69"/>
      <c r="D1114" s="13" t="s">
        <v>129</v>
      </c>
      <c r="E1114" s="14">
        <v>0.05</v>
      </c>
      <c r="F1114" s="15">
        <f>G1132</f>
        <v>80500</v>
      </c>
      <c r="G1114" s="15">
        <f>IF(A1114=0,"",(E1114*F1114))</f>
        <v>4025</v>
      </c>
    </row>
    <row r="1115" spans="1:7" ht="15.75" customHeight="1" x14ac:dyDescent="0.3">
      <c r="A1115" s="82"/>
      <c r="B1115" s="68"/>
      <c r="C1115" s="69"/>
      <c r="D1115" s="13"/>
      <c r="E1115" s="14"/>
      <c r="F1115" s="15"/>
      <c r="G1115" s="15"/>
    </row>
    <row r="1116" spans="1:7" ht="15.75" customHeight="1" x14ac:dyDescent="0.3">
      <c r="A1116" s="70" t="s">
        <v>77</v>
      </c>
      <c r="B1116" s="68"/>
      <c r="C1116" s="68"/>
      <c r="D1116" s="68"/>
      <c r="E1116" s="68"/>
      <c r="F1116" s="69"/>
      <c r="G1116" s="15">
        <f>SUM(G1114:G1115)</f>
        <v>4025</v>
      </c>
    </row>
    <row r="1117" spans="1:7" ht="15.75" customHeight="1" x14ac:dyDescent="0.3">
      <c r="A1117" s="73" t="s">
        <v>85</v>
      </c>
      <c r="B1117" s="68"/>
      <c r="C1117" s="68"/>
      <c r="D1117" s="68"/>
      <c r="E1117" s="68"/>
      <c r="F1117" s="68"/>
      <c r="G1117" s="69"/>
    </row>
    <row r="1118" spans="1:7" ht="15.75" customHeight="1" x14ac:dyDescent="0.3">
      <c r="A1118" s="72" t="s">
        <v>57</v>
      </c>
      <c r="B1118" s="68"/>
      <c r="C1118" s="69"/>
      <c r="D1118" s="10" t="s">
        <v>58</v>
      </c>
      <c r="E1118" s="11" t="s">
        <v>60</v>
      </c>
      <c r="F1118" s="12" t="s">
        <v>62</v>
      </c>
      <c r="G1118" s="12" t="s">
        <v>63</v>
      </c>
    </row>
    <row r="1119" spans="1:7" ht="15.75" customHeight="1" x14ac:dyDescent="0.3">
      <c r="A1119" s="67" t="s">
        <v>257</v>
      </c>
      <c r="B1119" s="68"/>
      <c r="C1119" s="69"/>
      <c r="D1119" s="13" t="s">
        <v>104</v>
      </c>
      <c r="E1119" s="17">
        <v>1</v>
      </c>
      <c r="F1119" s="15">
        <v>10000</v>
      </c>
      <c r="G1119" s="15">
        <f t="shared" ref="G1119:G1122" si="68">IF(A1119=0,"",(E1119*F1119))</f>
        <v>10000</v>
      </c>
    </row>
    <row r="1120" spans="1:7" ht="15.75" customHeight="1" x14ac:dyDescent="0.3">
      <c r="A1120" s="67" t="s">
        <v>258</v>
      </c>
      <c r="B1120" s="68"/>
      <c r="C1120" s="69"/>
      <c r="D1120" s="13" t="s">
        <v>17</v>
      </c>
      <c r="E1120" s="17">
        <v>1</v>
      </c>
      <c r="F1120" s="15">
        <v>25000</v>
      </c>
      <c r="G1120" s="15">
        <f t="shared" si="68"/>
        <v>25000</v>
      </c>
    </row>
    <row r="1121" spans="1:7" ht="15.75" customHeight="1" x14ac:dyDescent="0.3">
      <c r="A1121" s="67" t="s">
        <v>259</v>
      </c>
      <c r="B1121" s="68"/>
      <c r="C1121" s="69"/>
      <c r="D1121" s="13" t="s">
        <v>17</v>
      </c>
      <c r="E1121" s="17">
        <v>1</v>
      </c>
      <c r="F1121" s="15">
        <v>50000</v>
      </c>
      <c r="G1121" s="15">
        <f t="shared" si="68"/>
        <v>50000</v>
      </c>
    </row>
    <row r="1122" spans="1:7" ht="15.75" customHeight="1" x14ac:dyDescent="0.3">
      <c r="A1122" s="67"/>
      <c r="B1122" s="68"/>
      <c r="C1122" s="69"/>
      <c r="D1122" s="13" t="str">
        <f>IF(A1366=0,"",(VLOOKUP(A1366,[2]MATERIALES!$C$5:$E$589,2,FALSE)))</f>
        <v/>
      </c>
      <c r="E1122" s="17"/>
      <c r="F1122" s="15" t="str">
        <f>IF(A1366=0,"",(VLOOKUP(A1366,[2]MATERIALES!$C$5:$E$589,3,FALSE)))</f>
        <v/>
      </c>
      <c r="G1122" s="15" t="str">
        <f t="shared" si="68"/>
        <v/>
      </c>
    </row>
    <row r="1123" spans="1:7" ht="15.75" customHeight="1" x14ac:dyDescent="0.3">
      <c r="A1123" s="70" t="s">
        <v>77</v>
      </c>
      <c r="B1123" s="68"/>
      <c r="C1123" s="68"/>
      <c r="D1123" s="68"/>
      <c r="E1123" s="68"/>
      <c r="F1123" s="69"/>
      <c r="G1123" s="15">
        <f>SUM(G1119:G1122)</f>
        <v>85000</v>
      </c>
    </row>
    <row r="1124" spans="1:7" ht="15.75" customHeight="1" x14ac:dyDescent="0.3">
      <c r="A1124" s="71" t="s">
        <v>100</v>
      </c>
      <c r="B1124" s="68"/>
      <c r="C1124" s="68"/>
      <c r="D1124" s="68"/>
      <c r="E1124" s="68"/>
      <c r="F1124" s="68"/>
      <c r="G1124" s="69"/>
    </row>
    <row r="1125" spans="1:7" ht="15.75" customHeight="1" x14ac:dyDescent="0.3">
      <c r="A1125" s="72" t="s">
        <v>57</v>
      </c>
      <c r="B1125" s="68"/>
      <c r="C1125" s="69"/>
      <c r="D1125" s="10" t="s">
        <v>58</v>
      </c>
      <c r="E1125" s="11" t="s">
        <v>60</v>
      </c>
      <c r="F1125" s="12" t="s">
        <v>62</v>
      </c>
      <c r="G1125" s="12" t="s">
        <v>63</v>
      </c>
    </row>
    <row r="1126" spans="1:7" ht="15.75" customHeight="1" x14ac:dyDescent="0.3">
      <c r="A1126" s="67"/>
      <c r="B1126" s="68"/>
      <c r="C1126" s="69"/>
      <c r="D1126" s="13"/>
      <c r="E1126" s="17"/>
      <c r="F1126" s="15"/>
      <c r="G1126" s="15"/>
    </row>
    <row r="1127" spans="1:7" ht="15.75" customHeight="1" x14ac:dyDescent="0.3">
      <c r="A1127" s="70" t="s">
        <v>77</v>
      </c>
      <c r="B1127" s="68"/>
      <c r="C1127" s="68"/>
      <c r="D1127" s="68"/>
      <c r="E1127" s="68"/>
      <c r="F1127" s="69"/>
      <c r="G1127" s="15">
        <f>SUM(G1126)</f>
        <v>0</v>
      </c>
    </row>
    <row r="1128" spans="1:7" ht="15.75" customHeight="1" x14ac:dyDescent="0.3">
      <c r="A1128" s="73" t="s">
        <v>105</v>
      </c>
      <c r="B1128" s="68"/>
      <c r="C1128" s="68"/>
      <c r="D1128" s="68"/>
      <c r="E1128" s="68"/>
      <c r="F1128" s="68"/>
      <c r="G1128" s="69"/>
    </row>
    <row r="1129" spans="1:7" ht="15.75" customHeight="1" x14ac:dyDescent="0.3">
      <c r="A1129" s="72" t="s">
        <v>106</v>
      </c>
      <c r="B1129" s="68"/>
      <c r="C1129" s="69"/>
      <c r="D1129" s="10" t="s">
        <v>58</v>
      </c>
      <c r="E1129" s="11" t="s">
        <v>108</v>
      </c>
      <c r="F1129" s="12" t="s">
        <v>62</v>
      </c>
      <c r="G1129" s="12" t="s">
        <v>109</v>
      </c>
    </row>
    <row r="1130" spans="1:7" ht="15.75" customHeight="1" x14ac:dyDescent="0.3">
      <c r="A1130" s="67" t="s">
        <v>232</v>
      </c>
      <c r="B1130" s="68"/>
      <c r="C1130" s="69"/>
      <c r="D1130" s="18" t="s">
        <v>113</v>
      </c>
      <c r="E1130" s="17">
        <v>0.35</v>
      </c>
      <c r="F1130" s="15">
        <v>160000</v>
      </c>
      <c r="G1130" s="15">
        <f t="shared" ref="G1130:G1131" si="69">IF(A1130=0,"",(E1130*F1130))</f>
        <v>56000</v>
      </c>
    </row>
    <row r="1131" spans="1:7" ht="15.75" customHeight="1" x14ac:dyDescent="0.3">
      <c r="A1131" s="67" t="s">
        <v>233</v>
      </c>
      <c r="B1131" s="68"/>
      <c r="C1131" s="69"/>
      <c r="D1131" s="18" t="s">
        <v>113</v>
      </c>
      <c r="E1131" s="17">
        <f>+E1130</f>
        <v>0.35</v>
      </c>
      <c r="F1131" s="19">
        <v>70000</v>
      </c>
      <c r="G1131" s="15">
        <f t="shared" si="69"/>
        <v>24500</v>
      </c>
    </row>
    <row r="1132" spans="1:7" ht="15.75" customHeight="1" x14ac:dyDescent="0.3">
      <c r="A1132" s="70" t="s">
        <v>77</v>
      </c>
      <c r="B1132" s="68"/>
      <c r="C1132" s="68"/>
      <c r="D1132" s="68"/>
      <c r="E1132" s="68"/>
      <c r="F1132" s="69"/>
      <c r="G1132" s="15">
        <f>SUM(G1130:G1131)</f>
        <v>80500</v>
      </c>
    </row>
    <row r="1133" spans="1:7" ht="15.75" customHeight="1" x14ac:dyDescent="0.3">
      <c r="A1133" s="72"/>
      <c r="B1133" s="68"/>
      <c r="C1133" s="68"/>
      <c r="D1133" s="68"/>
      <c r="E1133" s="68"/>
      <c r="F1133" s="68"/>
      <c r="G1133" s="69"/>
    </row>
    <row r="1134" spans="1:7" ht="15.75" customHeight="1" x14ac:dyDescent="0.3">
      <c r="A1134" s="70" t="s">
        <v>123</v>
      </c>
      <c r="B1134" s="68"/>
      <c r="C1134" s="68"/>
      <c r="D1134" s="68"/>
      <c r="E1134" s="68"/>
      <c r="F1134" s="69"/>
      <c r="G1134" s="12">
        <f>ROUND(G1116+G1123+G1127+G1132,0)</f>
        <v>169525</v>
      </c>
    </row>
    <row r="1135" spans="1:7" ht="15.75" customHeight="1" x14ac:dyDescent="0.3"/>
    <row r="1136" spans="1:7" ht="15.75" customHeight="1" x14ac:dyDescent="0.3"/>
    <row r="1137" spans="1:7" ht="21" customHeight="1" x14ac:dyDescent="0.3">
      <c r="A1137" s="74"/>
      <c r="B1137" s="75"/>
      <c r="C1137" s="75"/>
      <c r="D1137" s="76"/>
      <c r="E1137" s="74" t="s">
        <v>42</v>
      </c>
      <c r="F1137" s="75"/>
      <c r="G1137" s="76"/>
    </row>
    <row r="1138" spans="1:7" ht="21" customHeight="1" x14ac:dyDescent="0.3">
      <c r="A1138" s="77"/>
      <c r="B1138" s="78"/>
      <c r="C1138" s="78"/>
      <c r="D1138" s="79"/>
      <c r="E1138" s="77"/>
      <c r="F1138" s="78"/>
      <c r="G1138" s="79"/>
    </row>
    <row r="1139" spans="1:7" ht="15.75" customHeight="1" x14ac:dyDescent="0.3">
      <c r="A1139" s="6"/>
      <c r="B1139" s="7"/>
      <c r="C1139" s="7"/>
      <c r="D1139" s="7"/>
      <c r="E1139" s="7"/>
      <c r="F1139" s="7"/>
      <c r="G1139" s="8"/>
    </row>
    <row r="1140" spans="1:7" ht="15.75" customHeight="1" x14ac:dyDescent="0.3">
      <c r="A1140" s="5" t="s">
        <v>46</v>
      </c>
      <c r="B1140" s="9">
        <v>46251</v>
      </c>
      <c r="C1140" s="7"/>
      <c r="D1140" s="7"/>
      <c r="E1140" s="7"/>
      <c r="F1140" s="7"/>
      <c r="G1140" s="8"/>
    </row>
    <row r="1141" spans="1:7" ht="15.75" customHeight="1" x14ac:dyDescent="0.3">
      <c r="A1141" s="80" t="str">
        <f>+PRESUPUESTO!A49</f>
        <v>8.1</v>
      </c>
      <c r="B1141" s="74" t="str">
        <f>+PRESUPUESTO!B49</f>
        <v>Preparación de muro y ejecución de mural artístico con motivos infantiles, incluye resanes, fondo, pintura y protección</v>
      </c>
      <c r="C1141" s="75"/>
      <c r="D1141" s="75"/>
      <c r="E1141" s="75"/>
      <c r="F1141" s="76"/>
      <c r="G1141" s="81" t="str">
        <f>+PRESUPUESTO!C49</f>
        <v>m²</v>
      </c>
    </row>
    <row r="1142" spans="1:7" ht="15.75" customHeight="1" x14ac:dyDescent="0.3">
      <c r="A1142" s="77"/>
      <c r="B1142" s="77"/>
      <c r="C1142" s="78"/>
      <c r="D1142" s="78"/>
      <c r="E1142" s="78"/>
      <c r="F1142" s="79"/>
      <c r="G1142" s="79"/>
    </row>
    <row r="1143" spans="1:7" ht="15.75" customHeight="1" x14ac:dyDescent="0.3">
      <c r="A1143" s="71" t="s">
        <v>54</v>
      </c>
      <c r="B1143" s="68"/>
      <c r="C1143" s="68"/>
      <c r="D1143" s="68"/>
      <c r="E1143" s="68"/>
      <c r="F1143" s="68"/>
      <c r="G1143" s="69"/>
    </row>
    <row r="1144" spans="1:7" ht="15.75" customHeight="1" x14ac:dyDescent="0.3">
      <c r="A1144" s="72" t="s">
        <v>57</v>
      </c>
      <c r="B1144" s="68"/>
      <c r="C1144" s="69"/>
      <c r="D1144" s="10" t="s">
        <v>58</v>
      </c>
      <c r="E1144" s="11" t="s">
        <v>60</v>
      </c>
      <c r="F1144" s="12" t="s">
        <v>62</v>
      </c>
      <c r="G1144" s="12" t="s">
        <v>63</v>
      </c>
    </row>
    <row r="1145" spans="1:7" ht="15.75" customHeight="1" x14ac:dyDescent="0.3">
      <c r="A1145" s="67" t="s">
        <v>128</v>
      </c>
      <c r="B1145" s="68"/>
      <c r="C1145" s="69"/>
      <c r="D1145" s="13" t="s">
        <v>129</v>
      </c>
      <c r="E1145" s="14">
        <v>0.05</v>
      </c>
      <c r="F1145" s="15">
        <f>G1163</f>
        <v>11600</v>
      </c>
      <c r="G1145" s="15">
        <f t="shared" ref="G1145:G1146" si="70">IF(A1145=0,"",(E1145*F1145))</f>
        <v>580</v>
      </c>
    </row>
    <row r="1146" spans="1:7" ht="15.75" customHeight="1" x14ac:dyDescent="0.3">
      <c r="A1146" s="82" t="s">
        <v>260</v>
      </c>
      <c r="B1146" s="68"/>
      <c r="C1146" s="69"/>
      <c r="D1146" s="13" t="s">
        <v>104</v>
      </c>
      <c r="E1146" s="14">
        <v>1</v>
      </c>
      <c r="F1146" s="15">
        <v>6000</v>
      </c>
      <c r="G1146" s="15">
        <f t="shared" si="70"/>
        <v>6000</v>
      </c>
    </row>
    <row r="1147" spans="1:7" ht="15.75" customHeight="1" x14ac:dyDescent="0.3">
      <c r="A1147" s="70" t="s">
        <v>77</v>
      </c>
      <c r="B1147" s="68"/>
      <c r="C1147" s="68"/>
      <c r="D1147" s="68"/>
      <c r="E1147" s="68"/>
      <c r="F1147" s="69"/>
      <c r="G1147" s="15">
        <f>SUM(G1145:G1146)</f>
        <v>6580</v>
      </c>
    </row>
    <row r="1148" spans="1:7" ht="15.75" customHeight="1" x14ac:dyDescent="0.3">
      <c r="A1148" s="73" t="s">
        <v>85</v>
      </c>
      <c r="B1148" s="68"/>
      <c r="C1148" s="68"/>
      <c r="D1148" s="68"/>
      <c r="E1148" s="68"/>
      <c r="F1148" s="68"/>
      <c r="G1148" s="69"/>
    </row>
    <row r="1149" spans="1:7" ht="15.75" customHeight="1" x14ac:dyDescent="0.3">
      <c r="A1149" s="72" t="s">
        <v>57</v>
      </c>
      <c r="B1149" s="68"/>
      <c r="C1149" s="69"/>
      <c r="D1149" s="10" t="s">
        <v>58</v>
      </c>
      <c r="E1149" s="11" t="s">
        <v>60</v>
      </c>
      <c r="F1149" s="12" t="s">
        <v>62</v>
      </c>
      <c r="G1149" s="12" t="s">
        <v>63</v>
      </c>
    </row>
    <row r="1150" spans="1:7" ht="15.75" customHeight="1" x14ac:dyDescent="0.3">
      <c r="A1150" s="67" t="s">
        <v>261</v>
      </c>
      <c r="B1150" s="68"/>
      <c r="C1150" s="69"/>
      <c r="D1150" s="13" t="s">
        <v>27</v>
      </c>
      <c r="E1150" s="17">
        <v>0.3</v>
      </c>
      <c r="F1150" s="15">
        <v>15000</v>
      </c>
      <c r="G1150" s="15">
        <f t="shared" ref="G1150:G1153" si="71">IF(A1150=0,"",(E1150*F1150))</f>
        <v>4500</v>
      </c>
    </row>
    <row r="1151" spans="1:7" ht="15.75" customHeight="1" x14ac:dyDescent="0.3">
      <c r="A1151" s="67" t="s">
        <v>262</v>
      </c>
      <c r="B1151" s="68"/>
      <c r="C1151" s="69"/>
      <c r="D1151" s="13" t="s">
        <v>27</v>
      </c>
      <c r="E1151" s="17">
        <v>0.3</v>
      </c>
      <c r="F1151" s="15">
        <v>7500</v>
      </c>
      <c r="G1151" s="15">
        <f t="shared" si="71"/>
        <v>2250</v>
      </c>
    </row>
    <row r="1152" spans="1:7" ht="15.75" customHeight="1" x14ac:dyDescent="0.3">
      <c r="A1152" s="67" t="s">
        <v>263</v>
      </c>
      <c r="B1152" s="68"/>
      <c r="C1152" s="69"/>
      <c r="D1152" s="13" t="s">
        <v>27</v>
      </c>
      <c r="E1152" s="17">
        <v>0.3</v>
      </c>
      <c r="F1152" s="15">
        <v>35000</v>
      </c>
      <c r="G1152" s="15">
        <f t="shared" si="71"/>
        <v>10500</v>
      </c>
    </row>
    <row r="1153" spans="1:7" ht="15.75" customHeight="1" x14ac:dyDescent="0.3">
      <c r="A1153" s="67"/>
      <c r="B1153" s="68"/>
      <c r="C1153" s="69"/>
      <c r="D1153" s="13"/>
      <c r="E1153" s="17"/>
      <c r="F1153" s="15"/>
      <c r="G1153" s="15" t="str">
        <f t="shared" si="71"/>
        <v/>
      </c>
    </row>
    <row r="1154" spans="1:7" ht="15.75" customHeight="1" x14ac:dyDescent="0.3">
      <c r="A1154" s="70" t="s">
        <v>77</v>
      </c>
      <c r="B1154" s="68"/>
      <c r="C1154" s="68"/>
      <c r="D1154" s="68"/>
      <c r="E1154" s="68"/>
      <c r="F1154" s="69"/>
      <c r="G1154" s="15">
        <f>SUM(G1150:G1153)</f>
        <v>17250</v>
      </c>
    </row>
    <row r="1155" spans="1:7" ht="15.75" customHeight="1" x14ac:dyDescent="0.3">
      <c r="A1155" s="71" t="s">
        <v>100</v>
      </c>
      <c r="B1155" s="68"/>
      <c r="C1155" s="68"/>
      <c r="D1155" s="68"/>
      <c r="E1155" s="68"/>
      <c r="F1155" s="68"/>
      <c r="G1155" s="69"/>
    </row>
    <row r="1156" spans="1:7" ht="15.75" customHeight="1" x14ac:dyDescent="0.3">
      <c r="A1156" s="72" t="s">
        <v>57</v>
      </c>
      <c r="B1156" s="68"/>
      <c r="C1156" s="69"/>
      <c r="D1156" s="10" t="s">
        <v>58</v>
      </c>
      <c r="E1156" s="11" t="s">
        <v>60</v>
      </c>
      <c r="F1156" s="12" t="s">
        <v>62</v>
      </c>
      <c r="G1156" s="12" t="s">
        <v>63</v>
      </c>
    </row>
    <row r="1157" spans="1:7" ht="15.75" customHeight="1" x14ac:dyDescent="0.3">
      <c r="A1157" s="67"/>
      <c r="B1157" s="68"/>
      <c r="C1157" s="69"/>
      <c r="D1157" s="13"/>
      <c r="E1157" s="17"/>
      <c r="F1157" s="15"/>
      <c r="G1157" s="15"/>
    </row>
    <row r="1158" spans="1:7" ht="15.75" customHeight="1" x14ac:dyDescent="0.3">
      <c r="A1158" s="70" t="s">
        <v>77</v>
      </c>
      <c r="B1158" s="68"/>
      <c r="C1158" s="68"/>
      <c r="D1158" s="68"/>
      <c r="E1158" s="68"/>
      <c r="F1158" s="69"/>
      <c r="G1158" s="15">
        <f>SUM(G1157)</f>
        <v>0</v>
      </c>
    </row>
    <row r="1159" spans="1:7" ht="15.75" customHeight="1" x14ac:dyDescent="0.3">
      <c r="A1159" s="73" t="s">
        <v>105</v>
      </c>
      <c r="B1159" s="68"/>
      <c r="C1159" s="68"/>
      <c r="D1159" s="68"/>
      <c r="E1159" s="68"/>
      <c r="F1159" s="68"/>
      <c r="G1159" s="69"/>
    </row>
    <row r="1160" spans="1:7" ht="15.75" customHeight="1" x14ac:dyDescent="0.3">
      <c r="A1160" s="72" t="s">
        <v>106</v>
      </c>
      <c r="B1160" s="68"/>
      <c r="C1160" s="69"/>
      <c r="D1160" s="10" t="s">
        <v>58</v>
      </c>
      <c r="E1160" s="11" t="s">
        <v>108</v>
      </c>
      <c r="F1160" s="12" t="s">
        <v>62</v>
      </c>
      <c r="G1160" s="12" t="s">
        <v>109</v>
      </c>
    </row>
    <row r="1161" spans="1:7" ht="15.75" customHeight="1" x14ac:dyDescent="0.3">
      <c r="A1161" s="67" t="s">
        <v>264</v>
      </c>
      <c r="B1161" s="68"/>
      <c r="C1161" s="69"/>
      <c r="D1161" s="18" t="s">
        <v>113</v>
      </c>
      <c r="E1161" s="17">
        <v>0.04</v>
      </c>
      <c r="F1161" s="15">
        <v>200000</v>
      </c>
      <c r="G1161" s="15">
        <f t="shared" ref="G1161:G1162" si="72">IF(A1161=0,"",(E1161*F1161))</f>
        <v>8000</v>
      </c>
    </row>
    <row r="1162" spans="1:7" ht="15.75" customHeight="1" x14ac:dyDescent="0.3">
      <c r="A1162" s="67" t="s">
        <v>265</v>
      </c>
      <c r="B1162" s="68"/>
      <c r="C1162" s="69"/>
      <c r="D1162" s="18" t="s">
        <v>113</v>
      </c>
      <c r="E1162" s="17">
        <v>0.04</v>
      </c>
      <c r="F1162" s="19">
        <v>90000</v>
      </c>
      <c r="G1162" s="15">
        <f t="shared" si="72"/>
        <v>3600</v>
      </c>
    </row>
    <row r="1163" spans="1:7" ht="15.75" customHeight="1" x14ac:dyDescent="0.3">
      <c r="A1163" s="70" t="s">
        <v>77</v>
      </c>
      <c r="B1163" s="68"/>
      <c r="C1163" s="68"/>
      <c r="D1163" s="68"/>
      <c r="E1163" s="68"/>
      <c r="F1163" s="69"/>
      <c r="G1163" s="15">
        <f>SUM(G1161:G1162)</f>
        <v>11600</v>
      </c>
    </row>
    <row r="1164" spans="1:7" ht="15.75" customHeight="1" x14ac:dyDescent="0.3">
      <c r="A1164" s="72"/>
      <c r="B1164" s="68"/>
      <c r="C1164" s="68"/>
      <c r="D1164" s="68"/>
      <c r="E1164" s="68"/>
      <c r="F1164" s="68"/>
      <c r="G1164" s="69"/>
    </row>
    <row r="1165" spans="1:7" ht="15.75" customHeight="1" x14ac:dyDescent="0.3">
      <c r="A1165" s="70" t="s">
        <v>123</v>
      </c>
      <c r="B1165" s="68"/>
      <c r="C1165" s="68"/>
      <c r="D1165" s="68"/>
      <c r="E1165" s="68"/>
      <c r="F1165" s="69"/>
      <c r="G1165" s="12">
        <f>ROUND(G1147+G1154+G1158+G1163,0)</f>
        <v>35430</v>
      </c>
    </row>
    <row r="1166" spans="1:7" ht="15.75" customHeight="1" x14ac:dyDescent="0.3"/>
    <row r="1167" spans="1:7" ht="15.75" customHeight="1" x14ac:dyDescent="0.3"/>
    <row r="1168" spans="1:7" ht="21" customHeight="1" x14ac:dyDescent="0.3">
      <c r="A1168" s="74"/>
      <c r="B1168" s="75"/>
      <c r="C1168" s="75"/>
      <c r="D1168" s="76"/>
      <c r="E1168" s="74" t="s">
        <v>42</v>
      </c>
      <c r="F1168" s="75"/>
      <c r="G1168" s="76"/>
    </row>
    <row r="1169" spans="1:7" ht="21" customHeight="1" x14ac:dyDescent="0.3">
      <c r="A1169" s="77"/>
      <c r="B1169" s="78"/>
      <c r="C1169" s="78"/>
      <c r="D1169" s="79"/>
      <c r="E1169" s="77"/>
      <c r="F1169" s="78"/>
      <c r="G1169" s="79"/>
    </row>
    <row r="1170" spans="1:7" ht="15.75" customHeight="1" x14ac:dyDescent="0.3">
      <c r="A1170" s="6"/>
      <c r="B1170" s="7"/>
      <c r="C1170" s="7"/>
      <c r="D1170" s="7"/>
      <c r="E1170" s="7"/>
      <c r="F1170" s="7"/>
      <c r="G1170" s="8"/>
    </row>
    <row r="1171" spans="1:7" ht="15.75" customHeight="1" x14ac:dyDescent="0.3">
      <c r="A1171" s="5" t="s">
        <v>46</v>
      </c>
      <c r="B1171" s="9">
        <v>46251</v>
      </c>
      <c r="C1171" s="7"/>
      <c r="D1171" s="7"/>
      <c r="E1171" s="7"/>
      <c r="F1171" s="7"/>
      <c r="G1171" s="8"/>
    </row>
    <row r="1172" spans="1:7" ht="15.75" customHeight="1" x14ac:dyDescent="0.3">
      <c r="A1172" s="80" t="str">
        <f>+PRESUPUESTO!A50</f>
        <v>8.2</v>
      </c>
      <c r="B1172" s="74" t="str">
        <f>+PRESUPUESTO!B50</f>
        <v>Pintura general de elementos conservados, incluyendo bordillos, jardineras y postes metálicos, con preparación y acabado</v>
      </c>
      <c r="C1172" s="75"/>
      <c r="D1172" s="75"/>
      <c r="E1172" s="75"/>
      <c r="F1172" s="76"/>
      <c r="G1172" s="81" t="str">
        <f>+PRESUPUESTO!C50</f>
        <v>m2</v>
      </c>
    </row>
    <row r="1173" spans="1:7" ht="15.75" customHeight="1" x14ac:dyDescent="0.3">
      <c r="A1173" s="77"/>
      <c r="B1173" s="77"/>
      <c r="C1173" s="78"/>
      <c r="D1173" s="78"/>
      <c r="E1173" s="78"/>
      <c r="F1173" s="79"/>
      <c r="G1173" s="79"/>
    </row>
    <row r="1174" spans="1:7" ht="15.75" customHeight="1" x14ac:dyDescent="0.3">
      <c r="A1174" s="71" t="s">
        <v>54</v>
      </c>
      <c r="B1174" s="68"/>
      <c r="C1174" s="68"/>
      <c r="D1174" s="68"/>
      <c r="E1174" s="68"/>
      <c r="F1174" s="68"/>
      <c r="G1174" s="69"/>
    </row>
    <row r="1175" spans="1:7" ht="15.75" customHeight="1" x14ac:dyDescent="0.3">
      <c r="A1175" s="72" t="s">
        <v>57</v>
      </c>
      <c r="B1175" s="68"/>
      <c r="C1175" s="69"/>
      <c r="D1175" s="10" t="s">
        <v>58</v>
      </c>
      <c r="E1175" s="11" t="s">
        <v>60</v>
      </c>
      <c r="F1175" s="12" t="s">
        <v>62</v>
      </c>
      <c r="G1175" s="12" t="s">
        <v>63</v>
      </c>
    </row>
    <row r="1176" spans="1:7" ht="15.75" customHeight="1" x14ac:dyDescent="0.3">
      <c r="A1176" s="67" t="s">
        <v>128</v>
      </c>
      <c r="B1176" s="68"/>
      <c r="C1176" s="69"/>
      <c r="D1176" s="13" t="s">
        <v>129</v>
      </c>
      <c r="E1176" s="14">
        <v>0.05</v>
      </c>
      <c r="F1176" s="15">
        <f>G1194</f>
        <v>31500</v>
      </c>
      <c r="G1176" s="15">
        <f>IF(A1176=0,"",(E1176*F1176))</f>
        <v>1575</v>
      </c>
    </row>
    <row r="1177" spans="1:7" ht="15.75" customHeight="1" x14ac:dyDescent="0.3">
      <c r="A1177" s="82"/>
      <c r="B1177" s="68"/>
      <c r="C1177" s="69"/>
      <c r="D1177" s="13"/>
      <c r="E1177" s="14"/>
      <c r="F1177" s="15"/>
      <c r="G1177" s="15"/>
    </row>
    <row r="1178" spans="1:7" ht="15.75" customHeight="1" x14ac:dyDescent="0.3">
      <c r="A1178" s="70" t="s">
        <v>77</v>
      </c>
      <c r="B1178" s="68"/>
      <c r="C1178" s="68"/>
      <c r="D1178" s="68"/>
      <c r="E1178" s="68"/>
      <c r="F1178" s="69"/>
      <c r="G1178" s="15">
        <f>SUM(G1176:G1177)</f>
        <v>1575</v>
      </c>
    </row>
    <row r="1179" spans="1:7" ht="15.75" customHeight="1" x14ac:dyDescent="0.3">
      <c r="A1179" s="73" t="s">
        <v>85</v>
      </c>
      <c r="B1179" s="68"/>
      <c r="C1179" s="68"/>
      <c r="D1179" s="68"/>
      <c r="E1179" s="68"/>
      <c r="F1179" s="68"/>
      <c r="G1179" s="69"/>
    </row>
    <row r="1180" spans="1:7" ht="15.75" customHeight="1" x14ac:dyDescent="0.3">
      <c r="A1180" s="72" t="s">
        <v>57</v>
      </c>
      <c r="B1180" s="68"/>
      <c r="C1180" s="69"/>
      <c r="D1180" s="10" t="s">
        <v>58</v>
      </c>
      <c r="E1180" s="11" t="s">
        <v>60</v>
      </c>
      <c r="F1180" s="12" t="s">
        <v>62</v>
      </c>
      <c r="G1180" s="12" t="s">
        <v>63</v>
      </c>
    </row>
    <row r="1181" spans="1:7" ht="15.75" customHeight="1" x14ac:dyDescent="0.3">
      <c r="A1181" s="67" t="s">
        <v>266</v>
      </c>
      <c r="B1181" s="68"/>
      <c r="C1181" s="69"/>
      <c r="D1181" s="13" t="s">
        <v>148</v>
      </c>
      <c r="E1181" s="17">
        <v>0.15</v>
      </c>
      <c r="F1181" s="15">
        <v>35000</v>
      </c>
      <c r="G1181" s="15">
        <f t="shared" ref="G1181:G1184" si="73">IF(A1181=0,"",(E1181*F1181))</f>
        <v>5250</v>
      </c>
    </row>
    <row r="1182" spans="1:7" ht="15.75" customHeight="1" x14ac:dyDescent="0.3">
      <c r="A1182" s="67" t="s">
        <v>267</v>
      </c>
      <c r="B1182" s="68"/>
      <c r="C1182" s="69"/>
      <c r="D1182" s="13" t="s">
        <v>148</v>
      </c>
      <c r="E1182" s="17">
        <v>0.01</v>
      </c>
      <c r="F1182" s="15">
        <v>80000</v>
      </c>
      <c r="G1182" s="15">
        <f t="shared" si="73"/>
        <v>800</v>
      </c>
    </row>
    <row r="1183" spans="1:7" ht="15.75" customHeight="1" x14ac:dyDescent="0.3">
      <c r="A1183" s="67"/>
      <c r="B1183" s="68"/>
      <c r="C1183" s="69"/>
      <c r="D1183" s="13" t="str">
        <f>IF(A1427=0,"",(VLOOKUP(A1427,[2]MATERIALES!$C$5:$E$589,2,FALSE)))</f>
        <v/>
      </c>
      <c r="E1183" s="17"/>
      <c r="F1183" s="15" t="str">
        <f>IF(A1427=0,"",(VLOOKUP(A1427,[2]MATERIALES!$C$5:$E$589,3,FALSE)))</f>
        <v/>
      </c>
      <c r="G1183" s="15" t="str">
        <f t="shared" si="73"/>
        <v/>
      </c>
    </row>
    <row r="1184" spans="1:7" ht="15.75" customHeight="1" x14ac:dyDescent="0.3">
      <c r="A1184" s="67"/>
      <c r="B1184" s="68"/>
      <c r="C1184" s="69"/>
      <c r="D1184" s="13" t="str">
        <f>IF(A1428=0,"",(VLOOKUP(A1428,[2]MATERIALES!$C$5:$E$589,2,FALSE)))</f>
        <v/>
      </c>
      <c r="E1184" s="17"/>
      <c r="F1184" s="15" t="str">
        <f>IF(A1428=0,"",(VLOOKUP(A1428,[2]MATERIALES!$C$5:$E$589,3,FALSE)))</f>
        <v/>
      </c>
      <c r="G1184" s="15" t="str">
        <f t="shared" si="73"/>
        <v/>
      </c>
    </row>
    <row r="1185" spans="1:26" ht="15.75" customHeight="1" x14ac:dyDescent="0.3">
      <c r="A1185" s="70" t="s">
        <v>77</v>
      </c>
      <c r="B1185" s="68"/>
      <c r="C1185" s="68"/>
      <c r="D1185" s="68"/>
      <c r="E1185" s="68"/>
      <c r="F1185" s="69"/>
      <c r="G1185" s="15">
        <f>SUM(G1181:G1184)</f>
        <v>6050</v>
      </c>
    </row>
    <row r="1186" spans="1:26" ht="15.75" customHeight="1" x14ac:dyDescent="0.3">
      <c r="A1186" s="71" t="s">
        <v>100</v>
      </c>
      <c r="B1186" s="68"/>
      <c r="C1186" s="68"/>
      <c r="D1186" s="68"/>
      <c r="E1186" s="68"/>
      <c r="F1186" s="68"/>
      <c r="G1186" s="69"/>
    </row>
    <row r="1187" spans="1:26" ht="15.75" customHeight="1" x14ac:dyDescent="0.3">
      <c r="A1187" s="72" t="s">
        <v>57</v>
      </c>
      <c r="B1187" s="68"/>
      <c r="C1187" s="69"/>
      <c r="D1187" s="10" t="s">
        <v>58</v>
      </c>
      <c r="E1187" s="11" t="s">
        <v>60</v>
      </c>
      <c r="F1187" s="12" t="s">
        <v>62</v>
      </c>
      <c r="G1187" s="12" t="s">
        <v>63</v>
      </c>
    </row>
    <row r="1188" spans="1:26" ht="15.75" customHeight="1" x14ac:dyDescent="0.3">
      <c r="A1188" s="67"/>
      <c r="B1188" s="68"/>
      <c r="C1188" s="69"/>
      <c r="D1188" s="13"/>
      <c r="E1188" s="17"/>
      <c r="F1188" s="15"/>
      <c r="G1188" s="15"/>
    </row>
    <row r="1189" spans="1:26" ht="15.75" customHeight="1" x14ac:dyDescent="0.3">
      <c r="A1189" s="70" t="s">
        <v>77</v>
      </c>
      <c r="B1189" s="68"/>
      <c r="C1189" s="68"/>
      <c r="D1189" s="68"/>
      <c r="E1189" s="68"/>
      <c r="F1189" s="69"/>
      <c r="G1189" s="15">
        <f>SUM(G1188)</f>
        <v>0</v>
      </c>
    </row>
    <row r="1190" spans="1:26" ht="15.75" customHeight="1" x14ac:dyDescent="0.3">
      <c r="A1190" s="73" t="s">
        <v>105</v>
      </c>
      <c r="B1190" s="68"/>
      <c r="C1190" s="68"/>
      <c r="D1190" s="68"/>
      <c r="E1190" s="68"/>
      <c r="F1190" s="68"/>
      <c r="G1190" s="69"/>
    </row>
    <row r="1191" spans="1:26" ht="15.75" customHeight="1" x14ac:dyDescent="0.3">
      <c r="A1191" s="72" t="s">
        <v>106</v>
      </c>
      <c r="B1191" s="68"/>
      <c r="C1191" s="69"/>
      <c r="D1191" s="10" t="s">
        <v>58</v>
      </c>
      <c r="E1191" s="11" t="s">
        <v>108</v>
      </c>
      <c r="F1191" s="12" t="s">
        <v>62</v>
      </c>
      <c r="G1191" s="12" t="s">
        <v>109</v>
      </c>
    </row>
    <row r="1192" spans="1:26" ht="15.75" customHeight="1" x14ac:dyDescent="0.3">
      <c r="A1192" s="67" t="s">
        <v>191</v>
      </c>
      <c r="B1192" s="68"/>
      <c r="C1192" s="69"/>
      <c r="D1192" s="18" t="s">
        <v>113</v>
      </c>
      <c r="E1192" s="17">
        <v>0.15</v>
      </c>
      <c r="F1192" s="15">
        <v>130000</v>
      </c>
      <c r="G1192" s="15">
        <f t="shared" ref="G1192:G1193" si="74">IF(A1192=0,"",(E1192*F1192))</f>
        <v>19500</v>
      </c>
    </row>
    <row r="1193" spans="1:26" ht="15.75" customHeight="1" x14ac:dyDescent="0.3">
      <c r="A1193" s="67" t="s">
        <v>265</v>
      </c>
      <c r="B1193" s="68"/>
      <c r="C1193" s="69"/>
      <c r="D1193" s="18" t="s">
        <v>113</v>
      </c>
      <c r="E1193" s="17">
        <v>0.15</v>
      </c>
      <c r="F1193" s="15">
        <v>80000</v>
      </c>
      <c r="G1193" s="15">
        <f t="shared" si="74"/>
        <v>12000</v>
      </c>
    </row>
    <row r="1194" spans="1:26" ht="15.75" customHeight="1" x14ac:dyDescent="0.3">
      <c r="A1194" s="70" t="s">
        <v>77</v>
      </c>
      <c r="B1194" s="68"/>
      <c r="C1194" s="68"/>
      <c r="D1194" s="68"/>
      <c r="E1194" s="68"/>
      <c r="F1194" s="69"/>
      <c r="G1194" s="15">
        <f>SUM(G1192:G1193)</f>
        <v>31500</v>
      </c>
    </row>
    <row r="1195" spans="1:26" ht="15.75" customHeight="1" x14ac:dyDescent="0.3">
      <c r="A1195" s="72"/>
      <c r="B1195" s="68"/>
      <c r="C1195" s="68"/>
      <c r="D1195" s="68"/>
      <c r="E1195" s="68"/>
      <c r="F1195" s="68"/>
      <c r="G1195" s="69"/>
    </row>
    <row r="1196" spans="1:26" ht="15.75" customHeight="1" x14ac:dyDescent="0.3">
      <c r="A1196" s="70" t="s">
        <v>123</v>
      </c>
      <c r="B1196" s="68"/>
      <c r="C1196" s="68"/>
      <c r="D1196" s="68"/>
      <c r="E1196" s="68"/>
      <c r="F1196" s="69"/>
      <c r="G1196" s="12">
        <f>ROUND(G1178+G1185+G1189+G1194,0)</f>
        <v>39125</v>
      </c>
    </row>
    <row r="1197" spans="1:26" ht="15.75" customHeight="1" x14ac:dyDescent="0.3"/>
    <row r="1198" spans="1:26" ht="15.75" customHeight="1" x14ac:dyDescent="0.3"/>
    <row r="1199" spans="1:26" ht="15.75" customHeight="1" x14ac:dyDescent="0.3">
      <c r="A1199" s="74"/>
      <c r="B1199" s="75"/>
      <c r="C1199" s="75"/>
      <c r="D1199" s="76"/>
      <c r="E1199" s="74" t="s">
        <v>42</v>
      </c>
      <c r="F1199" s="75"/>
      <c r="G1199" s="76"/>
      <c r="H1199" s="23"/>
      <c r="I1199" s="23"/>
      <c r="J1199" s="23"/>
      <c r="K1199" s="23"/>
      <c r="L1199" s="23"/>
      <c r="M1199" s="23"/>
      <c r="N1199" s="23"/>
      <c r="O1199" s="23"/>
      <c r="P1199" s="23"/>
      <c r="Q1199" s="23"/>
      <c r="R1199" s="23"/>
      <c r="S1199" s="23"/>
      <c r="T1199" s="23"/>
      <c r="U1199" s="23"/>
      <c r="V1199" s="23"/>
      <c r="W1199" s="23"/>
      <c r="X1199" s="23"/>
      <c r="Y1199" s="23"/>
      <c r="Z1199" s="23"/>
    </row>
    <row r="1200" spans="1:26" ht="24.75" customHeight="1" x14ac:dyDescent="0.3">
      <c r="A1200" s="77"/>
      <c r="B1200" s="78"/>
      <c r="C1200" s="78"/>
      <c r="D1200" s="79"/>
      <c r="E1200" s="77"/>
      <c r="F1200" s="78"/>
      <c r="G1200" s="79"/>
      <c r="H1200" s="23"/>
      <c r="I1200" s="23"/>
      <c r="J1200" s="23"/>
      <c r="K1200" s="23"/>
      <c r="L1200" s="23"/>
      <c r="M1200" s="23"/>
      <c r="N1200" s="23"/>
      <c r="O1200" s="23"/>
      <c r="P1200" s="23"/>
      <c r="Q1200" s="23"/>
      <c r="R1200" s="23"/>
      <c r="S1200" s="23"/>
      <c r="T1200" s="23"/>
      <c r="U1200" s="23"/>
      <c r="V1200" s="23"/>
      <c r="W1200" s="23"/>
      <c r="X1200" s="23"/>
      <c r="Y1200" s="23"/>
      <c r="Z1200" s="23"/>
    </row>
    <row r="1201" spans="1:26" ht="15.75" customHeight="1" x14ac:dyDescent="0.3">
      <c r="A1201" s="6"/>
      <c r="B1201" s="7"/>
      <c r="C1201" s="7"/>
      <c r="D1201" s="7"/>
      <c r="E1201" s="7"/>
      <c r="F1201" s="7"/>
      <c r="G1201" s="8"/>
      <c r="H1201" s="23"/>
      <c r="I1201" s="23"/>
      <c r="J1201" s="23"/>
      <c r="K1201" s="23"/>
      <c r="L1201" s="23"/>
      <c r="M1201" s="23"/>
      <c r="N1201" s="23"/>
      <c r="O1201" s="23"/>
      <c r="P1201" s="23"/>
      <c r="Q1201" s="23"/>
      <c r="R1201" s="23"/>
      <c r="S1201" s="23"/>
      <c r="T1201" s="23"/>
      <c r="U1201" s="23"/>
      <c r="V1201" s="23"/>
      <c r="W1201" s="23"/>
      <c r="X1201" s="23"/>
      <c r="Y1201" s="23"/>
      <c r="Z1201" s="23"/>
    </row>
    <row r="1202" spans="1:26" ht="15.75" customHeight="1" x14ac:dyDescent="0.3">
      <c r="A1202" s="5" t="s">
        <v>46</v>
      </c>
      <c r="B1202" s="9">
        <v>46251</v>
      </c>
      <c r="C1202" s="7"/>
      <c r="D1202" s="7"/>
      <c r="E1202" s="7"/>
      <c r="F1202" s="7"/>
      <c r="G1202" s="8"/>
      <c r="H1202" s="23"/>
      <c r="I1202" s="23"/>
      <c r="J1202" s="23"/>
      <c r="K1202" s="23"/>
      <c r="L1202" s="23"/>
      <c r="M1202" s="23"/>
      <c r="N1202" s="23"/>
      <c r="O1202" s="23"/>
      <c r="P1202" s="23"/>
      <c r="Q1202" s="23"/>
      <c r="R1202" s="23"/>
      <c r="S1202" s="23"/>
      <c r="T1202" s="23"/>
      <c r="U1202" s="23"/>
      <c r="V1202" s="23"/>
      <c r="W1202" s="23"/>
      <c r="X1202" s="23"/>
      <c r="Y1202" s="23"/>
      <c r="Z1202" s="23"/>
    </row>
    <row r="1203" spans="1:26" ht="15.75" customHeight="1" x14ac:dyDescent="0.3">
      <c r="A1203" s="84" t="str">
        <f>+PRESUPUESTO!A51</f>
        <v>8.3</v>
      </c>
      <c r="B1203" s="74" t="str">
        <f>+PRESUPUESTO!B51</f>
        <v>Demarcación y señalización del parque</v>
      </c>
      <c r="C1203" s="75"/>
      <c r="D1203" s="75"/>
      <c r="E1203" s="75"/>
      <c r="F1203" s="76"/>
      <c r="G1203" s="86" t="str">
        <f>+PRESUPUESTO!C51</f>
        <v>gl</v>
      </c>
      <c r="H1203" s="23"/>
      <c r="I1203" s="23"/>
      <c r="J1203" s="23"/>
      <c r="K1203" s="23"/>
      <c r="L1203" s="23"/>
      <c r="M1203" s="23"/>
      <c r="N1203" s="23"/>
      <c r="O1203" s="23"/>
      <c r="P1203" s="23"/>
      <c r="Q1203" s="23"/>
      <c r="R1203" s="23"/>
      <c r="S1203" s="23"/>
      <c r="T1203" s="23"/>
      <c r="U1203" s="23"/>
      <c r="V1203" s="23"/>
      <c r="W1203" s="23"/>
      <c r="X1203" s="23"/>
      <c r="Y1203" s="23"/>
      <c r="Z1203" s="23"/>
    </row>
    <row r="1204" spans="1:26" ht="15.75" customHeight="1" x14ac:dyDescent="0.3">
      <c r="A1204" s="85"/>
      <c r="B1204" s="77"/>
      <c r="C1204" s="78"/>
      <c r="D1204" s="78"/>
      <c r="E1204" s="78"/>
      <c r="F1204" s="79"/>
      <c r="G1204" s="85"/>
      <c r="H1204" s="23"/>
      <c r="I1204" s="23"/>
      <c r="J1204" s="23"/>
      <c r="K1204" s="23"/>
      <c r="L1204" s="23"/>
      <c r="M1204" s="23"/>
      <c r="N1204" s="23"/>
      <c r="O1204" s="23"/>
      <c r="P1204" s="23"/>
      <c r="Q1204" s="23"/>
      <c r="R1204" s="23"/>
      <c r="S1204" s="23"/>
      <c r="T1204" s="23"/>
      <c r="U1204" s="23"/>
      <c r="V1204" s="23"/>
      <c r="W1204" s="23"/>
      <c r="X1204" s="23"/>
      <c r="Y1204" s="23"/>
      <c r="Z1204" s="23"/>
    </row>
    <row r="1205" spans="1:26" ht="15.75" customHeight="1" x14ac:dyDescent="0.3">
      <c r="A1205" s="71" t="s">
        <v>54</v>
      </c>
      <c r="B1205" s="68"/>
      <c r="C1205" s="68"/>
      <c r="D1205" s="68"/>
      <c r="E1205" s="68"/>
      <c r="F1205" s="68"/>
      <c r="G1205" s="69"/>
      <c r="H1205" s="23"/>
      <c r="I1205" s="23"/>
      <c r="J1205" s="23"/>
      <c r="K1205" s="23"/>
      <c r="L1205" s="23"/>
      <c r="M1205" s="23"/>
      <c r="N1205" s="23"/>
      <c r="O1205" s="23"/>
      <c r="P1205" s="23"/>
      <c r="Q1205" s="23"/>
      <c r="R1205" s="23"/>
      <c r="S1205" s="23"/>
      <c r="T1205" s="23"/>
      <c r="U1205" s="23"/>
      <c r="V1205" s="23"/>
      <c r="W1205" s="23"/>
      <c r="X1205" s="23"/>
      <c r="Y1205" s="23"/>
      <c r="Z1205" s="23"/>
    </row>
    <row r="1206" spans="1:26" ht="15.75" customHeight="1" x14ac:dyDescent="0.3">
      <c r="A1206" s="72" t="s">
        <v>57</v>
      </c>
      <c r="B1206" s="68"/>
      <c r="C1206" s="69"/>
      <c r="D1206" s="10" t="s">
        <v>58</v>
      </c>
      <c r="E1206" s="11" t="s">
        <v>60</v>
      </c>
      <c r="F1206" s="12" t="s">
        <v>62</v>
      </c>
      <c r="G1206" s="12" t="s">
        <v>63</v>
      </c>
      <c r="H1206" s="23"/>
      <c r="I1206" s="23"/>
      <c r="J1206" s="24"/>
      <c r="K1206" s="25"/>
      <c r="L1206" s="23"/>
      <c r="M1206" s="23"/>
      <c r="N1206" s="23"/>
      <c r="O1206" s="23"/>
      <c r="P1206" s="23"/>
      <c r="Q1206" s="23"/>
      <c r="R1206" s="23"/>
      <c r="S1206" s="23"/>
      <c r="T1206" s="23"/>
      <c r="U1206" s="23"/>
      <c r="V1206" s="23"/>
      <c r="W1206" s="23"/>
      <c r="X1206" s="23"/>
      <c r="Y1206" s="23"/>
      <c r="Z1206" s="23"/>
    </row>
    <row r="1207" spans="1:26" ht="15.75" customHeight="1" x14ac:dyDescent="0.3">
      <c r="A1207" s="67" t="s">
        <v>128</v>
      </c>
      <c r="B1207" s="68"/>
      <c r="C1207" s="69"/>
      <c r="D1207" s="13" t="s">
        <v>129</v>
      </c>
      <c r="E1207" s="14">
        <v>0.05</v>
      </c>
      <c r="F1207" s="15">
        <f>G1228</f>
        <v>21041.666666666672</v>
      </c>
      <c r="G1207" s="15">
        <f>IF(A1207=0,"",(E1207*F1207))</f>
        <v>1052.0833333333337</v>
      </c>
      <c r="H1207" s="23"/>
      <c r="I1207" s="23"/>
      <c r="J1207" s="23"/>
      <c r="K1207" s="23"/>
      <c r="L1207" s="23"/>
      <c r="M1207" s="23"/>
      <c r="N1207" s="23"/>
      <c r="O1207" s="23"/>
      <c r="P1207" s="23"/>
      <c r="Q1207" s="23"/>
      <c r="R1207" s="23"/>
      <c r="S1207" s="23"/>
      <c r="T1207" s="23"/>
      <c r="U1207" s="23"/>
      <c r="V1207" s="23"/>
      <c r="W1207" s="23"/>
      <c r="X1207" s="23"/>
      <c r="Y1207" s="23"/>
      <c r="Z1207" s="23"/>
    </row>
    <row r="1208" spans="1:26" ht="15.75" customHeight="1" x14ac:dyDescent="0.3">
      <c r="A1208" s="70" t="s">
        <v>77</v>
      </c>
      <c r="B1208" s="68"/>
      <c r="C1208" s="68"/>
      <c r="D1208" s="68"/>
      <c r="E1208" s="68"/>
      <c r="F1208" s="69"/>
      <c r="G1208" s="15">
        <f>SUM(G1207)</f>
        <v>1052.0833333333337</v>
      </c>
      <c r="H1208" s="23"/>
      <c r="I1208" s="23"/>
      <c r="J1208" s="23"/>
      <c r="K1208" s="23"/>
      <c r="L1208" s="23"/>
      <c r="M1208" s="23"/>
      <c r="N1208" s="23"/>
      <c r="O1208" s="23"/>
      <c r="P1208" s="23"/>
      <c r="Q1208" s="23"/>
      <c r="R1208" s="23"/>
      <c r="S1208" s="23"/>
      <c r="T1208" s="23"/>
      <c r="U1208" s="23"/>
      <c r="V1208" s="23"/>
      <c r="W1208" s="23"/>
      <c r="X1208" s="23"/>
      <c r="Y1208" s="23"/>
      <c r="Z1208" s="23"/>
    </row>
    <row r="1209" spans="1:26" ht="21" customHeight="1" x14ac:dyDescent="0.3">
      <c r="A1209" s="73" t="s">
        <v>85</v>
      </c>
      <c r="B1209" s="68"/>
      <c r="C1209" s="68"/>
      <c r="D1209" s="68"/>
      <c r="E1209" s="68"/>
      <c r="F1209" s="68"/>
      <c r="G1209" s="69"/>
      <c r="H1209" s="23"/>
      <c r="I1209" s="23"/>
      <c r="J1209" s="23"/>
      <c r="K1209" s="23"/>
      <c r="L1209" s="23"/>
      <c r="M1209" s="23"/>
      <c r="N1209" s="23"/>
      <c r="O1209" s="23"/>
      <c r="P1209" s="23"/>
      <c r="Q1209" s="23"/>
      <c r="R1209" s="23"/>
      <c r="S1209" s="23"/>
      <c r="T1209" s="23"/>
      <c r="U1209" s="23"/>
      <c r="V1209" s="23"/>
      <c r="W1209" s="23"/>
      <c r="X1209" s="23"/>
      <c r="Y1209" s="23"/>
      <c r="Z1209" s="23"/>
    </row>
    <row r="1210" spans="1:26" ht="21" customHeight="1" x14ac:dyDescent="0.3">
      <c r="A1210" s="72" t="s">
        <v>57</v>
      </c>
      <c r="B1210" s="68"/>
      <c r="C1210" s="69"/>
      <c r="D1210" s="10" t="s">
        <v>58</v>
      </c>
      <c r="E1210" s="11" t="s">
        <v>60</v>
      </c>
      <c r="F1210" s="12" t="s">
        <v>62</v>
      </c>
      <c r="G1210" s="12" t="s">
        <v>63</v>
      </c>
      <c r="H1210" s="23"/>
      <c r="I1210" s="23"/>
      <c r="J1210" s="23"/>
      <c r="K1210" s="23"/>
      <c r="L1210" s="23"/>
      <c r="M1210" s="23"/>
      <c r="N1210" s="23"/>
      <c r="O1210" s="23"/>
      <c r="P1210" s="23"/>
      <c r="Q1210" s="23"/>
      <c r="R1210" s="23"/>
      <c r="S1210" s="23"/>
      <c r="T1210" s="23"/>
      <c r="U1210" s="23"/>
      <c r="V1210" s="23"/>
      <c r="W1210" s="23"/>
      <c r="X1210" s="23"/>
      <c r="Y1210" s="23"/>
      <c r="Z1210" s="23"/>
    </row>
    <row r="1211" spans="1:26" ht="15.75" customHeight="1" x14ac:dyDescent="0.3">
      <c r="A1211" s="83" t="s">
        <v>268</v>
      </c>
      <c r="B1211" s="68"/>
      <c r="C1211" s="69"/>
      <c r="D1211" s="22" t="s">
        <v>17</v>
      </c>
      <c r="E1211" s="14">
        <v>4</v>
      </c>
      <c r="F1211" s="15">
        <v>150000</v>
      </c>
      <c r="G1211" s="15">
        <f t="shared" ref="G1211:G1216" si="75">+E1211*F1211</f>
        <v>600000</v>
      </c>
      <c r="H1211" s="23"/>
      <c r="I1211" s="23"/>
      <c r="J1211" s="23"/>
      <c r="K1211" s="23"/>
      <c r="L1211" s="23"/>
      <c r="M1211" s="23"/>
      <c r="N1211" s="23"/>
      <c r="O1211" s="23"/>
      <c r="P1211" s="23"/>
      <c r="Q1211" s="23"/>
      <c r="R1211" s="23"/>
      <c r="S1211" s="23"/>
      <c r="T1211" s="23"/>
      <c r="U1211" s="23"/>
      <c r="V1211" s="23"/>
      <c r="W1211" s="23"/>
      <c r="X1211" s="23"/>
      <c r="Y1211" s="23"/>
      <c r="Z1211" s="23"/>
    </row>
    <row r="1212" spans="1:26" ht="15.75" customHeight="1" x14ac:dyDescent="0.3">
      <c r="A1212" s="83" t="s">
        <v>269</v>
      </c>
      <c r="B1212" s="68"/>
      <c r="C1212" s="69"/>
      <c r="D1212" s="22" t="s">
        <v>17</v>
      </c>
      <c r="E1212" s="14">
        <v>4</v>
      </c>
      <c r="F1212" s="15">
        <v>55000</v>
      </c>
      <c r="G1212" s="15">
        <f t="shared" si="75"/>
        <v>220000</v>
      </c>
      <c r="H1212" s="23"/>
      <c r="I1212" s="23"/>
      <c r="J1212" s="23"/>
      <c r="K1212" s="23"/>
      <c r="L1212" s="23"/>
      <c r="M1212" s="23"/>
      <c r="N1212" s="23"/>
      <c r="O1212" s="23"/>
      <c r="P1212" s="23"/>
      <c r="Q1212" s="23"/>
      <c r="R1212" s="23"/>
      <c r="S1212" s="23"/>
      <c r="T1212" s="23"/>
      <c r="U1212" s="23"/>
      <c r="V1212" s="23"/>
      <c r="W1212" s="23"/>
      <c r="X1212" s="23"/>
      <c r="Y1212" s="23"/>
      <c r="Z1212" s="23"/>
    </row>
    <row r="1213" spans="1:26" ht="15.75" customHeight="1" x14ac:dyDescent="0.3">
      <c r="A1213" s="83" t="s">
        <v>270</v>
      </c>
      <c r="B1213" s="68"/>
      <c r="C1213" s="69"/>
      <c r="D1213" s="22" t="s">
        <v>17</v>
      </c>
      <c r="E1213" s="14">
        <v>8</v>
      </c>
      <c r="F1213" s="15">
        <v>15000</v>
      </c>
      <c r="G1213" s="15">
        <f t="shared" si="75"/>
        <v>120000</v>
      </c>
      <c r="H1213" s="23"/>
      <c r="I1213" s="23"/>
      <c r="J1213" s="23"/>
      <c r="K1213" s="23"/>
      <c r="L1213" s="23"/>
      <c r="M1213" s="23"/>
      <c r="N1213" s="23"/>
      <c r="O1213" s="23"/>
      <c r="P1213" s="23"/>
      <c r="Q1213" s="23"/>
      <c r="R1213" s="23"/>
      <c r="S1213" s="23"/>
      <c r="T1213" s="23"/>
      <c r="U1213" s="23"/>
      <c r="V1213" s="23"/>
      <c r="W1213" s="23"/>
      <c r="X1213" s="23"/>
      <c r="Y1213" s="23"/>
      <c r="Z1213" s="23"/>
    </row>
    <row r="1214" spans="1:26" ht="15.75" customHeight="1" x14ac:dyDescent="0.3">
      <c r="A1214" s="83" t="s">
        <v>271</v>
      </c>
      <c r="B1214" s="68"/>
      <c r="C1214" s="69"/>
      <c r="D1214" s="22" t="s">
        <v>141</v>
      </c>
      <c r="E1214" s="14">
        <v>0.2</v>
      </c>
      <c r="F1214" s="15">
        <v>540000</v>
      </c>
      <c r="G1214" s="15">
        <f t="shared" si="75"/>
        <v>108000</v>
      </c>
      <c r="H1214" s="23"/>
      <c r="I1214" s="23"/>
      <c r="J1214" s="23"/>
      <c r="K1214" s="23"/>
      <c r="L1214" s="23"/>
      <c r="M1214" s="23"/>
      <c r="N1214" s="23"/>
      <c r="O1214" s="23"/>
      <c r="P1214" s="23"/>
      <c r="Q1214" s="23"/>
      <c r="R1214" s="23"/>
      <c r="S1214" s="23"/>
      <c r="T1214" s="23"/>
      <c r="U1214" s="23"/>
      <c r="V1214" s="23"/>
      <c r="W1214" s="23"/>
      <c r="X1214" s="23"/>
      <c r="Y1214" s="23"/>
      <c r="Z1214" s="23"/>
    </row>
    <row r="1215" spans="1:26" ht="15.75" customHeight="1" x14ac:dyDescent="0.3">
      <c r="A1215" s="83" t="s">
        <v>272</v>
      </c>
      <c r="B1215" s="68"/>
      <c r="C1215" s="69"/>
      <c r="D1215" s="22" t="s">
        <v>148</v>
      </c>
      <c r="E1215" s="14">
        <v>4</v>
      </c>
      <c r="F1215" s="15">
        <v>85000</v>
      </c>
      <c r="G1215" s="15">
        <f t="shared" si="75"/>
        <v>340000</v>
      </c>
      <c r="H1215" s="23"/>
      <c r="I1215" s="23"/>
      <c r="J1215" s="23"/>
      <c r="K1215" s="23"/>
      <c r="L1215" s="23"/>
      <c r="M1215" s="23"/>
      <c r="N1215" s="23"/>
      <c r="O1215" s="23"/>
      <c r="P1215" s="23"/>
      <c r="Q1215" s="23"/>
      <c r="R1215" s="23"/>
      <c r="S1215" s="23"/>
      <c r="T1215" s="23"/>
      <c r="U1215" s="23"/>
      <c r="V1215" s="23"/>
      <c r="W1215" s="23"/>
      <c r="X1215" s="23"/>
      <c r="Y1215" s="23"/>
      <c r="Z1215" s="23"/>
    </row>
    <row r="1216" spans="1:26" ht="15.75" customHeight="1" x14ac:dyDescent="0.3">
      <c r="A1216" s="83" t="s">
        <v>273</v>
      </c>
      <c r="B1216" s="68"/>
      <c r="C1216" s="69"/>
      <c r="D1216" s="22" t="s">
        <v>104</v>
      </c>
      <c r="E1216" s="14">
        <v>1</v>
      </c>
      <c r="F1216" s="15">
        <v>110000</v>
      </c>
      <c r="G1216" s="15">
        <f t="shared" si="75"/>
        <v>110000</v>
      </c>
      <c r="H1216" s="23"/>
      <c r="I1216" s="23"/>
      <c r="J1216" s="23"/>
      <c r="K1216" s="23"/>
      <c r="L1216" s="23"/>
      <c r="M1216" s="23"/>
      <c r="N1216" s="23"/>
      <c r="O1216" s="23"/>
      <c r="P1216" s="23"/>
      <c r="Q1216" s="23"/>
      <c r="R1216" s="23"/>
      <c r="S1216" s="23"/>
      <c r="T1216" s="23"/>
      <c r="U1216" s="23"/>
      <c r="V1216" s="23"/>
      <c r="W1216" s="23"/>
      <c r="X1216" s="23"/>
      <c r="Y1216" s="23"/>
      <c r="Z1216" s="23"/>
    </row>
    <row r="1217" spans="1:26" ht="15.75" customHeight="1" x14ac:dyDescent="0.3">
      <c r="A1217" s="70" t="s">
        <v>77</v>
      </c>
      <c r="B1217" s="68"/>
      <c r="C1217" s="68"/>
      <c r="D1217" s="68"/>
      <c r="E1217" s="68"/>
      <c r="F1217" s="69"/>
      <c r="G1217" s="15">
        <f>SUM(G1211:G1216)</f>
        <v>1498000</v>
      </c>
      <c r="H1217" s="23"/>
      <c r="I1217" s="23"/>
      <c r="J1217" s="23"/>
      <c r="K1217" s="23"/>
      <c r="L1217" s="23"/>
      <c r="M1217" s="23"/>
      <c r="N1217" s="23"/>
      <c r="O1217" s="23"/>
      <c r="P1217" s="23"/>
      <c r="Q1217" s="23"/>
      <c r="R1217" s="23"/>
      <c r="S1217" s="23"/>
      <c r="T1217" s="23"/>
      <c r="U1217" s="23"/>
      <c r="V1217" s="23"/>
      <c r="W1217" s="23"/>
      <c r="X1217" s="23"/>
      <c r="Y1217" s="23"/>
      <c r="Z1217" s="23"/>
    </row>
    <row r="1218" spans="1:26" ht="15.75" customHeight="1" x14ac:dyDescent="0.3">
      <c r="A1218" s="71" t="s">
        <v>100</v>
      </c>
      <c r="B1218" s="68"/>
      <c r="C1218" s="68"/>
      <c r="D1218" s="68"/>
      <c r="E1218" s="68"/>
      <c r="F1218" s="68"/>
      <c r="G1218" s="69"/>
      <c r="H1218" s="23"/>
      <c r="I1218" s="23"/>
      <c r="J1218" s="23"/>
      <c r="K1218" s="23"/>
      <c r="L1218" s="23"/>
      <c r="M1218" s="23"/>
      <c r="N1218" s="23"/>
      <c r="O1218" s="23"/>
      <c r="P1218" s="23"/>
      <c r="Q1218" s="23"/>
      <c r="R1218" s="23"/>
      <c r="S1218" s="23"/>
      <c r="T1218" s="23"/>
      <c r="U1218" s="23"/>
      <c r="V1218" s="23"/>
      <c r="W1218" s="23"/>
      <c r="X1218" s="23"/>
      <c r="Y1218" s="23"/>
      <c r="Z1218" s="23"/>
    </row>
    <row r="1219" spans="1:26" ht="15.75" customHeight="1" x14ac:dyDescent="0.3">
      <c r="A1219" s="72" t="s">
        <v>57</v>
      </c>
      <c r="B1219" s="68"/>
      <c r="C1219" s="69"/>
      <c r="D1219" s="10" t="s">
        <v>58</v>
      </c>
      <c r="E1219" s="11" t="s">
        <v>60</v>
      </c>
      <c r="F1219" s="12" t="s">
        <v>62</v>
      </c>
      <c r="G1219" s="12" t="s">
        <v>63</v>
      </c>
      <c r="H1219" s="23"/>
      <c r="I1219" s="23"/>
      <c r="J1219" s="23"/>
      <c r="K1219" s="23"/>
      <c r="L1219" s="23"/>
      <c r="M1219" s="23"/>
      <c r="N1219" s="23"/>
      <c r="O1219" s="23"/>
      <c r="P1219" s="23"/>
      <c r="Q1219" s="23"/>
      <c r="R1219" s="23"/>
      <c r="S1219" s="23"/>
      <c r="T1219" s="23"/>
      <c r="U1219" s="23"/>
      <c r="V1219" s="23"/>
      <c r="W1219" s="23"/>
      <c r="X1219" s="23"/>
      <c r="Y1219" s="23"/>
      <c r="Z1219" s="23"/>
    </row>
    <row r="1220" spans="1:26" ht="15.75" customHeight="1" x14ac:dyDescent="0.3">
      <c r="A1220" s="67"/>
      <c r="B1220" s="68"/>
      <c r="C1220" s="69"/>
      <c r="D1220" s="13"/>
      <c r="E1220" s="17"/>
      <c r="F1220" s="15"/>
      <c r="G1220" s="15"/>
      <c r="H1220" s="23"/>
      <c r="I1220" s="23"/>
      <c r="J1220" s="23"/>
      <c r="K1220" s="23"/>
      <c r="L1220" s="23"/>
      <c r="M1220" s="23"/>
      <c r="N1220" s="23"/>
      <c r="O1220" s="23"/>
      <c r="P1220" s="23"/>
      <c r="Q1220" s="23"/>
      <c r="R1220" s="23"/>
      <c r="S1220" s="23"/>
      <c r="T1220" s="23"/>
      <c r="U1220" s="23"/>
      <c r="V1220" s="23"/>
      <c r="W1220" s="23"/>
      <c r="X1220" s="23"/>
      <c r="Y1220" s="23"/>
      <c r="Z1220" s="23"/>
    </row>
    <row r="1221" spans="1:26" ht="15.75" customHeight="1" x14ac:dyDescent="0.3">
      <c r="A1221" s="70" t="s">
        <v>77</v>
      </c>
      <c r="B1221" s="68"/>
      <c r="C1221" s="68"/>
      <c r="D1221" s="68"/>
      <c r="E1221" s="68"/>
      <c r="F1221" s="69"/>
      <c r="G1221" s="15">
        <f>SUM(G1220)</f>
        <v>0</v>
      </c>
      <c r="H1221" s="23"/>
      <c r="I1221" s="23"/>
      <c r="J1221" s="23"/>
      <c r="K1221" s="23"/>
      <c r="L1221" s="23"/>
      <c r="M1221" s="23"/>
      <c r="N1221" s="23"/>
      <c r="O1221" s="23"/>
      <c r="P1221" s="23"/>
      <c r="Q1221" s="23"/>
      <c r="R1221" s="23"/>
      <c r="S1221" s="23"/>
      <c r="T1221" s="23"/>
      <c r="U1221" s="23"/>
      <c r="V1221" s="23"/>
      <c r="W1221" s="23"/>
      <c r="X1221" s="23"/>
      <c r="Y1221" s="23"/>
      <c r="Z1221" s="23"/>
    </row>
    <row r="1222" spans="1:26" ht="15.75" customHeight="1" x14ac:dyDescent="0.3">
      <c r="A1222" s="73" t="s">
        <v>105</v>
      </c>
      <c r="B1222" s="68"/>
      <c r="C1222" s="68"/>
      <c r="D1222" s="68"/>
      <c r="E1222" s="68"/>
      <c r="F1222" s="68"/>
      <c r="G1222" s="69"/>
      <c r="H1222" s="23"/>
      <c r="I1222" s="23"/>
      <c r="J1222" s="23"/>
      <c r="K1222" s="23"/>
      <c r="L1222" s="23"/>
      <c r="M1222" s="23"/>
      <c r="N1222" s="23"/>
      <c r="O1222" s="23"/>
      <c r="P1222" s="23"/>
      <c r="Q1222" s="23"/>
      <c r="R1222" s="23"/>
      <c r="S1222" s="23"/>
      <c r="T1222" s="23"/>
      <c r="U1222" s="23"/>
      <c r="V1222" s="23"/>
      <c r="W1222" s="23"/>
      <c r="X1222" s="23"/>
      <c r="Y1222" s="23"/>
      <c r="Z1222" s="23"/>
    </row>
    <row r="1223" spans="1:26" ht="15.75" customHeight="1" x14ac:dyDescent="0.3">
      <c r="A1223" s="72" t="s">
        <v>106</v>
      </c>
      <c r="B1223" s="68"/>
      <c r="C1223" s="69"/>
      <c r="D1223" s="10" t="s">
        <v>58</v>
      </c>
      <c r="E1223" s="11" t="s">
        <v>108</v>
      </c>
      <c r="F1223" s="12" t="s">
        <v>62</v>
      </c>
      <c r="G1223" s="12" t="s">
        <v>109</v>
      </c>
      <c r="H1223" s="23"/>
      <c r="I1223" s="23"/>
      <c r="J1223" s="23"/>
      <c r="K1223" s="23"/>
      <c r="L1223" s="23"/>
      <c r="M1223" s="23"/>
      <c r="N1223" s="23"/>
      <c r="O1223" s="23"/>
      <c r="P1223" s="23"/>
      <c r="Q1223" s="23"/>
      <c r="R1223" s="23"/>
      <c r="S1223" s="23"/>
      <c r="T1223" s="23"/>
      <c r="U1223" s="23"/>
      <c r="V1223" s="23"/>
      <c r="W1223" s="23"/>
      <c r="X1223" s="23"/>
      <c r="Y1223" s="23"/>
      <c r="Z1223" s="23"/>
    </row>
    <row r="1224" spans="1:26" ht="15.75" customHeight="1" x14ac:dyDescent="0.3">
      <c r="A1224" s="67" t="s">
        <v>112</v>
      </c>
      <c r="B1224" s="68"/>
      <c r="C1224" s="69"/>
      <c r="D1224" s="18" t="s">
        <v>113</v>
      </c>
      <c r="E1224" s="17">
        <v>4.1666666666666699E-2</v>
      </c>
      <c r="F1224" s="15">
        <v>120000</v>
      </c>
      <c r="G1224" s="15">
        <f t="shared" ref="G1224:G1227" si="76">IF(A1224=0,"",(E1224*F1224))</f>
        <v>5000.0000000000036</v>
      </c>
      <c r="H1224" s="23"/>
      <c r="I1224" s="23"/>
      <c r="J1224" s="26"/>
      <c r="K1224" s="26"/>
      <c r="L1224" s="23"/>
      <c r="M1224" s="23"/>
      <c r="N1224" s="23"/>
      <c r="O1224" s="23"/>
      <c r="P1224" s="23"/>
      <c r="Q1224" s="23"/>
      <c r="R1224" s="23"/>
      <c r="S1224" s="23"/>
      <c r="T1224" s="23"/>
      <c r="U1224" s="23"/>
      <c r="V1224" s="23"/>
      <c r="W1224" s="23"/>
      <c r="X1224" s="23"/>
      <c r="Y1224" s="23"/>
      <c r="Z1224" s="23"/>
    </row>
    <row r="1225" spans="1:26" ht="15.75" customHeight="1" x14ac:dyDescent="0.3">
      <c r="A1225" s="67" t="s">
        <v>138</v>
      </c>
      <c r="B1225" s="68"/>
      <c r="C1225" s="69"/>
      <c r="D1225" s="18" t="s">
        <v>113</v>
      </c>
      <c r="E1225" s="17">
        <v>4.1666666666666699E-2</v>
      </c>
      <c r="F1225" s="15">
        <v>70000</v>
      </c>
      <c r="G1225" s="15">
        <f t="shared" si="76"/>
        <v>2916.6666666666688</v>
      </c>
      <c r="H1225" s="23"/>
      <c r="I1225" s="23"/>
      <c r="J1225" s="26"/>
      <c r="K1225" s="26"/>
      <c r="L1225" s="23"/>
      <c r="M1225" s="23"/>
      <c r="N1225" s="23"/>
      <c r="O1225" s="23"/>
      <c r="P1225" s="23"/>
      <c r="Q1225" s="23"/>
      <c r="R1225" s="23"/>
      <c r="S1225" s="23"/>
      <c r="T1225" s="23"/>
      <c r="U1225" s="23"/>
      <c r="V1225" s="23"/>
      <c r="W1225" s="23"/>
      <c r="X1225" s="23"/>
      <c r="Y1225" s="23"/>
      <c r="Z1225" s="23"/>
    </row>
    <row r="1226" spans="1:26" ht="15.75" customHeight="1" x14ac:dyDescent="0.3">
      <c r="A1226" s="67" t="s">
        <v>191</v>
      </c>
      <c r="B1226" s="68"/>
      <c r="C1226" s="69"/>
      <c r="D1226" s="18" t="s">
        <v>113</v>
      </c>
      <c r="E1226" s="17">
        <v>6.25E-2</v>
      </c>
      <c r="F1226" s="15">
        <v>130000</v>
      </c>
      <c r="G1226" s="15">
        <f t="shared" si="76"/>
        <v>8125</v>
      </c>
      <c r="H1226" s="23"/>
      <c r="I1226" s="23"/>
      <c r="J1226" s="26"/>
      <c r="K1226" s="26"/>
      <c r="L1226" s="23"/>
      <c r="M1226" s="23"/>
      <c r="N1226" s="23"/>
      <c r="O1226" s="23"/>
      <c r="P1226" s="23"/>
      <c r="Q1226" s="23"/>
      <c r="R1226" s="23"/>
      <c r="S1226" s="23"/>
      <c r="T1226" s="23"/>
      <c r="U1226" s="23"/>
      <c r="V1226" s="23"/>
      <c r="W1226" s="23"/>
      <c r="X1226" s="23"/>
      <c r="Y1226" s="23"/>
      <c r="Z1226" s="23"/>
    </row>
    <row r="1227" spans="1:26" ht="15.75" customHeight="1" x14ac:dyDescent="0.3">
      <c r="A1227" s="67" t="s">
        <v>265</v>
      </c>
      <c r="B1227" s="68"/>
      <c r="C1227" s="69"/>
      <c r="D1227" s="18" t="s">
        <v>113</v>
      </c>
      <c r="E1227" s="17">
        <v>6.25E-2</v>
      </c>
      <c r="F1227" s="15">
        <v>80000</v>
      </c>
      <c r="G1227" s="15">
        <f t="shared" si="76"/>
        <v>5000</v>
      </c>
      <c r="H1227" s="23"/>
      <c r="I1227" s="23"/>
      <c r="J1227" s="26"/>
      <c r="K1227" s="26"/>
      <c r="L1227" s="23"/>
      <c r="M1227" s="23"/>
      <c r="N1227" s="23"/>
      <c r="O1227" s="23"/>
      <c r="P1227" s="23"/>
      <c r="Q1227" s="23"/>
      <c r="R1227" s="23"/>
      <c r="S1227" s="23"/>
      <c r="T1227" s="23"/>
      <c r="U1227" s="23"/>
      <c r="V1227" s="23"/>
      <c r="W1227" s="23"/>
      <c r="X1227" s="23"/>
      <c r="Y1227" s="23"/>
      <c r="Z1227" s="23"/>
    </row>
    <row r="1228" spans="1:26" ht="15.75" customHeight="1" x14ac:dyDescent="0.3">
      <c r="A1228" s="70" t="s">
        <v>77</v>
      </c>
      <c r="B1228" s="68"/>
      <c r="C1228" s="68"/>
      <c r="D1228" s="68"/>
      <c r="E1228" s="68"/>
      <c r="F1228" s="69"/>
      <c r="G1228" s="15">
        <f>SUM(G1224:G1227)</f>
        <v>21041.666666666672</v>
      </c>
      <c r="H1228" s="23"/>
      <c r="I1228" s="23"/>
      <c r="J1228" s="23"/>
      <c r="K1228" s="23"/>
      <c r="L1228" s="23"/>
      <c r="M1228" s="23"/>
      <c r="N1228" s="23"/>
      <c r="O1228" s="23"/>
      <c r="P1228" s="23"/>
      <c r="Q1228" s="23"/>
      <c r="R1228" s="23"/>
      <c r="S1228" s="23"/>
      <c r="T1228" s="23"/>
      <c r="U1228" s="23"/>
      <c r="V1228" s="23"/>
      <c r="W1228" s="23"/>
      <c r="X1228" s="23"/>
      <c r="Y1228" s="23"/>
      <c r="Z1228" s="23"/>
    </row>
    <row r="1229" spans="1:26" ht="15.75" customHeight="1" x14ac:dyDescent="0.3">
      <c r="A1229" s="72"/>
      <c r="B1229" s="68"/>
      <c r="C1229" s="68"/>
      <c r="D1229" s="68"/>
      <c r="E1229" s="68"/>
      <c r="F1229" s="68"/>
      <c r="G1229" s="69"/>
      <c r="H1229" s="23"/>
      <c r="I1229" s="23"/>
      <c r="J1229" s="23"/>
      <c r="K1229" s="26"/>
      <c r="L1229" s="23"/>
      <c r="M1229" s="23"/>
      <c r="N1229" s="23"/>
      <c r="O1229" s="23"/>
      <c r="P1229" s="23"/>
      <c r="Q1229" s="23"/>
      <c r="R1229" s="23"/>
      <c r="S1229" s="23"/>
      <c r="T1229" s="23"/>
      <c r="U1229" s="23"/>
      <c r="V1229" s="23"/>
      <c r="W1229" s="23"/>
      <c r="X1229" s="23"/>
      <c r="Y1229" s="23"/>
      <c r="Z1229" s="23"/>
    </row>
    <row r="1230" spans="1:26" ht="15.75" customHeight="1" x14ac:dyDescent="0.3">
      <c r="A1230" s="70" t="s">
        <v>123</v>
      </c>
      <c r="B1230" s="68"/>
      <c r="C1230" s="68"/>
      <c r="D1230" s="68"/>
      <c r="E1230" s="68"/>
      <c r="F1230" s="69"/>
      <c r="G1230" s="12">
        <f>ROUND(G1208+G1217+G1221+G1228,0)</f>
        <v>1520094</v>
      </c>
      <c r="H1230" s="23"/>
      <c r="I1230" s="23"/>
      <c r="J1230" s="23"/>
      <c r="K1230" s="26"/>
      <c r="L1230" s="23"/>
      <c r="M1230" s="23"/>
      <c r="N1230" s="23"/>
      <c r="O1230" s="23"/>
      <c r="P1230" s="23"/>
      <c r="Q1230" s="23"/>
      <c r="R1230" s="23"/>
      <c r="S1230" s="23"/>
      <c r="T1230" s="23"/>
      <c r="U1230" s="23"/>
      <c r="V1230" s="23"/>
      <c r="W1230" s="23"/>
      <c r="X1230" s="23"/>
      <c r="Y1230" s="23"/>
      <c r="Z1230" s="23"/>
    </row>
    <row r="1231" spans="1:26" ht="15.75" customHeight="1" x14ac:dyDescent="0.3"/>
    <row r="1232" spans="1:26" ht="15.75" customHeight="1" x14ac:dyDescent="0.3"/>
    <row r="1233" spans="1:26" ht="15.75" customHeight="1" x14ac:dyDescent="0.3">
      <c r="A1233" s="74"/>
      <c r="B1233" s="75"/>
      <c r="C1233" s="75"/>
      <c r="D1233" s="76"/>
      <c r="E1233" s="74" t="s">
        <v>42</v>
      </c>
      <c r="F1233" s="75"/>
      <c r="G1233" s="76"/>
      <c r="H1233" s="23"/>
      <c r="I1233" s="23"/>
      <c r="J1233" s="23"/>
      <c r="K1233" s="23"/>
      <c r="L1233" s="23"/>
      <c r="M1233" s="23"/>
      <c r="N1233" s="23"/>
      <c r="O1233" s="23"/>
      <c r="P1233" s="23"/>
      <c r="Q1233" s="23"/>
      <c r="R1233" s="23"/>
      <c r="S1233" s="23"/>
      <c r="T1233" s="23"/>
      <c r="U1233" s="23"/>
      <c r="V1233" s="23"/>
      <c r="W1233" s="23"/>
      <c r="X1233" s="23"/>
      <c r="Y1233" s="23"/>
      <c r="Z1233" s="23"/>
    </row>
    <row r="1234" spans="1:26" ht="24.75" customHeight="1" x14ac:dyDescent="0.3">
      <c r="A1234" s="77"/>
      <c r="B1234" s="78"/>
      <c r="C1234" s="78"/>
      <c r="D1234" s="79"/>
      <c r="E1234" s="77"/>
      <c r="F1234" s="78"/>
      <c r="G1234" s="79"/>
      <c r="H1234" s="23"/>
      <c r="I1234" s="23"/>
      <c r="J1234" s="23"/>
      <c r="K1234" s="23"/>
      <c r="L1234" s="23"/>
      <c r="M1234" s="23"/>
      <c r="N1234" s="23"/>
      <c r="O1234" s="23"/>
      <c r="P1234" s="23"/>
      <c r="Q1234" s="23"/>
      <c r="R1234" s="23"/>
      <c r="S1234" s="23"/>
      <c r="T1234" s="23"/>
      <c r="U1234" s="23"/>
      <c r="V1234" s="23"/>
      <c r="W1234" s="23"/>
      <c r="X1234" s="23"/>
      <c r="Y1234" s="23"/>
      <c r="Z1234" s="23"/>
    </row>
    <row r="1235" spans="1:26" ht="15.75" customHeight="1" x14ac:dyDescent="0.3">
      <c r="A1235" s="6"/>
      <c r="B1235" s="7"/>
      <c r="C1235" s="7"/>
      <c r="D1235" s="7"/>
      <c r="E1235" s="7"/>
      <c r="F1235" s="7"/>
      <c r="G1235" s="8"/>
      <c r="H1235" s="23"/>
      <c r="I1235" s="23"/>
      <c r="J1235" s="23"/>
      <c r="K1235" s="23"/>
      <c r="L1235" s="23"/>
      <c r="M1235" s="23"/>
      <c r="N1235" s="23"/>
      <c r="O1235" s="23"/>
      <c r="P1235" s="23"/>
      <c r="Q1235" s="23"/>
      <c r="R1235" s="23"/>
      <c r="S1235" s="23"/>
      <c r="T1235" s="23"/>
      <c r="U1235" s="23"/>
      <c r="V1235" s="23"/>
      <c r="W1235" s="23"/>
      <c r="X1235" s="23"/>
      <c r="Y1235" s="23"/>
      <c r="Z1235" s="23"/>
    </row>
    <row r="1236" spans="1:26" ht="15.75" customHeight="1" x14ac:dyDescent="0.3">
      <c r="A1236" s="5" t="s">
        <v>46</v>
      </c>
      <c r="B1236" s="9">
        <v>46251</v>
      </c>
      <c r="C1236" s="7"/>
      <c r="D1236" s="7"/>
      <c r="E1236" s="7"/>
      <c r="F1236" s="7"/>
      <c r="G1236" s="8"/>
      <c r="H1236" s="23"/>
      <c r="I1236" s="23"/>
      <c r="J1236" s="23"/>
      <c r="K1236" s="23"/>
      <c r="L1236" s="23"/>
      <c r="M1236" s="23"/>
      <c r="N1236" s="23"/>
      <c r="O1236" s="23"/>
      <c r="P1236" s="23"/>
      <c r="Q1236" s="23"/>
      <c r="R1236" s="23"/>
      <c r="S1236" s="23"/>
      <c r="T1236" s="23"/>
      <c r="U1236" s="23"/>
      <c r="V1236" s="23"/>
      <c r="W1236" s="23"/>
      <c r="X1236" s="23"/>
      <c r="Y1236" s="23"/>
      <c r="Z1236" s="23"/>
    </row>
    <row r="1237" spans="1:26" ht="15.75" customHeight="1" x14ac:dyDescent="0.3">
      <c r="A1237" s="84" t="e">
        <f>+PRESUPUESTO!#REF!</f>
        <v>#REF!</v>
      </c>
      <c r="B1237" s="74" t="e">
        <f>+PRESUPUESTO!#REF!</f>
        <v>#REF!</v>
      </c>
      <c r="C1237" s="75"/>
      <c r="D1237" s="75"/>
      <c r="E1237" s="75"/>
      <c r="F1237" s="76"/>
      <c r="G1237" s="86" t="e">
        <f>+PRESUPUESTO!#REF!</f>
        <v>#REF!</v>
      </c>
      <c r="H1237" s="23"/>
      <c r="I1237" s="23"/>
      <c r="J1237" s="23"/>
      <c r="K1237" s="23"/>
      <c r="L1237" s="23"/>
      <c r="M1237" s="23"/>
      <c r="N1237" s="23"/>
      <c r="O1237" s="23"/>
      <c r="P1237" s="23"/>
      <c r="Q1237" s="23"/>
      <c r="R1237" s="23"/>
      <c r="S1237" s="23"/>
      <c r="T1237" s="23"/>
      <c r="U1237" s="23"/>
      <c r="V1237" s="23"/>
      <c r="W1237" s="23"/>
      <c r="X1237" s="23"/>
      <c r="Y1237" s="23"/>
      <c r="Z1237" s="23"/>
    </row>
    <row r="1238" spans="1:26" ht="15.75" customHeight="1" x14ac:dyDescent="0.3">
      <c r="A1238" s="85"/>
      <c r="B1238" s="77"/>
      <c r="C1238" s="78"/>
      <c r="D1238" s="78"/>
      <c r="E1238" s="78"/>
      <c r="F1238" s="79"/>
      <c r="G1238" s="85"/>
      <c r="H1238" s="23"/>
      <c r="I1238" s="23"/>
      <c r="J1238" s="23"/>
      <c r="K1238" s="23"/>
      <c r="L1238" s="23"/>
      <c r="M1238" s="23"/>
      <c r="N1238" s="23"/>
      <c r="O1238" s="23"/>
      <c r="P1238" s="23"/>
      <c r="Q1238" s="23"/>
      <c r="R1238" s="23"/>
      <c r="S1238" s="23"/>
      <c r="T1238" s="23"/>
      <c r="U1238" s="23"/>
      <c r="V1238" s="23"/>
      <c r="W1238" s="23"/>
      <c r="X1238" s="23"/>
      <c r="Y1238" s="23"/>
      <c r="Z1238" s="23"/>
    </row>
    <row r="1239" spans="1:26" ht="15.75" customHeight="1" x14ac:dyDescent="0.3">
      <c r="A1239" s="71" t="s">
        <v>54</v>
      </c>
      <c r="B1239" s="68"/>
      <c r="C1239" s="68"/>
      <c r="D1239" s="68"/>
      <c r="E1239" s="68"/>
      <c r="F1239" s="68"/>
      <c r="G1239" s="69"/>
      <c r="H1239" s="23"/>
      <c r="I1239" s="23"/>
      <c r="J1239" s="23"/>
      <c r="K1239" s="23"/>
      <c r="L1239" s="23"/>
      <c r="M1239" s="23"/>
      <c r="N1239" s="23"/>
      <c r="O1239" s="23"/>
      <c r="P1239" s="23"/>
      <c r="Q1239" s="23"/>
      <c r="R1239" s="23"/>
      <c r="S1239" s="23"/>
      <c r="T1239" s="23"/>
      <c r="U1239" s="23"/>
      <c r="V1239" s="23"/>
      <c r="W1239" s="23"/>
      <c r="X1239" s="23"/>
      <c r="Y1239" s="23"/>
      <c r="Z1239" s="23"/>
    </row>
    <row r="1240" spans="1:26" ht="15.75" customHeight="1" x14ac:dyDescent="0.3">
      <c r="A1240" s="72" t="s">
        <v>57</v>
      </c>
      <c r="B1240" s="68"/>
      <c r="C1240" s="69"/>
      <c r="D1240" s="10" t="s">
        <v>58</v>
      </c>
      <c r="E1240" s="11" t="s">
        <v>60</v>
      </c>
      <c r="F1240" s="12" t="s">
        <v>62</v>
      </c>
      <c r="G1240" s="12" t="s">
        <v>63</v>
      </c>
      <c r="H1240" s="23"/>
      <c r="I1240" s="23"/>
      <c r="J1240" s="24"/>
      <c r="K1240" s="25"/>
      <c r="L1240" s="23"/>
      <c r="M1240" s="23"/>
      <c r="N1240" s="23"/>
      <c r="O1240" s="23"/>
      <c r="P1240" s="23"/>
      <c r="Q1240" s="23"/>
      <c r="R1240" s="23"/>
      <c r="S1240" s="23"/>
      <c r="T1240" s="23"/>
      <c r="U1240" s="23"/>
      <c r="V1240" s="23"/>
      <c r="W1240" s="23"/>
      <c r="X1240" s="23"/>
      <c r="Y1240" s="23"/>
      <c r="Z1240" s="23"/>
    </row>
    <row r="1241" spans="1:26" ht="15.75" customHeight="1" x14ac:dyDescent="0.3">
      <c r="A1241" s="67" t="s">
        <v>128</v>
      </c>
      <c r="B1241" s="68"/>
      <c r="C1241" s="69"/>
      <c r="D1241" s="13" t="s">
        <v>129</v>
      </c>
      <c r="E1241" s="14">
        <v>0.05</v>
      </c>
      <c r="F1241" s="15">
        <f>G1255</f>
        <v>1470</v>
      </c>
      <c r="G1241" s="15">
        <f>IF(A1241=0,"",(E1241*F1241))</f>
        <v>73.5</v>
      </c>
      <c r="H1241" s="23"/>
      <c r="I1241" s="23"/>
      <c r="J1241" s="23"/>
      <c r="K1241" s="23"/>
      <c r="L1241" s="23"/>
      <c r="M1241" s="23"/>
      <c r="N1241" s="23"/>
      <c r="O1241" s="23"/>
      <c r="P1241" s="23"/>
      <c r="Q1241" s="23"/>
      <c r="R1241" s="23"/>
      <c r="S1241" s="23"/>
      <c r="T1241" s="23"/>
      <c r="U1241" s="23"/>
      <c r="V1241" s="23"/>
      <c r="W1241" s="23"/>
      <c r="X1241" s="23"/>
      <c r="Y1241" s="23"/>
      <c r="Z1241" s="23"/>
    </row>
    <row r="1242" spans="1:26" ht="15.75" customHeight="1" x14ac:dyDescent="0.3">
      <c r="A1242" s="70" t="s">
        <v>77</v>
      </c>
      <c r="B1242" s="68"/>
      <c r="C1242" s="68"/>
      <c r="D1242" s="68"/>
      <c r="E1242" s="68"/>
      <c r="F1242" s="69"/>
      <c r="G1242" s="15">
        <f>SUM(G1241)</f>
        <v>73.5</v>
      </c>
      <c r="H1242" s="23"/>
      <c r="I1242" s="23"/>
      <c r="J1242" s="23"/>
      <c r="K1242" s="23"/>
      <c r="L1242" s="23"/>
      <c r="M1242" s="23"/>
      <c r="N1242" s="23"/>
      <c r="O1242" s="23"/>
      <c r="P1242" s="23"/>
      <c r="Q1242" s="23"/>
      <c r="R1242" s="23"/>
      <c r="S1242" s="23"/>
      <c r="T1242" s="23"/>
      <c r="U1242" s="23"/>
      <c r="V1242" s="23"/>
      <c r="W1242" s="23"/>
      <c r="X1242" s="23"/>
      <c r="Y1242" s="23"/>
      <c r="Z1242" s="23"/>
    </row>
    <row r="1243" spans="1:26" ht="21" customHeight="1" x14ac:dyDescent="0.3">
      <c r="A1243" s="73" t="s">
        <v>85</v>
      </c>
      <c r="B1243" s="68"/>
      <c r="C1243" s="68"/>
      <c r="D1243" s="68"/>
      <c r="E1243" s="68"/>
      <c r="F1243" s="68"/>
      <c r="G1243" s="69"/>
      <c r="H1243" s="23"/>
      <c r="I1243" s="23"/>
      <c r="J1243" s="23"/>
      <c r="K1243" s="23"/>
      <c r="L1243" s="23"/>
      <c r="M1243" s="23"/>
      <c r="N1243" s="23"/>
      <c r="O1243" s="23"/>
      <c r="P1243" s="23"/>
      <c r="Q1243" s="23"/>
      <c r="R1243" s="23"/>
      <c r="S1243" s="23"/>
      <c r="T1243" s="23"/>
      <c r="U1243" s="23"/>
      <c r="V1243" s="23"/>
      <c r="W1243" s="23"/>
      <c r="X1243" s="23"/>
      <c r="Y1243" s="23"/>
      <c r="Z1243" s="23"/>
    </row>
    <row r="1244" spans="1:26" ht="21" customHeight="1" x14ac:dyDescent="0.3">
      <c r="A1244" s="72" t="s">
        <v>57</v>
      </c>
      <c r="B1244" s="68"/>
      <c r="C1244" s="69"/>
      <c r="D1244" s="10" t="s">
        <v>58</v>
      </c>
      <c r="E1244" s="11" t="s">
        <v>60</v>
      </c>
      <c r="F1244" s="12" t="s">
        <v>62</v>
      </c>
      <c r="G1244" s="12" t="s">
        <v>63</v>
      </c>
      <c r="H1244" s="23"/>
      <c r="I1244" s="23"/>
      <c r="J1244" s="23"/>
      <c r="K1244" s="23"/>
      <c r="L1244" s="23"/>
      <c r="M1244" s="23"/>
      <c r="N1244" s="23"/>
      <c r="O1244" s="23"/>
      <c r="P1244" s="23"/>
      <c r="Q1244" s="23"/>
      <c r="R1244" s="23"/>
      <c r="S1244" s="23"/>
      <c r="T1244" s="23"/>
      <c r="U1244" s="23"/>
      <c r="V1244" s="23"/>
      <c r="W1244" s="23"/>
      <c r="X1244" s="23"/>
      <c r="Y1244" s="23"/>
      <c r="Z1244" s="23"/>
    </row>
    <row r="1245" spans="1:26" ht="15.75" customHeight="1" x14ac:dyDescent="0.3">
      <c r="A1245" s="83" t="s">
        <v>274</v>
      </c>
      <c r="B1245" s="68"/>
      <c r="C1245" s="69"/>
      <c r="D1245" s="13" t="s">
        <v>61</v>
      </c>
      <c r="E1245" s="17">
        <v>1</v>
      </c>
      <c r="F1245" s="15">
        <v>200</v>
      </c>
      <c r="G1245" s="15">
        <f>IF(A1245=0,"",(E1245*F1245))</f>
        <v>200</v>
      </c>
      <c r="H1245" s="23"/>
      <c r="I1245" s="23"/>
      <c r="J1245" s="23"/>
      <c r="K1245" s="23"/>
      <c r="L1245" s="23"/>
      <c r="M1245" s="23"/>
      <c r="N1245" s="23"/>
      <c r="O1245" s="23"/>
      <c r="P1245" s="23"/>
      <c r="Q1245" s="23"/>
      <c r="R1245" s="23"/>
      <c r="S1245" s="23"/>
      <c r="T1245" s="23"/>
      <c r="U1245" s="23"/>
      <c r="V1245" s="23"/>
      <c r="W1245" s="23"/>
      <c r="X1245" s="23"/>
      <c r="Y1245" s="23"/>
      <c r="Z1245" s="23"/>
    </row>
    <row r="1246" spans="1:26" ht="15.75" customHeight="1" x14ac:dyDescent="0.3">
      <c r="A1246" s="83"/>
      <c r="B1246" s="68"/>
      <c r="C1246" s="69"/>
      <c r="D1246" s="13"/>
      <c r="E1246" s="17"/>
      <c r="F1246" s="15"/>
      <c r="G1246" s="15"/>
      <c r="H1246" s="23"/>
      <c r="I1246" s="23"/>
      <c r="J1246" s="23"/>
      <c r="K1246" s="23"/>
      <c r="L1246" s="23"/>
      <c r="M1246" s="23"/>
      <c r="N1246" s="23"/>
      <c r="O1246" s="23"/>
      <c r="P1246" s="23"/>
      <c r="Q1246" s="23"/>
      <c r="R1246" s="23"/>
      <c r="S1246" s="23"/>
      <c r="T1246" s="23"/>
      <c r="U1246" s="23"/>
      <c r="V1246" s="23"/>
      <c r="W1246" s="23"/>
      <c r="X1246" s="23"/>
      <c r="Y1246" s="23"/>
      <c r="Z1246" s="23"/>
    </row>
    <row r="1247" spans="1:26" ht="15.75" customHeight="1" x14ac:dyDescent="0.3">
      <c r="A1247" s="70" t="s">
        <v>77</v>
      </c>
      <c r="B1247" s="68"/>
      <c r="C1247" s="68"/>
      <c r="D1247" s="68"/>
      <c r="E1247" s="68"/>
      <c r="F1247" s="69"/>
      <c r="G1247" s="15">
        <f>SUM(G1245:G1246)</f>
        <v>200</v>
      </c>
      <c r="H1247" s="23"/>
      <c r="I1247" s="23"/>
      <c r="J1247" s="23"/>
      <c r="K1247" s="23"/>
      <c r="L1247" s="23"/>
      <c r="M1247" s="23"/>
      <c r="N1247" s="23"/>
      <c r="O1247" s="23"/>
      <c r="P1247" s="23"/>
      <c r="Q1247" s="23"/>
      <c r="R1247" s="23"/>
      <c r="S1247" s="23"/>
      <c r="T1247" s="23"/>
      <c r="U1247" s="23"/>
      <c r="V1247" s="23"/>
      <c r="W1247" s="23"/>
      <c r="X1247" s="23"/>
      <c r="Y1247" s="23"/>
      <c r="Z1247" s="23"/>
    </row>
    <row r="1248" spans="1:26" ht="15.75" customHeight="1" x14ac:dyDescent="0.3">
      <c r="A1248" s="71" t="s">
        <v>100</v>
      </c>
      <c r="B1248" s="68"/>
      <c r="C1248" s="68"/>
      <c r="D1248" s="68"/>
      <c r="E1248" s="68"/>
      <c r="F1248" s="68"/>
      <c r="G1248" s="69"/>
      <c r="H1248" s="23"/>
      <c r="I1248" s="23"/>
      <c r="J1248" s="23"/>
      <c r="K1248" s="23"/>
      <c r="L1248" s="23"/>
      <c r="M1248" s="23"/>
      <c r="N1248" s="23"/>
      <c r="O1248" s="23"/>
      <c r="P1248" s="23"/>
      <c r="Q1248" s="23"/>
      <c r="R1248" s="23"/>
      <c r="S1248" s="23"/>
      <c r="T1248" s="23"/>
      <c r="U1248" s="23"/>
      <c r="V1248" s="23"/>
      <c r="W1248" s="23"/>
      <c r="X1248" s="23"/>
      <c r="Y1248" s="23"/>
      <c r="Z1248" s="23"/>
    </row>
    <row r="1249" spans="1:26" ht="15.75" customHeight="1" x14ac:dyDescent="0.3">
      <c r="A1249" s="72" t="s">
        <v>57</v>
      </c>
      <c r="B1249" s="68"/>
      <c r="C1249" s="69"/>
      <c r="D1249" s="10" t="s">
        <v>58</v>
      </c>
      <c r="E1249" s="11" t="s">
        <v>60</v>
      </c>
      <c r="F1249" s="12" t="s">
        <v>62</v>
      </c>
      <c r="G1249" s="12" t="s">
        <v>63</v>
      </c>
      <c r="H1249" s="23"/>
      <c r="I1249" s="23"/>
      <c r="J1249" s="23"/>
      <c r="K1249" s="23"/>
      <c r="L1249" s="23"/>
      <c r="M1249" s="23"/>
      <c r="N1249" s="23"/>
      <c r="O1249" s="23"/>
      <c r="P1249" s="23"/>
      <c r="Q1249" s="23"/>
      <c r="R1249" s="23"/>
      <c r="S1249" s="23"/>
      <c r="T1249" s="23"/>
      <c r="U1249" s="23"/>
      <c r="V1249" s="23"/>
      <c r="W1249" s="23"/>
      <c r="X1249" s="23"/>
      <c r="Y1249" s="23"/>
      <c r="Z1249" s="23"/>
    </row>
    <row r="1250" spans="1:26" ht="15.75" customHeight="1" x14ac:dyDescent="0.3">
      <c r="A1250" s="67"/>
      <c r="B1250" s="68"/>
      <c r="C1250" s="69"/>
      <c r="D1250" s="13"/>
      <c r="E1250" s="17"/>
      <c r="F1250" s="15"/>
      <c r="G1250" s="15"/>
      <c r="H1250" s="23"/>
      <c r="I1250" s="23"/>
      <c r="J1250" s="23"/>
      <c r="K1250" s="23"/>
      <c r="L1250" s="23"/>
      <c r="M1250" s="23"/>
      <c r="N1250" s="23"/>
      <c r="O1250" s="23"/>
      <c r="P1250" s="23"/>
      <c r="Q1250" s="23"/>
      <c r="R1250" s="23"/>
      <c r="S1250" s="23"/>
      <c r="T1250" s="23"/>
      <c r="U1250" s="23"/>
      <c r="V1250" s="23"/>
      <c r="W1250" s="23"/>
      <c r="X1250" s="23"/>
      <c r="Y1250" s="23"/>
      <c r="Z1250" s="23"/>
    </row>
    <row r="1251" spans="1:26" ht="15.75" customHeight="1" x14ac:dyDescent="0.3">
      <c r="A1251" s="70" t="s">
        <v>77</v>
      </c>
      <c r="B1251" s="68"/>
      <c r="C1251" s="68"/>
      <c r="D1251" s="68"/>
      <c r="E1251" s="68"/>
      <c r="F1251" s="69"/>
      <c r="G1251" s="15">
        <f>SUM(G1250)</f>
        <v>0</v>
      </c>
      <c r="H1251" s="23"/>
      <c r="I1251" s="23"/>
      <c r="J1251" s="23"/>
      <c r="K1251" s="23"/>
      <c r="L1251" s="23"/>
      <c r="M1251" s="23"/>
      <c r="N1251" s="23"/>
      <c r="O1251" s="23"/>
      <c r="P1251" s="23"/>
      <c r="Q1251" s="23"/>
      <c r="R1251" s="23"/>
      <c r="S1251" s="23"/>
      <c r="T1251" s="23"/>
      <c r="U1251" s="23"/>
      <c r="V1251" s="23"/>
      <c r="W1251" s="23"/>
      <c r="X1251" s="23"/>
      <c r="Y1251" s="23"/>
      <c r="Z1251" s="23"/>
    </row>
    <row r="1252" spans="1:26" ht="15.75" customHeight="1" x14ac:dyDescent="0.3">
      <c r="A1252" s="73" t="s">
        <v>105</v>
      </c>
      <c r="B1252" s="68"/>
      <c r="C1252" s="68"/>
      <c r="D1252" s="68"/>
      <c r="E1252" s="68"/>
      <c r="F1252" s="68"/>
      <c r="G1252" s="69"/>
      <c r="H1252" s="23"/>
      <c r="I1252" s="23"/>
      <c r="J1252" s="23"/>
      <c r="K1252" s="23"/>
      <c r="L1252" s="23"/>
      <c r="M1252" s="23"/>
      <c r="N1252" s="23"/>
      <c r="O1252" s="23"/>
      <c r="P1252" s="23"/>
      <c r="Q1252" s="23"/>
      <c r="R1252" s="23"/>
      <c r="S1252" s="23"/>
      <c r="T1252" s="23"/>
      <c r="U1252" s="23"/>
      <c r="V1252" s="23"/>
      <c r="W1252" s="23"/>
      <c r="X1252" s="23"/>
      <c r="Y1252" s="23"/>
      <c r="Z1252" s="23"/>
    </row>
    <row r="1253" spans="1:26" ht="15.75" customHeight="1" x14ac:dyDescent="0.3">
      <c r="A1253" s="72" t="s">
        <v>106</v>
      </c>
      <c r="B1253" s="68"/>
      <c r="C1253" s="69"/>
      <c r="D1253" s="10" t="s">
        <v>58</v>
      </c>
      <c r="E1253" s="11" t="s">
        <v>108</v>
      </c>
      <c r="F1253" s="12" t="s">
        <v>62</v>
      </c>
      <c r="G1253" s="12" t="s">
        <v>109</v>
      </c>
      <c r="H1253" s="23"/>
      <c r="I1253" s="23"/>
      <c r="J1253" s="23"/>
      <c r="K1253" s="23"/>
      <c r="L1253" s="23"/>
      <c r="M1253" s="23"/>
      <c r="N1253" s="23"/>
      <c r="O1253" s="23"/>
      <c r="P1253" s="23"/>
      <c r="Q1253" s="23"/>
      <c r="R1253" s="23"/>
      <c r="S1253" s="23"/>
      <c r="T1253" s="23"/>
      <c r="U1253" s="23"/>
      <c r="V1253" s="23"/>
      <c r="W1253" s="23"/>
      <c r="X1253" s="23"/>
      <c r="Y1253" s="23"/>
      <c r="Z1253" s="23"/>
    </row>
    <row r="1254" spans="1:26" ht="15.75" customHeight="1" x14ac:dyDescent="0.3">
      <c r="A1254" s="67" t="s">
        <v>233</v>
      </c>
      <c r="B1254" s="68"/>
      <c r="C1254" s="69"/>
      <c r="D1254" s="22" t="s">
        <v>113</v>
      </c>
      <c r="E1254" s="14">
        <v>2.1000000000000001E-2</v>
      </c>
      <c r="F1254" s="15">
        <v>70000</v>
      </c>
      <c r="G1254" s="15">
        <f>IF(A1254=0,"",(E1254*F1254))</f>
        <v>1470</v>
      </c>
      <c r="H1254" s="23"/>
      <c r="I1254" s="23"/>
      <c r="J1254" s="23"/>
      <c r="K1254" s="23"/>
      <c r="L1254" s="23"/>
      <c r="M1254" s="23"/>
      <c r="N1254" s="23"/>
      <c r="O1254" s="23"/>
      <c r="P1254" s="23"/>
      <c r="Q1254" s="23"/>
      <c r="R1254" s="23"/>
      <c r="S1254" s="23"/>
      <c r="T1254" s="23"/>
      <c r="U1254" s="23"/>
      <c r="V1254" s="23"/>
      <c r="W1254" s="23"/>
      <c r="X1254" s="23"/>
      <c r="Y1254" s="23"/>
      <c r="Z1254" s="23"/>
    </row>
    <row r="1255" spans="1:26" ht="15.75" customHeight="1" x14ac:dyDescent="0.3">
      <c r="A1255" s="70" t="s">
        <v>77</v>
      </c>
      <c r="B1255" s="68"/>
      <c r="C1255" s="68"/>
      <c r="D1255" s="68"/>
      <c r="E1255" s="68"/>
      <c r="F1255" s="69"/>
      <c r="G1255" s="15">
        <f>SUM(G1254)</f>
        <v>1470</v>
      </c>
      <c r="H1255" s="23"/>
      <c r="I1255" s="23"/>
      <c r="J1255" s="23"/>
      <c r="K1255" s="23"/>
      <c r="L1255" s="23"/>
      <c r="M1255" s="23"/>
      <c r="N1255" s="23"/>
      <c r="O1255" s="23"/>
      <c r="P1255" s="23"/>
      <c r="Q1255" s="23"/>
      <c r="R1255" s="23"/>
      <c r="S1255" s="23"/>
      <c r="T1255" s="23"/>
      <c r="U1255" s="23"/>
      <c r="V1255" s="23"/>
      <c r="W1255" s="23"/>
      <c r="X1255" s="23"/>
      <c r="Y1255" s="23"/>
      <c r="Z1255" s="23"/>
    </row>
    <row r="1256" spans="1:26" ht="15.75" customHeight="1" x14ac:dyDescent="0.3">
      <c r="A1256" s="72"/>
      <c r="B1256" s="68"/>
      <c r="C1256" s="68"/>
      <c r="D1256" s="68"/>
      <c r="E1256" s="68"/>
      <c r="F1256" s="68"/>
      <c r="G1256" s="69"/>
      <c r="H1256" s="23"/>
      <c r="I1256" s="23"/>
      <c r="J1256" s="23"/>
      <c r="K1256" s="26"/>
      <c r="L1256" s="23"/>
      <c r="M1256" s="23"/>
      <c r="N1256" s="23"/>
      <c r="O1256" s="23"/>
      <c r="P1256" s="23"/>
      <c r="Q1256" s="23"/>
      <c r="R1256" s="23"/>
      <c r="S1256" s="23"/>
      <c r="T1256" s="23"/>
      <c r="U1256" s="23"/>
      <c r="V1256" s="23"/>
      <c r="W1256" s="23"/>
      <c r="X1256" s="23"/>
      <c r="Y1256" s="23"/>
      <c r="Z1256" s="23"/>
    </row>
    <row r="1257" spans="1:26" ht="15.75" customHeight="1" x14ac:dyDescent="0.3">
      <c r="A1257" s="70" t="s">
        <v>123</v>
      </c>
      <c r="B1257" s="68"/>
      <c r="C1257" s="68"/>
      <c r="D1257" s="68"/>
      <c r="E1257" s="68"/>
      <c r="F1257" s="69"/>
      <c r="G1257" s="12">
        <f>ROUND(G1242+G1247+G1251+G1255,0)</f>
        <v>1744</v>
      </c>
      <c r="H1257" s="23"/>
      <c r="I1257" s="23"/>
      <c r="J1257" s="23"/>
      <c r="K1257" s="26"/>
      <c r="L1257" s="23"/>
      <c r="M1257" s="23"/>
      <c r="N1257" s="23"/>
      <c r="O1257" s="23"/>
      <c r="P1257" s="23"/>
      <c r="Q1257" s="23"/>
      <c r="R1257" s="23"/>
      <c r="S1257" s="23"/>
      <c r="T1257" s="23"/>
      <c r="U1257" s="23"/>
      <c r="V1257" s="23"/>
      <c r="W1257" s="23"/>
      <c r="X1257" s="23"/>
      <c r="Y1257" s="23"/>
      <c r="Z1257" s="23"/>
    </row>
  </sheetData>
  <mergeCells count="1136">
    <mergeCell ref="A941:F941"/>
    <mergeCell ref="A944:D945"/>
    <mergeCell ref="E944:G945"/>
    <mergeCell ref="A948:A949"/>
    <mergeCell ref="B948:F949"/>
    <mergeCell ref="G948:G949"/>
    <mergeCell ref="A950:G950"/>
    <mergeCell ref="A951:C951"/>
    <mergeCell ref="A952:C952"/>
    <mergeCell ref="A953:F953"/>
    <mergeCell ref="A954:G954"/>
    <mergeCell ref="A955:C955"/>
    <mergeCell ref="A956:C956"/>
    <mergeCell ref="A957:C957"/>
    <mergeCell ref="A958:C958"/>
    <mergeCell ref="A959:C959"/>
    <mergeCell ref="A960:C960"/>
    <mergeCell ref="A961:C961"/>
    <mergeCell ref="A962:F962"/>
    <mergeCell ref="A963:G963"/>
    <mergeCell ref="A964:C964"/>
    <mergeCell ref="A850:D851"/>
    <mergeCell ref="E850:G851"/>
    <mergeCell ref="A854:A855"/>
    <mergeCell ref="B854:F855"/>
    <mergeCell ref="G854:G855"/>
    <mergeCell ref="A856:G856"/>
    <mergeCell ref="A857:C857"/>
    <mergeCell ref="A858:C858"/>
    <mergeCell ref="A859:C859"/>
    <mergeCell ref="A860:F860"/>
    <mergeCell ref="A861:G861"/>
    <mergeCell ref="A862:C862"/>
    <mergeCell ref="A863:C863"/>
    <mergeCell ref="A864:C864"/>
    <mergeCell ref="A865:C865"/>
    <mergeCell ref="A866:C866"/>
    <mergeCell ref="A867:F867"/>
    <mergeCell ref="A868:G868"/>
    <mergeCell ref="A869:C869"/>
    <mergeCell ref="A870:C870"/>
    <mergeCell ref="A871:F871"/>
    <mergeCell ref="A872:G872"/>
    <mergeCell ref="A873:C873"/>
    <mergeCell ref="A874:C874"/>
    <mergeCell ref="A875:C875"/>
    <mergeCell ref="A876:F876"/>
    <mergeCell ref="A877:G877"/>
    <mergeCell ref="A878:F878"/>
    <mergeCell ref="A881:D882"/>
    <mergeCell ref="E881:G882"/>
    <mergeCell ref="A885:A886"/>
    <mergeCell ref="B885:F886"/>
    <mergeCell ref="G885:G886"/>
    <mergeCell ref="A887:G887"/>
    <mergeCell ref="A888:C888"/>
    <mergeCell ref="A889:C889"/>
    <mergeCell ref="A890:F890"/>
    <mergeCell ref="A891:G891"/>
    <mergeCell ref="A892:C892"/>
    <mergeCell ref="A893:C893"/>
    <mergeCell ref="A894:C894"/>
    <mergeCell ref="A895:C895"/>
    <mergeCell ref="A896:C896"/>
    <mergeCell ref="A897:F897"/>
    <mergeCell ref="A898:G898"/>
    <mergeCell ref="A929:C929"/>
    <mergeCell ref="A930:F930"/>
    <mergeCell ref="A931:G931"/>
    <mergeCell ref="A932:C932"/>
    <mergeCell ref="A933:C933"/>
    <mergeCell ref="A934:F934"/>
    <mergeCell ref="A935:G935"/>
    <mergeCell ref="A899:C899"/>
    <mergeCell ref="A900:C900"/>
    <mergeCell ref="A901:F901"/>
    <mergeCell ref="A902:G902"/>
    <mergeCell ref="A903:C903"/>
    <mergeCell ref="A904:C904"/>
    <mergeCell ref="A905:C905"/>
    <mergeCell ref="A906:F906"/>
    <mergeCell ref="A907:G907"/>
    <mergeCell ref="A908:F908"/>
    <mergeCell ref="E911:G912"/>
    <mergeCell ref="A911:D912"/>
    <mergeCell ref="A915:A916"/>
    <mergeCell ref="B915:F916"/>
    <mergeCell ref="G915:G916"/>
    <mergeCell ref="A917:G917"/>
    <mergeCell ref="A918:C918"/>
    <mergeCell ref="A1120:C1120"/>
    <mergeCell ref="A1121:C1121"/>
    <mergeCell ref="A1122:C1122"/>
    <mergeCell ref="A1123:F1123"/>
    <mergeCell ref="A1124:G1124"/>
    <mergeCell ref="A1125:C1125"/>
    <mergeCell ref="A1126:C1126"/>
    <mergeCell ref="A1127:F1127"/>
    <mergeCell ref="A1128:G1128"/>
    <mergeCell ref="A1129:C1129"/>
    <mergeCell ref="A1130:C1130"/>
    <mergeCell ref="A1131:C1131"/>
    <mergeCell ref="A1091:C1091"/>
    <mergeCell ref="A1092:C1092"/>
    <mergeCell ref="A1093:F1093"/>
    <mergeCell ref="A1094:G1094"/>
    <mergeCell ref="A1095:C1095"/>
    <mergeCell ref="A1096:C1096"/>
    <mergeCell ref="A1097:F1097"/>
    <mergeCell ref="A1098:G1098"/>
    <mergeCell ref="A1099:C1099"/>
    <mergeCell ref="A1100:C1100"/>
    <mergeCell ref="A1101:F1101"/>
    <mergeCell ref="A1102:G1102"/>
    <mergeCell ref="A1103:F1103"/>
    <mergeCell ref="A1106:D1107"/>
    <mergeCell ref="E1106:G1107"/>
    <mergeCell ref="A1110:A1111"/>
    <mergeCell ref="B1110:F1111"/>
    <mergeCell ref="G1110:G1111"/>
    <mergeCell ref="A1112:G1112"/>
    <mergeCell ref="A1113:C1113"/>
    <mergeCell ref="A1132:F1132"/>
    <mergeCell ref="A1133:G1133"/>
    <mergeCell ref="A1196:F1196"/>
    <mergeCell ref="A1199:D1200"/>
    <mergeCell ref="E1199:G1200"/>
    <mergeCell ref="A1203:A1204"/>
    <mergeCell ref="B1203:F1204"/>
    <mergeCell ref="G1203:G1204"/>
    <mergeCell ref="A1205:G1205"/>
    <mergeCell ref="A1206:C1206"/>
    <mergeCell ref="A1207:C1207"/>
    <mergeCell ref="A1208:F1208"/>
    <mergeCell ref="A1209:G1209"/>
    <mergeCell ref="A1210:C1210"/>
    <mergeCell ref="A1211:C1211"/>
    <mergeCell ref="A1212:C1212"/>
    <mergeCell ref="A1075:C1075"/>
    <mergeCell ref="A1076:C1076"/>
    <mergeCell ref="A1077:C1077"/>
    <mergeCell ref="A1078:C1078"/>
    <mergeCell ref="A1079:C1079"/>
    <mergeCell ref="A1080:C1080"/>
    <mergeCell ref="A1081:C1081"/>
    <mergeCell ref="A1082:C1082"/>
    <mergeCell ref="A1083:C1083"/>
    <mergeCell ref="A1084:C1084"/>
    <mergeCell ref="A1085:C1085"/>
    <mergeCell ref="A1086:C1086"/>
    <mergeCell ref="A1087:C1087"/>
    <mergeCell ref="A1088:C1088"/>
    <mergeCell ref="A1089:C1089"/>
    <mergeCell ref="A1090:C1090"/>
    <mergeCell ref="A1114:C1114"/>
    <mergeCell ref="A1115:C1115"/>
    <mergeCell ref="A1116:F1116"/>
    <mergeCell ref="A1117:G1117"/>
    <mergeCell ref="A1118:C1118"/>
    <mergeCell ref="A1119:C1119"/>
    <mergeCell ref="A1253:C1253"/>
    <mergeCell ref="A1254:C1254"/>
    <mergeCell ref="A1255:F1255"/>
    <mergeCell ref="A1256:G1256"/>
    <mergeCell ref="A1257:F1257"/>
    <mergeCell ref="A1134:F1134"/>
    <mergeCell ref="A1137:D1138"/>
    <mergeCell ref="E1137:G1138"/>
    <mergeCell ref="A1141:A1142"/>
    <mergeCell ref="B1141:F1142"/>
    <mergeCell ref="G1141:G1142"/>
    <mergeCell ref="A1143:G1143"/>
    <mergeCell ref="A1144:C1144"/>
    <mergeCell ref="A1145:C1145"/>
    <mergeCell ref="A1146:C1146"/>
    <mergeCell ref="A1147:F1147"/>
    <mergeCell ref="A1148:G1148"/>
    <mergeCell ref="A1149:C1149"/>
    <mergeCell ref="A1150:C1150"/>
    <mergeCell ref="A1151:C1151"/>
    <mergeCell ref="A1152:C1152"/>
    <mergeCell ref="A1153:C1153"/>
    <mergeCell ref="A1154:F1154"/>
    <mergeCell ref="A1155:G1155"/>
    <mergeCell ref="A1156:C1156"/>
    <mergeCell ref="A1157:C1157"/>
    <mergeCell ref="A1158:F1158"/>
    <mergeCell ref="A1159:G1159"/>
    <mergeCell ref="A1160:C1160"/>
    <mergeCell ref="A1161:C1161"/>
    <mergeCell ref="A1162:C1162"/>
    <mergeCell ref="A1163:F1163"/>
    <mergeCell ref="A1164:G1164"/>
    <mergeCell ref="A1165:F1165"/>
    <mergeCell ref="A1168:D1169"/>
    <mergeCell ref="E1168:G1169"/>
    <mergeCell ref="A1172:A1173"/>
    <mergeCell ref="B1172:F1173"/>
    <mergeCell ref="G1172:G1173"/>
    <mergeCell ref="A1174:G1174"/>
    <mergeCell ref="A1175:C1175"/>
    <mergeCell ref="A1176:C1176"/>
    <mergeCell ref="A1177:C1177"/>
    <mergeCell ref="A1178:F1178"/>
    <mergeCell ref="A1179:G1179"/>
    <mergeCell ref="A1180:C1180"/>
    <mergeCell ref="A1181:C1181"/>
    <mergeCell ref="A1182:C1182"/>
    <mergeCell ref="A1183:C1183"/>
    <mergeCell ref="A1184:C1184"/>
    <mergeCell ref="A1185:F1185"/>
    <mergeCell ref="A1186:G1186"/>
    <mergeCell ref="A1187:C1187"/>
    <mergeCell ref="A1188:C1188"/>
    <mergeCell ref="A1189:F1189"/>
    <mergeCell ref="A1190:G1190"/>
    <mergeCell ref="A1191:C1191"/>
    <mergeCell ref="A1192:C1192"/>
    <mergeCell ref="A1193:C1193"/>
    <mergeCell ref="A1194:F1194"/>
    <mergeCell ref="A1195:G1195"/>
    <mergeCell ref="A1213:C1213"/>
    <mergeCell ref="A1214:C1214"/>
    <mergeCell ref="A1215:C1215"/>
    <mergeCell ref="A1216:C1216"/>
    <mergeCell ref="A1217:F1217"/>
    <mergeCell ref="A1218:G1218"/>
    <mergeCell ref="A1219:C1219"/>
    <mergeCell ref="A1220:C1220"/>
    <mergeCell ref="A1221:F1221"/>
    <mergeCell ref="A1222:G1222"/>
    <mergeCell ref="A1223:C1223"/>
    <mergeCell ref="A1224:C1224"/>
    <mergeCell ref="A1225:C1225"/>
    <mergeCell ref="A1226:C1226"/>
    <mergeCell ref="B1237:F1238"/>
    <mergeCell ref="G1237:G1238"/>
    <mergeCell ref="A1227:C1227"/>
    <mergeCell ref="A1228:F1228"/>
    <mergeCell ref="A1229:G1229"/>
    <mergeCell ref="A1230:F1230"/>
    <mergeCell ref="A1233:D1234"/>
    <mergeCell ref="E1233:G1234"/>
    <mergeCell ref="A1237:A1238"/>
    <mergeCell ref="A1239:G1239"/>
    <mergeCell ref="A1240:C1240"/>
    <mergeCell ref="A1241:C1241"/>
    <mergeCell ref="A1242:F1242"/>
    <mergeCell ref="A1243:G1243"/>
    <mergeCell ref="A1244:C1244"/>
    <mergeCell ref="A1245:C1245"/>
    <mergeCell ref="A1246:C1246"/>
    <mergeCell ref="A1247:F1247"/>
    <mergeCell ref="A1248:G1248"/>
    <mergeCell ref="A1249:C1249"/>
    <mergeCell ref="A1250:C1250"/>
    <mergeCell ref="A1251:F1251"/>
    <mergeCell ref="A1252:G1252"/>
    <mergeCell ref="A47:F47"/>
    <mergeCell ref="A48:G48"/>
    <mergeCell ref="A49:C49"/>
    <mergeCell ref="A50:C50"/>
    <mergeCell ref="A51:C51"/>
    <mergeCell ref="A52:C52"/>
    <mergeCell ref="A53:C53"/>
    <mergeCell ref="A54:F54"/>
    <mergeCell ref="A55:G55"/>
    <mergeCell ref="A56:C56"/>
    <mergeCell ref="A57:C57"/>
    <mergeCell ref="A58:F58"/>
    <mergeCell ref="A59:G59"/>
    <mergeCell ref="A60:C60"/>
    <mergeCell ref="A119:C119"/>
    <mergeCell ref="A120:F120"/>
    <mergeCell ref="A121:G121"/>
    <mergeCell ref="A122:C122"/>
    <mergeCell ref="A123:C123"/>
    <mergeCell ref="A124:C124"/>
    <mergeCell ref="A125:F125"/>
    <mergeCell ref="A126:G126"/>
    <mergeCell ref="A127:F127"/>
    <mergeCell ref="A130:D131"/>
    <mergeCell ref="A1:D2"/>
    <mergeCell ref="E1:G2"/>
    <mergeCell ref="A5:A6"/>
    <mergeCell ref="B5:F6"/>
    <mergeCell ref="G5:G6"/>
    <mergeCell ref="A7:G7"/>
    <mergeCell ref="A8:C8"/>
    <mergeCell ref="A9:C9"/>
    <mergeCell ref="A10:C10"/>
    <mergeCell ref="A11:C11"/>
    <mergeCell ref="A12:F12"/>
    <mergeCell ref="A13:G13"/>
    <mergeCell ref="A14:C14"/>
    <mergeCell ref="A15:C15"/>
    <mergeCell ref="A16:C16"/>
    <mergeCell ref="A17:C17"/>
    <mergeCell ref="A18:C18"/>
    <mergeCell ref="A19:C19"/>
    <mergeCell ref="A20:F20"/>
    <mergeCell ref="A21:G21"/>
    <mergeCell ref="A22:C22"/>
    <mergeCell ref="A23:C23"/>
    <mergeCell ref="A24:F24"/>
    <mergeCell ref="A25:G25"/>
    <mergeCell ref="A26:C26"/>
    <mergeCell ref="A27:C27"/>
    <mergeCell ref="A28:C28"/>
    <mergeCell ref="A29:C29"/>
    <mergeCell ref="A30:C30"/>
    <mergeCell ref="A31:C31"/>
    <mergeCell ref="A32:F32"/>
    <mergeCell ref="A33:G33"/>
    <mergeCell ref="A34:F34"/>
    <mergeCell ref="A37:D38"/>
    <mergeCell ref="E37:G38"/>
    <mergeCell ref="A41:A42"/>
    <mergeCell ref="B41:F42"/>
    <mergeCell ref="G41:G42"/>
    <mergeCell ref="A43:G43"/>
    <mergeCell ref="A44:C44"/>
    <mergeCell ref="A45:C45"/>
    <mergeCell ref="A46:C46"/>
    <mergeCell ref="A61:C61"/>
    <mergeCell ref="A62:C62"/>
    <mergeCell ref="A63:F63"/>
    <mergeCell ref="A64:G64"/>
    <mergeCell ref="A65:F65"/>
    <mergeCell ref="A68:D69"/>
    <mergeCell ref="E68:G69"/>
    <mergeCell ref="A116:F116"/>
    <mergeCell ref="A117:G117"/>
    <mergeCell ref="A118:C118"/>
    <mergeCell ref="A105:G105"/>
    <mergeCell ref="A106:C106"/>
    <mergeCell ref="A107:C107"/>
    <mergeCell ref="A108:C108"/>
    <mergeCell ref="A109:F109"/>
    <mergeCell ref="A110:G110"/>
    <mergeCell ref="A111:C111"/>
    <mergeCell ref="A112:C112"/>
    <mergeCell ref="A113:C113"/>
    <mergeCell ref="A114:C114"/>
    <mergeCell ref="A115:C115"/>
    <mergeCell ref="E130:G131"/>
    <mergeCell ref="A72:A73"/>
    <mergeCell ref="B72:F73"/>
    <mergeCell ref="G72:G73"/>
    <mergeCell ref="A74:G74"/>
    <mergeCell ref="A75:C75"/>
    <mergeCell ref="A76:C76"/>
    <mergeCell ref="A77:C77"/>
    <mergeCell ref="A78:F78"/>
    <mergeCell ref="A79:G79"/>
    <mergeCell ref="A80:C80"/>
    <mergeCell ref="A81:C81"/>
    <mergeCell ref="A82:C82"/>
    <mergeCell ref="A83:C83"/>
    <mergeCell ref="A84:C84"/>
    <mergeCell ref="A85:F85"/>
    <mergeCell ref="A86:G86"/>
    <mergeCell ref="A87:C87"/>
    <mergeCell ref="A88:C88"/>
    <mergeCell ref="A89:F89"/>
    <mergeCell ref="A90:G90"/>
    <mergeCell ref="A91:C91"/>
    <mergeCell ref="A92:C92"/>
    <mergeCell ref="A93:C93"/>
    <mergeCell ref="A94:F94"/>
    <mergeCell ref="A95:G95"/>
    <mergeCell ref="A96:F96"/>
    <mergeCell ref="A99:D100"/>
    <mergeCell ref="E99:G100"/>
    <mergeCell ref="A103:A104"/>
    <mergeCell ref="B103:F104"/>
    <mergeCell ref="G103:G104"/>
    <mergeCell ref="A134:A135"/>
    <mergeCell ref="B134:F135"/>
    <mergeCell ref="G134:G135"/>
    <mergeCell ref="A136:G136"/>
    <mergeCell ref="A137:C137"/>
    <mergeCell ref="A138:C138"/>
    <mergeCell ref="A139:C139"/>
    <mergeCell ref="A140:F140"/>
    <mergeCell ref="A141:G141"/>
    <mergeCell ref="A142:C142"/>
    <mergeCell ref="A143:C143"/>
    <mergeCell ref="A144:C144"/>
    <mergeCell ref="A145:C145"/>
    <mergeCell ref="A146:C146"/>
    <mergeCell ref="A147:F147"/>
    <mergeCell ref="A148:G148"/>
    <mergeCell ref="A149:C149"/>
    <mergeCell ref="A150:C150"/>
    <mergeCell ref="A151:F151"/>
    <mergeCell ref="A152:G152"/>
    <mergeCell ref="A153:C153"/>
    <mergeCell ref="A154:C154"/>
    <mergeCell ref="A155:C155"/>
    <mergeCell ref="A156:F156"/>
    <mergeCell ref="A157:G157"/>
    <mergeCell ref="A158:F158"/>
    <mergeCell ref="A161:D162"/>
    <mergeCell ref="E161:G162"/>
    <mergeCell ref="A165:A166"/>
    <mergeCell ref="B165:F166"/>
    <mergeCell ref="G165:G166"/>
    <mergeCell ref="A167:G167"/>
    <mergeCell ref="A168:C168"/>
    <mergeCell ref="A169:C169"/>
    <mergeCell ref="A170:C170"/>
    <mergeCell ref="A171:F171"/>
    <mergeCell ref="A172:G172"/>
    <mergeCell ref="A173:C173"/>
    <mergeCell ref="A174:C174"/>
    <mergeCell ref="A175:C175"/>
    <mergeCell ref="A176:C176"/>
    <mergeCell ref="A177:C177"/>
    <mergeCell ref="A178:F178"/>
    <mergeCell ref="A179:G179"/>
    <mergeCell ref="A180:C180"/>
    <mergeCell ref="A181:C181"/>
    <mergeCell ref="A182:F182"/>
    <mergeCell ref="A183:G183"/>
    <mergeCell ref="A184:C184"/>
    <mergeCell ref="A185:C185"/>
    <mergeCell ref="A186:C186"/>
    <mergeCell ref="A187:F187"/>
    <mergeCell ref="A188:G188"/>
    <mergeCell ref="A189:F189"/>
    <mergeCell ref="A192:D193"/>
    <mergeCell ref="E192:G193"/>
    <mergeCell ref="A196:A197"/>
    <mergeCell ref="B196:F197"/>
    <mergeCell ref="G196:G197"/>
    <mergeCell ref="A198:G198"/>
    <mergeCell ref="A199:C199"/>
    <mergeCell ref="A200:C200"/>
    <mergeCell ref="A201:C201"/>
    <mergeCell ref="A202:F202"/>
    <mergeCell ref="A203:G203"/>
    <mergeCell ref="A204:C204"/>
    <mergeCell ref="A205:C205"/>
    <mergeCell ref="A206:F206"/>
    <mergeCell ref="A207:G207"/>
    <mergeCell ref="A208:C208"/>
    <mergeCell ref="A209:C209"/>
    <mergeCell ref="A210:F210"/>
    <mergeCell ref="A211:G211"/>
    <mergeCell ref="A212:C212"/>
    <mergeCell ref="A213:C213"/>
    <mergeCell ref="A214:C214"/>
    <mergeCell ref="A215:F215"/>
    <mergeCell ref="A216:G216"/>
    <mergeCell ref="A217:F217"/>
    <mergeCell ref="A220:D221"/>
    <mergeCell ref="E220:G221"/>
    <mergeCell ref="A224:A225"/>
    <mergeCell ref="B224:F225"/>
    <mergeCell ref="G224:G225"/>
    <mergeCell ref="A226:G226"/>
    <mergeCell ref="A227:C227"/>
    <mergeCell ref="A228:C228"/>
    <mergeCell ref="A229:C229"/>
    <mergeCell ref="A230:F230"/>
    <mergeCell ref="A231:G231"/>
    <mergeCell ref="A232:C232"/>
    <mergeCell ref="A233:C233"/>
    <mergeCell ref="A234:C234"/>
    <mergeCell ref="A235:C235"/>
    <mergeCell ref="A236:C236"/>
    <mergeCell ref="A237:F237"/>
    <mergeCell ref="A238:G238"/>
    <mergeCell ref="A239:C239"/>
    <mergeCell ref="A240:C240"/>
    <mergeCell ref="A241:F241"/>
    <mergeCell ref="A242:G242"/>
    <mergeCell ref="A243:C243"/>
    <mergeCell ref="A244:C244"/>
    <mergeCell ref="A245:C245"/>
    <mergeCell ref="A246:F246"/>
    <mergeCell ref="A247:G247"/>
    <mergeCell ref="A248:F248"/>
    <mergeCell ref="A251:D252"/>
    <mergeCell ref="E251:G252"/>
    <mergeCell ref="A255:A256"/>
    <mergeCell ref="B255:F256"/>
    <mergeCell ref="G255:G256"/>
    <mergeCell ref="A257:G257"/>
    <mergeCell ref="A258:C258"/>
    <mergeCell ref="A259:C259"/>
    <mergeCell ref="A260:C260"/>
    <mergeCell ref="A261:F261"/>
    <mergeCell ref="A262:G262"/>
    <mergeCell ref="A263:C263"/>
    <mergeCell ref="A264:C264"/>
    <mergeCell ref="A265:C265"/>
    <mergeCell ref="A266:C266"/>
    <mergeCell ref="A267:C267"/>
    <mergeCell ref="A268:F268"/>
    <mergeCell ref="A269:G269"/>
    <mergeCell ref="A270:C270"/>
    <mergeCell ref="A271:C271"/>
    <mergeCell ref="A272:F272"/>
    <mergeCell ref="A273:G273"/>
    <mergeCell ref="A274:C274"/>
    <mergeCell ref="A275:C275"/>
    <mergeCell ref="A276:C276"/>
    <mergeCell ref="A277:F277"/>
    <mergeCell ref="A278:G278"/>
    <mergeCell ref="A279:F279"/>
    <mergeCell ref="A282:D283"/>
    <mergeCell ref="E282:G283"/>
    <mergeCell ref="A322:C322"/>
    <mergeCell ref="A286:A287"/>
    <mergeCell ref="B286:F287"/>
    <mergeCell ref="G286:G287"/>
    <mergeCell ref="A288:G288"/>
    <mergeCell ref="A289:C289"/>
    <mergeCell ref="A290:C290"/>
    <mergeCell ref="A291:C291"/>
    <mergeCell ref="A292:F292"/>
    <mergeCell ref="A293:G293"/>
    <mergeCell ref="A294:C294"/>
    <mergeCell ref="A295:C295"/>
    <mergeCell ref="A296:C296"/>
    <mergeCell ref="A297:C297"/>
    <mergeCell ref="A298:C298"/>
    <mergeCell ref="A299:F299"/>
    <mergeCell ref="A300:G300"/>
    <mergeCell ref="A301:C301"/>
    <mergeCell ref="A302:C302"/>
    <mergeCell ref="A303:F303"/>
    <mergeCell ref="A304:G304"/>
    <mergeCell ref="A305:C305"/>
    <mergeCell ref="A306:C306"/>
    <mergeCell ref="A307:C307"/>
    <mergeCell ref="A308:F308"/>
    <mergeCell ref="A309:G309"/>
    <mergeCell ref="A310:F310"/>
    <mergeCell ref="A313:D314"/>
    <mergeCell ref="E313:G314"/>
    <mergeCell ref="A317:A318"/>
    <mergeCell ref="B317:F318"/>
    <mergeCell ref="G317:G318"/>
    <mergeCell ref="A319:G319"/>
    <mergeCell ref="A320:C320"/>
    <mergeCell ref="A321:C321"/>
    <mergeCell ref="B405:F406"/>
    <mergeCell ref="G405:G406"/>
    <mergeCell ref="A395:C395"/>
    <mergeCell ref="A396:F396"/>
    <mergeCell ref="A397:G397"/>
    <mergeCell ref="A398:F398"/>
    <mergeCell ref="A401:D402"/>
    <mergeCell ref="E401:G402"/>
    <mergeCell ref="A405:A406"/>
    <mergeCell ref="A407:G407"/>
    <mergeCell ref="A408:C408"/>
    <mergeCell ref="A409:C409"/>
    <mergeCell ref="A410:C410"/>
    <mergeCell ref="A411:F411"/>
    <mergeCell ref="A412:G412"/>
    <mergeCell ref="A323:F323"/>
    <mergeCell ref="A324:G324"/>
    <mergeCell ref="A325:C325"/>
    <mergeCell ref="A326:C326"/>
    <mergeCell ref="A327:C327"/>
    <mergeCell ref="A328:C328"/>
    <mergeCell ref="A329:C329"/>
    <mergeCell ref="A330:F330"/>
    <mergeCell ref="A331:G331"/>
    <mergeCell ref="A332:C332"/>
    <mergeCell ref="A333:C333"/>
    <mergeCell ref="A334:F334"/>
    <mergeCell ref="A335:G335"/>
    <mergeCell ref="A336:C336"/>
    <mergeCell ref="A337:C337"/>
    <mergeCell ref="A338:C338"/>
    <mergeCell ref="A339:F339"/>
    <mergeCell ref="A391:F391"/>
    <mergeCell ref="A392:G392"/>
    <mergeCell ref="A393:C393"/>
    <mergeCell ref="A394:C394"/>
    <mergeCell ref="A340:G340"/>
    <mergeCell ref="A341:F341"/>
    <mergeCell ref="A344:D345"/>
    <mergeCell ref="E344:G345"/>
    <mergeCell ref="A348:A349"/>
    <mergeCell ref="B348:F349"/>
    <mergeCell ref="G348:G349"/>
    <mergeCell ref="A364:C364"/>
    <mergeCell ref="A365:C365"/>
    <mergeCell ref="A366:C366"/>
    <mergeCell ref="A367:C367"/>
    <mergeCell ref="A368:F368"/>
    <mergeCell ref="A369:G369"/>
    <mergeCell ref="A370:F370"/>
    <mergeCell ref="A350:G350"/>
    <mergeCell ref="A351:C351"/>
    <mergeCell ref="A352:C352"/>
    <mergeCell ref="A353:C353"/>
    <mergeCell ref="A354:F354"/>
    <mergeCell ref="A355:G355"/>
    <mergeCell ref="A356:C356"/>
    <mergeCell ref="A357:C357"/>
    <mergeCell ref="A358:F358"/>
    <mergeCell ref="A359:G359"/>
    <mergeCell ref="A360:C360"/>
    <mergeCell ref="A361:C361"/>
    <mergeCell ref="A362:F362"/>
    <mergeCell ref="A363:G363"/>
    <mergeCell ref="A373:D374"/>
    <mergeCell ref="E373:G374"/>
    <mergeCell ref="A377:A378"/>
    <mergeCell ref="B377:F378"/>
    <mergeCell ref="G377:G378"/>
    <mergeCell ref="A379:G379"/>
    <mergeCell ref="A380:C380"/>
    <mergeCell ref="A381:C381"/>
    <mergeCell ref="A382:C382"/>
    <mergeCell ref="A383:F383"/>
    <mergeCell ref="A384:G384"/>
    <mergeCell ref="A385:C385"/>
    <mergeCell ref="A386:C386"/>
    <mergeCell ref="A387:F387"/>
    <mergeCell ref="A388:G388"/>
    <mergeCell ref="A389:C389"/>
    <mergeCell ref="A390:C390"/>
    <mergeCell ref="A413:C413"/>
    <mergeCell ref="A428:C428"/>
    <mergeCell ref="A429:C429"/>
    <mergeCell ref="A430:F430"/>
    <mergeCell ref="A431:G431"/>
    <mergeCell ref="A432:F432"/>
    <mergeCell ref="A435:D436"/>
    <mergeCell ref="E435:G436"/>
    <mergeCell ref="A439:A440"/>
    <mergeCell ref="B439:F440"/>
    <mergeCell ref="G439:G440"/>
    <mergeCell ref="A441:G441"/>
    <mergeCell ref="A442:C442"/>
    <mergeCell ref="A443:C443"/>
    <mergeCell ref="A444:C444"/>
    <mergeCell ref="A445:F445"/>
    <mergeCell ref="A446:G446"/>
    <mergeCell ref="A417:C417"/>
    <mergeCell ref="A418:C418"/>
    <mergeCell ref="A419:C419"/>
    <mergeCell ref="A420:F420"/>
    <mergeCell ref="A421:G421"/>
    <mergeCell ref="A422:C422"/>
    <mergeCell ref="A423:C423"/>
    <mergeCell ref="A424:F424"/>
    <mergeCell ref="A425:G425"/>
    <mergeCell ref="A426:C426"/>
    <mergeCell ref="A427:C427"/>
    <mergeCell ref="A414:C414"/>
    <mergeCell ref="A415:C415"/>
    <mergeCell ref="A416:C416"/>
    <mergeCell ref="A468:A469"/>
    <mergeCell ref="G468:G469"/>
    <mergeCell ref="B468:F469"/>
    <mergeCell ref="A470:G470"/>
    <mergeCell ref="A471:C471"/>
    <mergeCell ref="A472:C472"/>
    <mergeCell ref="A473:C473"/>
    <mergeCell ref="A474:F474"/>
    <mergeCell ref="A475:G475"/>
    <mergeCell ref="A476:C476"/>
    <mergeCell ref="A477:C477"/>
    <mergeCell ref="A478:C478"/>
    <mergeCell ref="A485:G485"/>
    <mergeCell ref="A486:C486"/>
    <mergeCell ref="A487:C487"/>
    <mergeCell ref="A488:C488"/>
    <mergeCell ref="A489:C489"/>
    <mergeCell ref="A447:C447"/>
    <mergeCell ref="A448:C448"/>
    <mergeCell ref="A449:C449"/>
    <mergeCell ref="A450:F450"/>
    <mergeCell ref="A451:G451"/>
    <mergeCell ref="A452:C452"/>
    <mergeCell ref="A453:C453"/>
    <mergeCell ref="A454:F454"/>
    <mergeCell ref="A455:G455"/>
    <mergeCell ref="A456:C456"/>
    <mergeCell ref="A457:C457"/>
    <mergeCell ref="A458:C458"/>
    <mergeCell ref="A459:F459"/>
    <mergeCell ref="A460:G460"/>
    <mergeCell ref="A461:F461"/>
    <mergeCell ref="A464:D465"/>
    <mergeCell ref="E464:G465"/>
    <mergeCell ref="A479:C479"/>
    <mergeCell ref="A480:F480"/>
    <mergeCell ref="A481:G481"/>
    <mergeCell ref="A503:C503"/>
    <mergeCell ref="A504:F504"/>
    <mergeCell ref="A505:G505"/>
    <mergeCell ref="A506:C506"/>
    <mergeCell ref="A521:F521"/>
    <mergeCell ref="A524:D525"/>
    <mergeCell ref="E524:G525"/>
    <mergeCell ref="A528:A529"/>
    <mergeCell ref="B528:F529"/>
    <mergeCell ref="G528:G529"/>
    <mergeCell ref="A530:G530"/>
    <mergeCell ref="A531:C531"/>
    <mergeCell ref="A532:C532"/>
    <mergeCell ref="A533:F533"/>
    <mergeCell ref="A482:C482"/>
    <mergeCell ref="A483:C483"/>
    <mergeCell ref="A484:F484"/>
    <mergeCell ref="A490:F490"/>
    <mergeCell ref="A491:G491"/>
    <mergeCell ref="A492:F492"/>
    <mergeCell ref="A495:D496"/>
    <mergeCell ref="E495:G496"/>
    <mergeCell ref="A499:A500"/>
    <mergeCell ref="G499:G500"/>
    <mergeCell ref="B499:F500"/>
    <mergeCell ref="A501:G501"/>
    <mergeCell ref="A502:C502"/>
    <mergeCell ref="A534:G534"/>
    <mergeCell ref="A535:C535"/>
    <mergeCell ref="A536:C536"/>
    <mergeCell ref="A509:F509"/>
    <mergeCell ref="A510:G510"/>
    <mergeCell ref="A511:C511"/>
    <mergeCell ref="A512:C512"/>
    <mergeCell ref="A513:F513"/>
    <mergeCell ref="A514:G514"/>
    <mergeCell ref="A515:C515"/>
    <mergeCell ref="A516:C516"/>
    <mergeCell ref="A517:C517"/>
    <mergeCell ref="A518:C518"/>
    <mergeCell ref="A519:F519"/>
    <mergeCell ref="A520:G520"/>
    <mergeCell ref="A507:C507"/>
    <mergeCell ref="A508:C508"/>
    <mergeCell ref="A537:C537"/>
    <mergeCell ref="A538:F538"/>
    <mergeCell ref="A539:G539"/>
    <mergeCell ref="A540:C540"/>
    <mergeCell ref="A541:C541"/>
    <mergeCell ref="A542:F542"/>
    <mergeCell ref="A543:G543"/>
    <mergeCell ref="A544:C544"/>
    <mergeCell ref="B555:F556"/>
    <mergeCell ref="G555:G556"/>
    <mergeCell ref="A545:C545"/>
    <mergeCell ref="A546:F546"/>
    <mergeCell ref="A547:G547"/>
    <mergeCell ref="A548:F548"/>
    <mergeCell ref="A551:D552"/>
    <mergeCell ref="E551:G552"/>
    <mergeCell ref="A555:A556"/>
    <mergeCell ref="A557:G557"/>
    <mergeCell ref="A558:C558"/>
    <mergeCell ref="A559:C559"/>
    <mergeCell ref="A560:F560"/>
    <mergeCell ref="A561:G561"/>
    <mergeCell ref="A562:C562"/>
    <mergeCell ref="A563:C563"/>
    <mergeCell ref="A564:C564"/>
    <mergeCell ref="A565:C565"/>
    <mergeCell ref="A566:C566"/>
    <mergeCell ref="A567:C567"/>
    <mergeCell ref="A568:F568"/>
    <mergeCell ref="A569:G569"/>
    <mergeCell ref="A570:C570"/>
    <mergeCell ref="A571:C571"/>
    <mergeCell ref="A572:F572"/>
    <mergeCell ref="A573:G573"/>
    <mergeCell ref="A574:C574"/>
    <mergeCell ref="A575:C575"/>
    <mergeCell ref="A576:C576"/>
    <mergeCell ref="A577:C577"/>
    <mergeCell ref="A621:C621"/>
    <mergeCell ref="A622:F622"/>
    <mergeCell ref="A623:G623"/>
    <mergeCell ref="A624:C624"/>
    <mergeCell ref="A625:C625"/>
    <mergeCell ref="A626:C626"/>
    <mergeCell ref="A627:F627"/>
    <mergeCell ref="A628:G628"/>
    <mergeCell ref="A629:C629"/>
    <mergeCell ref="A630:C630"/>
    <mergeCell ref="A631:F631"/>
    <mergeCell ref="A632:G632"/>
    <mergeCell ref="A633:C633"/>
    <mergeCell ref="A603:G603"/>
    <mergeCell ref="A604:C604"/>
    <mergeCell ref="A605:C605"/>
    <mergeCell ref="A606:C606"/>
    <mergeCell ref="A607:F607"/>
    <mergeCell ref="A608:G608"/>
    <mergeCell ref="A609:F609"/>
    <mergeCell ref="E612:G613"/>
    <mergeCell ref="A612:D613"/>
    <mergeCell ref="A616:A617"/>
    <mergeCell ref="B616:F617"/>
    <mergeCell ref="G616:G617"/>
    <mergeCell ref="A618:G618"/>
    <mergeCell ref="A619:C619"/>
    <mergeCell ref="A620:C620"/>
    <mergeCell ref="A634:C634"/>
    <mergeCell ref="B645:F646"/>
    <mergeCell ref="G645:G646"/>
    <mergeCell ref="A635:C635"/>
    <mergeCell ref="A636:F636"/>
    <mergeCell ref="A637:G637"/>
    <mergeCell ref="A638:F638"/>
    <mergeCell ref="A641:D642"/>
    <mergeCell ref="E641:G642"/>
    <mergeCell ref="A645:A646"/>
    <mergeCell ref="B588:F589"/>
    <mergeCell ref="G588:G589"/>
    <mergeCell ref="A578:C578"/>
    <mergeCell ref="A579:F579"/>
    <mergeCell ref="A580:G580"/>
    <mergeCell ref="A581:F581"/>
    <mergeCell ref="A584:D585"/>
    <mergeCell ref="E584:G585"/>
    <mergeCell ref="A588:A589"/>
    <mergeCell ref="A590:G590"/>
    <mergeCell ref="A591:C591"/>
    <mergeCell ref="A592:C592"/>
    <mergeCell ref="A593:F593"/>
    <mergeCell ref="A594:G594"/>
    <mergeCell ref="A595:C595"/>
    <mergeCell ref="A596:C596"/>
    <mergeCell ref="A597:C597"/>
    <mergeCell ref="A598:F598"/>
    <mergeCell ref="A599:G599"/>
    <mergeCell ref="A600:C600"/>
    <mergeCell ref="A601:C601"/>
    <mergeCell ref="A602:F602"/>
    <mergeCell ref="A647:G647"/>
    <mergeCell ref="A648:C648"/>
    <mergeCell ref="A649:C649"/>
    <mergeCell ref="A650:F650"/>
    <mergeCell ref="A651:G651"/>
    <mergeCell ref="A652:C652"/>
    <mergeCell ref="A653:C653"/>
    <mergeCell ref="A716:C716"/>
    <mergeCell ref="A717:C717"/>
    <mergeCell ref="A718:C718"/>
    <mergeCell ref="A719:F719"/>
    <mergeCell ref="A720:G720"/>
    <mergeCell ref="A721:C721"/>
    <mergeCell ref="A722:C722"/>
    <mergeCell ref="A723:F723"/>
    <mergeCell ref="A724:G724"/>
    <mergeCell ref="A725:C725"/>
    <mergeCell ref="B675:F676"/>
    <mergeCell ref="G675:G676"/>
    <mergeCell ref="A677:G677"/>
    <mergeCell ref="A678:C678"/>
    <mergeCell ref="A679:C679"/>
    <mergeCell ref="A680:C680"/>
    <mergeCell ref="A681:F681"/>
    <mergeCell ref="A682:G682"/>
    <mergeCell ref="A683:C683"/>
    <mergeCell ref="A684:C684"/>
    <mergeCell ref="A685:C685"/>
    <mergeCell ref="A686:C686"/>
    <mergeCell ref="A687:C687"/>
    <mergeCell ref="A688:F688"/>
    <mergeCell ref="A689:G689"/>
    <mergeCell ref="A675:A676"/>
    <mergeCell ref="A726:C726"/>
    <mergeCell ref="A727:C727"/>
    <mergeCell ref="A728:F728"/>
    <mergeCell ref="A729:G729"/>
    <mergeCell ref="A699:F699"/>
    <mergeCell ref="A702:D703"/>
    <mergeCell ref="E702:G703"/>
    <mergeCell ref="A706:A707"/>
    <mergeCell ref="B706:F707"/>
    <mergeCell ref="G706:G707"/>
    <mergeCell ref="A708:G708"/>
    <mergeCell ref="A709:C709"/>
    <mergeCell ref="A710:C710"/>
    <mergeCell ref="A711:C711"/>
    <mergeCell ref="A712:F712"/>
    <mergeCell ref="A713:G713"/>
    <mergeCell ref="A714:C714"/>
    <mergeCell ref="A715:C715"/>
    <mergeCell ref="A690:C690"/>
    <mergeCell ref="A691:C691"/>
    <mergeCell ref="A692:F692"/>
    <mergeCell ref="A693:G693"/>
    <mergeCell ref="A694:C694"/>
    <mergeCell ref="A695:C695"/>
    <mergeCell ref="A696:C696"/>
    <mergeCell ref="A697:F697"/>
    <mergeCell ref="A698:G698"/>
    <mergeCell ref="A654:C654"/>
    <mergeCell ref="A655:C655"/>
    <mergeCell ref="A656:C656"/>
    <mergeCell ref="A657:F657"/>
    <mergeCell ref="A658:G658"/>
    <mergeCell ref="A659:C659"/>
    <mergeCell ref="A660:C660"/>
    <mergeCell ref="A661:F661"/>
    <mergeCell ref="A662:G662"/>
    <mergeCell ref="A663:C663"/>
    <mergeCell ref="A664:C664"/>
    <mergeCell ref="A665:C665"/>
    <mergeCell ref="A666:F666"/>
    <mergeCell ref="A667:G667"/>
    <mergeCell ref="A668:F668"/>
    <mergeCell ref="A671:D672"/>
    <mergeCell ref="E671:G672"/>
    <mergeCell ref="A747:C747"/>
    <mergeCell ref="A748:C748"/>
    <mergeCell ref="A749:C749"/>
    <mergeCell ref="A750:C750"/>
    <mergeCell ref="A751:F751"/>
    <mergeCell ref="A752:G752"/>
    <mergeCell ref="A753:C753"/>
    <mergeCell ref="A754:C754"/>
    <mergeCell ref="A730:F730"/>
    <mergeCell ref="A733:D734"/>
    <mergeCell ref="E733:G734"/>
    <mergeCell ref="A737:A738"/>
    <mergeCell ref="B737:F738"/>
    <mergeCell ref="G737:G738"/>
    <mergeCell ref="A739:G739"/>
    <mergeCell ref="A740:C740"/>
    <mergeCell ref="A741:C741"/>
    <mergeCell ref="A742:C742"/>
    <mergeCell ref="A743:F743"/>
    <mergeCell ref="A744:G744"/>
    <mergeCell ref="A745:C745"/>
    <mergeCell ref="A746:C746"/>
    <mergeCell ref="A755:F755"/>
    <mergeCell ref="A756:G756"/>
    <mergeCell ref="A757:C757"/>
    <mergeCell ref="A758:C758"/>
    <mergeCell ref="A759:C759"/>
    <mergeCell ref="A760:F760"/>
    <mergeCell ref="A761:G761"/>
    <mergeCell ref="A762:F762"/>
    <mergeCell ref="A765:D766"/>
    <mergeCell ref="E765:G766"/>
    <mergeCell ref="A769:A770"/>
    <mergeCell ref="B769:F770"/>
    <mergeCell ref="G769:G770"/>
    <mergeCell ref="A771:G771"/>
    <mergeCell ref="A772:C772"/>
    <mergeCell ref="A773:C773"/>
    <mergeCell ref="A774:F774"/>
    <mergeCell ref="A775:G775"/>
    <mergeCell ref="A776:C776"/>
    <mergeCell ref="A777:C777"/>
    <mergeCell ref="A778:F778"/>
    <mergeCell ref="A779:G779"/>
    <mergeCell ref="A780:C780"/>
    <mergeCell ref="A781:C781"/>
    <mergeCell ref="A782:F782"/>
    <mergeCell ref="A783:G783"/>
    <mergeCell ref="A784:C784"/>
    <mergeCell ref="A785:C785"/>
    <mergeCell ref="A786:F786"/>
    <mergeCell ref="A787:G787"/>
    <mergeCell ref="A788:F788"/>
    <mergeCell ref="A791:D792"/>
    <mergeCell ref="E791:G792"/>
    <mergeCell ref="A795:A796"/>
    <mergeCell ref="B795:F796"/>
    <mergeCell ref="G795:G796"/>
    <mergeCell ref="A797:G797"/>
    <mergeCell ref="A798:C798"/>
    <mergeCell ref="A799:C799"/>
    <mergeCell ref="A800:F800"/>
    <mergeCell ref="A801:G801"/>
    <mergeCell ref="A802:C802"/>
    <mergeCell ref="A803:C803"/>
    <mergeCell ref="A804:F804"/>
    <mergeCell ref="A805:G805"/>
    <mergeCell ref="A806:C806"/>
    <mergeCell ref="A807:C807"/>
    <mergeCell ref="A808:F808"/>
    <mergeCell ref="A809:G809"/>
    <mergeCell ref="A810:C810"/>
    <mergeCell ref="A811:C811"/>
    <mergeCell ref="A812:C812"/>
    <mergeCell ref="A813:F813"/>
    <mergeCell ref="A814:G814"/>
    <mergeCell ref="A815:F815"/>
    <mergeCell ref="A1051:C1051"/>
    <mergeCell ref="A1052:F1052"/>
    <mergeCell ref="A1053:G1053"/>
    <mergeCell ref="A1054:C1054"/>
    <mergeCell ref="A1055:C1055"/>
    <mergeCell ref="A1056:F1056"/>
    <mergeCell ref="A1057:G1057"/>
    <mergeCell ref="A1058:F1058"/>
    <mergeCell ref="A1061:D1062"/>
    <mergeCell ref="E1061:G1062"/>
    <mergeCell ref="A1065:A1066"/>
    <mergeCell ref="B1065:F1066"/>
    <mergeCell ref="G1065:G1066"/>
    <mergeCell ref="A1067:G1067"/>
    <mergeCell ref="A1007:D1008"/>
    <mergeCell ref="E1007:G1008"/>
    <mergeCell ref="A1011:A1012"/>
    <mergeCell ref="B1011:F1012"/>
    <mergeCell ref="G1011:G1012"/>
    <mergeCell ref="A1013:G1013"/>
    <mergeCell ref="A1014:C1014"/>
    <mergeCell ref="A1015:C1015"/>
    <mergeCell ref="A1016:F1016"/>
    <mergeCell ref="A1017:G1017"/>
    <mergeCell ref="A1018:C1018"/>
    <mergeCell ref="A1019:C1019"/>
    <mergeCell ref="A1020:C1020"/>
    <mergeCell ref="A1021:F1021"/>
    <mergeCell ref="A1022:G1022"/>
    <mergeCell ref="A1023:C1023"/>
    <mergeCell ref="A1024:C1024"/>
    <mergeCell ref="A1025:F1025"/>
    <mergeCell ref="A1026:G1026"/>
    <mergeCell ref="A1027:C1027"/>
    <mergeCell ref="A1028:C1028"/>
    <mergeCell ref="A1029:F1029"/>
    <mergeCell ref="A1030:G1030"/>
    <mergeCell ref="A1031:F1031"/>
    <mergeCell ref="A1034:D1035"/>
    <mergeCell ref="E1034:G1035"/>
    <mergeCell ref="A1038:A1039"/>
    <mergeCell ref="B1038:F1039"/>
    <mergeCell ref="G1038:G1039"/>
    <mergeCell ref="A1040:G1040"/>
    <mergeCell ref="A1041:C1041"/>
    <mergeCell ref="A1042:C1042"/>
    <mergeCell ref="A1043:F1043"/>
    <mergeCell ref="A1044:G1044"/>
    <mergeCell ref="A1045:C1045"/>
    <mergeCell ref="A1046:C1046"/>
    <mergeCell ref="A1047:C1047"/>
    <mergeCell ref="A1048:F1048"/>
    <mergeCell ref="A1049:G1049"/>
    <mergeCell ref="A1050:C1050"/>
    <mergeCell ref="A1068:C1068"/>
    <mergeCell ref="A1069:C1069"/>
    <mergeCell ref="A1070:F1070"/>
    <mergeCell ref="A1071:G1071"/>
    <mergeCell ref="A1072:C1072"/>
    <mergeCell ref="A1073:C1073"/>
    <mergeCell ref="A1074:C1074"/>
    <mergeCell ref="A818:D819"/>
    <mergeCell ref="E818:G819"/>
    <mergeCell ref="A822:A823"/>
    <mergeCell ref="G822:G823"/>
    <mergeCell ref="B822:F823"/>
    <mergeCell ref="A824:G824"/>
    <mergeCell ref="A825:C825"/>
    <mergeCell ref="A826:C826"/>
    <mergeCell ref="A827:C827"/>
    <mergeCell ref="A828:F828"/>
    <mergeCell ref="A829:G829"/>
    <mergeCell ref="A830:C830"/>
    <mergeCell ref="A831:C831"/>
    <mergeCell ref="A832:C832"/>
    <mergeCell ref="A833:C833"/>
    <mergeCell ref="A834:C834"/>
    <mergeCell ref="A835:F835"/>
    <mergeCell ref="A836:G836"/>
    <mergeCell ref="A837:C837"/>
    <mergeCell ref="A838:C838"/>
    <mergeCell ref="A839:F839"/>
    <mergeCell ref="A840:G840"/>
    <mergeCell ref="A841:C841"/>
    <mergeCell ref="A842:C842"/>
    <mergeCell ref="A843:C843"/>
    <mergeCell ref="A844:C844"/>
    <mergeCell ref="A845:F845"/>
    <mergeCell ref="A846:G846"/>
    <mergeCell ref="A847:F847"/>
    <mergeCell ref="A965:C965"/>
    <mergeCell ref="A966:F966"/>
    <mergeCell ref="A967:G967"/>
    <mergeCell ref="A968:C968"/>
    <mergeCell ref="A969:C969"/>
    <mergeCell ref="A970:C970"/>
    <mergeCell ref="A936:C936"/>
    <mergeCell ref="A937:C937"/>
    <mergeCell ref="A938:C938"/>
    <mergeCell ref="A939:F939"/>
    <mergeCell ref="A940:G940"/>
    <mergeCell ref="A919:C919"/>
    <mergeCell ref="A920:F920"/>
    <mergeCell ref="A921:G921"/>
    <mergeCell ref="A922:C922"/>
    <mergeCell ref="A923:C923"/>
    <mergeCell ref="A924:C924"/>
    <mergeCell ref="A925:C925"/>
    <mergeCell ref="A926:C926"/>
    <mergeCell ref="A927:C927"/>
    <mergeCell ref="A928:C928"/>
    <mergeCell ref="A991:C991"/>
    <mergeCell ref="A992:C992"/>
    <mergeCell ref="A993:F993"/>
    <mergeCell ref="A994:G994"/>
    <mergeCell ref="A995:C995"/>
    <mergeCell ref="A996:C996"/>
    <mergeCell ref="A997:F997"/>
    <mergeCell ref="A998:G998"/>
    <mergeCell ref="A999:C999"/>
    <mergeCell ref="A1000:C1000"/>
    <mergeCell ref="A1001:C1001"/>
    <mergeCell ref="A1002:F1002"/>
    <mergeCell ref="A1003:G1003"/>
    <mergeCell ref="A1004:F1004"/>
    <mergeCell ref="A971:F971"/>
    <mergeCell ref="A972:G972"/>
    <mergeCell ref="A973:F973"/>
    <mergeCell ref="A976:D977"/>
    <mergeCell ref="E976:G977"/>
    <mergeCell ref="A980:A981"/>
    <mergeCell ref="B980:F981"/>
    <mergeCell ref="G980:G981"/>
    <mergeCell ref="A982:G982"/>
    <mergeCell ref="A983:C983"/>
    <mergeCell ref="A984:C984"/>
    <mergeCell ref="A985:C985"/>
    <mergeCell ref="A986:F986"/>
    <mergeCell ref="A987:G987"/>
    <mergeCell ref="A988:C988"/>
    <mergeCell ref="A989:C989"/>
    <mergeCell ref="A990:C990"/>
  </mergeCells>
  <pageMargins left="0.75" right="0.75" top="1" bottom="1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APU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Mateo Ramírez Acevedo</cp:lastModifiedBy>
  <dcterms:created xsi:type="dcterms:W3CDTF">2026-07-09T03:31:00Z</dcterms:created>
  <dcterms:modified xsi:type="dcterms:W3CDTF">2026-08-25T21:12:14Z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D013FEDCDEF041819F937346C96A0524_12</vt:lpwstr>
  </property>
  <property fmtid="{D5CDD505-2E9C-101B-9397-08002B2CF9AE}" pid="3" name="KSOProductBuildVer">
    <vt:lpwstr>2058-12.1.0.28032</vt:lpwstr>
  </property>
  <property fmtid="{D5CDD505-2E9C-101B-9397-08002B2CF9AE}" pid="4" name="CalculationRule">
    <vt:i4>0</vt:i4>
  </property>
</Properties>
</file>