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 unidad\Direccción_técnica_operativa\2026\Contratación ATO\Ptes_julio_2026\17. PTAP PLATANARES\1. OBRA\"/>
    </mc:Choice>
  </mc:AlternateContent>
  <xr:revisionPtr revIDLastSave="0" documentId="13_ncr:1_{813EC0FB-BF33-46D5-A022-EFE3A371C20D}" xr6:coauthVersionLast="47" xr6:coauthVersionMax="47" xr10:uidLastSave="{00000000-0000-0000-0000-000000000000}"/>
  <bookViews>
    <workbookView xWindow="-108" yWindow="-108" windowWidth="23256" windowHeight="12456" activeTab="1" xr2:uid="{076776AC-03F4-4439-9862-F574BE4BDC57}"/>
  </bookViews>
  <sheets>
    <sheet name="PRESUPUESTO DET FINAL " sheetId="1" r:id="rId1"/>
    <sheet name="PRESUPUESTO DET FINAL  (MOD)" sheetId="2" r:id="rId2"/>
  </sheets>
  <definedNames>
    <definedName name="_xlnm.Print_Area" localSheetId="0">'PRESUPUESTO DET FINAL '!$A$1:$N$43</definedName>
    <definedName name="_xlnm.Print_Area" localSheetId="1">'PRESUPUESTO DET FINAL  (MOD)'!$A$1:$N$43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5" i="2" l="1"/>
  <c r="L35" i="2"/>
  <c r="J35" i="2"/>
  <c r="H35" i="2"/>
  <c r="N34" i="2"/>
  <c r="L34" i="2"/>
  <c r="J34" i="2"/>
  <c r="H34" i="2"/>
  <c r="N33" i="2"/>
  <c r="L33" i="2"/>
  <c r="J33" i="2"/>
  <c r="H33" i="2"/>
  <c r="N32" i="2"/>
  <c r="L32" i="2"/>
  <c r="J32" i="2"/>
  <c r="H32" i="2"/>
  <c r="N31" i="2"/>
  <c r="L31" i="2"/>
  <c r="J31" i="2"/>
  <c r="H31" i="2"/>
  <c r="N30" i="2"/>
  <c r="L30" i="2"/>
  <c r="J30" i="2"/>
  <c r="H30" i="2"/>
  <c r="N29" i="2"/>
  <c r="N36" i="2" s="1"/>
  <c r="L29" i="2"/>
  <c r="L36" i="2" s="1"/>
  <c r="J29" i="2"/>
  <c r="J36" i="2" s="1"/>
  <c r="H29" i="2"/>
  <c r="H36" i="2" s="1"/>
  <c r="N26" i="2"/>
  <c r="N27" i="2" s="1"/>
  <c r="L26" i="2"/>
  <c r="L27" i="2" s="1"/>
  <c r="J26" i="2"/>
  <c r="J27" i="2" s="1"/>
  <c r="H26" i="2"/>
  <c r="H27" i="2" s="1"/>
  <c r="N23" i="2"/>
  <c r="L23" i="2"/>
  <c r="J23" i="2"/>
  <c r="H23" i="2"/>
  <c r="N22" i="2"/>
  <c r="L22" i="2"/>
  <c r="J22" i="2"/>
  <c r="H22" i="2"/>
  <c r="M21" i="2"/>
  <c r="N21" i="2" s="1"/>
  <c r="L21" i="2"/>
  <c r="J21" i="2"/>
  <c r="H21" i="2"/>
  <c r="N20" i="2"/>
  <c r="L20" i="2"/>
  <c r="J20" i="2"/>
  <c r="H20" i="2"/>
  <c r="N19" i="2"/>
  <c r="L19" i="2"/>
  <c r="J19" i="2"/>
  <c r="H19" i="2"/>
  <c r="N18" i="2"/>
  <c r="L18" i="2"/>
  <c r="J18" i="2"/>
  <c r="H18" i="2"/>
  <c r="N17" i="2"/>
  <c r="L17" i="2"/>
  <c r="J17" i="2"/>
  <c r="H17" i="2"/>
  <c r="N16" i="2"/>
  <c r="L16" i="2"/>
  <c r="J16" i="2"/>
  <c r="H16" i="2"/>
  <c r="H24" i="2" s="1"/>
  <c r="N15" i="2"/>
  <c r="N24" i="2" s="1"/>
  <c r="L15" i="2"/>
  <c r="L24" i="2" s="1"/>
  <c r="J15" i="2"/>
  <c r="J24" i="2" s="1"/>
  <c r="H15" i="2"/>
  <c r="N12" i="2"/>
  <c r="K12" i="2"/>
  <c r="L12" i="2" s="1"/>
  <c r="I12" i="2"/>
  <c r="J12" i="2" s="1"/>
  <c r="H12" i="2"/>
  <c r="N11" i="2"/>
  <c r="K11" i="2"/>
  <c r="L11" i="2" s="1"/>
  <c r="I11" i="2"/>
  <c r="J11" i="2" s="1"/>
  <c r="H11" i="2"/>
  <c r="N10" i="2"/>
  <c r="K10" i="2"/>
  <c r="L10" i="2" s="1"/>
  <c r="I10" i="2"/>
  <c r="J10" i="2" s="1"/>
  <c r="H10" i="2"/>
  <c r="N9" i="2"/>
  <c r="K9" i="2"/>
  <c r="L9" i="2" s="1"/>
  <c r="I9" i="2"/>
  <c r="J9" i="2" s="1"/>
  <c r="H9" i="2"/>
  <c r="N8" i="2"/>
  <c r="K8" i="2"/>
  <c r="L8" i="2" s="1"/>
  <c r="I8" i="2"/>
  <c r="J8" i="2" s="1"/>
  <c r="H8" i="2"/>
  <c r="N7" i="2"/>
  <c r="K7" i="2"/>
  <c r="L7" i="2" s="1"/>
  <c r="I7" i="2"/>
  <c r="J7" i="2" s="1"/>
  <c r="H7" i="2"/>
  <c r="N6" i="2"/>
  <c r="K6" i="2"/>
  <c r="L6" i="2" s="1"/>
  <c r="I6" i="2"/>
  <c r="J6" i="2" s="1"/>
  <c r="H6" i="2"/>
  <c r="N5" i="2"/>
  <c r="N13" i="2" s="1"/>
  <c r="K5" i="2"/>
  <c r="L5" i="2" s="1"/>
  <c r="I5" i="2"/>
  <c r="J5" i="2" s="1"/>
  <c r="H5" i="2"/>
  <c r="H13" i="2" s="1"/>
  <c r="H37" i="2" s="1"/>
  <c r="J37" i="2" l="1"/>
  <c r="J13" i="2"/>
  <c r="L13" i="2"/>
  <c r="L37" i="2"/>
  <c r="H41" i="2"/>
  <c r="H42" i="2" s="1"/>
  <c r="H39" i="2"/>
  <c r="H43" i="2"/>
  <c r="N37" i="2"/>
  <c r="N35" i="1"/>
  <c r="L35" i="1"/>
  <c r="J35" i="1"/>
  <c r="H35" i="1"/>
  <c r="N34" i="1"/>
  <c r="L34" i="1"/>
  <c r="J34" i="1"/>
  <c r="H34" i="1"/>
  <c r="N33" i="1"/>
  <c r="L33" i="1"/>
  <c r="J33" i="1"/>
  <c r="H33" i="1"/>
  <c r="N32" i="1"/>
  <c r="L32" i="1"/>
  <c r="J32" i="1"/>
  <c r="H32" i="1"/>
  <c r="N31" i="1"/>
  <c r="L31" i="1"/>
  <c r="J31" i="1"/>
  <c r="H31" i="1"/>
  <c r="N30" i="1"/>
  <c r="L30" i="1"/>
  <c r="L36" i="1" s="1"/>
  <c r="J30" i="1"/>
  <c r="J36" i="1" s="1"/>
  <c r="H30" i="1"/>
  <c r="N29" i="1"/>
  <c r="N36" i="1" s="1"/>
  <c r="L29" i="1"/>
  <c r="J29" i="1"/>
  <c r="H29" i="1"/>
  <c r="H36" i="1" s="1"/>
  <c r="L27" i="1"/>
  <c r="J27" i="1"/>
  <c r="N26" i="1"/>
  <c r="N27" i="1" s="1"/>
  <c r="L26" i="1"/>
  <c r="J26" i="1"/>
  <c r="H26" i="1"/>
  <c r="H27" i="1" s="1"/>
  <c r="N23" i="1"/>
  <c r="L23" i="1"/>
  <c r="J23" i="1"/>
  <c r="H23" i="1"/>
  <c r="N22" i="1"/>
  <c r="L22" i="1"/>
  <c r="J22" i="1"/>
  <c r="J24" i="1" s="1"/>
  <c r="H22" i="1"/>
  <c r="M21" i="1"/>
  <c r="N21" i="1" s="1"/>
  <c r="L21" i="1"/>
  <c r="J21" i="1"/>
  <c r="H21" i="1"/>
  <c r="N20" i="1"/>
  <c r="L20" i="1"/>
  <c r="J20" i="1"/>
  <c r="H20" i="1"/>
  <c r="N19" i="1"/>
  <c r="L19" i="1"/>
  <c r="J19" i="1"/>
  <c r="H19" i="1"/>
  <c r="N18" i="1"/>
  <c r="L18" i="1"/>
  <c r="J18" i="1"/>
  <c r="H18" i="1"/>
  <c r="N17" i="1"/>
  <c r="L17" i="1"/>
  <c r="J17" i="1"/>
  <c r="H17" i="1"/>
  <c r="N16" i="1"/>
  <c r="L16" i="1"/>
  <c r="J16" i="1"/>
  <c r="H16" i="1"/>
  <c r="N15" i="1"/>
  <c r="N24" i="1" s="1"/>
  <c r="L15" i="1"/>
  <c r="L24" i="1" s="1"/>
  <c r="J15" i="1"/>
  <c r="H15" i="1"/>
  <c r="H24" i="1" s="1"/>
  <c r="N12" i="1"/>
  <c r="L12" i="1"/>
  <c r="K12" i="1"/>
  <c r="I12" i="1"/>
  <c r="J12" i="1" s="1"/>
  <c r="H12" i="1"/>
  <c r="N11" i="1"/>
  <c r="K11" i="1"/>
  <c r="L11" i="1" s="1"/>
  <c r="J11" i="1"/>
  <c r="I11" i="1"/>
  <c r="H11" i="1"/>
  <c r="N10" i="1"/>
  <c r="L10" i="1"/>
  <c r="K10" i="1"/>
  <c r="I10" i="1"/>
  <c r="J10" i="1" s="1"/>
  <c r="H10" i="1"/>
  <c r="N9" i="1"/>
  <c r="K9" i="1"/>
  <c r="L9" i="1" s="1"/>
  <c r="J9" i="1"/>
  <c r="I9" i="1"/>
  <c r="H9" i="1"/>
  <c r="N8" i="1"/>
  <c r="L8" i="1"/>
  <c r="K8" i="1"/>
  <c r="I8" i="1"/>
  <c r="J8" i="1" s="1"/>
  <c r="H8" i="1"/>
  <c r="N7" i="1"/>
  <c r="K7" i="1"/>
  <c r="L7" i="1" s="1"/>
  <c r="J7" i="1"/>
  <c r="I7" i="1"/>
  <c r="H7" i="1"/>
  <c r="N6" i="1"/>
  <c r="N13" i="1" s="1"/>
  <c r="L6" i="1"/>
  <c r="K6" i="1"/>
  <c r="I6" i="1"/>
  <c r="J6" i="1" s="1"/>
  <c r="H6" i="1"/>
  <c r="N5" i="1"/>
  <c r="K5" i="1"/>
  <c r="L5" i="1" s="1"/>
  <c r="J5" i="1"/>
  <c r="I5" i="1"/>
  <c r="H5" i="1"/>
  <c r="J41" i="2" l="1"/>
  <c r="J42" i="2" s="1"/>
  <c r="J39" i="2"/>
  <c r="J43" i="2"/>
  <c r="N41" i="2"/>
  <c r="N42" i="2" s="1"/>
  <c r="N43" i="2"/>
  <c r="N39" i="2"/>
  <c r="L41" i="2"/>
  <c r="L42" i="2" s="1"/>
  <c r="L39" i="2"/>
  <c r="L43" i="2" s="1"/>
  <c r="L13" i="1"/>
  <c r="L37" i="1"/>
  <c r="J13" i="1"/>
  <c r="J37" i="1"/>
  <c r="H13" i="1"/>
  <c r="H37" i="1" s="1"/>
  <c r="N37" i="1"/>
  <c r="H41" i="1" l="1"/>
  <c r="H42" i="1" s="1"/>
  <c r="H39" i="1"/>
  <c r="H43" i="1" s="1"/>
  <c r="N39" i="1"/>
  <c r="N43" i="1" s="1"/>
  <c r="N41" i="1"/>
  <c r="N42" i="1" s="1"/>
  <c r="J39" i="1"/>
  <c r="J43" i="1" s="1"/>
  <c r="J41" i="1"/>
  <c r="J42" i="1" s="1"/>
  <c r="L39" i="1"/>
  <c r="L43" i="1" s="1"/>
  <c r="L41" i="1"/>
  <c r="L42" i="1" s="1"/>
</calcChain>
</file>

<file path=xl/sharedStrings.xml><?xml version="1.0" encoding="utf-8"?>
<sst xmlns="http://schemas.openxmlformats.org/spreadsheetml/2006/main" count="196" uniqueCount="65">
  <si>
    <t>PRESUPUESTO DETALLADO</t>
  </si>
  <si>
    <t>PROYECCION DE EJECUCIÓN</t>
  </si>
  <si>
    <t>ACTA 1</t>
  </si>
  <si>
    <t>ACTA 2</t>
  </si>
  <si>
    <t>ACTA 3</t>
  </si>
  <si>
    <t>ITEMS</t>
  </si>
  <si>
    <t xml:space="preserve">DESCRIPCIÓN </t>
  </si>
  <si>
    <t>UND</t>
  </si>
  <si>
    <t>CANTIDAD</t>
  </si>
  <si>
    <t>SUMINISTRO / SERVICIOS</t>
  </si>
  <si>
    <t>INSTALACIÓN Y MONTAJE</t>
  </si>
  <si>
    <t>COSTO UNITARIO</t>
  </si>
  <si>
    <t>COSTO TOTAL</t>
  </si>
  <si>
    <t>VALOR</t>
  </si>
  <si>
    <t>INSTALACIÓN DE SISTEMAS DE BOMBEO SUMINISTRADAS POR COLPROJECT, INCLUYE:</t>
  </si>
  <si>
    <t>BOMBAS DE FILTRACIÓN</t>
  </si>
  <si>
    <t>ELECTROBOMBA CENTRÍFUGA CON POTENCIA DE HASTA 3 HP, ALTURA MÁXIMA HASTA 18 M.C.A. Y CAUDAL MÁXIMO HASTA 900 L/MIN. ALIMENTACIÓN ELÉCTRICA 220/440 V, TRIFÁSICA. EQUIPO DISEÑADO PARA OPERACIÓN CONTINUA, CON GARANTÍA DE UN (1) AÑO.</t>
  </si>
  <si>
    <t>BOMBA DE RETROLAVADO</t>
  </si>
  <si>
    <t>ELECTROBOMBA CENTRÍFUGA CON POTENCIA DE HASTA 10 HP, ALTURA MÁXIMA HASTA 35 M.C.A. Y CAUDAL MÁXIMO HASTA 900 GPM. ALIMENTACIÓN ELÉCTRICA 220/440 V, TRIFÁSICA. EQUIPO CON GARANTÍA DE UN (1) AÑO.</t>
  </si>
  <si>
    <t xml:space="preserve">BOMBA ASPERSORES </t>
  </si>
  <si>
    <t>ELECTROBOMBA CENTRÍFUGA CON POTENCIA DE HASTA 5,5 HP. ALTURA MÁXIMA HASTA 28 M.C.A. Y CAUDAL MÁXIMO HASTA 666 L/MIN. ALIMENTACIÓN ELÉCTRICA 220/440 V, TRIFÁSICA. EQUIPO DISEÑADO PARA OPERACIÓN CONTINUA. GARANTÍA DE UN (1) AÑO.</t>
  </si>
  <si>
    <t>BLOWER</t>
  </si>
  <si>
    <t>BLOWER INDUSTRIAL CON POTENCIA DE HASTA 1,5 HP, CAUDAL MÁXIMO HASTA 135 M³/H Y PRESIÓN MÁXIMA HASTA 3,8 PSI. ALIMENTACIÓN ELÉCTRICA 220/440 V, TRIFÁSICA.DISEÑADO PARA OPERACIÓN CONTINUA. GARANTÍA DE UN (1) AÑO.</t>
  </si>
  <si>
    <t>MEZCLADOR MECANICO</t>
  </si>
  <si>
    <r>
      <t>AGITADOR MECÁNICO VERTICAL CON POTENCIA DE HASTA 1,1 KW, CAUDAL DE MEZCLA DE HASTA 1.835 M³/H Y ALIMENTACIÓN ELÉCTRICA</t>
    </r>
    <r>
      <rPr>
        <sz val="11"/>
        <rFont val="Aptos Narrow"/>
        <family val="2"/>
        <scheme val="minor"/>
      </rPr>
      <t xml:space="preserve"> 230/460 V,</t>
    </r>
    <r>
      <rPr>
        <sz val="11"/>
        <color rgb="FFFF0000"/>
        <rFont val="Aptos Narrow"/>
        <family val="2"/>
        <scheme val="minor"/>
      </rPr>
      <t xml:space="preserve"> </t>
    </r>
    <r>
      <rPr>
        <sz val="11"/>
        <color rgb="FF000000"/>
        <rFont val="Aptos Narrow"/>
        <family val="2"/>
        <scheme val="minor"/>
      </rPr>
      <t xml:space="preserve"> TRIFÁSICA. MOTOR CON GRADO DE PROTECCIÓN MÍNIMO IP55 Y EFICIENCIA MÍNIMA IE3. DISEÑADO PARA OPERACIÓN CONTINUA. GARANTÍA DE UN (1) AÑO.</t>
    </r>
  </si>
  <si>
    <t>BOMBAS DOSIFICADORAS PARA QUIMICOS HTH</t>
  </si>
  <si>
    <t>BOMBA DOSIFICADORA, CON CAUDAL  DE DOSIFICACIÓN HASTA 264 L/H Y PRESIÓN DE TRABAJO DE HASTA 7 BAR. CABEZAL FABRICADO EN PVDF Y ALIMENTACIÓN ELÉCTRICA 115/230 V. CONTROL MANUAL/ POR PULSOS  O MEDIANTE SEÑAL ANALÓGICA, APTO PARA OPERACIÓN CONTINUA. GARANTÍA MÍNIMA DE UN (1) AÑO.</t>
  </si>
  <si>
    <t>BOMBAS DOSIFICADORAS PARA QUIMICOS ACIDO</t>
  </si>
  <si>
    <t>BOMBA DOSIFICADORA, CON CAUDAL DE DOSIFICACIÓN HASTA 50,4 L/H Y PRESIÓN DE TRABAJO DE HASTA 2 BAR. CABEZAL Y VÁLVULAS FABRICADOS EN PVDF. ALIMENTACIÓN ELÉCTRICA 100–240 V, 50/60 HZ. CONTROL MANUAL/ POR PULSOS  O MEDIANTE SEÑAL ANALÓGICA, APTO PARA OPERACIÓN CONTINUA. GARANTÍA MÍNIMA DE UN (1) AÑO.</t>
  </si>
  <si>
    <t>BOMBAS DOSIFICADORAS PARA QUIMICOS CIP</t>
  </si>
  <si>
    <t>BOMBA PERISTÁLTICA O SIMILAR, CON CAPACIDAD DE BOMBEO DE HASTA 16 M³/H, PRESIÓN DE TRABAJO DE HASTA 5 BAR Y POTENCIA DE HASTA 7,5 KW.  ALIMENTACIÓN ELÉCTRICA CON MOTOR DE GRADO DE PROTECCIÓN MÍNIMO IP55. APTO PARA OPERACIÓN CONTINUA- GARANTÍA DE UN (1) AÑO.</t>
  </si>
  <si>
    <t>INSTALACIÓN DE ADAPTACIONES METALMECÁNICAS SUMINISTRADAS POR COLPROJECT, INCLUYE:</t>
  </si>
  <si>
    <t xml:space="preserve">ADAPTACIÓN DE CLARIFICADORES:
- REMOCIÓN DE TUBERIA INTERNA 
- FABRICACIÓN E INSTALACIÓN DE TANQUE DE MEZCLA LENTA </t>
  </si>
  <si>
    <t>DESMONTE, CORTE, RETIRO DE LAS TUBERÍAS, ACCESORIOS, SOPORTES Y DEMÁS ELEMENTOS ASOCIADOS, REQUERIDOS PARA LA EJECUCIÓN DE LAS MODIFICACIONES CONTEMPLADAS EN EL PROYECTO</t>
  </si>
  <si>
    <t>SUMINISTRO DE MATERIALES, FABRICACIÓN, TRANSPORTE, MONTAJE E INSTALACIÓN DEL TANQUE DE MEZCLA LENTA, INCLUYENDO LOS ELEMENTOS ESTRUCTURALES, CONEXIONES Y ACCESORIOS REQUERIDOS</t>
  </si>
  <si>
    <t>PREPARACIÓN DE SUPERFICIES METÁLICAS Y LA APLICACIÓN DE SISTEMA DE PINTURA EPÓXICA DE PROTECCIÓN ANTICORROSIVA SOBRE LAS ÁREAS INTERVENIDAS</t>
  </si>
  <si>
    <t>SUMINISTRO, MONTAJE, MANTENIMIENTO Y DESMONTAJE DE LOS ANDAMIOS REQUERIDOS PARA LA EJECUCIÓN SEGURA DE LAS ACTIVIDADES DE ADECUACIÓN E INSTALACIÓN</t>
  </si>
  <si>
    <t>ADAPTACIÓN DE FILTROS:
- APERTURA SUPERIOR DE TANQUES Y RETIRO DE DIVISIÓN INTERMEDIA
- EXTENSIÓN DE ALTURA DE TANQUES
- ADAPTACIÓN DE FONDO PARA DESAGUE 
- ESTRUCTURA DE SOPORTE DE FILROS INTERNOS
- SELLOS EN PLATINA PARA CIERRE DE SALIDAS DE FILTROS
- APERTURA DE DESAGÜE</t>
  </si>
  <si>
    <t>ADECUACIÓN Y REFORZAMIENTO DE LOS TANQUES EXISTENTES, INCLUYENDO LA APERTURA SUPERIOR DE LOS TANQUES, EL RETIRO DE LAS DIVISIONES INTERNAS, LA INSTALACIÓN DE PLATINA DE ACERO DE 3/8" CON PENDIENTE HASTA DEL 3 % PARA LA CONFORMACIÓN DEL FONDO, ASÍ COMO LA FABRICACIÓN E INSTALACIÓN DE LA ESTRUCTURA DE SOPORTE Y PATAS PARA LOS MÓDULOS DE FILTRACIÓN MEDIANTE PERFILES IPE 200 Y PLATINAS DE 1/2" DE 300 × 300 MM</t>
  </si>
  <si>
    <t xml:space="preserve"> SUMINISTRO, FABRICACIÓN E INSTALACIÓN DE ANILLOS DE REFORZAMIENTO EN ACERO HR DE 3/8", CON UNA ALTURA DE HASTA 75 CM, INCLUYENDO SOLDADURA, FIJACIONES Y ACABADOS NECESARIOS PARA GARANTIZAR LA ESTABILIDAD ESTRUCTURAL DE LOS TANQUES.</t>
  </si>
  <si>
    <t>SUMINISTRO E INSTALACIÓN DE SELLOS MEDIANTE PLATINAS DE 1/2" PARA CONEXIONES DE 8" DE DIÁMETRO, INCLUYENDO TORNILLERÍA, EMPAQUES DE CAUCHO A COMPRESIÓN Y TODOS LOS ELEMENTOS REQUERIDOS PARA GARANTIZAR LA ESTANQUEIDAD DE LAS UNIONES.</t>
  </si>
  <si>
    <t>INSTALACION DE SISTEMA DE AIREACIÓN SUMINISTRADAS POR COLPROJECT, INCLUYE:</t>
  </si>
  <si>
    <t>BANDEJAS DE AIREACIÓN DE 4 NIVELES CON VERTEDEROS Y BANDEJAS PERFORADAS INTERCALADAS.
- BANDEJA DE RECOLECCIÓN
- CANAL DE COAGULACIÓN POR MEDIO DE VERTEDERO
- CÁMARA DISTRIBUIDORA DE CAUDAL
- SERVICIO DE GRÚA</t>
  </si>
  <si>
    <t>SUMINISTRO Y TRANSPORTE DE TORRE DE AIREACIÓN EN PRFV (PLÁSTICO REFORZADO CON FIBRA DE VIDRIO), CONFORMADA POR CUATRO (4) BANDEJAS PERFORADAS, CANAL DE DISTRIBUCIÓN DE AGUA Y ESTRUCTURA DE SOPORTE EN PRFV, FABRICADA CON RESINA Y FIBRA DE VIDRIO, DE ACUERDO CON LOS PLANOS Y ESPECIFICACIONES DEL PROYECTO. INCLUYE ACCESORIOS, FABRICACIÓN, TRANSPORTE HASTA EL SITIO DEL PROYECTO Y GARANTÍA MÍNIMA DE DOS (2) AÑOS POR DEFECTOS DE FABRICACIÓN.</t>
  </si>
  <si>
    <t>AJUSTE DE DISEÑO DE LAS UNIDADES A INTERVENIR, INCLUYE:</t>
  </si>
  <si>
    <t>LEVANTAMIENTO TOPOGRÁFICO DE ESTRUCTURAS ACTUALES Y PROYECTADAS, ENTREGA DE PLANOS CON CURVAS DE NIVEL</t>
  </si>
  <si>
    <t>LEVANTAMIENTO TOPOGRÁFICO DE LAS ESTRUCTURAS EXISTENTES Y DE LAS ÁREAS PROYECTADAS PARA LA INTERVENCIÓN, OBTENIENDO LA INFORMACIÓN PLANIMÉTRICA Y ALTIMÉTRICA NECESARIA PARA EL AJUSTE DE LA INGENIERÍA DEL PROYECTO</t>
  </si>
  <si>
    <t xml:space="preserve">PLACAS GPS MONUMENTADAS E INFORME DE GEOREFERENCIACIÓN </t>
  </si>
  <si>
    <t xml:space="preserve">PLACAS DE CONTROL GEODÉSICO PARA LA MATERIALIZACIÓN DE LOS PUNTOS DE REFERENCIA DEL PROYECTO E INFORME DE GEOREFERENCIACIÓN </t>
  </si>
  <si>
    <t>REVISIÓN Y ACTUALIZACIÓN DE LA INGENIERÍA CIVIL</t>
  </si>
  <si>
    <t>REVISIÓN Y AJUSTE DE LA INGENIERÍA CIVIL DE LAS UNIDADES A INTERVENIR, INCLUYENDO PLANOS, DETALLES CONSTRUCTIVOS Y ESPECIFICACIONES TÉCNICAS REQUERIDAS PARA LA EJECUCIÓN DE LAS OBRAS, DE ACUERDO CON LAS CONDICIONES ENCONTRADAS EN CAMPO Y EL ALCANCE DEL PROYECTO.</t>
  </si>
  <si>
    <t>REVISIÓN Y ACTUALIZACIÓN DE LA INGENIERÍA MECÁNICA</t>
  </si>
  <si>
    <t>REVISIÓN Y AJUSTE DE LA INGENIERÍA MECÁNICA DE LAS UNIDADES A INTERVENIR, INCLUYENDO LA DISPOSICIÓN DE EQUIPOS, TUBERÍAS, SOPORTES, ACCESORIOS, ESTRUCTURAS METÁLICAS Y DEMÁS ELEMENTOS NECESARIOS.</t>
  </si>
  <si>
    <t>REVISIÓN Y ACTUALIZACIÓN DE LA INGENIERÍA HIDRÁULICA</t>
  </si>
  <si>
    <t>REVISIÓN Y AJUSTE DE LA INGENIERÍA HIDRÁULICA DEL SISTEMA, INCLUYENDO EL ANÁLISIS DE CAUDALES, PÉRDIDAS DE CARGA, NIVELES HIDRÁULICOS, INTERCONEXIÓN ENTRE UNIDADES, DIMENSIONAMIENTO DE TUBERÍAS Y DEMÁS COMPONENTES REQUERIDOS.</t>
  </si>
  <si>
    <t>REVISIÓN Y ACTUALIZACIÓN DE LA INGENIERÍA DE AUTOMATIZACIÓN</t>
  </si>
  <si>
    <t>REVISIÓN Y AJUSTE DE LA INGENIERÍA DE AUTOMATIZACIÓN Y CONTROL DE LAS UNIDADES A INTERVENIR, INCLUYENDO LA DEFINICIÓN DE LA ARQUITECTURA DE CONTROL, INSTRUMENTACIÓN, LÓGICA DE OPERACIÓN, COMUNICACIONES, DIAGRAMAS Y ESPECIFICACIONES NECESARIAS PARA LA SUPERVISIÓN Y OPERACIÓN DEL SISTEMA.</t>
  </si>
  <si>
    <t>REVISIÓN Y ACTUALIZACIÓN DE LA INGENIERÍA ELÉCTRICA</t>
  </si>
  <si>
    <t>REVISIÓN Y AJUSTE DE LA INGENIERÍA ELÉCTRICA DE LAS UNIDADES A INTERVENIR, INCLUYENDO EL DIMENSIONAMIENTO DE ALIMENTADORES, TABLEROS, CANALIZACIONES, PROTECCIONES, SISTEMAS DE PUESTA A TIERRA, FUERZA, CONTROL Y DEMÁS ELEMENTOS REQUERIDOS PARA EL ADECUADO SUMINISTRO DE ENERGÍA A LOS EQUIPOS DEL PROYECTO.</t>
  </si>
  <si>
    <t>SUBTOTAL</t>
  </si>
  <si>
    <t>ADMINISTRACIÓN</t>
  </si>
  <si>
    <t>IMPREVISTOS</t>
  </si>
  <si>
    <t>UTILIDAD</t>
  </si>
  <si>
    <t>IVA A UTILIDAD</t>
  </si>
  <si>
    <t>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</si>
</sst>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  <numFmt numFmtId="166" formatCode="General_)"/>
    <numFmt numFmtId="167" formatCode="0.0%"/>
    <numFmt numFmtId="168" formatCode="&quot;$&quot;\ #,##0.0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000000"/>
      <name val="Aptos Narrow"/>
      <family val="2"/>
    </font>
    <font>
      <b/>
      <sz val="11"/>
      <name val="Aptos Narrow"/>
      <family val="2"/>
      <scheme val="minor"/>
    </font>
    <font>
      <sz val="12"/>
      <color rgb="FF000000"/>
      <name val="Courier"/>
    </font>
    <font>
      <b/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6" fontId="9" fillId="0" borderId="0"/>
  </cellStyleXfs>
  <cellXfs count="152">
    <xf numFmtId="0" fontId="0" fillId="0" borderId="0" xfId="0"/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vertical="center" wrapText="1"/>
    </xf>
    <xf numFmtId="164" fontId="3" fillId="3" borderId="17" xfId="0" applyNumberFormat="1" applyFont="1" applyFill="1" applyBorder="1" applyAlignment="1">
      <alignment vertical="center" wrapText="1"/>
    </xf>
    <xf numFmtId="164" fontId="3" fillId="3" borderId="13" xfId="0" applyNumberFormat="1" applyFont="1" applyFill="1" applyBorder="1" applyAlignment="1">
      <alignment vertical="center" wrapText="1"/>
    </xf>
    <xf numFmtId="0" fontId="5" fillId="4" borderId="14" xfId="0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164" fontId="0" fillId="3" borderId="15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65" fontId="0" fillId="3" borderId="15" xfId="0" applyNumberFormat="1" applyFill="1" applyBorder="1" applyAlignment="1">
      <alignment horizontal="center" vertical="center" wrapText="1"/>
    </xf>
    <xf numFmtId="165" fontId="0" fillId="3" borderId="15" xfId="0" applyNumberFormat="1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right" vertical="center"/>
    </xf>
    <xf numFmtId="165" fontId="0" fillId="3" borderId="16" xfId="0" applyNumberFormat="1" applyFill="1" applyBorder="1" applyAlignment="1">
      <alignment vertical="center"/>
    </xf>
    <xf numFmtId="0" fontId="0" fillId="3" borderId="14" xfId="0" applyFill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 wrapText="1"/>
    </xf>
    <xf numFmtId="165" fontId="0" fillId="3" borderId="16" xfId="1" applyNumberFormat="1" applyFont="1" applyFill="1" applyBorder="1" applyAlignment="1">
      <alignment vertical="center"/>
    </xf>
    <xf numFmtId="165" fontId="6" fillId="3" borderId="15" xfId="0" applyNumberFormat="1" applyFont="1" applyFill="1" applyBorder="1" applyAlignment="1">
      <alignment horizontal="center" vertical="center" wrapText="1"/>
    </xf>
    <xf numFmtId="164" fontId="0" fillId="2" borderId="7" xfId="0" applyNumberFormat="1" applyFill="1" applyBorder="1" applyAlignment="1">
      <alignment horizontal="left" vertical="center" wrapText="1"/>
    </xf>
    <xf numFmtId="164" fontId="0" fillId="2" borderId="8" xfId="0" applyNumberFormat="1" applyFill="1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 wrapText="1"/>
    </xf>
    <xf numFmtId="165" fontId="0" fillId="2" borderId="17" xfId="1" applyNumberFormat="1" applyFont="1" applyFill="1" applyBorder="1" applyAlignment="1">
      <alignment horizontal="right"/>
    </xf>
    <xf numFmtId="165" fontId="3" fillId="2" borderId="16" xfId="1" applyNumberFormat="1" applyFont="1" applyFill="1" applyBorder="1" applyAlignment="1">
      <alignment vertical="center"/>
    </xf>
    <xf numFmtId="164" fontId="0" fillId="2" borderId="10" xfId="0" applyNumberFormat="1" applyFill="1" applyBorder="1" applyAlignment="1">
      <alignment horizontal="right" vertical="center"/>
    </xf>
    <xf numFmtId="165" fontId="3" fillId="2" borderId="15" xfId="1" applyNumberFormat="1" applyFont="1" applyFill="1" applyBorder="1" applyAlignment="1">
      <alignment vertical="center"/>
    </xf>
    <xf numFmtId="164" fontId="0" fillId="2" borderId="17" xfId="0" applyNumberFormat="1" applyFill="1" applyBorder="1" applyAlignment="1">
      <alignment horizontal="right" vertical="center"/>
    </xf>
    <xf numFmtId="164" fontId="3" fillId="3" borderId="13" xfId="0" quotePrefix="1" applyNumberFormat="1" applyFont="1" applyFill="1" applyBorder="1" applyAlignment="1">
      <alignment vertical="center" wrapText="1"/>
    </xf>
    <xf numFmtId="164" fontId="3" fillId="3" borderId="10" xfId="0" quotePrefix="1" applyNumberFormat="1" applyFont="1" applyFill="1" applyBorder="1" applyAlignment="1">
      <alignment vertical="center" wrapText="1"/>
    </xf>
    <xf numFmtId="164" fontId="3" fillId="3" borderId="17" xfId="0" quotePrefix="1" applyNumberFormat="1" applyFont="1" applyFill="1" applyBorder="1" applyAlignment="1">
      <alignment vertical="center" wrapText="1"/>
    </xf>
    <xf numFmtId="164" fontId="0" fillId="3" borderId="11" xfId="0" applyNumberFormat="1" applyFill="1" applyBorder="1" applyAlignment="1">
      <alignment horizontal="center" vertical="center"/>
    </xf>
    <xf numFmtId="1" fontId="0" fillId="3" borderId="15" xfId="0" applyNumberFormat="1" applyFill="1" applyBorder="1" applyAlignment="1">
      <alignment horizontal="center" vertical="center" wrapText="1"/>
    </xf>
    <xf numFmtId="165" fontId="0" fillId="3" borderId="15" xfId="1" applyNumberFormat="1" applyFont="1" applyFill="1" applyBorder="1" applyAlignment="1">
      <alignment horizontal="center" vertical="center" wrapText="1"/>
    </xf>
    <xf numFmtId="165" fontId="0" fillId="3" borderId="15" xfId="1" applyNumberFormat="1" applyFont="1" applyFill="1" applyBorder="1" applyAlignment="1">
      <alignment horizontal="right" vertical="center" wrapText="1"/>
    </xf>
    <xf numFmtId="165" fontId="0" fillId="3" borderId="15" xfId="1" applyNumberFormat="1" applyFont="1" applyFill="1" applyBorder="1" applyAlignment="1">
      <alignment horizontal="center" vertical="center"/>
    </xf>
    <xf numFmtId="165" fontId="0" fillId="3" borderId="16" xfId="1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 wrapText="1"/>
    </xf>
    <xf numFmtId="165" fontId="0" fillId="0" borderId="0" xfId="1" applyNumberFormat="1" applyFont="1" applyBorder="1"/>
    <xf numFmtId="0" fontId="7" fillId="0" borderId="15" xfId="0" applyFont="1" applyBorder="1" applyAlignment="1">
      <alignment vertical="center" wrapText="1"/>
    </xf>
    <xf numFmtId="1" fontId="0" fillId="3" borderId="15" xfId="2" applyNumberFormat="1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vertical="center" wrapText="1"/>
    </xf>
    <xf numFmtId="1" fontId="0" fillId="0" borderId="15" xfId="0" applyNumberFormat="1" applyBorder="1" applyAlignment="1">
      <alignment horizontal="center" vertical="center"/>
    </xf>
    <xf numFmtId="164" fontId="0" fillId="2" borderId="17" xfId="0" applyNumberFormat="1" applyFill="1" applyBorder="1" applyAlignment="1">
      <alignment horizontal="center" vertical="center"/>
    </xf>
    <xf numFmtId="1" fontId="0" fillId="2" borderId="17" xfId="2" applyNumberFormat="1" applyFont="1" applyFill="1" applyBorder="1" applyAlignment="1">
      <alignment horizontal="center" vertical="center"/>
    </xf>
    <xf numFmtId="1" fontId="0" fillId="2" borderId="17" xfId="2" applyNumberFormat="1" applyFont="1" applyFill="1" applyBorder="1" applyAlignment="1">
      <alignment horizontal="center" vertical="center" wrapText="1"/>
    </xf>
    <xf numFmtId="165" fontId="8" fillId="2" borderId="16" xfId="1" applyNumberFormat="1" applyFont="1" applyFill="1" applyBorder="1" applyAlignment="1">
      <alignment horizontal="center" vertical="center"/>
    </xf>
    <xf numFmtId="165" fontId="8" fillId="2" borderId="15" xfId="1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3" fillId="3" borderId="13" xfId="0" applyFont="1" applyFill="1" applyBorder="1" applyAlignment="1">
      <alignment vertical="center"/>
    </xf>
    <xf numFmtId="0" fontId="0" fillId="3" borderId="18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164" fontId="0" fillId="3" borderId="21" xfId="0" applyNumberForma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165" fontId="0" fillId="3" borderId="21" xfId="0" applyNumberFormat="1" applyFill="1" applyBorder="1" applyAlignment="1">
      <alignment horizontal="center" vertical="center" wrapText="1"/>
    </xf>
    <xf numFmtId="165" fontId="0" fillId="3" borderId="21" xfId="1" applyNumberFormat="1" applyFont="1" applyFill="1" applyBorder="1" applyAlignment="1">
      <alignment horizontal="center" vertical="center"/>
    </xf>
    <xf numFmtId="164" fontId="0" fillId="3" borderId="21" xfId="0" applyNumberFormat="1" applyFill="1" applyBorder="1" applyAlignment="1">
      <alignment horizontal="right" vertical="center"/>
    </xf>
    <xf numFmtId="44" fontId="0" fillId="3" borderId="16" xfId="0" applyNumberFormat="1" applyFill="1" applyBorder="1" applyAlignment="1">
      <alignment vertical="center"/>
    </xf>
    <xf numFmtId="0" fontId="0" fillId="2" borderId="10" xfId="0" applyFill="1" applyBorder="1"/>
    <xf numFmtId="0" fontId="0" fillId="2" borderId="17" xfId="0" applyFill="1" applyBorder="1"/>
    <xf numFmtId="0" fontId="0" fillId="2" borderId="17" xfId="0" applyFill="1" applyBorder="1" applyAlignment="1">
      <alignment horizontal="center"/>
    </xf>
    <xf numFmtId="0" fontId="0" fillId="2" borderId="17" xfId="0" applyFill="1" applyBorder="1" applyAlignment="1">
      <alignment horizontal="center" wrapText="1"/>
    </xf>
    <xf numFmtId="164" fontId="0" fillId="2" borderId="11" xfId="0" applyNumberFormat="1" applyFill="1" applyBorder="1" applyAlignment="1">
      <alignment horizontal="right" vertical="center"/>
    </xf>
    <xf numFmtId="44" fontId="3" fillId="2" borderId="13" xfId="0" applyNumberFormat="1" applyFont="1" applyFill="1" applyBorder="1" applyAlignment="1">
      <alignment vertical="center"/>
    </xf>
    <xf numFmtId="44" fontId="3" fillId="2" borderId="11" xfId="0" applyNumberFormat="1" applyFont="1" applyFill="1" applyBorder="1" applyAlignment="1">
      <alignment vertical="center"/>
    </xf>
    <xf numFmtId="164" fontId="8" fillId="3" borderId="17" xfId="3" applyNumberFormat="1" applyFont="1" applyFill="1" applyBorder="1" applyAlignment="1">
      <alignment vertical="top" wrapText="1"/>
    </xf>
    <xf numFmtId="164" fontId="8" fillId="3" borderId="13" xfId="3" applyNumberFormat="1" applyFont="1" applyFill="1" applyBorder="1" applyAlignment="1">
      <alignment vertical="top" wrapText="1"/>
    </xf>
    <xf numFmtId="164" fontId="8" fillId="3" borderId="10" xfId="3" applyNumberFormat="1" applyFont="1" applyFill="1" applyBorder="1" applyAlignment="1">
      <alignment vertical="top" wrapText="1"/>
    </xf>
    <xf numFmtId="165" fontId="0" fillId="3" borderId="15" xfId="1" applyNumberFormat="1" applyFont="1" applyFill="1" applyBorder="1" applyAlignment="1">
      <alignment horizontal="right" vertical="center"/>
    </xf>
    <xf numFmtId="165" fontId="0" fillId="3" borderId="22" xfId="1" applyNumberFormat="1" applyFont="1" applyFill="1" applyBorder="1" applyAlignment="1">
      <alignment vertical="center"/>
    </xf>
    <xf numFmtId="164" fontId="0" fillId="0" borderId="11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left" vertical="center" wrapText="1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7" xfId="0" applyFill="1" applyBorder="1" applyAlignment="1">
      <alignment wrapText="1"/>
    </xf>
    <xf numFmtId="0" fontId="0" fillId="2" borderId="11" xfId="0" applyFill="1" applyBorder="1" applyAlignment="1">
      <alignment horizontal="right"/>
    </xf>
    <xf numFmtId="165" fontId="3" fillId="2" borderId="16" xfId="0" applyNumberFormat="1" applyFont="1" applyFill="1" applyBorder="1" applyAlignment="1">
      <alignment vertical="center"/>
    </xf>
    <xf numFmtId="165" fontId="3" fillId="2" borderId="18" xfId="0" applyNumberFormat="1" applyFont="1" applyFill="1" applyBorder="1" applyAlignment="1">
      <alignment horizontal="center" vertical="center"/>
    </xf>
    <xf numFmtId="165" fontId="3" fillId="2" borderId="12" xfId="0" applyNumberFormat="1" applyFont="1" applyFill="1" applyBorder="1" applyAlignment="1">
      <alignment vertical="center"/>
    </xf>
    <xf numFmtId="165" fontId="3" fillId="2" borderId="21" xfId="0" applyNumberFormat="1" applyFont="1" applyFill="1" applyBorder="1" applyAlignment="1">
      <alignment horizontal="center" vertical="center"/>
    </xf>
    <xf numFmtId="0" fontId="0" fillId="0" borderId="23" xfId="0" applyBorder="1"/>
    <xf numFmtId="164" fontId="3" fillId="2" borderId="16" xfId="1" applyNumberFormat="1" applyFont="1" applyFill="1" applyBorder="1" applyAlignment="1">
      <alignment horizontal="right" vertical="center"/>
    </xf>
    <xf numFmtId="165" fontId="3" fillId="2" borderId="19" xfId="0" applyNumberFormat="1" applyFont="1" applyFill="1" applyBorder="1" applyAlignment="1">
      <alignment horizontal="center" vertical="center"/>
    </xf>
    <xf numFmtId="164" fontId="3" fillId="2" borderId="17" xfId="1" applyNumberFormat="1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/>
    </xf>
    <xf numFmtId="164" fontId="3" fillId="2" borderId="13" xfId="1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right"/>
    </xf>
    <xf numFmtId="0" fontId="0" fillId="2" borderId="19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6" xfId="0" applyNumberFormat="1" applyBorder="1" applyAlignment="1">
      <alignment horizontal="right"/>
    </xf>
    <xf numFmtId="164" fontId="0" fillId="0" borderId="17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27" xfId="0" applyBorder="1"/>
    <xf numFmtId="0" fontId="0" fillId="0" borderId="28" xfId="0" applyBorder="1"/>
    <xf numFmtId="164" fontId="10" fillId="0" borderId="30" xfId="0" applyNumberFormat="1" applyFont="1" applyBorder="1" applyAlignment="1">
      <alignment horizontal="right"/>
    </xf>
    <xf numFmtId="0" fontId="0" fillId="2" borderId="31" xfId="0" applyFill="1" applyBorder="1" applyAlignment="1">
      <alignment horizontal="center" vertical="center"/>
    </xf>
    <xf numFmtId="164" fontId="10" fillId="0" borderId="32" xfId="0" applyNumberFormat="1" applyFont="1" applyBorder="1" applyAlignment="1">
      <alignment horizontal="center"/>
    </xf>
    <xf numFmtId="0" fontId="0" fillId="2" borderId="33" xfId="0" applyFill="1" applyBorder="1" applyAlignment="1">
      <alignment horizontal="center"/>
    </xf>
    <xf numFmtId="164" fontId="10" fillId="0" borderId="34" xfId="0" applyNumberFormat="1" applyFont="1" applyBorder="1" applyAlignment="1">
      <alignment horizontal="center"/>
    </xf>
    <xf numFmtId="0" fontId="0" fillId="0" borderId="0" xfId="0" applyAlignment="1">
      <alignment wrapText="1"/>
    </xf>
    <xf numFmtId="9" fontId="3" fillId="0" borderId="0" xfId="2" applyFont="1" applyBorder="1" applyAlignment="1">
      <alignment vertical="top"/>
    </xf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8" fontId="0" fillId="0" borderId="0" xfId="0" applyNumberFormat="1" applyAlignment="1">
      <alignment horizontal="center"/>
    </xf>
    <xf numFmtId="0" fontId="3" fillId="5" borderId="0" xfId="0" applyFont="1" applyFill="1" applyAlignment="1">
      <alignment vertical="center"/>
    </xf>
    <xf numFmtId="0" fontId="3" fillId="0" borderId="0" xfId="0" applyFont="1"/>
    <xf numFmtId="0" fontId="3" fillId="5" borderId="15" xfId="0" applyFont="1" applyFill="1" applyBorder="1" applyAlignment="1">
      <alignment horizontal="right" vertical="center"/>
    </xf>
    <xf numFmtId="9" fontId="0" fillId="0" borderId="15" xfId="2" applyFont="1" applyBorder="1" applyAlignment="1">
      <alignment horizontal="center"/>
    </xf>
    <xf numFmtId="0" fontId="3" fillId="5" borderId="29" xfId="0" applyFont="1" applyFill="1" applyBorder="1" applyAlignment="1">
      <alignment horizontal="center" vertical="center"/>
    </xf>
    <xf numFmtId="167" fontId="0" fillId="0" borderId="15" xfId="2" applyNumberFormat="1" applyFont="1" applyBorder="1" applyAlignment="1">
      <alignment horizontal="center"/>
    </xf>
    <xf numFmtId="164" fontId="3" fillId="3" borderId="10" xfId="0" quotePrefix="1" applyNumberFormat="1" applyFont="1" applyFill="1" applyBorder="1" applyAlignment="1">
      <alignment horizontal="left" vertical="center" wrapText="1"/>
    </xf>
    <xf numFmtId="164" fontId="3" fillId="3" borderId="17" xfId="0" quotePrefix="1" applyNumberFormat="1" applyFont="1" applyFill="1" applyBorder="1" applyAlignment="1">
      <alignment horizontal="left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164" fontId="8" fillId="3" borderId="10" xfId="3" applyNumberFormat="1" applyFont="1" applyFill="1" applyBorder="1" applyAlignment="1">
      <alignment horizontal="left" vertical="top" wrapText="1"/>
    </xf>
    <xf numFmtId="164" fontId="8" fillId="3" borderId="17" xfId="3" applyNumberFormat="1" applyFont="1" applyFill="1" applyBorder="1" applyAlignment="1">
      <alignment horizontal="left" vertical="top" wrapText="1"/>
    </xf>
    <xf numFmtId="0" fontId="3" fillId="5" borderId="24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64" fontId="3" fillId="3" borderId="10" xfId="0" applyNumberFormat="1" applyFont="1" applyFill="1" applyBorder="1" applyAlignment="1">
      <alignment horizontal="left" vertical="center" wrapText="1"/>
    </xf>
    <xf numFmtId="164" fontId="3" fillId="3" borderId="17" xfId="0" applyNumberFormat="1" applyFont="1" applyFill="1" applyBorder="1" applyAlignment="1">
      <alignment horizontal="left" vertical="center" wrapText="1"/>
    </xf>
    <xf numFmtId="164" fontId="3" fillId="3" borderId="13" xfId="0" applyNumberFormat="1" applyFont="1" applyFill="1" applyBorder="1" applyAlignment="1">
      <alignment horizontal="left" vertical="center" wrapText="1"/>
    </xf>
    <xf numFmtId="0" fontId="5" fillId="6" borderId="15" xfId="0" applyFont="1" applyFill="1" applyBorder="1" applyAlignment="1">
      <alignment vertical="center" wrapText="1"/>
    </xf>
    <xf numFmtId="165" fontId="3" fillId="6" borderId="16" xfId="0" applyNumberFormat="1" applyFont="1" applyFill="1" applyBorder="1" applyAlignment="1">
      <alignment vertical="center"/>
    </xf>
    <xf numFmtId="165" fontId="3" fillId="6" borderId="16" xfId="1" applyNumberFormat="1" applyFont="1" applyFill="1" applyBorder="1" applyAlignment="1">
      <alignment vertical="center"/>
    </xf>
    <xf numFmtId="165" fontId="8" fillId="6" borderId="16" xfId="1" applyNumberFormat="1" applyFont="1" applyFill="1" applyBorder="1" applyAlignment="1">
      <alignment horizontal="center" vertical="center"/>
    </xf>
    <xf numFmtId="44" fontId="3" fillId="6" borderId="13" xfId="0" applyNumberFormat="1" applyFont="1" applyFill="1" applyBorder="1" applyAlignment="1">
      <alignment vertical="center"/>
    </xf>
  </cellXfs>
  <cellStyles count="4">
    <cellStyle name="Moneda" xfId="1" builtinId="4"/>
    <cellStyle name="Normal" xfId="0" builtinId="0"/>
    <cellStyle name="Normal 14" xfId="3" xr:uid="{E68F42C0-CD52-42E0-A52B-800099E2DED2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2E4C5-720A-4371-B830-2DE8079C0911}">
  <dimension ref="A1:N60"/>
  <sheetViews>
    <sheetView view="pageBreakPreview" topLeftCell="A33" zoomScale="70" zoomScaleNormal="70" zoomScaleSheetLayoutView="70" workbookViewId="0">
      <selection activeCell="B53" sqref="B53"/>
    </sheetView>
  </sheetViews>
  <sheetFormatPr baseColWidth="10" defaultRowHeight="14.4" x14ac:dyDescent="0.3"/>
  <cols>
    <col min="1" max="1" width="35" customWidth="1"/>
    <col min="2" max="2" width="76.44140625" customWidth="1"/>
    <col min="3" max="3" width="10.6640625" customWidth="1"/>
    <col min="4" max="4" width="18" bestFit="1" customWidth="1"/>
    <col min="5" max="5" width="23.5546875" style="107" customWidth="1"/>
    <col min="6" max="6" width="20.5546875" customWidth="1"/>
    <col min="7" max="7" width="23.77734375" style="109" customWidth="1"/>
    <col min="8" max="8" width="21.77734375" style="112" bestFit="1" customWidth="1"/>
    <col min="9" max="9" width="16.21875" style="110" customWidth="1"/>
    <col min="10" max="10" width="21.88671875" style="111" bestFit="1" customWidth="1"/>
    <col min="11" max="11" width="16.6640625" style="111" customWidth="1"/>
    <col min="12" max="12" width="21.88671875" style="111" bestFit="1" customWidth="1"/>
    <col min="13" max="13" width="14.77734375" style="111" customWidth="1"/>
    <col min="14" max="14" width="20.33203125" style="111" customWidth="1"/>
  </cols>
  <sheetData>
    <row r="1" spans="1:14" ht="19.2" customHeight="1" x14ac:dyDescent="0.3">
      <c r="A1" s="131" t="s">
        <v>0</v>
      </c>
      <c r="B1" s="132"/>
      <c r="C1" s="132"/>
      <c r="D1" s="132"/>
      <c r="E1" s="132"/>
      <c r="F1" s="132"/>
      <c r="G1" s="132"/>
      <c r="H1" s="133"/>
      <c r="I1" s="137" t="s">
        <v>1</v>
      </c>
      <c r="J1" s="138"/>
      <c r="K1" s="138"/>
      <c r="L1" s="138"/>
      <c r="M1" s="138"/>
      <c r="N1" s="139"/>
    </row>
    <row r="2" spans="1:14" ht="28.8" customHeight="1" x14ac:dyDescent="0.3">
      <c r="A2" s="134"/>
      <c r="B2" s="135"/>
      <c r="C2" s="135"/>
      <c r="D2" s="135"/>
      <c r="E2" s="135"/>
      <c r="F2" s="135"/>
      <c r="G2" s="135"/>
      <c r="H2" s="136"/>
      <c r="I2" s="140" t="s">
        <v>2</v>
      </c>
      <c r="J2" s="141"/>
      <c r="K2" s="142" t="s">
        <v>3</v>
      </c>
      <c r="L2" s="141"/>
      <c r="M2" s="142" t="s">
        <v>4</v>
      </c>
      <c r="N2" s="143"/>
    </row>
    <row r="3" spans="1:14" ht="28.8" x14ac:dyDescent="0.3">
      <c r="A3" s="1" t="s">
        <v>5</v>
      </c>
      <c r="B3" s="2" t="s">
        <v>6</v>
      </c>
      <c r="C3" s="3" t="s">
        <v>7</v>
      </c>
      <c r="D3" s="3" t="s">
        <v>8</v>
      </c>
      <c r="E3" s="4" t="s">
        <v>9</v>
      </c>
      <c r="F3" s="4" t="s">
        <v>10</v>
      </c>
      <c r="G3" s="3" t="s">
        <v>11</v>
      </c>
      <c r="H3" s="5" t="s">
        <v>12</v>
      </c>
      <c r="I3" s="6" t="s">
        <v>8</v>
      </c>
      <c r="J3" s="3" t="s">
        <v>13</v>
      </c>
      <c r="K3" s="4" t="s">
        <v>8</v>
      </c>
      <c r="L3" s="3" t="s">
        <v>13</v>
      </c>
      <c r="M3" s="4" t="s">
        <v>8</v>
      </c>
      <c r="N3" s="5" t="s">
        <v>13</v>
      </c>
    </row>
    <row r="4" spans="1:14" ht="14.4" customHeight="1" x14ac:dyDescent="0.3">
      <c r="A4" s="144" t="s">
        <v>14</v>
      </c>
      <c r="B4" s="145"/>
      <c r="C4" s="145"/>
      <c r="D4" s="145"/>
      <c r="E4" s="145"/>
      <c r="F4" s="145"/>
      <c r="G4" s="145"/>
      <c r="H4" s="146"/>
      <c r="I4" s="7"/>
      <c r="J4" s="8"/>
      <c r="K4" s="8"/>
      <c r="L4" s="8"/>
      <c r="M4" s="8"/>
      <c r="N4" s="9"/>
    </row>
    <row r="5" spans="1:14" ht="57.6" x14ac:dyDescent="0.3">
      <c r="A5" s="10" t="s">
        <v>15</v>
      </c>
      <c r="B5" s="11" t="s">
        <v>16</v>
      </c>
      <c r="C5" s="12" t="s">
        <v>7</v>
      </c>
      <c r="D5" s="13">
        <v>4</v>
      </c>
      <c r="E5" s="14">
        <v>13183223.179826923</v>
      </c>
      <c r="F5" s="15">
        <v>3295805.7949567307</v>
      </c>
      <c r="G5" s="16">
        <v>16479028.974783652</v>
      </c>
      <c r="H5" s="17">
        <f t="shared" ref="H5:H12" si="0">G5*D5</f>
        <v>65916115.899134606</v>
      </c>
      <c r="I5" s="18">
        <f>D5/2</f>
        <v>2</v>
      </c>
      <c r="J5" s="19">
        <f>I5*G5</f>
        <v>32958057.949567303</v>
      </c>
      <c r="K5" s="13">
        <f>D5/2</f>
        <v>2</v>
      </c>
      <c r="L5" s="19">
        <f>K5*G5</f>
        <v>32958057.949567303</v>
      </c>
      <c r="M5" s="20">
        <v>0</v>
      </c>
      <c r="N5" s="21">
        <f>M5*G5</f>
        <v>0</v>
      </c>
    </row>
    <row r="6" spans="1:14" ht="43.2" x14ac:dyDescent="0.3">
      <c r="A6" s="10" t="s">
        <v>17</v>
      </c>
      <c r="B6" s="11" t="s">
        <v>18</v>
      </c>
      <c r="C6" s="12" t="s">
        <v>7</v>
      </c>
      <c r="D6" s="13">
        <v>2</v>
      </c>
      <c r="E6" s="14">
        <v>17181413.816331867</v>
      </c>
      <c r="F6" s="15">
        <v>4295353.4540829668</v>
      </c>
      <c r="G6" s="16">
        <v>21476767.270414833</v>
      </c>
      <c r="H6" s="17">
        <f t="shared" si="0"/>
        <v>42953534.540829666</v>
      </c>
      <c r="I6" s="18">
        <f t="shared" ref="I6:I12" si="1">D6/2</f>
        <v>1</v>
      </c>
      <c r="J6" s="19">
        <f t="shared" ref="J6:J35" si="2">I6*G6</f>
        <v>21476767.270414833</v>
      </c>
      <c r="K6" s="13">
        <f t="shared" ref="K6:K12" si="3">D6/2</f>
        <v>1</v>
      </c>
      <c r="L6" s="19">
        <f t="shared" ref="L6:L35" si="4">K6*G6</f>
        <v>21476767.270414833</v>
      </c>
      <c r="M6" s="20">
        <v>0</v>
      </c>
      <c r="N6" s="21">
        <f t="shared" ref="N6:N35" si="5">M6*G6</f>
        <v>0</v>
      </c>
    </row>
    <row r="7" spans="1:14" ht="43.2" x14ac:dyDescent="0.3">
      <c r="A7" s="10" t="s">
        <v>19</v>
      </c>
      <c r="B7" s="11" t="s">
        <v>20</v>
      </c>
      <c r="C7" s="12" t="s">
        <v>7</v>
      </c>
      <c r="D7" s="13">
        <v>1</v>
      </c>
      <c r="E7" s="14">
        <v>8212499.6857938319</v>
      </c>
      <c r="F7" s="15">
        <v>2053124.921448458</v>
      </c>
      <c r="G7" s="16">
        <v>10265624.60724229</v>
      </c>
      <c r="H7" s="17">
        <f t="shared" si="0"/>
        <v>10265624.60724229</v>
      </c>
      <c r="I7" s="18">
        <f t="shared" si="1"/>
        <v>0.5</v>
      </c>
      <c r="J7" s="19">
        <f t="shared" si="2"/>
        <v>5132812.303621145</v>
      </c>
      <c r="K7" s="13">
        <f t="shared" si="3"/>
        <v>0.5</v>
      </c>
      <c r="L7" s="19">
        <f t="shared" si="4"/>
        <v>5132812.303621145</v>
      </c>
      <c r="M7" s="20">
        <v>0</v>
      </c>
      <c r="N7" s="21">
        <f t="shared" si="5"/>
        <v>0</v>
      </c>
    </row>
    <row r="8" spans="1:14" ht="43.2" x14ac:dyDescent="0.3">
      <c r="A8" s="10" t="s">
        <v>21</v>
      </c>
      <c r="B8" s="11" t="s">
        <v>22</v>
      </c>
      <c r="C8" s="12" t="s">
        <v>7</v>
      </c>
      <c r="D8" s="13">
        <v>1</v>
      </c>
      <c r="E8" s="14">
        <v>5402960.3196012052</v>
      </c>
      <c r="F8" s="15">
        <v>1350740.0799003013</v>
      </c>
      <c r="G8" s="16">
        <v>6753700.3995015062</v>
      </c>
      <c r="H8" s="17">
        <f t="shared" si="0"/>
        <v>6753700.3995015062</v>
      </c>
      <c r="I8" s="18">
        <f t="shared" si="1"/>
        <v>0.5</v>
      </c>
      <c r="J8" s="19">
        <f t="shared" si="2"/>
        <v>3376850.1997507531</v>
      </c>
      <c r="K8" s="13">
        <f t="shared" si="3"/>
        <v>0.5</v>
      </c>
      <c r="L8" s="19">
        <f t="shared" si="4"/>
        <v>3376850.1997507531</v>
      </c>
      <c r="M8" s="20">
        <v>0</v>
      </c>
      <c r="N8" s="21">
        <f t="shared" si="5"/>
        <v>0</v>
      </c>
    </row>
    <row r="9" spans="1:14" ht="57.6" x14ac:dyDescent="0.3">
      <c r="A9" s="10" t="s">
        <v>23</v>
      </c>
      <c r="B9" s="11" t="s">
        <v>24</v>
      </c>
      <c r="C9" s="12" t="s">
        <v>7</v>
      </c>
      <c r="D9" s="13">
        <v>2</v>
      </c>
      <c r="E9" s="14">
        <v>64835523.835214451</v>
      </c>
      <c r="F9" s="15">
        <v>20261101.198504515</v>
      </c>
      <c r="G9" s="16">
        <v>81044404.79401806</v>
      </c>
      <c r="H9" s="22">
        <f t="shared" si="0"/>
        <v>162088809.58803612</v>
      </c>
      <c r="I9" s="18">
        <f t="shared" si="1"/>
        <v>1</v>
      </c>
      <c r="J9" s="19">
        <f t="shared" si="2"/>
        <v>81044404.79401806</v>
      </c>
      <c r="K9" s="13">
        <f t="shared" si="3"/>
        <v>1</v>
      </c>
      <c r="L9" s="19">
        <f t="shared" si="4"/>
        <v>81044404.79401806</v>
      </c>
      <c r="M9" s="20">
        <v>0</v>
      </c>
      <c r="N9" s="21">
        <f t="shared" si="5"/>
        <v>0</v>
      </c>
    </row>
    <row r="10" spans="1:14" ht="90.6" customHeight="1" x14ac:dyDescent="0.3">
      <c r="A10" s="10" t="s">
        <v>25</v>
      </c>
      <c r="B10" s="11" t="s">
        <v>26</v>
      </c>
      <c r="C10" s="12" t="s">
        <v>7</v>
      </c>
      <c r="D10" s="13">
        <v>1</v>
      </c>
      <c r="E10" s="14">
        <v>41647790.314470917</v>
      </c>
      <c r="F10" s="15">
        <v>5205973.7893088646</v>
      </c>
      <c r="G10" s="16">
        <v>52059737.893088646</v>
      </c>
      <c r="H10" s="22">
        <f t="shared" si="0"/>
        <v>52059737.893088646</v>
      </c>
      <c r="I10" s="18">
        <f t="shared" si="1"/>
        <v>0.5</v>
      </c>
      <c r="J10" s="19">
        <f t="shared" si="2"/>
        <v>26029868.946544323</v>
      </c>
      <c r="K10" s="13">
        <f t="shared" si="3"/>
        <v>0.5</v>
      </c>
      <c r="L10" s="19">
        <f t="shared" si="4"/>
        <v>26029868.946544323</v>
      </c>
      <c r="M10" s="20">
        <v>0</v>
      </c>
      <c r="N10" s="21">
        <f t="shared" si="5"/>
        <v>0</v>
      </c>
    </row>
    <row r="11" spans="1:14" ht="57.6" x14ac:dyDescent="0.3">
      <c r="A11" s="10" t="s">
        <v>27</v>
      </c>
      <c r="B11" s="11" t="s">
        <v>28</v>
      </c>
      <c r="C11" s="12" t="s">
        <v>7</v>
      </c>
      <c r="D11" s="13">
        <v>1</v>
      </c>
      <c r="E11" s="14">
        <v>9314883.833748769</v>
      </c>
      <c r="F11" s="15">
        <v>1164360.4792185961</v>
      </c>
      <c r="G11" s="16">
        <v>11643604.79218596</v>
      </c>
      <c r="H11" s="22">
        <f t="shared" si="0"/>
        <v>11643604.79218596</v>
      </c>
      <c r="I11" s="18">
        <f t="shared" si="1"/>
        <v>0.5</v>
      </c>
      <c r="J11" s="19">
        <f t="shared" si="2"/>
        <v>5821802.3960929802</v>
      </c>
      <c r="K11" s="13">
        <f t="shared" si="3"/>
        <v>0.5</v>
      </c>
      <c r="L11" s="19">
        <f t="shared" si="4"/>
        <v>5821802.3960929802</v>
      </c>
      <c r="M11" s="20">
        <v>0</v>
      </c>
      <c r="N11" s="21">
        <f t="shared" si="5"/>
        <v>0</v>
      </c>
    </row>
    <row r="12" spans="1:14" ht="64.2" customHeight="1" x14ac:dyDescent="0.3">
      <c r="A12" s="10" t="s">
        <v>29</v>
      </c>
      <c r="B12" s="11" t="s">
        <v>30</v>
      </c>
      <c r="C12" s="12" t="s">
        <v>7</v>
      </c>
      <c r="D12" s="13">
        <v>1</v>
      </c>
      <c r="E12" s="23">
        <v>114437649.48000002</v>
      </c>
      <c r="F12" s="15">
        <v>14304706.185000002</v>
      </c>
      <c r="G12" s="16">
        <v>143047061.85000002</v>
      </c>
      <c r="H12" s="22">
        <f t="shared" si="0"/>
        <v>143047061.85000002</v>
      </c>
      <c r="I12" s="18">
        <f t="shared" si="1"/>
        <v>0.5</v>
      </c>
      <c r="J12" s="19">
        <f t="shared" si="2"/>
        <v>71523530.925000012</v>
      </c>
      <c r="K12" s="13">
        <f t="shared" si="3"/>
        <v>0.5</v>
      </c>
      <c r="L12" s="19">
        <f t="shared" si="4"/>
        <v>71523530.925000012</v>
      </c>
      <c r="M12" s="20">
        <v>0</v>
      </c>
      <c r="N12" s="21">
        <f t="shared" si="5"/>
        <v>0</v>
      </c>
    </row>
    <row r="13" spans="1:14" ht="25.2" customHeight="1" x14ac:dyDescent="0.3">
      <c r="A13" s="24"/>
      <c r="B13" s="25"/>
      <c r="C13" s="26"/>
      <c r="D13" s="26"/>
      <c r="E13" s="27"/>
      <c r="F13" s="26"/>
      <c r="G13" s="28"/>
      <c r="H13" s="29">
        <f>SUM(H5:H12)</f>
        <v>494728189.57001877</v>
      </c>
      <c r="I13" s="30"/>
      <c r="J13" s="31">
        <f>SUM(J5:J12)</f>
        <v>247364094.78500938</v>
      </c>
      <c r="K13" s="32"/>
      <c r="L13" s="31">
        <f>SUM(L5:L12)</f>
        <v>247364094.78500938</v>
      </c>
      <c r="M13" s="32"/>
      <c r="N13" s="29">
        <f>SUM(N5:N12)</f>
        <v>0</v>
      </c>
    </row>
    <row r="14" spans="1:14" ht="14.4" customHeight="1" x14ac:dyDescent="0.3">
      <c r="A14" s="120" t="s">
        <v>31</v>
      </c>
      <c r="B14" s="121"/>
      <c r="C14" s="121"/>
      <c r="D14" s="121"/>
      <c r="E14" s="121"/>
      <c r="F14" s="121"/>
      <c r="G14" s="121"/>
      <c r="H14" s="33"/>
      <c r="I14" s="34"/>
      <c r="J14" s="35"/>
      <c r="K14" s="35"/>
      <c r="L14" s="35"/>
      <c r="M14" s="35"/>
      <c r="N14" s="33"/>
    </row>
    <row r="15" spans="1:14" ht="43.8" customHeight="1" x14ac:dyDescent="0.3">
      <c r="A15" s="122" t="s">
        <v>32</v>
      </c>
      <c r="B15" s="11" t="s">
        <v>33</v>
      </c>
      <c r="C15" s="36" t="s">
        <v>7</v>
      </c>
      <c r="D15" s="37">
        <v>2</v>
      </c>
      <c r="E15" s="38">
        <v>10752039.323348019</v>
      </c>
      <c r="F15" s="39">
        <v>4608016.8528634356</v>
      </c>
      <c r="G15" s="40">
        <v>15360056.176211454</v>
      </c>
      <c r="H15" s="41">
        <f>G15*D15</f>
        <v>30720112.352422908</v>
      </c>
      <c r="I15" s="42">
        <v>0</v>
      </c>
      <c r="J15" s="43">
        <f t="shared" si="2"/>
        <v>0</v>
      </c>
      <c r="K15" s="20">
        <v>0</v>
      </c>
      <c r="L15" s="43">
        <f t="shared" si="4"/>
        <v>0</v>
      </c>
      <c r="M15" s="20">
        <v>2</v>
      </c>
      <c r="N15" s="21">
        <f t="shared" si="5"/>
        <v>30720112.352422908</v>
      </c>
    </row>
    <row r="16" spans="1:14" ht="43.2" x14ac:dyDescent="0.3">
      <c r="A16" s="123"/>
      <c r="B16" s="11" t="s">
        <v>34</v>
      </c>
      <c r="C16" s="36" t="s">
        <v>7</v>
      </c>
      <c r="D16" s="37">
        <v>2</v>
      </c>
      <c r="E16" s="38">
        <v>53760196.616740085</v>
      </c>
      <c r="F16" s="39">
        <v>23040084.264317177</v>
      </c>
      <c r="G16" s="40">
        <v>76800280.881057262</v>
      </c>
      <c r="H16" s="41">
        <f t="shared" ref="H16:H23" si="6">G16*D16</f>
        <v>153600561.76211452</v>
      </c>
      <c r="I16" s="42">
        <v>0.5</v>
      </c>
      <c r="J16" s="43">
        <f t="shared" si="2"/>
        <v>38400140.440528631</v>
      </c>
      <c r="K16" s="20">
        <v>0.5</v>
      </c>
      <c r="L16" s="43">
        <f t="shared" si="4"/>
        <v>38400140.440528631</v>
      </c>
      <c r="M16" s="20">
        <v>1</v>
      </c>
      <c r="N16" s="21">
        <f t="shared" si="5"/>
        <v>76800280.881057262</v>
      </c>
    </row>
    <row r="17" spans="1:14" ht="28.8" x14ac:dyDescent="0.3">
      <c r="A17" s="123"/>
      <c r="B17" s="11" t="s">
        <v>35</v>
      </c>
      <c r="C17" s="36" t="s">
        <v>7</v>
      </c>
      <c r="D17" s="37">
        <v>1</v>
      </c>
      <c r="E17" s="38">
        <v>11637970.682160821</v>
      </c>
      <c r="F17" s="39">
        <v>4987701.7209260659</v>
      </c>
      <c r="G17" s="44">
        <v>16625672.403086886</v>
      </c>
      <c r="H17" s="41">
        <f t="shared" si="6"/>
        <v>16625672.403086886</v>
      </c>
      <c r="I17" s="42">
        <v>0</v>
      </c>
      <c r="J17" s="43">
        <f t="shared" si="2"/>
        <v>0</v>
      </c>
      <c r="K17" s="20">
        <v>0</v>
      </c>
      <c r="L17" s="43">
        <f t="shared" si="4"/>
        <v>0</v>
      </c>
      <c r="M17" s="20">
        <v>1</v>
      </c>
      <c r="N17" s="21">
        <f t="shared" si="5"/>
        <v>16625672.403086886</v>
      </c>
    </row>
    <row r="18" spans="1:14" ht="60.6" customHeight="1" x14ac:dyDescent="0.3">
      <c r="A18" s="124"/>
      <c r="B18" s="11" t="s">
        <v>36</v>
      </c>
      <c r="C18" s="36" t="s">
        <v>7</v>
      </c>
      <c r="D18" s="37">
        <v>1</v>
      </c>
      <c r="E18" s="38">
        <v>10080036.865638766</v>
      </c>
      <c r="F18" s="39">
        <v>4320015.7995594712</v>
      </c>
      <c r="G18" s="40">
        <v>14400052.665198239</v>
      </c>
      <c r="H18" s="41">
        <f t="shared" si="6"/>
        <v>14400052.665198239</v>
      </c>
      <c r="I18" s="42">
        <v>0</v>
      </c>
      <c r="J18" s="43">
        <f t="shared" si="2"/>
        <v>0</v>
      </c>
      <c r="K18" s="20">
        <v>0</v>
      </c>
      <c r="L18" s="43">
        <f t="shared" si="4"/>
        <v>0</v>
      </c>
      <c r="M18" s="20">
        <v>1</v>
      </c>
      <c r="N18" s="21">
        <f t="shared" si="5"/>
        <v>14400052.665198239</v>
      </c>
    </row>
    <row r="19" spans="1:14" ht="86.4" x14ac:dyDescent="0.3">
      <c r="A19" s="122" t="s">
        <v>37</v>
      </c>
      <c r="B19" s="45" t="s">
        <v>38</v>
      </c>
      <c r="C19" s="36" t="s">
        <v>7</v>
      </c>
      <c r="D19" s="46">
        <v>4</v>
      </c>
      <c r="E19" s="38">
        <v>20321068.496208899</v>
      </c>
      <c r="F19" s="39">
        <v>8709029.3555181008</v>
      </c>
      <c r="G19" s="40">
        <v>29030097.851727001</v>
      </c>
      <c r="H19" s="41">
        <f t="shared" si="6"/>
        <v>116120391.40690801</v>
      </c>
      <c r="I19" s="42">
        <v>1</v>
      </c>
      <c r="J19" s="43">
        <f t="shared" si="2"/>
        <v>29030097.851727001</v>
      </c>
      <c r="K19" s="20">
        <v>2</v>
      </c>
      <c r="L19" s="43">
        <f t="shared" si="4"/>
        <v>58060195.703454003</v>
      </c>
      <c r="M19" s="20">
        <v>1</v>
      </c>
      <c r="N19" s="21">
        <f t="shared" si="5"/>
        <v>29030097.851727001</v>
      </c>
    </row>
    <row r="20" spans="1:14" ht="57.6" x14ac:dyDescent="0.3">
      <c r="A20" s="123"/>
      <c r="B20" s="47" t="s">
        <v>39</v>
      </c>
      <c r="C20" s="36" t="s">
        <v>7</v>
      </c>
      <c r="D20" s="13">
        <v>4</v>
      </c>
      <c r="E20" s="38">
        <v>10160534.248104464</v>
      </c>
      <c r="F20" s="39">
        <v>4354514.677759056</v>
      </c>
      <c r="G20" s="40">
        <v>14515048.925863521</v>
      </c>
      <c r="H20" s="41">
        <f t="shared" si="6"/>
        <v>58060195.703454085</v>
      </c>
      <c r="I20" s="42">
        <v>0</v>
      </c>
      <c r="J20" s="43">
        <f t="shared" si="2"/>
        <v>0</v>
      </c>
      <c r="K20" s="20">
        <v>2</v>
      </c>
      <c r="L20" s="43">
        <f t="shared" si="4"/>
        <v>29030097.851727042</v>
      </c>
      <c r="M20" s="20">
        <v>2</v>
      </c>
      <c r="N20" s="21">
        <f t="shared" si="5"/>
        <v>29030097.851727042</v>
      </c>
    </row>
    <row r="21" spans="1:14" ht="57.6" x14ac:dyDescent="0.3">
      <c r="A21" s="123"/>
      <c r="B21" s="47" t="s">
        <v>40</v>
      </c>
      <c r="C21" s="36" t="s">
        <v>7</v>
      </c>
      <c r="D21" s="46">
        <v>28</v>
      </c>
      <c r="E21" s="38">
        <v>541895.15989890485</v>
      </c>
      <c r="F21" s="39">
        <v>232240.78281381636</v>
      </c>
      <c r="G21" s="40">
        <v>774135.94271272118</v>
      </c>
      <c r="H21" s="41">
        <f t="shared" si="6"/>
        <v>21675806.395956192</v>
      </c>
      <c r="I21" s="42">
        <v>2</v>
      </c>
      <c r="J21" s="43">
        <f t="shared" si="2"/>
        <v>1548271.8854254424</v>
      </c>
      <c r="K21" s="48">
        <v>6</v>
      </c>
      <c r="L21" s="43">
        <f t="shared" si="4"/>
        <v>4644815.6562763266</v>
      </c>
      <c r="M21" s="48">
        <f>D21-I21-K21</f>
        <v>20</v>
      </c>
      <c r="N21" s="21">
        <f t="shared" si="5"/>
        <v>15482718.854254425</v>
      </c>
    </row>
    <row r="22" spans="1:14" ht="58.8" customHeight="1" x14ac:dyDescent="0.3">
      <c r="A22" s="123"/>
      <c r="B22" s="11" t="s">
        <v>35</v>
      </c>
      <c r="C22" s="12" t="s">
        <v>7</v>
      </c>
      <c r="D22" s="46">
        <v>1</v>
      </c>
      <c r="E22" s="38">
        <v>10747378.997472601</v>
      </c>
      <c r="F22" s="39">
        <v>4606019.5703453999</v>
      </c>
      <c r="G22" s="40">
        <v>15353398.567818001</v>
      </c>
      <c r="H22" s="41">
        <f t="shared" si="6"/>
        <v>15353398.567818001</v>
      </c>
      <c r="I22" s="42">
        <v>0</v>
      </c>
      <c r="J22" s="43">
        <f t="shared" si="2"/>
        <v>0</v>
      </c>
      <c r="K22" s="20">
        <v>0</v>
      </c>
      <c r="L22" s="43">
        <f t="shared" si="4"/>
        <v>0</v>
      </c>
      <c r="M22" s="20">
        <v>1</v>
      </c>
      <c r="N22" s="21">
        <f t="shared" si="5"/>
        <v>15353398.567818001</v>
      </c>
    </row>
    <row r="23" spans="1:14" ht="63" customHeight="1" x14ac:dyDescent="0.3">
      <c r="A23" s="124"/>
      <c r="B23" s="11" t="s">
        <v>36</v>
      </c>
      <c r="C23" s="36" t="s">
        <v>7</v>
      </c>
      <c r="D23" s="46">
        <v>1</v>
      </c>
      <c r="E23" s="38">
        <v>10160534.248104464</v>
      </c>
      <c r="F23" s="39">
        <v>4354514.677759056</v>
      </c>
      <c r="G23" s="40">
        <v>14515048.925863521</v>
      </c>
      <c r="H23" s="41">
        <f t="shared" si="6"/>
        <v>14515048.925863521</v>
      </c>
      <c r="I23" s="42">
        <v>1</v>
      </c>
      <c r="J23" s="43">
        <f t="shared" si="2"/>
        <v>14515048.925863521</v>
      </c>
      <c r="K23" s="20">
        <v>0</v>
      </c>
      <c r="L23" s="43">
        <f t="shared" si="4"/>
        <v>0</v>
      </c>
      <c r="M23" s="20">
        <v>0</v>
      </c>
      <c r="N23" s="21">
        <f t="shared" si="5"/>
        <v>0</v>
      </c>
    </row>
    <row r="24" spans="1:14" x14ac:dyDescent="0.3">
      <c r="A24" s="24"/>
      <c r="B24" s="25"/>
      <c r="C24" s="49"/>
      <c r="D24" s="50"/>
      <c r="E24" s="51"/>
      <c r="F24" s="50"/>
      <c r="G24" s="32"/>
      <c r="H24" s="52">
        <f>SUM(H15:H23)</f>
        <v>441071240.18282235</v>
      </c>
      <c r="I24" s="30"/>
      <c r="J24" s="53">
        <f>SUM(J15:J23)</f>
        <v>83493559.103544608</v>
      </c>
      <c r="K24" s="32"/>
      <c r="L24" s="53">
        <f>SUM(L15:L23)</f>
        <v>130135249.651986</v>
      </c>
      <c r="M24" s="32"/>
      <c r="N24" s="52">
        <f>SUM(N15:N23)</f>
        <v>227442431.42729175</v>
      </c>
    </row>
    <row r="25" spans="1:14" x14ac:dyDescent="0.3">
      <c r="A25" s="54" t="s">
        <v>41</v>
      </c>
      <c r="B25" s="55"/>
      <c r="C25" s="55"/>
      <c r="D25" s="55"/>
      <c r="E25" s="55"/>
      <c r="F25" s="55"/>
      <c r="G25" s="55"/>
      <c r="H25" s="56"/>
      <c r="I25" s="54"/>
      <c r="J25" s="55"/>
      <c r="K25" s="55"/>
      <c r="L25" s="55"/>
      <c r="M25" s="55"/>
      <c r="N25" s="56"/>
    </row>
    <row r="26" spans="1:14" ht="157.19999999999999" customHeight="1" x14ac:dyDescent="0.3">
      <c r="A26" s="57" t="s">
        <v>42</v>
      </c>
      <c r="B26" s="58" t="s">
        <v>43</v>
      </c>
      <c r="C26" s="59" t="s">
        <v>7</v>
      </c>
      <c r="D26" s="60">
        <v>1</v>
      </c>
      <c r="E26" s="61">
        <v>20414719.792313069</v>
      </c>
      <c r="F26" s="62">
        <v>7392857.1428571437</v>
      </c>
      <c r="G26" s="63">
        <v>27807576.935170215</v>
      </c>
      <c r="H26" s="64">
        <f>G26*D26</f>
        <v>27807576.935170215</v>
      </c>
      <c r="I26" s="42">
        <v>0.5</v>
      </c>
      <c r="J26" s="43">
        <f t="shared" si="2"/>
        <v>13903788.467585107</v>
      </c>
      <c r="K26" s="20">
        <v>0.5</v>
      </c>
      <c r="L26" s="43">
        <f t="shared" si="4"/>
        <v>13903788.467585107</v>
      </c>
      <c r="M26" s="20">
        <v>0</v>
      </c>
      <c r="N26" s="21">
        <f t="shared" si="5"/>
        <v>0</v>
      </c>
    </row>
    <row r="27" spans="1:14" x14ac:dyDescent="0.3">
      <c r="A27" s="65"/>
      <c r="B27" s="66"/>
      <c r="C27" s="49"/>
      <c r="D27" s="67"/>
      <c r="E27" s="68"/>
      <c r="F27" s="67"/>
      <c r="G27" s="69"/>
      <c r="H27" s="70">
        <f>SUM(H26:H26)</f>
        <v>27807576.935170215</v>
      </c>
      <c r="I27" s="30"/>
      <c r="J27" s="71">
        <f>SUM(J26:J26)</f>
        <v>13903788.467585107</v>
      </c>
      <c r="K27" s="32"/>
      <c r="L27" s="71">
        <f>SUM(L26:L26)</f>
        <v>13903788.467585107</v>
      </c>
      <c r="M27" s="32"/>
      <c r="N27" s="70">
        <f>SUM(N26:N26)</f>
        <v>0</v>
      </c>
    </row>
    <row r="28" spans="1:14" ht="14.4" customHeight="1" x14ac:dyDescent="0.3">
      <c r="A28" s="125" t="s">
        <v>44</v>
      </c>
      <c r="B28" s="126"/>
      <c r="C28" s="72"/>
      <c r="D28" s="72"/>
      <c r="E28" s="72"/>
      <c r="F28" s="72"/>
      <c r="G28" s="72"/>
      <c r="H28" s="73"/>
      <c r="I28" s="74"/>
      <c r="J28" s="72"/>
      <c r="K28" s="72"/>
      <c r="L28" s="72"/>
      <c r="M28" s="72"/>
      <c r="N28" s="73"/>
    </row>
    <row r="29" spans="1:14" ht="60" customHeight="1" x14ac:dyDescent="0.3">
      <c r="A29" s="10" t="s">
        <v>45</v>
      </c>
      <c r="B29" s="11" t="s">
        <v>46</v>
      </c>
      <c r="C29" s="36" t="s">
        <v>7</v>
      </c>
      <c r="D29" s="46">
        <v>1</v>
      </c>
      <c r="E29" s="43">
        <v>14385279.4581</v>
      </c>
      <c r="F29" s="43">
        <v>0</v>
      </c>
      <c r="G29" s="75">
        <v>14385279.4581</v>
      </c>
      <c r="H29" s="76">
        <f>G29*D29</f>
        <v>14385279.4581</v>
      </c>
      <c r="I29" s="42">
        <v>1</v>
      </c>
      <c r="J29" s="43">
        <f t="shared" si="2"/>
        <v>14385279.4581</v>
      </c>
      <c r="K29" s="20">
        <v>0</v>
      </c>
      <c r="L29" s="43">
        <f t="shared" si="4"/>
        <v>0</v>
      </c>
      <c r="M29" s="20">
        <v>0</v>
      </c>
      <c r="N29" s="21">
        <f t="shared" si="5"/>
        <v>0</v>
      </c>
    </row>
    <row r="30" spans="1:14" ht="37.200000000000003" customHeight="1" x14ac:dyDescent="0.3">
      <c r="A30" s="10" t="s">
        <v>47</v>
      </c>
      <c r="B30" s="11" t="s">
        <v>48</v>
      </c>
      <c r="C30" s="36" t="s">
        <v>7</v>
      </c>
      <c r="D30" s="46">
        <v>2</v>
      </c>
      <c r="E30" s="77">
        <v>1000000</v>
      </c>
      <c r="F30" s="43">
        <v>0</v>
      </c>
      <c r="G30" s="75">
        <v>1000000</v>
      </c>
      <c r="H30" s="76">
        <f t="shared" ref="H30:H35" si="7">G30*D30</f>
        <v>2000000</v>
      </c>
      <c r="I30" s="42">
        <v>2</v>
      </c>
      <c r="J30" s="43">
        <f t="shared" si="2"/>
        <v>2000000</v>
      </c>
      <c r="K30" s="20">
        <v>0</v>
      </c>
      <c r="L30" s="43">
        <f t="shared" si="4"/>
        <v>0</v>
      </c>
      <c r="M30" s="20">
        <v>0</v>
      </c>
      <c r="N30" s="21">
        <f t="shared" si="5"/>
        <v>0</v>
      </c>
    </row>
    <row r="31" spans="1:14" ht="75" customHeight="1" x14ac:dyDescent="0.3">
      <c r="A31" s="78" t="s">
        <v>49</v>
      </c>
      <c r="B31" s="11" t="s">
        <v>50</v>
      </c>
      <c r="C31" s="36" t="s">
        <v>7</v>
      </c>
      <c r="D31" s="46">
        <v>1</v>
      </c>
      <c r="E31" s="43">
        <v>25695097.333092265</v>
      </c>
      <c r="F31" s="43">
        <v>0</v>
      </c>
      <c r="G31" s="75">
        <v>25695097.333092265</v>
      </c>
      <c r="H31" s="76">
        <f t="shared" si="7"/>
        <v>25695097.333092265</v>
      </c>
      <c r="I31" s="42">
        <v>1</v>
      </c>
      <c r="J31" s="43">
        <f t="shared" si="2"/>
        <v>25695097.333092265</v>
      </c>
      <c r="K31" s="20">
        <v>0</v>
      </c>
      <c r="L31" s="43">
        <f t="shared" si="4"/>
        <v>0</v>
      </c>
      <c r="M31" s="20">
        <v>0</v>
      </c>
      <c r="N31" s="21">
        <f t="shared" si="5"/>
        <v>0</v>
      </c>
    </row>
    <row r="32" spans="1:14" ht="73.2" customHeight="1" x14ac:dyDescent="0.3">
      <c r="A32" s="78" t="s">
        <v>51</v>
      </c>
      <c r="B32" s="11" t="s">
        <v>52</v>
      </c>
      <c r="C32" s="36" t="s">
        <v>7</v>
      </c>
      <c r="D32" s="46">
        <v>1</v>
      </c>
      <c r="E32" s="43">
        <v>25695097.333092265</v>
      </c>
      <c r="F32" s="43">
        <v>0</v>
      </c>
      <c r="G32" s="75">
        <v>25695097.333092265</v>
      </c>
      <c r="H32" s="76">
        <f t="shared" si="7"/>
        <v>25695097.333092265</v>
      </c>
      <c r="I32" s="42">
        <v>0</v>
      </c>
      <c r="J32" s="43">
        <f t="shared" si="2"/>
        <v>0</v>
      </c>
      <c r="K32" s="20">
        <v>1</v>
      </c>
      <c r="L32" s="43">
        <f t="shared" si="4"/>
        <v>25695097.333092265</v>
      </c>
      <c r="M32" s="20">
        <v>0</v>
      </c>
      <c r="N32" s="21">
        <f t="shared" si="5"/>
        <v>0</v>
      </c>
    </row>
    <row r="33" spans="1:14" ht="66" customHeight="1" x14ac:dyDescent="0.3">
      <c r="A33" s="78" t="s">
        <v>53</v>
      </c>
      <c r="B33" s="11" t="s">
        <v>54</v>
      </c>
      <c r="C33" s="36" t="s">
        <v>7</v>
      </c>
      <c r="D33" s="46">
        <v>1</v>
      </c>
      <c r="E33" s="43">
        <v>68520259.554912731</v>
      </c>
      <c r="F33" s="43">
        <v>0</v>
      </c>
      <c r="G33" s="75">
        <v>68520259.554912731</v>
      </c>
      <c r="H33" s="76">
        <f t="shared" si="7"/>
        <v>68520259.554912731</v>
      </c>
      <c r="I33" s="42">
        <v>1</v>
      </c>
      <c r="J33" s="43">
        <f t="shared" si="2"/>
        <v>68520259.554912731</v>
      </c>
      <c r="K33" s="20">
        <v>0</v>
      </c>
      <c r="L33" s="43">
        <f t="shared" si="4"/>
        <v>0</v>
      </c>
      <c r="M33" s="20">
        <v>0</v>
      </c>
      <c r="N33" s="21">
        <f t="shared" si="5"/>
        <v>0</v>
      </c>
    </row>
    <row r="34" spans="1:14" ht="91.2" customHeight="1" x14ac:dyDescent="0.3">
      <c r="A34" s="78" t="s">
        <v>55</v>
      </c>
      <c r="B34" s="11" t="s">
        <v>56</v>
      </c>
      <c r="C34" s="36" t="s">
        <v>7</v>
      </c>
      <c r="D34" s="46">
        <v>1</v>
      </c>
      <c r="E34" s="43">
        <v>10278038.933236916</v>
      </c>
      <c r="F34" s="43">
        <v>0</v>
      </c>
      <c r="G34" s="75">
        <v>10278038.933236916</v>
      </c>
      <c r="H34" s="76">
        <f t="shared" si="7"/>
        <v>10278038.933236916</v>
      </c>
      <c r="I34" s="42">
        <v>0</v>
      </c>
      <c r="J34" s="43">
        <f t="shared" si="2"/>
        <v>0</v>
      </c>
      <c r="K34" s="20">
        <v>1</v>
      </c>
      <c r="L34" s="43">
        <f t="shared" si="4"/>
        <v>10278038.933236916</v>
      </c>
      <c r="M34" s="20">
        <v>0</v>
      </c>
      <c r="N34" s="21">
        <f t="shared" si="5"/>
        <v>0</v>
      </c>
    </row>
    <row r="35" spans="1:14" ht="89.4" customHeight="1" x14ac:dyDescent="0.3">
      <c r="A35" s="78" t="s">
        <v>57</v>
      </c>
      <c r="B35" s="11" t="s">
        <v>58</v>
      </c>
      <c r="C35" s="36" t="s">
        <v>7</v>
      </c>
      <c r="D35" s="46">
        <v>1</v>
      </c>
      <c r="E35" s="43">
        <v>28498703.107157901</v>
      </c>
      <c r="F35" s="43">
        <v>0</v>
      </c>
      <c r="G35" s="75">
        <v>28498703.107157901</v>
      </c>
      <c r="H35" s="76">
        <f t="shared" si="7"/>
        <v>28498703.107157901</v>
      </c>
      <c r="I35" s="79">
        <v>0</v>
      </c>
      <c r="J35" s="43">
        <f t="shared" si="2"/>
        <v>0</v>
      </c>
      <c r="K35" s="80">
        <v>1</v>
      </c>
      <c r="L35" s="43">
        <f t="shared" si="4"/>
        <v>28498703.107157901</v>
      </c>
      <c r="M35" s="80">
        <v>0</v>
      </c>
      <c r="N35" s="21">
        <f t="shared" si="5"/>
        <v>0</v>
      </c>
    </row>
    <row r="36" spans="1:14" x14ac:dyDescent="0.3">
      <c r="A36" s="65"/>
      <c r="B36" s="66"/>
      <c r="C36" s="66"/>
      <c r="D36" s="66"/>
      <c r="E36" s="81"/>
      <c r="F36" s="66"/>
      <c r="G36" s="82"/>
      <c r="H36" s="83">
        <f>SUM(H29:H35)</f>
        <v>175072475.71959209</v>
      </c>
      <c r="I36" s="84"/>
      <c r="J36" s="85">
        <f>SUM(J29:J35)</f>
        <v>110600636.34610499</v>
      </c>
      <c r="K36" s="86"/>
      <c r="L36" s="85">
        <f>SUM(L29:L35)</f>
        <v>64471839.373487085</v>
      </c>
      <c r="M36" s="86"/>
      <c r="N36" s="83">
        <f>SUM(N29:N35)</f>
        <v>0</v>
      </c>
    </row>
    <row r="37" spans="1:14" x14ac:dyDescent="0.3">
      <c r="A37" s="87"/>
      <c r="D37" s="127" t="s">
        <v>59</v>
      </c>
      <c r="E37" s="128"/>
      <c r="F37" s="128"/>
      <c r="G37" s="129"/>
      <c r="H37" s="88">
        <f>SUM(H4:H36)/2</f>
        <v>1138679482.4076035</v>
      </c>
      <c r="I37" s="89"/>
      <c r="J37" s="90">
        <f>SUM(J4:J36)/2</f>
        <v>455362078.70224398</v>
      </c>
      <c r="K37" s="91"/>
      <c r="L37" s="90">
        <f>SUM(L4:L36)/2</f>
        <v>455874972.27806759</v>
      </c>
      <c r="M37" s="91"/>
      <c r="N37" s="92">
        <f>SUM(N4:N36)/2</f>
        <v>227442431.42729175</v>
      </c>
    </row>
    <row r="38" spans="1:14" x14ac:dyDescent="0.3">
      <c r="A38" s="87"/>
      <c r="D38" s="130" t="s">
        <v>5</v>
      </c>
      <c r="E38" s="130"/>
      <c r="F38" s="130"/>
      <c r="G38" s="130"/>
      <c r="H38" s="93"/>
      <c r="I38" s="94"/>
      <c r="J38" s="95"/>
      <c r="K38" s="91"/>
      <c r="L38" s="95"/>
      <c r="M38" s="91"/>
      <c r="N38" s="96"/>
    </row>
    <row r="39" spans="1:14" x14ac:dyDescent="0.3">
      <c r="A39" s="87"/>
      <c r="D39" s="130" t="s">
        <v>60</v>
      </c>
      <c r="E39" s="130"/>
      <c r="F39" s="119">
        <v>0.309</v>
      </c>
      <c r="G39" s="119"/>
      <c r="H39" s="97">
        <f>H37*F39</f>
        <v>351851960.06394947</v>
      </c>
      <c r="I39" s="94"/>
      <c r="J39" s="98">
        <f>J37*F39</f>
        <v>140706882.31899339</v>
      </c>
      <c r="K39" s="91"/>
      <c r="L39" s="98">
        <f>L37*F39</f>
        <v>140865366.43392289</v>
      </c>
      <c r="M39" s="91"/>
      <c r="N39" s="99">
        <f>N37*F39</f>
        <v>70279711.311033145</v>
      </c>
    </row>
    <row r="40" spans="1:14" x14ac:dyDescent="0.3">
      <c r="A40" s="87"/>
      <c r="D40" s="130" t="s">
        <v>61</v>
      </c>
      <c r="E40" s="130"/>
      <c r="F40" s="117"/>
      <c r="G40" s="117"/>
      <c r="H40" s="93"/>
      <c r="I40" s="94"/>
      <c r="J40" s="95"/>
      <c r="K40" s="91"/>
      <c r="L40" s="95"/>
      <c r="M40" s="91"/>
      <c r="N40" s="96"/>
    </row>
    <row r="41" spans="1:14" x14ac:dyDescent="0.3">
      <c r="A41" s="87"/>
      <c r="D41" s="130" t="s">
        <v>62</v>
      </c>
      <c r="E41" s="130"/>
      <c r="F41" s="117">
        <v>0.03</v>
      </c>
      <c r="G41" s="117"/>
      <c r="H41" s="97">
        <f>H37*F41</f>
        <v>34160384.472228102</v>
      </c>
      <c r="I41" s="94"/>
      <c r="J41" s="98">
        <f>J37*F41</f>
        <v>13660862.361067319</v>
      </c>
      <c r="K41" s="91"/>
      <c r="L41" s="98">
        <f>L37*F41</f>
        <v>13676249.168342028</v>
      </c>
      <c r="M41" s="91"/>
      <c r="N41" s="99">
        <f>N37*F41</f>
        <v>6823272.9428187525</v>
      </c>
    </row>
    <row r="42" spans="1:14" x14ac:dyDescent="0.3">
      <c r="A42" s="87"/>
      <c r="D42" s="130" t="s">
        <v>63</v>
      </c>
      <c r="E42" s="130"/>
      <c r="F42" s="117">
        <v>0.19</v>
      </c>
      <c r="G42" s="117"/>
      <c r="H42" s="97">
        <f>H41*F42</f>
        <v>6490473.0497233393</v>
      </c>
      <c r="I42" s="94"/>
      <c r="J42" s="98">
        <f>J41*F42</f>
        <v>2595563.8486027909</v>
      </c>
      <c r="K42" s="91"/>
      <c r="L42" s="98">
        <f>L41*F42</f>
        <v>2598487.3419849854</v>
      </c>
      <c r="M42" s="91"/>
      <c r="N42" s="99">
        <f>N41*F42</f>
        <v>1296421.859135563</v>
      </c>
    </row>
    <row r="43" spans="1:14" ht="15" thickBot="1" x14ac:dyDescent="0.35">
      <c r="A43" s="100"/>
      <c r="B43" s="101"/>
      <c r="C43" s="101"/>
      <c r="D43" s="118" t="s">
        <v>64</v>
      </c>
      <c r="E43" s="118"/>
      <c r="F43" s="118"/>
      <c r="G43" s="118"/>
      <c r="H43" s="102">
        <f>SUM(H37:H42)</f>
        <v>1531182299.9935043</v>
      </c>
      <c r="I43" s="103"/>
      <c r="J43" s="104">
        <f>SUM(J37:J42)</f>
        <v>612325387.23090744</v>
      </c>
      <c r="K43" s="105"/>
      <c r="L43" s="104">
        <f>SUM(L37:L42)</f>
        <v>613015075.22231746</v>
      </c>
      <c r="M43" s="105"/>
      <c r="N43" s="106">
        <f>SUM(N37:N42)</f>
        <v>305841837.54027921</v>
      </c>
    </row>
    <row r="44" spans="1:14" x14ac:dyDescent="0.3">
      <c r="G44" s="108"/>
      <c r="H44" s="109"/>
    </row>
    <row r="45" spans="1:14" x14ac:dyDescent="0.3">
      <c r="J45" s="113"/>
    </row>
    <row r="47" spans="1:14" x14ac:dyDescent="0.3">
      <c r="G47" s="114"/>
      <c r="H47" s="114"/>
    </row>
    <row r="48" spans="1:14" x14ac:dyDescent="0.3">
      <c r="G48" s="114"/>
      <c r="H48" s="114"/>
    </row>
    <row r="49" spans="2:8" x14ac:dyDescent="0.3">
      <c r="G49" s="114"/>
      <c r="H49" s="114"/>
    </row>
    <row r="50" spans="2:8" x14ac:dyDescent="0.3">
      <c r="B50" s="115"/>
      <c r="G50" s="114"/>
      <c r="H50" s="114"/>
    </row>
    <row r="56" spans="2:8" x14ac:dyDescent="0.3">
      <c r="B56" s="115"/>
    </row>
    <row r="60" spans="2:8" x14ac:dyDescent="0.3">
      <c r="B60" s="115"/>
    </row>
  </sheetData>
  <mergeCells count="21">
    <mergeCell ref="D42:E42"/>
    <mergeCell ref="F42:G42"/>
    <mergeCell ref="D43:G43"/>
    <mergeCell ref="D39:E39"/>
    <mergeCell ref="F39:G39"/>
    <mergeCell ref="D40:E40"/>
    <mergeCell ref="F40:G40"/>
    <mergeCell ref="D41:E41"/>
    <mergeCell ref="F41:G41"/>
    <mergeCell ref="D38:G38"/>
    <mergeCell ref="A1:H2"/>
    <mergeCell ref="I1:N1"/>
    <mergeCell ref="I2:J2"/>
    <mergeCell ref="K2:L2"/>
    <mergeCell ref="M2:N2"/>
    <mergeCell ref="A4:H4"/>
    <mergeCell ref="A14:G14"/>
    <mergeCell ref="A15:A18"/>
    <mergeCell ref="A19:A23"/>
    <mergeCell ref="A28:B28"/>
    <mergeCell ref="D37:G37"/>
  </mergeCells>
  <pageMargins left="0.7" right="0.7" top="0.75" bottom="0.75" header="0.3" footer="0.3"/>
  <pageSetup scale="25" orientation="portrait" r:id="rId1"/>
  <rowBreaks count="1" manualBreakCount="1">
    <brk id="27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C60FD-ECF5-4A91-B6B6-9676D2B299C2}">
  <dimension ref="A1:N60"/>
  <sheetViews>
    <sheetView tabSelected="1" view="pageBreakPreview" topLeftCell="B16" zoomScale="70" zoomScaleNormal="70" zoomScaleSheetLayoutView="70" workbookViewId="0">
      <selection activeCell="H27" sqref="H27"/>
    </sheetView>
  </sheetViews>
  <sheetFormatPr baseColWidth="10" defaultRowHeight="14.4" x14ac:dyDescent="0.3"/>
  <cols>
    <col min="1" max="1" width="76.88671875" hidden="1" customWidth="1"/>
    <col min="2" max="2" width="76.44140625" customWidth="1"/>
    <col min="3" max="3" width="6" customWidth="1"/>
    <col min="4" max="4" width="10" bestFit="1" customWidth="1"/>
    <col min="5" max="5" width="23.5546875" style="107" hidden="1" customWidth="1"/>
    <col min="6" max="6" width="20.5546875" hidden="1" customWidth="1"/>
    <col min="7" max="7" width="23.77734375" style="109" customWidth="1"/>
    <col min="8" max="8" width="21.77734375" style="112" bestFit="1" customWidth="1"/>
    <col min="9" max="9" width="16.21875" style="110" customWidth="1"/>
    <col min="10" max="10" width="21.88671875" style="111" bestFit="1" customWidth="1"/>
    <col min="11" max="11" width="16.6640625" style="111" customWidth="1"/>
    <col min="12" max="12" width="21.88671875" style="111" bestFit="1" customWidth="1"/>
    <col min="13" max="13" width="14.77734375" style="111" customWidth="1"/>
    <col min="14" max="14" width="20.33203125" style="111" customWidth="1"/>
  </cols>
  <sheetData>
    <row r="1" spans="1:14" x14ac:dyDescent="0.3">
      <c r="A1" s="131" t="s">
        <v>0</v>
      </c>
      <c r="B1" s="132"/>
      <c r="C1" s="132"/>
      <c r="D1" s="132"/>
      <c r="E1" s="132"/>
      <c r="F1" s="132"/>
      <c r="G1" s="132"/>
      <c r="H1" s="133"/>
      <c r="I1" s="137" t="s">
        <v>1</v>
      </c>
      <c r="J1" s="138"/>
      <c r="K1" s="138"/>
      <c r="L1" s="138"/>
      <c r="M1" s="138"/>
      <c r="N1" s="139"/>
    </row>
    <row r="2" spans="1:14" x14ac:dyDescent="0.3">
      <c r="A2" s="134"/>
      <c r="B2" s="135"/>
      <c r="C2" s="135"/>
      <c r="D2" s="135"/>
      <c r="E2" s="135"/>
      <c r="F2" s="135"/>
      <c r="G2" s="135"/>
      <c r="H2" s="136"/>
      <c r="I2" s="140" t="s">
        <v>2</v>
      </c>
      <c r="J2" s="141"/>
      <c r="K2" s="142" t="s">
        <v>3</v>
      </c>
      <c r="L2" s="141"/>
      <c r="M2" s="142" t="s">
        <v>4</v>
      </c>
      <c r="N2" s="143"/>
    </row>
    <row r="3" spans="1:14" ht="28.8" x14ac:dyDescent="0.3">
      <c r="A3" s="1" t="s">
        <v>5</v>
      </c>
      <c r="B3" s="2" t="s">
        <v>6</v>
      </c>
      <c r="C3" s="3" t="s">
        <v>7</v>
      </c>
      <c r="D3" s="3" t="s">
        <v>8</v>
      </c>
      <c r="E3" s="4" t="s">
        <v>9</v>
      </c>
      <c r="F3" s="4" t="s">
        <v>10</v>
      </c>
      <c r="G3" s="3" t="s">
        <v>11</v>
      </c>
      <c r="H3" s="5" t="s">
        <v>12</v>
      </c>
      <c r="I3" s="6" t="s">
        <v>8</v>
      </c>
      <c r="J3" s="3" t="s">
        <v>13</v>
      </c>
      <c r="K3" s="4" t="s">
        <v>8</v>
      </c>
      <c r="L3" s="3" t="s">
        <v>13</v>
      </c>
      <c r="M3" s="4" t="s">
        <v>8</v>
      </c>
      <c r="N3" s="5" t="s">
        <v>13</v>
      </c>
    </row>
    <row r="4" spans="1:14" x14ac:dyDescent="0.3">
      <c r="A4" s="144" t="s">
        <v>14</v>
      </c>
      <c r="B4" s="145"/>
      <c r="C4" s="145"/>
      <c r="D4" s="145"/>
      <c r="E4" s="145"/>
      <c r="F4" s="145"/>
      <c r="G4" s="145"/>
      <c r="H4" s="146"/>
      <c r="I4" s="7"/>
      <c r="J4" s="8"/>
      <c r="K4" s="8"/>
      <c r="L4" s="8"/>
      <c r="M4" s="8"/>
      <c r="N4" s="9"/>
    </row>
    <row r="5" spans="1:14" ht="57.6" x14ac:dyDescent="0.3">
      <c r="A5" s="10" t="s">
        <v>15</v>
      </c>
      <c r="B5" s="11" t="s">
        <v>16</v>
      </c>
      <c r="C5" s="12" t="s">
        <v>7</v>
      </c>
      <c r="D5" s="13">
        <v>4</v>
      </c>
      <c r="E5" s="14">
        <v>13183223.179826923</v>
      </c>
      <c r="F5" s="15">
        <v>3295805.7949567307</v>
      </c>
      <c r="G5" s="16">
        <v>16479028.974783652</v>
      </c>
      <c r="H5" s="17">
        <f t="shared" ref="H5:H12" si="0">G5*D5</f>
        <v>65916115.899134606</v>
      </c>
      <c r="I5" s="18">
        <f>D5/2</f>
        <v>2</v>
      </c>
      <c r="J5" s="19">
        <f>I5*G5</f>
        <v>32958057.949567303</v>
      </c>
      <c r="K5" s="13">
        <f>D5/2</f>
        <v>2</v>
      </c>
      <c r="L5" s="19">
        <f>K5*G5</f>
        <v>32958057.949567303</v>
      </c>
      <c r="M5" s="20">
        <v>0</v>
      </c>
      <c r="N5" s="21">
        <f>M5*G5</f>
        <v>0</v>
      </c>
    </row>
    <row r="6" spans="1:14" ht="43.2" x14ac:dyDescent="0.3">
      <c r="A6" s="10" t="s">
        <v>17</v>
      </c>
      <c r="B6" s="11" t="s">
        <v>18</v>
      </c>
      <c r="C6" s="12" t="s">
        <v>7</v>
      </c>
      <c r="D6" s="13">
        <v>2</v>
      </c>
      <c r="E6" s="14">
        <v>17181413.816331867</v>
      </c>
      <c r="F6" s="15">
        <v>4295353.4540829668</v>
      </c>
      <c r="G6" s="16">
        <v>21476767.270414833</v>
      </c>
      <c r="H6" s="17">
        <f t="shared" si="0"/>
        <v>42953534.540829666</v>
      </c>
      <c r="I6" s="18">
        <f t="shared" ref="I6:I12" si="1">D6/2</f>
        <v>1</v>
      </c>
      <c r="J6" s="19">
        <f t="shared" ref="J6:J35" si="2">I6*G6</f>
        <v>21476767.270414833</v>
      </c>
      <c r="K6" s="13">
        <f t="shared" ref="K6:K12" si="3">D6/2</f>
        <v>1</v>
      </c>
      <c r="L6" s="19">
        <f t="shared" ref="L6:L35" si="4">K6*G6</f>
        <v>21476767.270414833</v>
      </c>
      <c r="M6" s="20">
        <v>0</v>
      </c>
      <c r="N6" s="21">
        <f t="shared" ref="N6:N35" si="5">M6*G6</f>
        <v>0</v>
      </c>
    </row>
    <row r="7" spans="1:14" ht="43.2" x14ac:dyDescent="0.3">
      <c r="A7" s="10" t="s">
        <v>19</v>
      </c>
      <c r="B7" s="11" t="s">
        <v>20</v>
      </c>
      <c r="C7" s="12" t="s">
        <v>7</v>
      </c>
      <c r="D7" s="13">
        <v>1</v>
      </c>
      <c r="E7" s="14">
        <v>8212499.6857938319</v>
      </c>
      <c r="F7" s="15">
        <v>2053124.921448458</v>
      </c>
      <c r="G7" s="16">
        <v>10265624.60724229</v>
      </c>
      <c r="H7" s="17">
        <f t="shared" si="0"/>
        <v>10265624.60724229</v>
      </c>
      <c r="I7" s="18">
        <f t="shared" si="1"/>
        <v>0.5</v>
      </c>
      <c r="J7" s="19">
        <f t="shared" si="2"/>
        <v>5132812.303621145</v>
      </c>
      <c r="K7" s="13">
        <f t="shared" si="3"/>
        <v>0.5</v>
      </c>
      <c r="L7" s="19">
        <f t="shared" si="4"/>
        <v>5132812.303621145</v>
      </c>
      <c r="M7" s="20">
        <v>0</v>
      </c>
      <c r="N7" s="21">
        <f t="shared" si="5"/>
        <v>0</v>
      </c>
    </row>
    <row r="8" spans="1:14" ht="43.2" x14ac:dyDescent="0.3">
      <c r="A8" s="10" t="s">
        <v>21</v>
      </c>
      <c r="B8" s="11" t="s">
        <v>22</v>
      </c>
      <c r="C8" s="12" t="s">
        <v>7</v>
      </c>
      <c r="D8" s="13">
        <v>1</v>
      </c>
      <c r="E8" s="14">
        <v>5402960.3196012052</v>
      </c>
      <c r="F8" s="15">
        <v>1350740.0799003013</v>
      </c>
      <c r="G8" s="16">
        <v>6753700.3995015062</v>
      </c>
      <c r="H8" s="17">
        <f t="shared" si="0"/>
        <v>6753700.3995015062</v>
      </c>
      <c r="I8" s="18">
        <f t="shared" si="1"/>
        <v>0.5</v>
      </c>
      <c r="J8" s="19">
        <f t="shared" si="2"/>
        <v>3376850.1997507531</v>
      </c>
      <c r="K8" s="13">
        <f t="shared" si="3"/>
        <v>0.5</v>
      </c>
      <c r="L8" s="19">
        <f t="shared" si="4"/>
        <v>3376850.1997507531</v>
      </c>
      <c r="M8" s="20">
        <v>0</v>
      </c>
      <c r="N8" s="21">
        <f t="shared" si="5"/>
        <v>0</v>
      </c>
    </row>
    <row r="9" spans="1:14" ht="57.6" x14ac:dyDescent="0.3">
      <c r="A9" s="10" t="s">
        <v>23</v>
      </c>
      <c r="B9" s="11" t="s">
        <v>24</v>
      </c>
      <c r="C9" s="12" t="s">
        <v>7</v>
      </c>
      <c r="D9" s="13">
        <v>2</v>
      </c>
      <c r="E9" s="14">
        <v>64835523.835214451</v>
      </c>
      <c r="F9" s="15">
        <v>20261101.198504515</v>
      </c>
      <c r="G9" s="16">
        <v>81044404.79401806</v>
      </c>
      <c r="H9" s="22">
        <f t="shared" si="0"/>
        <v>162088809.58803612</v>
      </c>
      <c r="I9" s="18">
        <f t="shared" si="1"/>
        <v>1</v>
      </c>
      <c r="J9" s="19">
        <f t="shared" si="2"/>
        <v>81044404.79401806</v>
      </c>
      <c r="K9" s="13">
        <f t="shared" si="3"/>
        <v>1</v>
      </c>
      <c r="L9" s="19">
        <f t="shared" si="4"/>
        <v>81044404.79401806</v>
      </c>
      <c r="M9" s="20">
        <v>0</v>
      </c>
      <c r="N9" s="21">
        <f t="shared" si="5"/>
        <v>0</v>
      </c>
    </row>
    <row r="10" spans="1:14" ht="57.6" x14ac:dyDescent="0.3">
      <c r="A10" s="10" t="s">
        <v>25</v>
      </c>
      <c r="B10" s="11" t="s">
        <v>26</v>
      </c>
      <c r="C10" s="12" t="s">
        <v>7</v>
      </c>
      <c r="D10" s="13">
        <v>1</v>
      </c>
      <c r="E10" s="14">
        <v>41647790.314470917</v>
      </c>
      <c r="F10" s="15">
        <v>5205973.7893088646</v>
      </c>
      <c r="G10" s="16">
        <v>52059737.893088646</v>
      </c>
      <c r="H10" s="22">
        <f t="shared" si="0"/>
        <v>52059737.893088646</v>
      </c>
      <c r="I10" s="18">
        <f t="shared" si="1"/>
        <v>0.5</v>
      </c>
      <c r="J10" s="19">
        <f t="shared" si="2"/>
        <v>26029868.946544323</v>
      </c>
      <c r="K10" s="13">
        <f t="shared" si="3"/>
        <v>0.5</v>
      </c>
      <c r="L10" s="19">
        <f t="shared" si="4"/>
        <v>26029868.946544323</v>
      </c>
      <c r="M10" s="20">
        <v>0</v>
      </c>
      <c r="N10" s="21">
        <f t="shared" si="5"/>
        <v>0</v>
      </c>
    </row>
    <row r="11" spans="1:14" ht="57.6" x14ac:dyDescent="0.3">
      <c r="A11" s="10" t="s">
        <v>27</v>
      </c>
      <c r="B11" s="11" t="s">
        <v>28</v>
      </c>
      <c r="C11" s="12" t="s">
        <v>7</v>
      </c>
      <c r="D11" s="13">
        <v>1</v>
      </c>
      <c r="E11" s="14">
        <v>9314883.833748769</v>
      </c>
      <c r="F11" s="15">
        <v>1164360.4792185961</v>
      </c>
      <c r="G11" s="16">
        <v>11643604.79218596</v>
      </c>
      <c r="H11" s="22">
        <f t="shared" si="0"/>
        <v>11643604.79218596</v>
      </c>
      <c r="I11" s="18">
        <f t="shared" si="1"/>
        <v>0.5</v>
      </c>
      <c r="J11" s="19">
        <f t="shared" si="2"/>
        <v>5821802.3960929802</v>
      </c>
      <c r="K11" s="13">
        <f t="shared" si="3"/>
        <v>0.5</v>
      </c>
      <c r="L11" s="19">
        <f t="shared" si="4"/>
        <v>5821802.3960929802</v>
      </c>
      <c r="M11" s="20">
        <v>0</v>
      </c>
      <c r="N11" s="21">
        <f t="shared" si="5"/>
        <v>0</v>
      </c>
    </row>
    <row r="12" spans="1:14" ht="57.6" x14ac:dyDescent="0.3">
      <c r="A12" s="10" t="s">
        <v>29</v>
      </c>
      <c r="B12" s="11" t="s">
        <v>30</v>
      </c>
      <c r="C12" s="12" t="s">
        <v>7</v>
      </c>
      <c r="D12" s="13">
        <v>1</v>
      </c>
      <c r="E12" s="23">
        <v>114437649.48000002</v>
      </c>
      <c r="F12" s="15">
        <v>14304706.185000002</v>
      </c>
      <c r="G12" s="16">
        <v>143047061.85000002</v>
      </c>
      <c r="H12" s="22">
        <f t="shared" si="0"/>
        <v>143047061.85000002</v>
      </c>
      <c r="I12" s="18">
        <f t="shared" si="1"/>
        <v>0.5</v>
      </c>
      <c r="J12" s="19">
        <f t="shared" si="2"/>
        <v>71523530.925000012</v>
      </c>
      <c r="K12" s="13">
        <f t="shared" si="3"/>
        <v>0.5</v>
      </c>
      <c r="L12" s="19">
        <f t="shared" si="4"/>
        <v>71523530.925000012</v>
      </c>
      <c r="M12" s="20">
        <v>0</v>
      </c>
      <c r="N12" s="21">
        <f t="shared" si="5"/>
        <v>0</v>
      </c>
    </row>
    <row r="13" spans="1:14" x14ac:dyDescent="0.3">
      <c r="A13" s="24"/>
      <c r="B13" s="25"/>
      <c r="C13" s="26"/>
      <c r="D13" s="26"/>
      <c r="E13" s="27"/>
      <c r="F13" s="26"/>
      <c r="G13" s="28"/>
      <c r="H13" s="149">
        <f>SUM(H5:H12)</f>
        <v>494728189.57001877</v>
      </c>
      <c r="I13" s="30"/>
      <c r="J13" s="31">
        <f>SUM(J5:J12)</f>
        <v>247364094.78500938</v>
      </c>
      <c r="K13" s="32"/>
      <c r="L13" s="31">
        <f>SUM(L5:L12)</f>
        <v>247364094.78500938</v>
      </c>
      <c r="M13" s="32"/>
      <c r="N13" s="29">
        <f>SUM(N5:N12)</f>
        <v>0</v>
      </c>
    </row>
    <row r="14" spans="1:14" x14ac:dyDescent="0.3">
      <c r="A14" s="120" t="s">
        <v>31</v>
      </c>
      <c r="B14" s="121"/>
      <c r="C14" s="121"/>
      <c r="D14" s="121"/>
      <c r="E14" s="121"/>
      <c r="F14" s="121"/>
      <c r="G14" s="121"/>
      <c r="H14" s="33"/>
      <c r="I14" s="34"/>
      <c r="J14" s="35"/>
      <c r="K14" s="35"/>
      <c r="L14" s="35"/>
      <c r="M14" s="35"/>
      <c r="N14" s="33"/>
    </row>
    <row r="15" spans="1:14" ht="43.2" x14ac:dyDescent="0.3">
      <c r="A15" s="122" t="s">
        <v>32</v>
      </c>
      <c r="B15" s="11" t="s">
        <v>33</v>
      </c>
      <c r="C15" s="36" t="s">
        <v>7</v>
      </c>
      <c r="D15" s="37">
        <v>2</v>
      </c>
      <c r="E15" s="38">
        <v>10752039.323348019</v>
      </c>
      <c r="F15" s="39">
        <v>4608016.8528634356</v>
      </c>
      <c r="G15" s="40">
        <v>15360056.176211454</v>
      </c>
      <c r="H15" s="41">
        <f>G15*D15</f>
        <v>30720112.352422908</v>
      </c>
      <c r="I15" s="42">
        <v>0</v>
      </c>
      <c r="J15" s="43">
        <f t="shared" si="2"/>
        <v>0</v>
      </c>
      <c r="K15" s="20">
        <v>0</v>
      </c>
      <c r="L15" s="43">
        <f t="shared" si="4"/>
        <v>0</v>
      </c>
      <c r="M15" s="20">
        <v>2</v>
      </c>
      <c r="N15" s="21">
        <f t="shared" si="5"/>
        <v>30720112.352422908</v>
      </c>
    </row>
    <row r="16" spans="1:14" ht="43.2" x14ac:dyDescent="0.3">
      <c r="A16" s="123"/>
      <c r="B16" s="11" t="s">
        <v>34</v>
      </c>
      <c r="C16" s="36" t="s">
        <v>7</v>
      </c>
      <c r="D16" s="37">
        <v>2</v>
      </c>
      <c r="E16" s="38">
        <v>53760196.616740085</v>
      </c>
      <c r="F16" s="39">
        <v>23040084.264317177</v>
      </c>
      <c r="G16" s="40">
        <v>76800280.881057262</v>
      </c>
      <c r="H16" s="41">
        <f t="shared" ref="H16:H23" si="6">G16*D16</f>
        <v>153600561.76211452</v>
      </c>
      <c r="I16" s="42">
        <v>0.5</v>
      </c>
      <c r="J16" s="43">
        <f t="shared" si="2"/>
        <v>38400140.440528631</v>
      </c>
      <c r="K16" s="20">
        <v>0.5</v>
      </c>
      <c r="L16" s="43">
        <f t="shared" si="4"/>
        <v>38400140.440528631</v>
      </c>
      <c r="M16" s="20">
        <v>1</v>
      </c>
      <c r="N16" s="21">
        <f t="shared" si="5"/>
        <v>76800280.881057262</v>
      </c>
    </row>
    <row r="17" spans="1:14" ht="28.8" x14ac:dyDescent="0.3">
      <c r="A17" s="123"/>
      <c r="B17" s="11" t="s">
        <v>35</v>
      </c>
      <c r="C17" s="36" t="s">
        <v>7</v>
      </c>
      <c r="D17" s="37">
        <v>1</v>
      </c>
      <c r="E17" s="38">
        <v>11637970.682160821</v>
      </c>
      <c r="F17" s="39">
        <v>4987701.7209260659</v>
      </c>
      <c r="G17" s="44">
        <v>16625672.403086886</v>
      </c>
      <c r="H17" s="41">
        <f t="shared" si="6"/>
        <v>16625672.403086886</v>
      </c>
      <c r="I17" s="42">
        <v>0</v>
      </c>
      <c r="J17" s="43">
        <f t="shared" si="2"/>
        <v>0</v>
      </c>
      <c r="K17" s="20">
        <v>0</v>
      </c>
      <c r="L17" s="43">
        <f t="shared" si="4"/>
        <v>0</v>
      </c>
      <c r="M17" s="20">
        <v>1</v>
      </c>
      <c r="N17" s="21">
        <f t="shared" si="5"/>
        <v>16625672.403086886</v>
      </c>
    </row>
    <row r="18" spans="1:14" ht="28.8" x14ac:dyDescent="0.3">
      <c r="A18" s="124"/>
      <c r="B18" s="11" t="s">
        <v>36</v>
      </c>
      <c r="C18" s="36" t="s">
        <v>7</v>
      </c>
      <c r="D18" s="37">
        <v>1</v>
      </c>
      <c r="E18" s="38">
        <v>10080036.865638766</v>
      </c>
      <c r="F18" s="39">
        <v>4320015.7995594712</v>
      </c>
      <c r="G18" s="40">
        <v>14400052.665198239</v>
      </c>
      <c r="H18" s="41">
        <f t="shared" si="6"/>
        <v>14400052.665198239</v>
      </c>
      <c r="I18" s="42">
        <v>0</v>
      </c>
      <c r="J18" s="43">
        <f t="shared" si="2"/>
        <v>0</v>
      </c>
      <c r="K18" s="20">
        <v>0</v>
      </c>
      <c r="L18" s="43">
        <f t="shared" si="4"/>
        <v>0</v>
      </c>
      <c r="M18" s="20">
        <v>1</v>
      </c>
      <c r="N18" s="21">
        <f t="shared" si="5"/>
        <v>14400052.665198239</v>
      </c>
    </row>
    <row r="19" spans="1:14" ht="86.4" x14ac:dyDescent="0.3">
      <c r="A19" s="122" t="s">
        <v>37</v>
      </c>
      <c r="B19" s="45" t="s">
        <v>38</v>
      </c>
      <c r="C19" s="36" t="s">
        <v>7</v>
      </c>
      <c r="D19" s="46">
        <v>4</v>
      </c>
      <c r="E19" s="38">
        <v>20321068.496208899</v>
      </c>
      <c r="F19" s="39">
        <v>8709029.3555181008</v>
      </c>
      <c r="G19" s="40">
        <v>29030097.851727001</v>
      </c>
      <c r="H19" s="41">
        <f t="shared" si="6"/>
        <v>116120391.40690801</v>
      </c>
      <c r="I19" s="42">
        <v>1</v>
      </c>
      <c r="J19" s="43">
        <f t="shared" si="2"/>
        <v>29030097.851727001</v>
      </c>
      <c r="K19" s="20">
        <v>2</v>
      </c>
      <c r="L19" s="43">
        <f t="shared" si="4"/>
        <v>58060195.703454003</v>
      </c>
      <c r="M19" s="20">
        <v>1</v>
      </c>
      <c r="N19" s="21">
        <f t="shared" si="5"/>
        <v>29030097.851727001</v>
      </c>
    </row>
    <row r="20" spans="1:14" ht="57.6" x14ac:dyDescent="0.3">
      <c r="A20" s="123"/>
      <c r="B20" s="47" t="s">
        <v>39</v>
      </c>
      <c r="C20" s="36" t="s">
        <v>7</v>
      </c>
      <c r="D20" s="13">
        <v>4</v>
      </c>
      <c r="E20" s="38">
        <v>10160534.248104464</v>
      </c>
      <c r="F20" s="39">
        <v>4354514.677759056</v>
      </c>
      <c r="G20" s="40">
        <v>14515048.925863521</v>
      </c>
      <c r="H20" s="41">
        <f t="shared" si="6"/>
        <v>58060195.703454085</v>
      </c>
      <c r="I20" s="42">
        <v>0</v>
      </c>
      <c r="J20" s="43">
        <f t="shared" si="2"/>
        <v>0</v>
      </c>
      <c r="K20" s="20">
        <v>2</v>
      </c>
      <c r="L20" s="43">
        <f t="shared" si="4"/>
        <v>29030097.851727042</v>
      </c>
      <c r="M20" s="20">
        <v>2</v>
      </c>
      <c r="N20" s="21">
        <f t="shared" si="5"/>
        <v>29030097.851727042</v>
      </c>
    </row>
    <row r="21" spans="1:14" ht="57.6" x14ac:dyDescent="0.3">
      <c r="A21" s="123"/>
      <c r="B21" s="47" t="s">
        <v>40</v>
      </c>
      <c r="C21" s="36" t="s">
        <v>7</v>
      </c>
      <c r="D21" s="46">
        <v>28</v>
      </c>
      <c r="E21" s="38">
        <v>541895.15989890485</v>
      </c>
      <c r="F21" s="39">
        <v>232240.78281381636</v>
      </c>
      <c r="G21" s="40">
        <v>774135.94271272118</v>
      </c>
      <c r="H21" s="41">
        <f t="shared" si="6"/>
        <v>21675806.395956192</v>
      </c>
      <c r="I21" s="42">
        <v>2</v>
      </c>
      <c r="J21" s="43">
        <f t="shared" si="2"/>
        <v>1548271.8854254424</v>
      </c>
      <c r="K21" s="48">
        <v>6</v>
      </c>
      <c r="L21" s="43">
        <f t="shared" si="4"/>
        <v>4644815.6562763266</v>
      </c>
      <c r="M21" s="48">
        <f>D21-I21-K21</f>
        <v>20</v>
      </c>
      <c r="N21" s="21">
        <f t="shared" si="5"/>
        <v>15482718.854254425</v>
      </c>
    </row>
    <row r="22" spans="1:14" ht="28.8" x14ac:dyDescent="0.3">
      <c r="A22" s="123"/>
      <c r="B22" s="11" t="s">
        <v>35</v>
      </c>
      <c r="C22" s="12" t="s">
        <v>7</v>
      </c>
      <c r="D22" s="46">
        <v>1</v>
      </c>
      <c r="E22" s="38">
        <v>10747378.997472601</v>
      </c>
      <c r="F22" s="39">
        <v>4606019.5703453999</v>
      </c>
      <c r="G22" s="40">
        <v>15353398.567818001</v>
      </c>
      <c r="H22" s="41">
        <f t="shared" si="6"/>
        <v>15353398.567818001</v>
      </c>
      <c r="I22" s="42">
        <v>0</v>
      </c>
      <c r="J22" s="43">
        <f t="shared" si="2"/>
        <v>0</v>
      </c>
      <c r="K22" s="20">
        <v>0</v>
      </c>
      <c r="L22" s="43">
        <f t="shared" si="4"/>
        <v>0</v>
      </c>
      <c r="M22" s="20">
        <v>1</v>
      </c>
      <c r="N22" s="21">
        <f t="shared" si="5"/>
        <v>15353398.567818001</v>
      </c>
    </row>
    <row r="23" spans="1:14" ht="28.8" x14ac:dyDescent="0.3">
      <c r="A23" s="124"/>
      <c r="B23" s="11" t="s">
        <v>36</v>
      </c>
      <c r="C23" s="36" t="s">
        <v>7</v>
      </c>
      <c r="D23" s="46">
        <v>1</v>
      </c>
      <c r="E23" s="38">
        <v>10160534.248104464</v>
      </c>
      <c r="F23" s="39">
        <v>4354514.677759056</v>
      </c>
      <c r="G23" s="40">
        <v>14515048.925863521</v>
      </c>
      <c r="H23" s="41">
        <f t="shared" si="6"/>
        <v>14515048.925863521</v>
      </c>
      <c r="I23" s="42">
        <v>1</v>
      </c>
      <c r="J23" s="43">
        <f t="shared" si="2"/>
        <v>14515048.925863521</v>
      </c>
      <c r="K23" s="20">
        <v>0</v>
      </c>
      <c r="L23" s="43">
        <f t="shared" si="4"/>
        <v>0</v>
      </c>
      <c r="M23" s="20">
        <v>0</v>
      </c>
      <c r="N23" s="21">
        <f t="shared" si="5"/>
        <v>0</v>
      </c>
    </row>
    <row r="24" spans="1:14" x14ac:dyDescent="0.3">
      <c r="A24" s="24"/>
      <c r="B24" s="25"/>
      <c r="C24" s="49"/>
      <c r="D24" s="50"/>
      <c r="E24" s="51"/>
      <c r="F24" s="50"/>
      <c r="G24" s="32"/>
      <c r="H24" s="150">
        <f>SUM(H15:H23)</f>
        <v>441071240.18282235</v>
      </c>
      <c r="I24" s="30"/>
      <c r="J24" s="53">
        <f>SUM(J15:J23)</f>
        <v>83493559.103544608</v>
      </c>
      <c r="K24" s="32"/>
      <c r="L24" s="53">
        <f>SUM(L15:L23)</f>
        <v>130135249.651986</v>
      </c>
      <c r="M24" s="32"/>
      <c r="N24" s="52">
        <f>SUM(N15:N23)</f>
        <v>227442431.42729175</v>
      </c>
    </row>
    <row r="25" spans="1:14" x14ac:dyDescent="0.3">
      <c r="A25" s="54" t="s">
        <v>41</v>
      </c>
      <c r="B25" s="55"/>
      <c r="C25" s="55"/>
      <c r="D25" s="55"/>
      <c r="E25" s="55"/>
      <c r="F25" s="55"/>
      <c r="G25" s="55"/>
      <c r="H25" s="56"/>
      <c r="I25" s="54"/>
      <c r="J25" s="55"/>
      <c r="K25" s="55"/>
      <c r="L25" s="55"/>
      <c r="M25" s="55"/>
      <c r="N25" s="56"/>
    </row>
    <row r="26" spans="1:14" ht="86.4" x14ac:dyDescent="0.3">
      <c r="A26" s="57" t="s">
        <v>42</v>
      </c>
      <c r="B26" s="58" t="s">
        <v>43</v>
      </c>
      <c r="C26" s="59" t="s">
        <v>7</v>
      </c>
      <c r="D26" s="60">
        <v>1</v>
      </c>
      <c r="E26" s="61">
        <v>20414719.792313069</v>
      </c>
      <c r="F26" s="62">
        <v>7392857.1428571437</v>
      </c>
      <c r="G26" s="63">
        <v>27807576.935170215</v>
      </c>
      <c r="H26" s="64">
        <f>G26*D26</f>
        <v>27807576.935170215</v>
      </c>
      <c r="I26" s="42">
        <v>0.5</v>
      </c>
      <c r="J26" s="43">
        <f t="shared" si="2"/>
        <v>13903788.467585107</v>
      </c>
      <c r="K26" s="20">
        <v>0.5</v>
      </c>
      <c r="L26" s="43">
        <f t="shared" si="4"/>
        <v>13903788.467585107</v>
      </c>
      <c r="M26" s="20">
        <v>0</v>
      </c>
      <c r="N26" s="21">
        <f t="shared" si="5"/>
        <v>0</v>
      </c>
    </row>
    <row r="27" spans="1:14" x14ac:dyDescent="0.3">
      <c r="A27" s="65"/>
      <c r="B27" s="66"/>
      <c r="C27" s="49"/>
      <c r="D27" s="67"/>
      <c r="E27" s="68"/>
      <c r="F27" s="67"/>
      <c r="G27" s="69"/>
      <c r="H27" s="151">
        <f>SUM(H26:H26)</f>
        <v>27807576.935170215</v>
      </c>
      <c r="I27" s="30"/>
      <c r="J27" s="71">
        <f>SUM(J26:J26)</f>
        <v>13903788.467585107</v>
      </c>
      <c r="K27" s="32"/>
      <c r="L27" s="71">
        <f>SUM(L26:L26)</f>
        <v>13903788.467585107</v>
      </c>
      <c r="M27" s="32"/>
      <c r="N27" s="70">
        <f>SUM(N26:N26)</f>
        <v>0</v>
      </c>
    </row>
    <row r="28" spans="1:14" x14ac:dyDescent="0.3">
      <c r="A28" s="125" t="s">
        <v>44</v>
      </c>
      <c r="B28" s="126"/>
      <c r="C28" s="72"/>
      <c r="D28" s="72"/>
      <c r="E28" s="72"/>
      <c r="F28" s="72"/>
      <c r="G28" s="72"/>
      <c r="H28" s="73"/>
      <c r="I28" s="74"/>
      <c r="J28" s="72"/>
      <c r="K28" s="72"/>
      <c r="L28" s="72"/>
      <c r="M28" s="72"/>
      <c r="N28" s="73"/>
    </row>
    <row r="29" spans="1:14" ht="43.2" x14ac:dyDescent="0.3">
      <c r="A29" s="10" t="s">
        <v>45</v>
      </c>
      <c r="B29" s="147" t="s">
        <v>46</v>
      </c>
      <c r="C29" s="36" t="s">
        <v>7</v>
      </c>
      <c r="D29" s="46">
        <v>1</v>
      </c>
      <c r="E29" s="43">
        <v>14385279.4581</v>
      </c>
      <c r="F29" s="43">
        <v>0</v>
      </c>
      <c r="G29" s="75">
        <v>14385279.4581</v>
      </c>
      <c r="H29" s="76">
        <f>G29*D29</f>
        <v>14385279.4581</v>
      </c>
      <c r="I29" s="42">
        <v>1</v>
      </c>
      <c r="J29" s="43">
        <f t="shared" si="2"/>
        <v>14385279.4581</v>
      </c>
      <c r="K29" s="20">
        <v>0</v>
      </c>
      <c r="L29" s="43">
        <f t="shared" si="4"/>
        <v>0</v>
      </c>
      <c r="M29" s="20">
        <v>0</v>
      </c>
      <c r="N29" s="21">
        <f t="shared" si="5"/>
        <v>0</v>
      </c>
    </row>
    <row r="30" spans="1:14" ht="28.8" x14ac:dyDescent="0.3">
      <c r="A30" s="10" t="s">
        <v>47</v>
      </c>
      <c r="B30" s="147" t="s">
        <v>48</v>
      </c>
      <c r="C30" s="36" t="s">
        <v>7</v>
      </c>
      <c r="D30" s="46">
        <v>2</v>
      </c>
      <c r="E30" s="77">
        <v>1000000</v>
      </c>
      <c r="F30" s="43">
        <v>0</v>
      </c>
      <c r="G30" s="75">
        <v>1000000</v>
      </c>
      <c r="H30" s="76">
        <f t="shared" ref="H30:H35" si="7">G30*D30</f>
        <v>2000000</v>
      </c>
      <c r="I30" s="42">
        <v>2</v>
      </c>
      <c r="J30" s="43">
        <f t="shared" si="2"/>
        <v>2000000</v>
      </c>
      <c r="K30" s="20">
        <v>0</v>
      </c>
      <c r="L30" s="43">
        <f t="shared" si="4"/>
        <v>0</v>
      </c>
      <c r="M30" s="20">
        <v>0</v>
      </c>
      <c r="N30" s="21">
        <f t="shared" si="5"/>
        <v>0</v>
      </c>
    </row>
    <row r="31" spans="1:14" ht="57.6" x14ac:dyDescent="0.3">
      <c r="A31" s="78" t="s">
        <v>49</v>
      </c>
      <c r="B31" s="147" t="s">
        <v>50</v>
      </c>
      <c r="C31" s="36" t="s">
        <v>7</v>
      </c>
      <c r="D31" s="46">
        <v>1</v>
      </c>
      <c r="E31" s="43">
        <v>25695097.333092265</v>
      </c>
      <c r="F31" s="43">
        <v>0</v>
      </c>
      <c r="G31" s="75">
        <v>25695097.333092265</v>
      </c>
      <c r="H31" s="76">
        <f t="shared" si="7"/>
        <v>25695097.333092265</v>
      </c>
      <c r="I31" s="42">
        <v>1</v>
      </c>
      <c r="J31" s="43">
        <f t="shared" si="2"/>
        <v>25695097.333092265</v>
      </c>
      <c r="K31" s="20">
        <v>0</v>
      </c>
      <c r="L31" s="43">
        <f t="shared" si="4"/>
        <v>0</v>
      </c>
      <c r="M31" s="20">
        <v>0</v>
      </c>
      <c r="N31" s="21">
        <f t="shared" si="5"/>
        <v>0</v>
      </c>
    </row>
    <row r="32" spans="1:14" ht="43.2" x14ac:dyDescent="0.3">
      <c r="A32" s="78" t="s">
        <v>51</v>
      </c>
      <c r="B32" s="11" t="s">
        <v>52</v>
      </c>
      <c r="C32" s="36" t="s">
        <v>7</v>
      </c>
      <c r="D32" s="46">
        <v>1</v>
      </c>
      <c r="E32" s="43">
        <v>25695097.333092265</v>
      </c>
      <c r="F32" s="43">
        <v>0</v>
      </c>
      <c r="G32" s="75">
        <v>25695097.333092265</v>
      </c>
      <c r="H32" s="76">
        <f t="shared" si="7"/>
        <v>25695097.333092265</v>
      </c>
      <c r="I32" s="42">
        <v>0</v>
      </c>
      <c r="J32" s="43">
        <f t="shared" si="2"/>
        <v>0</v>
      </c>
      <c r="K32" s="20">
        <v>1</v>
      </c>
      <c r="L32" s="43">
        <f t="shared" si="4"/>
        <v>25695097.333092265</v>
      </c>
      <c r="M32" s="20">
        <v>0</v>
      </c>
      <c r="N32" s="21">
        <f t="shared" si="5"/>
        <v>0</v>
      </c>
    </row>
    <row r="33" spans="1:14" ht="43.2" x14ac:dyDescent="0.3">
      <c r="A33" s="78" t="s">
        <v>53</v>
      </c>
      <c r="B33" s="11" t="s">
        <v>54</v>
      </c>
      <c r="C33" s="36" t="s">
        <v>7</v>
      </c>
      <c r="D33" s="46">
        <v>1</v>
      </c>
      <c r="E33" s="43">
        <v>68520259.554912731</v>
      </c>
      <c r="F33" s="43">
        <v>0</v>
      </c>
      <c r="G33" s="75">
        <v>68520259.554912731</v>
      </c>
      <c r="H33" s="76">
        <f t="shared" si="7"/>
        <v>68520259.554912731</v>
      </c>
      <c r="I33" s="42">
        <v>1</v>
      </c>
      <c r="J33" s="43">
        <f t="shared" si="2"/>
        <v>68520259.554912731</v>
      </c>
      <c r="K33" s="20">
        <v>0</v>
      </c>
      <c r="L33" s="43">
        <f t="shared" si="4"/>
        <v>0</v>
      </c>
      <c r="M33" s="20">
        <v>0</v>
      </c>
      <c r="N33" s="21">
        <f t="shared" si="5"/>
        <v>0</v>
      </c>
    </row>
    <row r="34" spans="1:14" ht="57.6" x14ac:dyDescent="0.3">
      <c r="A34" s="78" t="s">
        <v>55</v>
      </c>
      <c r="B34" s="11" t="s">
        <v>56</v>
      </c>
      <c r="C34" s="36" t="s">
        <v>7</v>
      </c>
      <c r="D34" s="46">
        <v>1</v>
      </c>
      <c r="E34" s="43">
        <v>10278038.933236916</v>
      </c>
      <c r="F34" s="43">
        <v>0</v>
      </c>
      <c r="G34" s="75">
        <v>10278038.933236916</v>
      </c>
      <c r="H34" s="76">
        <f t="shared" si="7"/>
        <v>10278038.933236916</v>
      </c>
      <c r="I34" s="42">
        <v>0</v>
      </c>
      <c r="J34" s="43">
        <f t="shared" si="2"/>
        <v>0</v>
      </c>
      <c r="K34" s="20">
        <v>1</v>
      </c>
      <c r="L34" s="43">
        <f t="shared" si="4"/>
        <v>10278038.933236916</v>
      </c>
      <c r="M34" s="20">
        <v>0</v>
      </c>
      <c r="N34" s="21">
        <f t="shared" si="5"/>
        <v>0</v>
      </c>
    </row>
    <row r="35" spans="1:14" ht="72" x14ac:dyDescent="0.3">
      <c r="A35" s="78" t="s">
        <v>57</v>
      </c>
      <c r="B35" s="11" t="s">
        <v>58</v>
      </c>
      <c r="C35" s="36" t="s">
        <v>7</v>
      </c>
      <c r="D35" s="46">
        <v>1</v>
      </c>
      <c r="E35" s="43">
        <v>28498703.107157901</v>
      </c>
      <c r="F35" s="43">
        <v>0</v>
      </c>
      <c r="G35" s="75">
        <v>28498703.107157901</v>
      </c>
      <c r="H35" s="76">
        <f t="shared" si="7"/>
        <v>28498703.107157901</v>
      </c>
      <c r="I35" s="79">
        <v>0</v>
      </c>
      <c r="J35" s="43">
        <f t="shared" si="2"/>
        <v>0</v>
      </c>
      <c r="K35" s="80">
        <v>1</v>
      </c>
      <c r="L35" s="43">
        <f t="shared" si="4"/>
        <v>28498703.107157901</v>
      </c>
      <c r="M35" s="80">
        <v>0</v>
      </c>
      <c r="N35" s="21">
        <f t="shared" si="5"/>
        <v>0</v>
      </c>
    </row>
    <row r="36" spans="1:14" x14ac:dyDescent="0.3">
      <c r="A36" s="65"/>
      <c r="B36" s="66"/>
      <c r="C36" s="66"/>
      <c r="D36" s="66"/>
      <c r="E36" s="81"/>
      <c r="F36" s="66"/>
      <c r="G36" s="82"/>
      <c r="H36" s="148">
        <f>SUM(H29:H35)</f>
        <v>175072475.71959209</v>
      </c>
      <c r="I36" s="84"/>
      <c r="J36" s="85">
        <f>SUM(J29:J35)</f>
        <v>110600636.34610499</v>
      </c>
      <c r="K36" s="86"/>
      <c r="L36" s="85">
        <f>SUM(L29:L35)</f>
        <v>64471839.373487085</v>
      </c>
      <c r="M36" s="86"/>
      <c r="N36" s="83">
        <f>SUM(N29:N35)</f>
        <v>0</v>
      </c>
    </row>
    <row r="37" spans="1:14" x14ac:dyDescent="0.3">
      <c r="A37" s="87"/>
      <c r="D37" s="127" t="s">
        <v>59</v>
      </c>
      <c r="E37" s="128"/>
      <c r="F37" s="128"/>
      <c r="G37" s="129"/>
      <c r="H37" s="88">
        <f>SUM(H4:H36)/2</f>
        <v>1138679482.4076035</v>
      </c>
      <c r="I37" s="89"/>
      <c r="J37" s="90">
        <f>SUM(J4:J36)/2</f>
        <v>455362078.70224398</v>
      </c>
      <c r="K37" s="91"/>
      <c r="L37" s="90">
        <f>SUM(L4:L36)/2</f>
        <v>455874972.27806759</v>
      </c>
      <c r="M37" s="91"/>
      <c r="N37" s="92">
        <f>SUM(N4:N36)/2</f>
        <v>227442431.42729175</v>
      </c>
    </row>
    <row r="38" spans="1:14" x14ac:dyDescent="0.3">
      <c r="A38" s="87"/>
      <c r="D38" s="130" t="s">
        <v>5</v>
      </c>
      <c r="E38" s="130"/>
      <c r="F38" s="130"/>
      <c r="G38" s="130"/>
      <c r="H38" s="93"/>
      <c r="I38" s="94"/>
      <c r="J38" s="95"/>
      <c r="K38" s="91"/>
      <c r="L38" s="95"/>
      <c r="M38" s="91"/>
      <c r="N38" s="96"/>
    </row>
    <row r="39" spans="1:14" x14ac:dyDescent="0.3">
      <c r="A39" s="87"/>
      <c r="D39" s="116" t="s">
        <v>60</v>
      </c>
      <c r="E39" s="116"/>
      <c r="F39" s="119">
        <v>0.309</v>
      </c>
      <c r="G39" s="119"/>
      <c r="H39" s="97">
        <f>H37*F39</f>
        <v>351851960.06394947</v>
      </c>
      <c r="I39" s="94"/>
      <c r="J39" s="98">
        <f>J37*F39</f>
        <v>140706882.31899339</v>
      </c>
      <c r="K39" s="91"/>
      <c r="L39" s="98">
        <f>L37*F39</f>
        <v>140865366.43392289</v>
      </c>
      <c r="M39" s="91"/>
      <c r="N39" s="99">
        <f>N37*F39</f>
        <v>70279711.311033145</v>
      </c>
    </row>
    <row r="40" spans="1:14" x14ac:dyDescent="0.3">
      <c r="A40" s="87"/>
      <c r="D40" s="116" t="s">
        <v>61</v>
      </c>
      <c r="E40" s="116"/>
      <c r="F40" s="117"/>
      <c r="G40" s="117"/>
      <c r="H40" s="93"/>
      <c r="I40" s="94"/>
      <c r="J40" s="95"/>
      <c r="K40" s="91"/>
      <c r="L40" s="95"/>
      <c r="M40" s="91"/>
      <c r="N40" s="96"/>
    </row>
    <row r="41" spans="1:14" x14ac:dyDescent="0.3">
      <c r="A41" s="87"/>
      <c r="D41" s="116" t="s">
        <v>62</v>
      </c>
      <c r="E41" s="116"/>
      <c r="F41" s="117">
        <v>0.03</v>
      </c>
      <c r="G41" s="117"/>
      <c r="H41" s="97">
        <f>H37*F41</f>
        <v>34160384.472228102</v>
      </c>
      <c r="I41" s="94"/>
      <c r="J41" s="98">
        <f>J37*F41</f>
        <v>13660862.361067319</v>
      </c>
      <c r="K41" s="91"/>
      <c r="L41" s="98">
        <f>L37*F41</f>
        <v>13676249.168342028</v>
      </c>
      <c r="M41" s="91"/>
      <c r="N41" s="99">
        <f>N37*F41</f>
        <v>6823272.9428187525</v>
      </c>
    </row>
    <row r="42" spans="1:14" x14ac:dyDescent="0.3">
      <c r="A42" s="87"/>
      <c r="D42" s="116" t="s">
        <v>63</v>
      </c>
      <c r="E42" s="116"/>
      <c r="F42" s="117">
        <v>0.19</v>
      </c>
      <c r="G42" s="117"/>
      <c r="H42" s="97">
        <f>H41*F42</f>
        <v>6490473.0497233393</v>
      </c>
      <c r="I42" s="94"/>
      <c r="J42" s="98">
        <f>J41*F42</f>
        <v>2595563.8486027909</v>
      </c>
      <c r="K42" s="91"/>
      <c r="L42" s="98">
        <f>L41*F42</f>
        <v>2598487.3419849854</v>
      </c>
      <c r="M42" s="91"/>
      <c r="N42" s="99">
        <f>N41*F42</f>
        <v>1296421.859135563</v>
      </c>
    </row>
    <row r="43" spans="1:14" ht="15" thickBot="1" x14ac:dyDescent="0.35">
      <c r="A43" s="100"/>
      <c r="B43" s="101"/>
      <c r="C43" s="101"/>
      <c r="D43" s="118" t="s">
        <v>64</v>
      </c>
      <c r="E43" s="118"/>
      <c r="F43" s="118"/>
      <c r="G43" s="118"/>
      <c r="H43" s="102">
        <f>SUM(H37:H42)</f>
        <v>1531182299.9935043</v>
      </c>
      <c r="I43" s="103"/>
      <c r="J43" s="104">
        <f>SUM(J37:J42)</f>
        <v>612325387.23090744</v>
      </c>
      <c r="K43" s="105"/>
      <c r="L43" s="104">
        <f>SUM(L37:L42)</f>
        <v>613015075.22231746</v>
      </c>
      <c r="M43" s="105"/>
      <c r="N43" s="106">
        <f>SUM(N37:N42)</f>
        <v>305841837.54027921</v>
      </c>
    </row>
    <row r="44" spans="1:14" x14ac:dyDescent="0.3">
      <c r="G44" s="108"/>
      <c r="H44" s="109"/>
    </row>
    <row r="45" spans="1:14" x14ac:dyDescent="0.3">
      <c r="J45" s="113"/>
    </row>
    <row r="47" spans="1:14" x14ac:dyDescent="0.3">
      <c r="G47" s="114"/>
      <c r="H47" s="114"/>
    </row>
    <row r="48" spans="1:14" x14ac:dyDescent="0.3">
      <c r="G48" s="114"/>
      <c r="H48" s="114"/>
    </row>
    <row r="49" spans="2:8" x14ac:dyDescent="0.3">
      <c r="G49" s="114"/>
      <c r="H49" s="114"/>
    </row>
    <row r="50" spans="2:8" x14ac:dyDescent="0.3">
      <c r="B50" s="115"/>
      <c r="G50" s="114"/>
      <c r="H50" s="114"/>
    </row>
    <row r="56" spans="2:8" x14ac:dyDescent="0.3">
      <c r="B56" s="115"/>
    </row>
    <row r="60" spans="2:8" x14ac:dyDescent="0.3">
      <c r="B60" s="115"/>
    </row>
  </sheetData>
  <mergeCells count="21">
    <mergeCell ref="D38:G38"/>
    <mergeCell ref="A1:H2"/>
    <mergeCell ref="I1:N1"/>
    <mergeCell ref="I2:J2"/>
    <mergeCell ref="K2:L2"/>
    <mergeCell ref="M2:N2"/>
    <mergeCell ref="A4:H4"/>
    <mergeCell ref="A14:G14"/>
    <mergeCell ref="A15:A18"/>
    <mergeCell ref="A19:A23"/>
    <mergeCell ref="A28:B28"/>
    <mergeCell ref="D37:G37"/>
    <mergeCell ref="D42:E42"/>
    <mergeCell ref="F42:G42"/>
    <mergeCell ref="D43:G43"/>
    <mergeCell ref="D39:E39"/>
    <mergeCell ref="F39:G39"/>
    <mergeCell ref="D40:E40"/>
    <mergeCell ref="F40:G40"/>
    <mergeCell ref="D41:E41"/>
    <mergeCell ref="F41:G41"/>
  </mergeCells>
  <pageMargins left="0.7" right="0.7" top="0.75" bottom="0.75" header="0.3" footer="0.3"/>
  <pageSetup scale="25" orientation="portrait" r:id="rId1"/>
  <rowBreaks count="1" manualBreakCount="1">
    <brk id="2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DET FINAL </vt:lpstr>
      <vt:lpstr>PRESUPUESTO DET FINAL  (MOD)</vt:lpstr>
      <vt:lpstr>'PRESUPUESTO DET FINAL '!Área_de_impresión</vt:lpstr>
      <vt:lpstr>'PRESUPUESTO DET FINAL  (MOD)'!Área_de_impresión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Vladimir Correa Campo</cp:lastModifiedBy>
  <dcterms:created xsi:type="dcterms:W3CDTF">2026-08-03T20:19:29Z</dcterms:created>
  <dcterms:modified xsi:type="dcterms:W3CDTF">2026-09-03T14:45:02Z</dcterms:modified>
</cp:coreProperties>
</file>