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IRECCIÓN CONTRACTUAL\1 CONTRACTUAL\PROCESOS 2026\PROCESOS 2026\SEGUROS\PARA PUBLICAR\"/>
    </mc:Choice>
  </mc:AlternateContent>
  <xr:revisionPtr revIDLastSave="0" documentId="8_{4786593F-C354-4594-86C5-2CEF39BBCFE8}" xr6:coauthVersionLast="47" xr6:coauthVersionMax="47" xr10:uidLastSave="{00000000-0000-0000-0000-000000000000}"/>
  <bookViews>
    <workbookView xWindow="-120" yWindow="-120" windowWidth="29040" windowHeight="15720" tabRatio="878" firstSheet="1" activeTab="1" xr2:uid="{00000000-000D-0000-FFFF-FFFF00000000}"/>
  </bookViews>
  <sheets>
    <sheet name="COMPAÑIAS GENERALES" sheetId="6" r:id="rId1"/>
    <sheet name="COMPAÑIAS VIDA" sheetId="5" r:id="rId2"/>
    <sheet name="LIQUIDEZ" sheetId="8" r:id="rId3"/>
    <sheet name="ENDEUDAMIENTO" sheetId="9" r:id="rId4"/>
    <sheet name="COBERTURA DE INTERESES" sheetId="10" r:id="rId5"/>
    <sheet name="RENTABILIDAD DEL PATRIMONIO" sheetId="11" r:id="rId6"/>
    <sheet name="RENTABILIDAD DEL ACTIVO" sheetId="12" r:id="rId7"/>
    <sheet name="CAPITAL DE TRABAJO" sheetId="13" r:id="rId8"/>
  </sheets>
  <definedNames>
    <definedName name="_xlnm._FilterDatabase" localSheetId="3" hidden="1">ENDEUDAMIENTO!$A$2:$B$24</definedName>
    <definedName name="_xlnm._FilterDatabase" localSheetId="2" hidden="1">LIQUIDEZ!$A$2:$B$24</definedName>
    <definedName name="_xlnm.Print_Area" localSheetId="0">'COMPAÑIAS GENERALES'!$A$1:$Q$15</definedName>
    <definedName name="_xlnm.Print_Area" localSheetId="1">'COMPAÑIAS VIDA'!$A$4:$Q$9</definedName>
    <definedName name="_xlnm.Print_Titles" localSheetId="0">'COMPAÑIAS GENERALES'!$1:$4</definedName>
    <definedName name="_xlnm.Print_Titles" localSheetId="1">'COMPAÑIAS VIDA'!$4:$4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1" i="9" l="1"/>
  <c r="D9" i="8"/>
  <c r="M14" i="6"/>
  <c r="B11" i="9" s="1"/>
  <c r="O7" i="5"/>
  <c r="B18" i="11" s="1"/>
  <c r="O8" i="5"/>
  <c r="B19" i="11" s="1"/>
  <c r="O9" i="5"/>
  <c r="O10" i="5"/>
  <c r="B21" i="11" s="1"/>
  <c r="O11" i="5"/>
  <c r="O12" i="5"/>
  <c r="O13" i="5"/>
  <c r="B24" i="11" s="1"/>
  <c r="O14" i="5"/>
  <c r="O15" i="5"/>
  <c r="B26" i="11" s="1"/>
  <c r="O6" i="5"/>
  <c r="P7" i="5"/>
  <c r="B18" i="12" s="1"/>
  <c r="P8" i="5"/>
  <c r="B19" i="12" s="1"/>
  <c r="P9" i="5"/>
  <c r="B20" i="12" s="1"/>
  <c r="P10" i="5"/>
  <c r="B21" i="12" s="1"/>
  <c r="P11" i="5"/>
  <c r="B22" i="12" s="1"/>
  <c r="P12" i="5"/>
  <c r="B23" i="12" s="1"/>
  <c r="P13" i="5"/>
  <c r="P14" i="5"/>
  <c r="B25" i="12" s="1"/>
  <c r="P15" i="5"/>
  <c r="B26" i="12" s="1"/>
  <c r="P6" i="5"/>
  <c r="B17" i="12" s="1"/>
  <c r="B20" i="11"/>
  <c r="B25" i="11"/>
  <c r="B17" i="11"/>
  <c r="N7" i="5"/>
  <c r="B18" i="10" s="1"/>
  <c r="B19" i="10"/>
  <c r="B20" i="10"/>
  <c r="N10" i="5"/>
  <c r="B21" i="10" s="1"/>
  <c r="B22" i="10"/>
  <c r="N12" i="5"/>
  <c r="B23" i="10" s="1"/>
  <c r="N13" i="5"/>
  <c r="B24" i="10" s="1"/>
  <c r="N14" i="5"/>
  <c r="B25" i="10" s="1"/>
  <c r="B10" i="13"/>
  <c r="B24" i="12"/>
  <c r="A26" i="13"/>
  <c r="A25" i="13"/>
  <c r="A24" i="13"/>
  <c r="A23" i="13"/>
  <c r="A22" i="13"/>
  <c r="A21" i="13"/>
  <c r="A20" i="13"/>
  <c r="A19" i="13"/>
  <c r="A18" i="13"/>
  <c r="A17" i="13"/>
  <c r="A16" i="13"/>
  <c r="A15" i="13"/>
  <c r="A14" i="13"/>
  <c r="A13" i="13"/>
  <c r="A12" i="13"/>
  <c r="A11" i="13"/>
  <c r="A10" i="13"/>
  <c r="A9" i="13"/>
  <c r="A8" i="13"/>
  <c r="A7" i="13"/>
  <c r="A6" i="13"/>
  <c r="A5" i="13"/>
  <c r="A4" i="13"/>
  <c r="A3" i="13"/>
  <c r="A26" i="12"/>
  <c r="A25" i="12"/>
  <c r="A24" i="12"/>
  <c r="A23" i="12"/>
  <c r="A22" i="12"/>
  <c r="A21" i="12"/>
  <c r="A20" i="12"/>
  <c r="A19" i="12"/>
  <c r="A18" i="12"/>
  <c r="A17" i="12"/>
  <c r="A16" i="12"/>
  <c r="A15" i="12"/>
  <c r="A14" i="12"/>
  <c r="A13" i="12"/>
  <c r="A12" i="12"/>
  <c r="A11" i="12"/>
  <c r="A10" i="12"/>
  <c r="A9" i="12"/>
  <c r="A8" i="12"/>
  <c r="A7" i="12"/>
  <c r="A6" i="12"/>
  <c r="A5" i="12"/>
  <c r="A4" i="12"/>
  <c r="A3" i="12"/>
  <c r="B23" i="11"/>
  <c r="B22" i="11"/>
  <c r="B3" i="11"/>
  <c r="A26" i="11"/>
  <c r="A25" i="11"/>
  <c r="A24" i="11"/>
  <c r="A23" i="11"/>
  <c r="A22" i="11"/>
  <c r="A21" i="11"/>
  <c r="A20" i="11"/>
  <c r="A19" i="11"/>
  <c r="A18" i="11"/>
  <c r="A17" i="11"/>
  <c r="A16" i="11"/>
  <c r="A15" i="11"/>
  <c r="A14" i="11"/>
  <c r="A13" i="11"/>
  <c r="A12" i="11"/>
  <c r="A11" i="11"/>
  <c r="A10" i="11"/>
  <c r="A9" i="11"/>
  <c r="A8" i="11"/>
  <c r="A7" i="11"/>
  <c r="A6" i="11"/>
  <c r="A5" i="11"/>
  <c r="A4" i="11"/>
  <c r="A3" i="11"/>
  <c r="B26" i="10"/>
  <c r="B14" i="10"/>
  <c r="B11" i="10"/>
  <c r="B9" i="10"/>
  <c r="B4" i="10"/>
  <c r="B25" i="9"/>
  <c r="B24" i="9"/>
  <c r="B17" i="9"/>
  <c r="B13" i="9"/>
  <c r="A26" i="10"/>
  <c r="A25" i="10"/>
  <c r="A24" i="10"/>
  <c r="A23" i="10"/>
  <c r="A22" i="10"/>
  <c r="A21" i="10"/>
  <c r="A20" i="10"/>
  <c r="A19" i="10"/>
  <c r="A18" i="10"/>
  <c r="A17" i="10"/>
  <c r="A16" i="10"/>
  <c r="A15" i="10"/>
  <c r="A14" i="10"/>
  <c r="A13" i="10"/>
  <c r="A12" i="10"/>
  <c r="A11" i="10"/>
  <c r="A10" i="10"/>
  <c r="A9" i="10"/>
  <c r="A8" i="10"/>
  <c r="A7" i="10"/>
  <c r="A6" i="10"/>
  <c r="A5" i="10"/>
  <c r="A4" i="10"/>
  <c r="A3" i="10"/>
  <c r="A26" i="9"/>
  <c r="A25" i="9"/>
  <c r="A24" i="9"/>
  <c r="A23" i="9"/>
  <c r="A22" i="9"/>
  <c r="A21" i="9"/>
  <c r="A20" i="9"/>
  <c r="A19" i="9"/>
  <c r="A18" i="9"/>
  <c r="A17" i="9"/>
  <c r="A16" i="9"/>
  <c r="A15" i="9"/>
  <c r="A14" i="9"/>
  <c r="A13" i="9"/>
  <c r="A12" i="9"/>
  <c r="A11" i="9"/>
  <c r="A10" i="9"/>
  <c r="A9" i="9"/>
  <c r="A8" i="9"/>
  <c r="A7" i="9"/>
  <c r="A6" i="9"/>
  <c r="A5" i="9"/>
  <c r="A4" i="9"/>
  <c r="A3" i="9"/>
  <c r="A26" i="8"/>
  <c r="A25" i="8"/>
  <c r="A24" i="8"/>
  <c r="A23" i="8"/>
  <c r="A22" i="8"/>
  <c r="A21" i="8"/>
  <c r="A20" i="8"/>
  <c r="B19" i="8"/>
  <c r="A19" i="8"/>
  <c r="A18" i="8"/>
  <c r="A17" i="8"/>
  <c r="A16" i="8"/>
  <c r="A15" i="8"/>
  <c r="A14" i="8"/>
  <c r="A13" i="8"/>
  <c r="A12" i="8"/>
  <c r="A11" i="8"/>
  <c r="B10" i="8"/>
  <c r="A10" i="8"/>
  <c r="A9" i="8"/>
  <c r="A8" i="8"/>
  <c r="A7" i="8"/>
  <c r="A6" i="8"/>
  <c r="A5" i="8"/>
  <c r="A4" i="8"/>
  <c r="A3" i="8"/>
  <c r="Q19" i="6"/>
  <c r="B16" i="13" s="1"/>
  <c r="P19" i="6"/>
  <c r="B16" i="12" s="1"/>
  <c r="O19" i="6"/>
  <c r="B16" i="11" s="1"/>
  <c r="N19" i="6"/>
  <c r="B16" i="10" s="1"/>
  <c r="M19" i="6"/>
  <c r="B16" i="9" s="1"/>
  <c r="L19" i="6"/>
  <c r="B16" i="8" s="1"/>
  <c r="N6" i="5"/>
  <c r="B17" i="10" s="1"/>
  <c r="M6" i="5"/>
  <c r="L7" i="5"/>
  <c r="B18" i="8" s="1"/>
  <c r="Q18" i="6"/>
  <c r="B15" i="13" s="1"/>
  <c r="P18" i="6"/>
  <c r="B15" i="12" s="1"/>
  <c r="O18" i="6"/>
  <c r="B15" i="11" s="1"/>
  <c r="N18" i="6"/>
  <c r="B15" i="10" s="1"/>
  <c r="M18" i="6"/>
  <c r="B15" i="9" s="1"/>
  <c r="L18" i="6"/>
  <c r="B15" i="8" s="1"/>
  <c r="Q17" i="6"/>
  <c r="B14" i="13" s="1"/>
  <c r="P17" i="6"/>
  <c r="B14" i="12" s="1"/>
  <c r="O17" i="6"/>
  <c r="B14" i="11" s="1"/>
  <c r="M17" i="6"/>
  <c r="B14" i="9" s="1"/>
  <c r="L17" i="6"/>
  <c r="B14" i="8" s="1"/>
  <c r="Q16" i="6"/>
  <c r="B13" i="13" s="1"/>
  <c r="P16" i="6"/>
  <c r="B13" i="12" s="1"/>
  <c r="O16" i="6"/>
  <c r="B13" i="11" s="1"/>
  <c r="N16" i="6"/>
  <c r="B13" i="10" s="1"/>
  <c r="M16" i="6"/>
  <c r="L16" i="6"/>
  <c r="B13" i="8" s="1"/>
  <c r="Q15" i="6"/>
  <c r="B12" i="13" s="1"/>
  <c r="P15" i="6"/>
  <c r="B12" i="12" s="1"/>
  <c r="O15" i="6"/>
  <c r="B12" i="11" s="1"/>
  <c r="N15" i="6"/>
  <c r="B12" i="10" s="1"/>
  <c r="M15" i="6"/>
  <c r="B12" i="9" s="1"/>
  <c r="L15" i="6"/>
  <c r="B12" i="8" s="1"/>
  <c r="Q14" i="6"/>
  <c r="B11" i="13" s="1"/>
  <c r="P14" i="6"/>
  <c r="B11" i="12" s="1"/>
  <c r="O14" i="6"/>
  <c r="B11" i="11" s="1"/>
  <c r="N14" i="6"/>
  <c r="L14" i="6"/>
  <c r="B11" i="8" s="1"/>
  <c r="Q13" i="6"/>
  <c r="P13" i="6"/>
  <c r="B10" i="12" s="1"/>
  <c r="O13" i="6"/>
  <c r="B10" i="11" s="1"/>
  <c r="N13" i="6"/>
  <c r="B10" i="10" s="1"/>
  <c r="M13" i="6"/>
  <c r="B10" i="9" s="1"/>
  <c r="L13" i="6"/>
  <c r="Q12" i="6"/>
  <c r="B9" i="13" s="1"/>
  <c r="P12" i="6"/>
  <c r="B9" i="12" s="1"/>
  <c r="O12" i="6"/>
  <c r="B9" i="11" s="1"/>
  <c r="M12" i="6"/>
  <c r="B9" i="9" s="1"/>
  <c r="L12" i="6"/>
  <c r="B9" i="8" s="1"/>
  <c r="Q11" i="6"/>
  <c r="B8" i="13" s="1"/>
  <c r="P11" i="6"/>
  <c r="B8" i="12" s="1"/>
  <c r="O11" i="6"/>
  <c r="B8" i="11" s="1"/>
  <c r="N11" i="6"/>
  <c r="B8" i="10" s="1"/>
  <c r="M11" i="6"/>
  <c r="B8" i="9" s="1"/>
  <c r="L11" i="6"/>
  <c r="B8" i="8" s="1"/>
  <c r="Q10" i="6"/>
  <c r="B7" i="13" s="1"/>
  <c r="P10" i="6"/>
  <c r="B7" i="12" s="1"/>
  <c r="O10" i="6"/>
  <c r="B7" i="11" s="1"/>
  <c r="N10" i="6"/>
  <c r="B7" i="10" s="1"/>
  <c r="M10" i="6"/>
  <c r="B7" i="9" s="1"/>
  <c r="L10" i="6"/>
  <c r="B7" i="8" s="1"/>
  <c r="Q15" i="5"/>
  <c r="B26" i="13" s="1"/>
  <c r="M15" i="5"/>
  <c r="B26" i="9" s="1"/>
  <c r="L15" i="5"/>
  <c r="B26" i="8" s="1"/>
  <c r="P9" i="6"/>
  <c r="B6" i="12" s="1"/>
  <c r="P8" i="6"/>
  <c r="B5" i="12" s="1"/>
  <c r="P7" i="6"/>
  <c r="B4" i="12" s="1"/>
  <c r="P6" i="6"/>
  <c r="B3" i="12" s="1"/>
  <c r="O9" i="6"/>
  <c r="B6" i="11" s="1"/>
  <c r="O8" i="6"/>
  <c r="B5" i="11" s="1"/>
  <c r="O7" i="6"/>
  <c r="B4" i="11" s="1"/>
  <c r="O6" i="6"/>
  <c r="L13" i="5"/>
  <c r="B24" i="8" s="1"/>
  <c r="Q14" i="5"/>
  <c r="B25" i="13" s="1"/>
  <c r="M14" i="5"/>
  <c r="L14" i="5"/>
  <c r="B25" i="8" s="1"/>
  <c r="Q13" i="5"/>
  <c r="B24" i="13" s="1"/>
  <c r="M13" i="5"/>
  <c r="M12" i="5"/>
  <c r="B23" i="9" s="1"/>
  <c r="M11" i="5"/>
  <c r="B22" i="9" s="1"/>
  <c r="M10" i="5"/>
  <c r="B21" i="9" s="1"/>
  <c r="M9" i="5"/>
  <c r="B20" i="9" s="1"/>
  <c r="M8" i="5"/>
  <c r="B19" i="9" s="1"/>
  <c r="M7" i="5"/>
  <c r="B18" i="9" s="1"/>
  <c r="L12" i="5"/>
  <c r="B23" i="8" s="1"/>
  <c r="L11" i="5"/>
  <c r="B22" i="8" s="1"/>
  <c r="L10" i="5"/>
  <c r="B21" i="8" s="1"/>
  <c r="L9" i="5"/>
  <c r="B20" i="8" s="1"/>
  <c r="L8" i="5"/>
  <c r="L6" i="5"/>
  <c r="B17" i="8" s="1"/>
  <c r="N9" i="6"/>
  <c r="B6" i="10" s="1"/>
  <c r="N8" i="6"/>
  <c r="B5" i="10" s="1"/>
  <c r="N6" i="6"/>
  <c r="B3" i="10" s="1"/>
  <c r="M9" i="6"/>
  <c r="B6" i="9" s="1"/>
  <c r="M8" i="6"/>
  <c r="B5" i="9" s="1"/>
  <c r="M7" i="6"/>
  <c r="B4" i="9" s="1"/>
  <c r="M6" i="6"/>
  <c r="B3" i="9" s="1"/>
  <c r="L9" i="6"/>
  <c r="B6" i="8" s="1"/>
  <c r="L8" i="6"/>
  <c r="B5" i="8" s="1"/>
  <c r="L7" i="6"/>
  <c r="B4" i="8" s="1"/>
  <c r="L6" i="6"/>
  <c r="B3" i="8" s="1"/>
  <c r="Q12" i="5" l="1"/>
  <c r="B23" i="13" s="1"/>
  <c r="Q11" i="5"/>
  <c r="B22" i="13" s="1"/>
  <c r="Q10" i="5"/>
  <c r="B21" i="13" s="1"/>
  <c r="Q6" i="5" l="1"/>
  <c r="B17" i="13" s="1"/>
  <c r="Q7" i="5"/>
  <c r="B18" i="13" s="1"/>
  <c r="Q8" i="5"/>
  <c r="B19" i="13" s="1"/>
  <c r="Q9" i="5"/>
  <c r="B20" i="13" s="1"/>
  <c r="Q9" i="6"/>
  <c r="B6" i="13" s="1"/>
  <c r="Q8" i="6"/>
  <c r="B5" i="13" s="1"/>
  <c r="Q7" i="6"/>
  <c r="B4" i="13" s="1"/>
  <c r="Q6" i="6"/>
  <c r="B3" i="13" s="1"/>
</calcChain>
</file>

<file path=xl/sharedStrings.xml><?xml version="1.0" encoding="utf-8"?>
<sst xmlns="http://schemas.openxmlformats.org/spreadsheetml/2006/main" count="123" uniqueCount="78">
  <si>
    <t xml:space="preserve">INFORMACION  REGISTRO UNICO DE PROPONENTES </t>
  </si>
  <si>
    <t>COMPAÑIAS DE SEGUROS</t>
  </si>
  <si>
    <t xml:space="preserve">RELACION DE INFORMACION  COMPAÑIAS DE SEGUROS </t>
  </si>
  <si>
    <t>ASEGURADORA</t>
  </si>
  <si>
    <t>NIT ASEGURADORA</t>
  </si>
  <si>
    <t>FECHA CORTE FINANCIERO</t>
  </si>
  <si>
    <t xml:space="preserve">CLASIFICACION CIIU </t>
  </si>
  <si>
    <t>INFORMACION FINANCIERA A 31 DE DICIEMBRE DE 2025 - REGISTRO UNICO DE PROPONENTES</t>
  </si>
  <si>
    <t>INDICADORES FINANCIEROS</t>
  </si>
  <si>
    <t>CAPACIDAD ORGANIZACIONAL</t>
  </si>
  <si>
    <t>ACTIVO CORRIENTE</t>
  </si>
  <si>
    <t>ACTIVO TOTAL</t>
  </si>
  <si>
    <t>PASIVO CORRIENTE</t>
  </si>
  <si>
    <t>PASIVO TOTAL</t>
  </si>
  <si>
    <t>PATRIMONIO</t>
  </si>
  <si>
    <t>UTILIDAD / PERDIDA OPERACIONAL</t>
  </si>
  <si>
    <t>GASTOS DE INTERESES</t>
  </si>
  <si>
    <t>LIQUIDEZ</t>
  </si>
  <si>
    <t>NIVEL DE ENDEUDAMIENTO</t>
  </si>
  <si>
    <t>RAZON DE COBERTURA DE INTERESES</t>
  </si>
  <si>
    <t>RENTABILIDAD DEL PATRIMONIO</t>
  </si>
  <si>
    <t>RENTABILIDAD DEL ACTIVO</t>
  </si>
  <si>
    <t>CAPITAL DE TRABAJO</t>
  </si>
  <si>
    <t>SURAMERICANA SEGUROS GENERALES</t>
  </si>
  <si>
    <t>890.903.407-7</t>
  </si>
  <si>
    <t>MAPFRE SEGUROS GENERALES</t>
  </si>
  <si>
    <t>891.700.037-9</t>
  </si>
  <si>
    <t>84131500
84131600</t>
  </si>
  <si>
    <t>INDETERMINADO</t>
  </si>
  <si>
    <t>SEGUROS PREVISORA</t>
  </si>
  <si>
    <t>860.002.400-2</t>
  </si>
  <si>
    <t>ASEGURADORA SOLIDARIA</t>
  </si>
  <si>
    <t>860.524.654-6</t>
  </si>
  <si>
    <t>SEGUROS DEL ESTADO</t>
  </si>
  <si>
    <t>860.009.578-6</t>
  </si>
  <si>
    <t>CHUBB SEGUROS</t>
  </si>
  <si>
    <t>860.034.520-6</t>
  </si>
  <si>
    <t>ALLIANZ SEGUROS</t>
  </si>
  <si>
    <t>860.026.182-5</t>
  </si>
  <si>
    <t>HDI SEGUROS GENERALES</t>
  </si>
  <si>
    <t>860.004.875-6</t>
  </si>
  <si>
    <t>SEGUROS MUNDIAL</t>
  </si>
  <si>
    <t>860.037.013-6</t>
  </si>
  <si>
    <t>AXA COLPATRIA</t>
  </si>
  <si>
    <t>860.002.184-6</t>
  </si>
  <si>
    <t>ZURICH SEGUROS</t>
  </si>
  <si>
    <t>860.002.534-0</t>
  </si>
  <si>
    <t>SBS SEGUROS</t>
  </si>
  <si>
    <t>860.037.707-9</t>
  </si>
  <si>
    <t>LA EQUIDAD SEGUROS GENERALES OC</t>
  </si>
  <si>
    <t>860.028.415-5</t>
  </si>
  <si>
    <t>SEGUROS CONFIANZA</t>
  </si>
  <si>
    <t>860.070.374-9</t>
  </si>
  <si>
    <t>SURAMERICANA SEGUROS DE VIDA</t>
  </si>
  <si>
    <t>890.903.790-5</t>
  </si>
  <si>
    <t>SEGUROS DE VIDA DEL ESTADO</t>
  </si>
  <si>
    <t>860.009.174-4</t>
  </si>
  <si>
    <t xml:space="preserve">POSITIVA SEGUROS </t>
  </si>
  <si>
    <t>860.011.153-6</t>
  </si>
  <si>
    <t>ALLIANZ SEGUROS DE VIDA</t>
  </si>
  <si>
    <t>860.027.404-1</t>
  </si>
  <si>
    <t>COLMENA SEGUROS DE VIDA</t>
  </si>
  <si>
    <t>901.528.731-1</t>
  </si>
  <si>
    <t>MAPFRE SEGUROS DE VIDA</t>
  </si>
  <si>
    <t>830.054.904-6</t>
  </si>
  <si>
    <t>LA EQUIDAD SEGUROS DE VIDA OC</t>
  </si>
  <si>
    <t>830.008.686-1</t>
  </si>
  <si>
    <t xml:space="preserve">AXA COLPATRIA SEGUROS DE VIDA </t>
  </si>
  <si>
    <t>860.002.183-9</t>
  </si>
  <si>
    <t>BMI COMPAÑÍA DE SEGUROS DE VIDA</t>
  </si>
  <si>
    <t>901.061.386-7</t>
  </si>
  <si>
    <t>SEGUROS DE VIDA AURORA</t>
  </si>
  <si>
    <t>860.022.137-5</t>
  </si>
  <si>
    <t xml:space="preserve"> </t>
  </si>
  <si>
    <t xml:space="preserve">COMPAÑÍA </t>
  </si>
  <si>
    <t>ENDEUDAMIENTO</t>
  </si>
  <si>
    <t>RAZÓN DE COBERTURA DE INTERESES</t>
  </si>
  <si>
    <t>RENTABILIDAD DEL  ACTIVO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</si>
</sst>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5" formatCode="&quot;$&quot;\ #,##0;\-&quot;$&quot;\ #,##0"/>
    <numFmt numFmtId="6" formatCode="&quot;$&quot;\ #,##0;[Red]\-&quot;$&quot;\ #,##0"/>
    <numFmt numFmtId="164" formatCode="_(* #,##0.00_);_(* \(#,##0.00\);_(* &quot;-&quot;??_);_(@_)"/>
    <numFmt numFmtId="165" formatCode="_(&quot;$&quot;\ * #,##0.00_);_(&quot;$&quot;\ * \(#,##0.00\);_(&quot;$&quot;\ * &quot;-&quot;??_);_(@_)"/>
    <numFmt numFmtId="166" formatCode="[$-C0A]d\-mmm\-yy;@"/>
    <numFmt numFmtId="167" formatCode="_ * #,##0.00_ ;_ * \-#,##0.00_ ;_ * &quot;-&quot;??_ ;_ @_ "/>
    <numFmt numFmtId="168" formatCode="_ * #,##0_ ;_ * \-#,##0_ ;_ * &quot;-&quot;??_ ;_ @_ "/>
    <numFmt numFmtId="169" formatCode="_ &quot;$&quot;\ * #,##0_ ;_ &quot;$&quot;\ * \-#,##0_ ;_ &quot;$&quot;\ * &quot;-&quot;??_ ;_ @_ "/>
    <numFmt numFmtId="170" formatCode="_ [$€-2]\ * #,##0.00_ ;_ [$€-2]\ * \-#,##0.00_ ;_ [$€-2]\ * &quot;-&quot;??_ "/>
    <numFmt numFmtId="171" formatCode="[$$-240A]\ #,##0_);[Red]\([$$-240A]\ #,##0\)"/>
    <numFmt numFmtId="172" formatCode="_(* #,##0.0000_);_(* \(#,##0.0000\);_(* &quot;-&quot;??_);_(@_)"/>
  </numFmts>
  <fonts count="3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2"/>
      <name val="Arial"/>
      <family val="2"/>
    </font>
    <font>
      <sz val="10"/>
      <color indexed="8"/>
      <name val="MS Sans Serif"/>
      <family val="2"/>
    </font>
    <font>
      <b/>
      <sz val="10"/>
      <name val="Arial"/>
      <family val="2"/>
    </font>
    <font>
      <b/>
      <sz val="7.2"/>
      <color indexed="8"/>
      <name val="Arial"/>
      <family val="2"/>
    </font>
    <font>
      <b/>
      <sz val="14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indexed="52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indexed="52"/>
      <name val="Calibri"/>
      <family val="2"/>
      <scheme val="minor"/>
    </font>
    <font>
      <b/>
      <sz val="11"/>
      <color indexed="56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indexed="6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indexed="56"/>
      <name val="Cambria"/>
      <family val="2"/>
      <scheme val="major"/>
    </font>
    <font>
      <b/>
      <sz val="13"/>
      <color indexed="5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Segoe UI"/>
      <family val="2"/>
    </font>
    <font>
      <b/>
      <sz val="10"/>
      <name val="Segoe UI"/>
      <family val="2"/>
    </font>
    <font>
      <b/>
      <sz val="10"/>
      <color indexed="9"/>
      <name val="Segoe UI"/>
      <family val="2"/>
    </font>
    <font>
      <b/>
      <sz val="10"/>
      <color theme="0"/>
      <name val="Segoe UI"/>
      <family val="2"/>
    </font>
    <font>
      <sz val="10"/>
      <name val="Segoe UI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0"/>
      <name val="Arial Narrow"/>
      <family val="2"/>
    </font>
    <font>
      <sz val="9"/>
      <name val="Segoe UI"/>
      <family val="2"/>
    </font>
    <font>
      <b/>
      <sz val="8"/>
      <name val="Segoe UI"/>
      <family val="2"/>
    </font>
    <font>
      <b/>
      <sz val="9"/>
      <color indexed="9"/>
      <name val="Segoe UI"/>
      <family val="2"/>
    </font>
    <font>
      <b/>
      <sz val="9"/>
      <color theme="0"/>
      <name val="Segoe UI"/>
      <family val="2"/>
    </font>
    <font>
      <b/>
      <sz val="9"/>
      <name val="Segoe UI"/>
      <family val="2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rgb="FFA5A5A5"/>
      </patternFill>
    </fill>
    <fill>
      <patternFill patternType="solid">
        <fgColor theme="8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B05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19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20" borderId="0" applyNumberFormat="0" applyBorder="0" applyAlignment="0" applyProtection="0"/>
    <xf numFmtId="0" fontId="8" fillId="9" borderId="0" applyNumberFormat="0" applyBorder="0" applyAlignment="0" applyProtection="0"/>
    <xf numFmtId="0" fontId="8" fillId="5" borderId="0" applyNumberFormat="0" applyBorder="0" applyAlignment="0" applyProtection="0"/>
    <xf numFmtId="0" fontId="8" fillId="7" borderId="0" applyNumberFormat="0" applyBorder="0" applyAlignment="0" applyProtection="0"/>
    <xf numFmtId="0" fontId="8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10" fillId="6" borderId="7" applyNumberFormat="0" applyAlignment="0" applyProtection="0"/>
    <xf numFmtId="0" fontId="11" fillId="21" borderId="8" applyNumberFormat="0" applyAlignment="0" applyProtection="0"/>
    <xf numFmtId="0" fontId="12" fillId="0" borderId="1" applyNumberFormat="0" applyFill="0" applyAlignment="0" applyProtection="0"/>
    <xf numFmtId="0" fontId="5" fillId="0" borderId="0" applyFill="0" applyBorder="0" applyProtection="0">
      <alignment horizontal="center"/>
      <protection locked="0"/>
    </xf>
    <xf numFmtId="0" fontId="7" fillId="0" borderId="0" applyFill="0" applyBorder="0" applyAlignment="0" applyProtection="0">
      <protection locked="0"/>
    </xf>
    <xf numFmtId="0" fontId="13" fillId="0" borderId="0" applyNumberFormat="0" applyFill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2" borderId="0" applyNumberFormat="0" applyBorder="0" applyAlignment="0" applyProtection="0"/>
    <xf numFmtId="0" fontId="9" fillId="22" borderId="0" applyNumberFormat="0" applyBorder="0" applyAlignment="0" applyProtection="0"/>
    <xf numFmtId="0" fontId="9" fillId="18" borderId="0" applyNumberFormat="0" applyBorder="0" applyAlignment="0" applyProtection="0"/>
    <xf numFmtId="0" fontId="14" fillId="6" borderId="7" applyNumberFormat="0" applyAlignment="0" applyProtection="0"/>
    <xf numFmtId="170" fontId="2" fillId="0" borderId="0" applyFont="0" applyFill="0" applyBorder="0" applyAlignment="0" applyProtection="0"/>
    <xf numFmtId="0" fontId="3" fillId="0" borderId="0" applyFill="0" applyAlignment="0" applyProtection="0">
      <protection locked="0"/>
    </xf>
    <xf numFmtId="0" fontId="3" fillId="0" borderId="2" applyFill="0" applyAlignment="0" applyProtection="0">
      <protection locked="0"/>
    </xf>
    <xf numFmtId="0" fontId="4" fillId="0" borderId="0"/>
    <xf numFmtId="0" fontId="15" fillId="3" borderId="0" applyNumberFormat="0" applyBorder="0" applyAlignment="0" applyProtection="0"/>
    <xf numFmtId="164" fontId="1" fillId="0" borderId="0" applyFont="0" applyFill="0" applyBorder="0" applyAlignment="0" applyProtection="0"/>
    <xf numFmtId="167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6" fillId="23" borderId="0" applyNumberFormat="0" applyBorder="0" applyAlignment="0" applyProtection="0"/>
    <xf numFmtId="0" fontId="4" fillId="0" borderId="0"/>
    <xf numFmtId="0" fontId="1" fillId="24" borderId="9" applyNumberFormat="0" applyFont="0" applyAlignment="0" applyProtection="0"/>
    <xf numFmtId="9" fontId="6" fillId="0" borderId="0" applyFont="0" applyFill="0" applyBorder="0" applyAlignment="0" applyProtection="0"/>
    <xf numFmtId="0" fontId="17" fillId="6" borderId="10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3" applyNumberFormat="0" applyFill="0" applyAlignment="0" applyProtection="0"/>
    <xf numFmtId="0" fontId="13" fillId="0" borderId="4" applyNumberFormat="0" applyFill="0" applyAlignment="0" applyProtection="0"/>
    <xf numFmtId="0" fontId="22" fillId="0" borderId="5" applyNumberFormat="0" applyFill="0" applyAlignment="0" applyProtection="0"/>
    <xf numFmtId="9" fontId="8" fillId="0" borderId="0" applyFont="0" applyFill="0" applyBorder="0" applyAlignment="0" applyProtection="0"/>
  </cellStyleXfs>
  <cellXfs count="68">
    <xf numFmtId="0" fontId="0" fillId="0" borderId="0" xfId="0"/>
    <xf numFmtId="0" fontId="23" fillId="0" borderId="0" xfId="0" applyFont="1" applyAlignment="1">
      <alignment vertical="center" wrapText="1"/>
    </xf>
    <xf numFmtId="166" fontId="24" fillId="0" borderId="0" xfId="0" applyNumberFormat="1" applyFont="1" applyAlignment="1">
      <alignment horizontal="center"/>
    </xf>
    <xf numFmtId="1" fontId="24" fillId="0" borderId="0" xfId="0" applyNumberFormat="1" applyFont="1" applyAlignment="1">
      <alignment horizontal="center" vertical="center" wrapText="1"/>
    </xf>
    <xf numFmtId="0" fontId="23" fillId="0" borderId="0" xfId="0" applyFont="1"/>
    <xf numFmtId="171" fontId="23" fillId="0" borderId="0" xfId="0" applyNumberFormat="1" applyFont="1"/>
    <xf numFmtId="4" fontId="23" fillId="0" borderId="0" xfId="0" applyNumberFormat="1" applyFont="1"/>
    <xf numFmtId="168" fontId="23" fillId="0" borderId="0" xfId="37" applyNumberFormat="1" applyFont="1" applyAlignment="1">
      <alignment horizontal="center" vertical="center" wrapText="1"/>
    </xf>
    <xf numFmtId="0" fontId="26" fillId="30" borderId="11" xfId="0" applyFont="1" applyFill="1" applyBorder="1" applyAlignment="1">
      <alignment horizontal="center" vertical="center" wrapText="1"/>
    </xf>
    <xf numFmtId="4" fontId="26" fillId="30" borderId="11" xfId="0" applyNumberFormat="1" applyFont="1" applyFill="1" applyBorder="1" applyAlignment="1">
      <alignment horizontal="center" vertical="center" wrapText="1"/>
    </xf>
    <xf numFmtId="4" fontId="24" fillId="25" borderId="11" xfId="0" applyNumberFormat="1" applyFont="1" applyFill="1" applyBorder="1" applyAlignment="1">
      <alignment horizontal="center" vertical="center" wrapText="1"/>
    </xf>
    <xf numFmtId="169" fontId="27" fillId="26" borderId="0" xfId="0" applyNumberFormat="1" applyFont="1" applyFill="1" applyAlignment="1">
      <alignment horizontal="center" vertical="center"/>
    </xf>
    <xf numFmtId="0" fontId="27" fillId="26" borderId="0" xfId="0" applyFont="1" applyFill="1" applyAlignment="1">
      <alignment horizontal="center" vertical="center"/>
    </xf>
    <xf numFmtId="166" fontId="23" fillId="0" borderId="0" xfId="0" applyNumberFormat="1" applyFont="1" applyAlignment="1">
      <alignment horizontal="center"/>
    </xf>
    <xf numFmtId="1" fontId="23" fillId="0" borderId="0" xfId="0" applyNumberFormat="1" applyFont="1" applyAlignment="1">
      <alignment horizontal="center" vertical="center" wrapText="1"/>
    </xf>
    <xf numFmtId="0" fontId="26" fillId="31" borderId="11" xfId="0" applyFont="1" applyFill="1" applyBorder="1" applyAlignment="1">
      <alignment horizontal="center" vertical="center" wrapText="1"/>
    </xf>
    <xf numFmtId="171" fontId="26" fillId="31" borderId="11" xfId="0" applyNumberFormat="1" applyFont="1" applyFill="1" applyBorder="1" applyAlignment="1">
      <alignment horizontal="center" vertical="center" wrapText="1"/>
    </xf>
    <xf numFmtId="37" fontId="27" fillId="0" borderId="11" xfId="37" applyNumberFormat="1" applyFont="1" applyFill="1" applyBorder="1" applyAlignment="1">
      <alignment horizontal="center" vertical="center" wrapText="1"/>
    </xf>
    <xf numFmtId="6" fontId="27" fillId="0" borderId="11" xfId="39" applyNumberFormat="1" applyFont="1" applyFill="1" applyBorder="1" applyAlignment="1">
      <alignment horizontal="right" vertical="center"/>
    </xf>
    <xf numFmtId="4" fontId="27" fillId="0" borderId="11" xfId="39" applyNumberFormat="1" applyFont="1" applyFill="1" applyBorder="1" applyAlignment="1">
      <alignment horizontal="center" vertical="center"/>
    </xf>
    <xf numFmtId="10" fontId="27" fillId="0" borderId="11" xfId="39" applyNumberFormat="1" applyFont="1" applyFill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172" fontId="23" fillId="0" borderId="0" xfId="37" applyNumberFormat="1" applyFont="1"/>
    <xf numFmtId="0" fontId="27" fillId="0" borderId="11" xfId="0" applyFont="1" applyBorder="1" applyAlignment="1">
      <alignment horizontal="center" vertical="center" wrapText="1"/>
    </xf>
    <xf numFmtId="166" fontId="27" fillId="0" borderId="11" xfId="0" applyNumberFormat="1" applyFont="1" applyBorder="1" applyAlignment="1">
      <alignment horizontal="center" vertical="center"/>
    </xf>
    <xf numFmtId="1" fontId="27" fillId="0" borderId="11" xfId="0" applyNumberFormat="1" applyFont="1" applyBorder="1" applyAlignment="1">
      <alignment horizontal="center" vertical="center" wrapText="1"/>
    </xf>
    <xf numFmtId="169" fontId="27" fillId="0" borderId="11" xfId="0" applyNumberFormat="1" applyFont="1" applyBorder="1" applyAlignment="1">
      <alignment horizontal="center" vertical="center"/>
    </xf>
    <xf numFmtId="10" fontId="27" fillId="0" borderId="11" xfId="51" applyNumberFormat="1" applyFont="1" applyFill="1" applyBorder="1" applyAlignment="1">
      <alignment horizontal="center" vertical="center"/>
    </xf>
    <xf numFmtId="0" fontId="27" fillId="26" borderId="11" xfId="0" applyFont="1" applyFill="1" applyBorder="1" applyAlignment="1">
      <alignment horizontal="center" vertical="center" wrapText="1"/>
    </xf>
    <xf numFmtId="0" fontId="28" fillId="28" borderId="6" xfId="0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0" fontId="30" fillId="26" borderId="6" xfId="0" applyFont="1" applyFill="1" applyBorder="1" applyAlignment="1">
      <alignment horizontal="left" vertical="center" wrapText="1"/>
    </xf>
    <xf numFmtId="0" fontId="30" fillId="29" borderId="6" xfId="0" applyFont="1" applyFill="1" applyBorder="1" applyAlignment="1">
      <alignment horizontal="left" vertical="center" wrapText="1"/>
    </xf>
    <xf numFmtId="0" fontId="30" fillId="0" borderId="6" xfId="0" applyFont="1" applyBorder="1" applyAlignment="1">
      <alignment horizontal="left" vertical="center" wrapText="1"/>
    </xf>
    <xf numFmtId="0" fontId="29" fillId="0" borderId="0" xfId="0" applyFont="1"/>
    <xf numFmtId="2" fontId="27" fillId="0" borderId="11" xfId="39" applyNumberFormat="1" applyFont="1" applyFill="1" applyBorder="1" applyAlignment="1">
      <alignment horizontal="center" vertical="center"/>
    </xf>
    <xf numFmtId="40" fontId="28" fillId="26" borderId="6" xfId="0" applyNumberFormat="1" applyFont="1" applyFill="1" applyBorder="1" applyAlignment="1">
      <alignment horizontal="center" vertical="center"/>
    </xf>
    <xf numFmtId="40" fontId="28" fillId="29" borderId="6" xfId="0" applyNumberFormat="1" applyFont="1" applyFill="1" applyBorder="1" applyAlignment="1">
      <alignment horizontal="center" vertical="center"/>
    </xf>
    <xf numFmtId="40" fontId="28" fillId="0" borderId="6" xfId="0" applyNumberFormat="1" applyFont="1" applyBorder="1" applyAlignment="1">
      <alignment horizontal="center" vertical="center"/>
    </xf>
    <xf numFmtId="10" fontId="28" fillId="26" borderId="6" xfId="51" applyNumberFormat="1" applyFont="1" applyFill="1" applyBorder="1" applyAlignment="1">
      <alignment horizontal="center" vertical="center"/>
    </xf>
    <xf numFmtId="10" fontId="28" fillId="29" borderId="6" xfId="51" applyNumberFormat="1" applyFont="1" applyFill="1" applyBorder="1" applyAlignment="1">
      <alignment horizontal="center" vertical="center"/>
    </xf>
    <xf numFmtId="10" fontId="28" fillId="0" borderId="6" xfId="51" applyNumberFormat="1" applyFont="1" applyBorder="1" applyAlignment="1">
      <alignment horizontal="center" vertical="center"/>
    </xf>
    <xf numFmtId="5" fontId="28" fillId="26" borderId="6" xfId="0" applyNumberFormat="1" applyFont="1" applyFill="1" applyBorder="1" applyAlignment="1">
      <alignment horizontal="right" vertical="center"/>
    </xf>
    <xf numFmtId="5" fontId="28" fillId="29" borderId="6" xfId="0" applyNumberFormat="1" applyFont="1" applyFill="1" applyBorder="1" applyAlignment="1">
      <alignment horizontal="right" vertical="center"/>
    </xf>
    <xf numFmtId="5" fontId="28" fillId="0" borderId="6" xfId="0" applyNumberFormat="1" applyFont="1" applyBorder="1" applyAlignment="1">
      <alignment horizontal="right" vertical="center"/>
    </xf>
    <xf numFmtId="0" fontId="28" fillId="28" borderId="6" xfId="0" applyFont="1" applyFill="1" applyBorder="1" applyAlignment="1">
      <alignment horizontal="center" vertical="center" wrapText="1"/>
    </xf>
    <xf numFmtId="10" fontId="31" fillId="0" borderId="11" xfId="39" applyNumberFormat="1" applyFont="1" applyFill="1" applyBorder="1" applyAlignment="1">
      <alignment horizontal="center" vertical="center"/>
    </xf>
    <xf numFmtId="4" fontId="31" fillId="0" borderId="11" xfId="39" applyNumberFormat="1" applyFont="1" applyFill="1" applyBorder="1" applyAlignment="1">
      <alignment horizontal="center" vertical="center"/>
    </xf>
    <xf numFmtId="0" fontId="34" fillId="30" borderId="11" xfId="0" applyFont="1" applyFill="1" applyBorder="1" applyAlignment="1">
      <alignment horizontal="center" vertical="center" wrapText="1"/>
    </xf>
    <xf numFmtId="4" fontId="34" fillId="30" borderId="11" xfId="0" applyNumberFormat="1" applyFont="1" applyFill="1" applyBorder="1" applyAlignment="1">
      <alignment horizontal="center" vertical="center" wrapText="1"/>
    </xf>
    <xf numFmtId="4" fontId="35" fillId="25" borderId="11" xfId="0" applyNumberFormat="1" applyFont="1" applyFill="1" applyBorder="1" applyAlignment="1">
      <alignment horizontal="center" vertical="center" wrapText="1"/>
    </xf>
    <xf numFmtId="0" fontId="29" fillId="26" borderId="0" xfId="0" applyFont="1" applyFill="1" applyAlignment="1">
      <alignment vertical="center"/>
    </xf>
    <xf numFmtId="0" fontId="29" fillId="26" borderId="0" xfId="0" applyFont="1" applyFill="1"/>
    <xf numFmtId="40" fontId="29" fillId="0" borderId="0" xfId="0" applyNumberFormat="1" applyFont="1" applyAlignment="1">
      <alignment vertical="center"/>
    </xf>
    <xf numFmtId="10" fontId="29" fillId="0" borderId="0" xfId="0" applyNumberFormat="1" applyFont="1" applyAlignment="1">
      <alignment vertical="center"/>
    </xf>
    <xf numFmtId="0" fontId="24" fillId="0" borderId="0" xfId="0" applyFont="1" applyAlignment="1">
      <alignment horizontal="center" vertical="center" wrapText="1"/>
    </xf>
    <xf numFmtId="1" fontId="32" fillId="27" borderId="11" xfId="0" applyNumberFormat="1" applyFont="1" applyFill="1" applyBorder="1" applyAlignment="1">
      <alignment horizontal="center" vertical="center" wrapText="1"/>
    </xf>
    <xf numFmtId="0" fontId="33" fillId="30" borderId="11" xfId="0" applyFont="1" applyFill="1" applyBorder="1" applyAlignment="1">
      <alignment horizontal="center" vertical="center" wrapText="1"/>
    </xf>
    <xf numFmtId="0" fontId="25" fillId="30" borderId="11" xfId="0" applyFont="1" applyFill="1" applyBorder="1" applyAlignment="1">
      <alignment horizontal="center" vertical="center" wrapText="1"/>
    </xf>
    <xf numFmtId="166" fontId="25" fillId="30" borderId="11" xfId="0" applyNumberFormat="1" applyFont="1" applyFill="1" applyBorder="1" applyAlignment="1">
      <alignment horizontal="center" vertical="center" wrapText="1"/>
    </xf>
    <xf numFmtId="0" fontId="26" fillId="31" borderId="11" xfId="0" applyFont="1" applyFill="1" applyBorder="1" applyAlignment="1">
      <alignment horizontal="center" vertical="center" wrapText="1"/>
    </xf>
    <xf numFmtId="0" fontId="26" fillId="30" borderId="11" xfId="0" applyFont="1" applyFill="1" applyBorder="1" applyAlignment="1">
      <alignment horizontal="center" vertical="center" wrapText="1"/>
    </xf>
    <xf numFmtId="4" fontId="24" fillId="25" borderId="12" xfId="0" applyNumberFormat="1" applyFont="1" applyFill="1" applyBorder="1" applyAlignment="1">
      <alignment horizontal="center" vertical="center" wrapText="1"/>
    </xf>
    <xf numFmtId="4" fontId="24" fillId="25" borderId="13" xfId="0" applyNumberFormat="1" applyFont="1" applyFill="1" applyBorder="1" applyAlignment="1">
      <alignment horizontal="center" vertical="center" wrapText="1"/>
    </xf>
    <xf numFmtId="4" fontId="24" fillId="25" borderId="14" xfId="0" applyNumberFormat="1" applyFont="1" applyFill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1" fontId="24" fillId="27" borderId="11" xfId="0" applyNumberFormat="1" applyFont="1" applyFill="1" applyBorder="1" applyAlignment="1">
      <alignment horizontal="center" vertical="center" wrapText="1"/>
    </xf>
  </cellXfs>
  <cellStyles count="52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Cálculo" xfId="19" builtinId="22" customBuiltin="1"/>
    <cellStyle name="Celda de comprobación" xfId="20" builtinId="23" customBuiltin="1"/>
    <cellStyle name="Celda vinculada" xfId="21" builtinId="24" customBuiltin="1"/>
    <cellStyle name="Centered Heading" xfId="22" xr:uid="{00000000-0005-0000-0000-000015000000}"/>
    <cellStyle name="Company Name_Worksheet in J: MARKETING Templates D&amp;T Templates Noviembre 2002 Informe Modelo" xfId="23" xr:uid="{00000000-0005-0000-0000-000016000000}"/>
    <cellStyle name="Encabezado 4" xfId="24" builtinId="19" customBuiltin="1"/>
    <cellStyle name="Énfasis1" xfId="25" builtinId="29" customBuiltin="1"/>
    <cellStyle name="Énfasis2" xfId="26" builtinId="33" customBuiltin="1"/>
    <cellStyle name="Énfasis3" xfId="27" builtinId="37" customBuiltin="1"/>
    <cellStyle name="Énfasis4" xfId="28" builtinId="41" customBuiltin="1"/>
    <cellStyle name="Énfasis5" xfId="29" builtinId="45" customBuiltin="1"/>
    <cellStyle name="Énfasis6" xfId="30" builtinId="49" customBuiltin="1"/>
    <cellStyle name="Entrada" xfId="31" builtinId="20" customBuiltin="1"/>
    <cellStyle name="Euro" xfId="32" xr:uid="{00000000-0005-0000-0000-00001F000000}"/>
    <cellStyle name="Heading No Underline_Worksheet in J: MARKETING Templates D&amp;T Templates Noviembre 2002 Informe Modelo" xfId="33" xr:uid="{00000000-0005-0000-0000-000020000000}"/>
    <cellStyle name="Heading With Underline_Worksheet in J: MARKETING Templates D&amp;T Templates Noviembre 2002 Informe Modelo" xfId="34" xr:uid="{00000000-0005-0000-0000-000021000000}"/>
    <cellStyle name="Hipervínculo visitado 2" xfId="35" xr:uid="{00000000-0005-0000-0000-000022000000}"/>
    <cellStyle name="Incorrecto" xfId="36" builtinId="27" customBuiltin="1"/>
    <cellStyle name="Millares" xfId="37" builtinId="3"/>
    <cellStyle name="Millares 2" xfId="38" xr:uid="{00000000-0005-0000-0000-000025000000}"/>
    <cellStyle name="Moneda" xfId="39" builtinId="4"/>
    <cellStyle name="Neutral" xfId="40" builtinId="28" customBuiltin="1"/>
    <cellStyle name="Normal" xfId="0" builtinId="0"/>
    <cellStyle name="Normal 2" xfId="41" xr:uid="{00000000-0005-0000-0000-000029000000}"/>
    <cellStyle name="Notas" xfId="42" builtinId="10" customBuiltin="1"/>
    <cellStyle name="Porcentaje" xfId="51" builtinId="5"/>
    <cellStyle name="Porcentaje 2" xfId="43" xr:uid="{00000000-0005-0000-0000-00002B000000}"/>
    <cellStyle name="Salida" xfId="44" builtinId="21" customBuiltin="1"/>
    <cellStyle name="Texto de advertencia" xfId="45" builtinId="11" customBuiltin="1"/>
    <cellStyle name="Texto explicativo" xfId="46" builtinId="53" customBuiltin="1"/>
    <cellStyle name="Título" xfId="47" builtinId="15" customBuiltin="1"/>
    <cellStyle name="Título 2" xfId="48" builtinId="17" customBuiltin="1"/>
    <cellStyle name="Título 3" xfId="49" builtinId="18" customBuiltin="1"/>
    <cellStyle name="Total" xfId="50" builtinId="25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2" tint="-0.249977111117893"/>
  </sheetPr>
  <dimension ref="A1:R26"/>
  <sheetViews>
    <sheetView showGridLines="0" zoomScale="70" zoomScaleNormal="70" zoomScaleSheetLayoutView="80" workbookViewId="0">
      <pane xSplit="1" ySplit="5" topLeftCell="B10" activePane="bottomRight" state="frozen"/>
      <selection pane="topRight" activeCell="B1" sqref="B1"/>
      <selection pane="bottomLeft" activeCell="A6" sqref="A6"/>
      <selection pane="bottomRight" activeCell="E4" sqref="E4:K4"/>
    </sheetView>
  </sheetViews>
  <sheetFormatPr baseColWidth="10" defaultColWidth="14.140625" defaultRowHeight="14.25" x14ac:dyDescent="0.25"/>
  <cols>
    <col min="1" max="1" width="17.42578125" style="4" customWidth="1"/>
    <col min="2" max="2" width="16" style="4" customWidth="1"/>
    <col min="3" max="3" width="14.140625" style="13" customWidth="1"/>
    <col min="4" max="4" width="16" style="14" customWidth="1"/>
    <col min="5" max="9" width="20" style="4" customWidth="1"/>
    <col min="10" max="10" width="20" style="5" customWidth="1"/>
    <col min="11" max="11" width="20" style="4" customWidth="1"/>
    <col min="12" max="12" width="14.140625" style="4" customWidth="1"/>
    <col min="13" max="13" width="18.42578125" style="4" customWidth="1"/>
    <col min="14" max="14" width="16" style="6" customWidth="1"/>
    <col min="15" max="16" width="15.42578125" style="6" customWidth="1"/>
    <col min="17" max="17" width="19.85546875" style="7" customWidth="1"/>
    <col min="18" max="16384" width="14.140625" style="4"/>
  </cols>
  <sheetData>
    <row r="1" spans="1:18" s="1" customFormat="1" ht="24.75" customHeight="1" x14ac:dyDescent="0.25">
      <c r="A1" s="55" t="s">
        <v>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</row>
    <row r="2" spans="1:18" s="1" customFormat="1" ht="16.5" customHeight="1" x14ac:dyDescent="0.25">
      <c r="A2" s="55" t="s">
        <v>1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</row>
    <row r="3" spans="1:18" ht="71.25" customHeight="1" thickBot="1" x14ac:dyDescent="0.3">
      <c r="A3" s="55" t="s">
        <v>2</v>
      </c>
      <c r="B3" s="55"/>
      <c r="C3" s="2"/>
      <c r="D3" s="3"/>
    </row>
    <row r="4" spans="1:18" ht="27.75" customHeight="1" thickBot="1" x14ac:dyDescent="0.3">
      <c r="A4" s="57" t="s">
        <v>3</v>
      </c>
      <c r="B4" s="58" t="s">
        <v>4</v>
      </c>
      <c r="C4" s="59" t="s">
        <v>5</v>
      </c>
      <c r="D4" s="56" t="s">
        <v>6</v>
      </c>
      <c r="E4" s="60" t="s">
        <v>7</v>
      </c>
      <c r="F4" s="60"/>
      <c r="G4" s="60"/>
      <c r="H4" s="60"/>
      <c r="I4" s="60"/>
      <c r="J4" s="60"/>
      <c r="K4" s="60"/>
      <c r="L4" s="61" t="s">
        <v>8</v>
      </c>
      <c r="M4" s="61"/>
      <c r="N4" s="61"/>
      <c r="O4" s="62" t="s">
        <v>9</v>
      </c>
      <c r="P4" s="63"/>
      <c r="Q4" s="64"/>
    </row>
    <row r="5" spans="1:18" ht="69" customHeight="1" thickBot="1" x14ac:dyDescent="0.3">
      <c r="A5" s="57"/>
      <c r="B5" s="58"/>
      <c r="C5" s="59"/>
      <c r="D5" s="56"/>
      <c r="E5" s="15" t="s">
        <v>10</v>
      </c>
      <c r="F5" s="15" t="s">
        <v>11</v>
      </c>
      <c r="G5" s="15" t="s">
        <v>12</v>
      </c>
      <c r="H5" s="15" t="s">
        <v>13</v>
      </c>
      <c r="I5" s="15" t="s">
        <v>14</v>
      </c>
      <c r="J5" s="16" t="s">
        <v>15</v>
      </c>
      <c r="K5" s="15" t="s">
        <v>16</v>
      </c>
      <c r="L5" s="48" t="s">
        <v>17</v>
      </c>
      <c r="M5" s="48" t="s">
        <v>18</v>
      </c>
      <c r="N5" s="49" t="s">
        <v>19</v>
      </c>
      <c r="O5" s="50" t="s">
        <v>20</v>
      </c>
      <c r="P5" s="50" t="s">
        <v>21</v>
      </c>
      <c r="Q5" s="50" t="s">
        <v>22</v>
      </c>
    </row>
    <row r="6" spans="1:18" s="12" customFormat="1" ht="54" customHeight="1" thickBot="1" x14ac:dyDescent="0.3">
      <c r="A6" s="23" t="s">
        <v>23</v>
      </c>
      <c r="B6" s="17" t="s">
        <v>24</v>
      </c>
      <c r="C6" s="24">
        <v>46022</v>
      </c>
      <c r="D6" s="25">
        <v>84131500</v>
      </c>
      <c r="E6" s="18">
        <v>1571113514556</v>
      </c>
      <c r="F6" s="18">
        <v>5697156330439</v>
      </c>
      <c r="G6" s="18">
        <v>1216700489680</v>
      </c>
      <c r="H6" s="18">
        <v>4626312329931</v>
      </c>
      <c r="I6" s="18">
        <v>1070844000508</v>
      </c>
      <c r="J6" s="18">
        <v>285215514165</v>
      </c>
      <c r="K6" s="18">
        <v>1789302586</v>
      </c>
      <c r="L6" s="19">
        <f t="shared" ref="L6:L9" si="0">ROUNDDOWN((E6/G6),2)</f>
        <v>1.29</v>
      </c>
      <c r="M6" s="20">
        <f t="shared" ref="M6:M9" si="1">ROUNDDOWN((H6/F6),2)</f>
        <v>0.81</v>
      </c>
      <c r="N6" s="19">
        <f>ROUNDDOWN((J6/K6),2)</f>
        <v>159.4</v>
      </c>
      <c r="O6" s="19">
        <f>+ROUNDDOWN((J6/I6),2)</f>
        <v>0.26</v>
      </c>
      <c r="P6" s="19">
        <f t="shared" ref="P6:P9" si="2">ROUNDDOWN((J6/F6),2)</f>
        <v>0.05</v>
      </c>
      <c r="Q6" s="26">
        <f>+E6-G6</f>
        <v>354413024876</v>
      </c>
      <c r="R6" s="11"/>
    </row>
    <row r="7" spans="1:18" s="12" customFormat="1" ht="50.1" customHeight="1" thickBot="1" x14ac:dyDescent="0.3">
      <c r="A7" s="23" t="s">
        <v>25</v>
      </c>
      <c r="B7" s="17" t="s">
        <v>26</v>
      </c>
      <c r="C7" s="24">
        <v>46022</v>
      </c>
      <c r="D7" s="25" t="s">
        <v>27</v>
      </c>
      <c r="E7" s="18">
        <v>2681953182375</v>
      </c>
      <c r="F7" s="18">
        <v>3280755039832</v>
      </c>
      <c r="G7" s="18">
        <v>2479399322146</v>
      </c>
      <c r="H7" s="18">
        <v>2699018374319</v>
      </c>
      <c r="I7" s="18">
        <v>581736665513</v>
      </c>
      <c r="J7" s="18">
        <v>42764557446</v>
      </c>
      <c r="K7" s="18">
        <v>0</v>
      </c>
      <c r="L7" s="19">
        <f t="shared" si="0"/>
        <v>1.08</v>
      </c>
      <c r="M7" s="20">
        <f t="shared" si="1"/>
        <v>0.82</v>
      </c>
      <c r="N7" s="46" t="s">
        <v>28</v>
      </c>
      <c r="O7" s="19">
        <f>+ROUNDDOWN((J7/I7),2)</f>
        <v>7.0000000000000007E-2</v>
      </c>
      <c r="P7" s="19">
        <f t="shared" si="2"/>
        <v>0.01</v>
      </c>
      <c r="Q7" s="18">
        <f t="shared" ref="Q7:Q9" si="3">+E7-G7</f>
        <v>202553860229</v>
      </c>
      <c r="R7" s="11"/>
    </row>
    <row r="8" spans="1:18" s="12" customFormat="1" ht="50.1" customHeight="1" thickBot="1" x14ac:dyDescent="0.3">
      <c r="A8" s="23" t="s">
        <v>29</v>
      </c>
      <c r="B8" s="17" t="s">
        <v>30</v>
      </c>
      <c r="C8" s="24">
        <v>46022</v>
      </c>
      <c r="D8" s="25" t="s">
        <v>27</v>
      </c>
      <c r="E8" s="18">
        <v>2367685909881</v>
      </c>
      <c r="F8" s="18">
        <v>5526386661045</v>
      </c>
      <c r="G8" s="18">
        <v>837604024523</v>
      </c>
      <c r="H8" s="18">
        <v>4624589466186</v>
      </c>
      <c r="I8" s="18">
        <v>901797194859</v>
      </c>
      <c r="J8" s="18">
        <v>168722329222</v>
      </c>
      <c r="K8" s="18">
        <v>1454001588</v>
      </c>
      <c r="L8" s="19">
        <f t="shared" si="0"/>
        <v>2.82</v>
      </c>
      <c r="M8" s="20">
        <f t="shared" si="1"/>
        <v>0.83</v>
      </c>
      <c r="N8" s="19">
        <f>ROUNDDOWN((J8/K8),2)</f>
        <v>116.03</v>
      </c>
      <c r="O8" s="19">
        <f>+ROUNDDOWN((J8/I8),2)</f>
        <v>0.18</v>
      </c>
      <c r="P8" s="19">
        <f t="shared" si="2"/>
        <v>0.03</v>
      </c>
      <c r="Q8" s="26">
        <f t="shared" si="3"/>
        <v>1530081885358</v>
      </c>
      <c r="R8" s="11"/>
    </row>
    <row r="9" spans="1:18" s="12" customFormat="1" ht="50.1" customHeight="1" thickBot="1" x14ac:dyDescent="0.3">
      <c r="A9" s="23" t="s">
        <v>31</v>
      </c>
      <c r="B9" s="17" t="s">
        <v>32</v>
      </c>
      <c r="C9" s="24">
        <v>46022</v>
      </c>
      <c r="D9" s="25" t="s">
        <v>27</v>
      </c>
      <c r="E9" s="18">
        <v>294323320520</v>
      </c>
      <c r="F9" s="18">
        <v>1433881116612</v>
      </c>
      <c r="G9" s="18">
        <v>141972359889</v>
      </c>
      <c r="H9" s="18">
        <v>1021254106598</v>
      </c>
      <c r="I9" s="18">
        <v>412627010014</v>
      </c>
      <c r="J9" s="18">
        <v>68260284153</v>
      </c>
      <c r="K9" s="18">
        <v>596502691</v>
      </c>
      <c r="L9" s="19">
        <f t="shared" si="0"/>
        <v>2.0699999999999998</v>
      </c>
      <c r="M9" s="20">
        <f t="shared" si="1"/>
        <v>0.71</v>
      </c>
      <c r="N9" s="19">
        <f>ROUNDDOWN((J9/K9),2)</f>
        <v>114.43</v>
      </c>
      <c r="O9" s="19">
        <f>+ROUNDDOWN((J9/I9),2)</f>
        <v>0.16</v>
      </c>
      <c r="P9" s="19">
        <f t="shared" si="2"/>
        <v>0.04</v>
      </c>
      <c r="Q9" s="26">
        <f t="shared" si="3"/>
        <v>152350960631</v>
      </c>
      <c r="R9" s="11"/>
    </row>
    <row r="10" spans="1:18" s="12" customFormat="1" ht="50.1" customHeight="1" thickBot="1" x14ac:dyDescent="0.3">
      <c r="A10" s="28" t="s">
        <v>33</v>
      </c>
      <c r="B10" s="17" t="s">
        <v>34</v>
      </c>
      <c r="C10" s="24">
        <v>46022</v>
      </c>
      <c r="D10" s="25">
        <v>84131500</v>
      </c>
      <c r="E10" s="18">
        <v>970332905950</v>
      </c>
      <c r="F10" s="18">
        <v>2702043402516</v>
      </c>
      <c r="G10" s="18">
        <v>352994798159</v>
      </c>
      <c r="H10" s="18">
        <v>2287387601780</v>
      </c>
      <c r="I10" s="18">
        <v>414655800736</v>
      </c>
      <c r="J10" s="18">
        <v>157098864984</v>
      </c>
      <c r="K10" s="18">
        <v>1842866784</v>
      </c>
      <c r="L10" s="19">
        <f t="shared" ref="L10:L18" si="4">ROUNDDOWN((E10/G10),2)</f>
        <v>2.74</v>
      </c>
      <c r="M10" s="20">
        <f t="shared" ref="M10:M18" si="5">ROUNDDOWN((H10/F10),2)</f>
        <v>0.84</v>
      </c>
      <c r="N10" s="19">
        <f>ROUNDDOWN((J10/K10),2)</f>
        <v>85.24</v>
      </c>
      <c r="O10" s="19">
        <f t="shared" ref="O10:O11" si="6">+ROUNDDOWN((J10/I10),2)</f>
        <v>0.37</v>
      </c>
      <c r="P10" s="19">
        <f t="shared" ref="P10:P18" si="7">ROUNDDOWN((J10/F10),2)</f>
        <v>0.05</v>
      </c>
      <c r="Q10" s="26">
        <f t="shared" ref="Q10:Q11" si="8">+E10-G10</f>
        <v>617338107791</v>
      </c>
      <c r="R10" s="11"/>
    </row>
    <row r="11" spans="1:18" s="12" customFormat="1" ht="50.1" customHeight="1" thickBot="1" x14ac:dyDescent="0.3">
      <c r="A11" s="28" t="s">
        <v>35</v>
      </c>
      <c r="B11" s="17" t="s">
        <v>36</v>
      </c>
      <c r="C11" s="24">
        <v>46022</v>
      </c>
      <c r="D11" s="25">
        <v>84131500</v>
      </c>
      <c r="E11" s="18">
        <v>1571672674857</v>
      </c>
      <c r="F11" s="18">
        <v>1893770606665</v>
      </c>
      <c r="G11" s="18">
        <v>1490692654225</v>
      </c>
      <c r="H11" s="18">
        <v>1574097966437</v>
      </c>
      <c r="I11" s="18">
        <v>319672640228</v>
      </c>
      <c r="J11" s="18">
        <v>88077007687</v>
      </c>
      <c r="K11" s="18">
        <v>603980320</v>
      </c>
      <c r="L11" s="19">
        <f t="shared" si="4"/>
        <v>1.05</v>
      </c>
      <c r="M11" s="20">
        <f t="shared" si="5"/>
        <v>0.83</v>
      </c>
      <c r="N11" s="19">
        <f>ROUNDDOWN((J11/K11),2)</f>
        <v>145.82</v>
      </c>
      <c r="O11" s="19">
        <f t="shared" si="6"/>
        <v>0.27</v>
      </c>
      <c r="P11" s="19">
        <f t="shared" si="7"/>
        <v>0.04</v>
      </c>
      <c r="Q11" s="26">
        <f t="shared" si="8"/>
        <v>80980020632</v>
      </c>
      <c r="R11" s="11"/>
    </row>
    <row r="12" spans="1:18" s="12" customFormat="1" ht="50.1" customHeight="1" thickBot="1" x14ac:dyDescent="0.3">
      <c r="A12" s="23" t="s">
        <v>37</v>
      </c>
      <c r="B12" s="17" t="s">
        <v>38</v>
      </c>
      <c r="C12" s="24">
        <v>46022</v>
      </c>
      <c r="D12" s="25">
        <v>84131500</v>
      </c>
      <c r="E12" s="18">
        <v>1714230754723</v>
      </c>
      <c r="F12" s="18">
        <v>2489880198512</v>
      </c>
      <c r="G12" s="18">
        <v>1396949539014</v>
      </c>
      <c r="H12" s="18">
        <v>2110336677402</v>
      </c>
      <c r="I12" s="18">
        <v>379543521110</v>
      </c>
      <c r="J12" s="18">
        <v>145148854430</v>
      </c>
      <c r="K12" s="18">
        <v>0</v>
      </c>
      <c r="L12" s="19">
        <f t="shared" si="4"/>
        <v>1.22</v>
      </c>
      <c r="M12" s="20">
        <f t="shared" si="5"/>
        <v>0.84</v>
      </c>
      <c r="N12" s="47" t="s">
        <v>28</v>
      </c>
      <c r="O12" s="19">
        <f>+ROUNDDOWN((J12/I12),2)</f>
        <v>0.38</v>
      </c>
      <c r="P12" s="19">
        <f t="shared" si="7"/>
        <v>0.05</v>
      </c>
      <c r="Q12" s="26">
        <f>+E12-G12</f>
        <v>317281215709</v>
      </c>
      <c r="R12" s="11"/>
    </row>
    <row r="13" spans="1:18" s="12" customFormat="1" ht="50.1" customHeight="1" thickBot="1" x14ac:dyDescent="0.3">
      <c r="A13" s="23" t="s">
        <v>39</v>
      </c>
      <c r="B13" s="17" t="s">
        <v>40</v>
      </c>
      <c r="C13" s="24">
        <v>46022</v>
      </c>
      <c r="D13" s="25" t="s">
        <v>27</v>
      </c>
      <c r="E13" s="18">
        <v>1692070410019</v>
      </c>
      <c r="F13" s="18">
        <v>2832450429674</v>
      </c>
      <c r="G13" s="18">
        <v>322589786318</v>
      </c>
      <c r="H13" s="18">
        <v>2283912308994</v>
      </c>
      <c r="I13" s="18">
        <v>548538120680</v>
      </c>
      <c r="J13" s="18">
        <v>178646583042</v>
      </c>
      <c r="K13" s="18">
        <v>367757262</v>
      </c>
      <c r="L13" s="19">
        <f t="shared" si="4"/>
        <v>5.24</v>
      </c>
      <c r="M13" s="20">
        <f t="shared" si="5"/>
        <v>0.8</v>
      </c>
      <c r="N13" s="19">
        <f>ROUNDDOWN((J13/K13),2)</f>
        <v>485.77</v>
      </c>
      <c r="O13" s="19">
        <f>+ROUNDDOWN((J13/I13),2)</f>
        <v>0.32</v>
      </c>
      <c r="P13" s="19">
        <f t="shared" si="7"/>
        <v>0.06</v>
      </c>
      <c r="Q13" s="26">
        <f t="shared" ref="Q13" si="9">+E13-G13</f>
        <v>1369480623701</v>
      </c>
      <c r="R13" s="11"/>
    </row>
    <row r="14" spans="1:18" s="12" customFormat="1" ht="50.1" customHeight="1" thickBot="1" x14ac:dyDescent="0.3">
      <c r="A14" s="23" t="s">
        <v>41</v>
      </c>
      <c r="B14" s="17" t="s">
        <v>42</v>
      </c>
      <c r="C14" s="24">
        <v>46022</v>
      </c>
      <c r="D14" s="25" t="s">
        <v>27</v>
      </c>
      <c r="E14" s="18">
        <v>1861291816577</v>
      </c>
      <c r="F14" s="18">
        <v>3467341653919</v>
      </c>
      <c r="G14" s="18">
        <v>622895216171</v>
      </c>
      <c r="H14" s="18">
        <v>3179917328544</v>
      </c>
      <c r="I14" s="18">
        <v>287424325375</v>
      </c>
      <c r="J14" s="18">
        <v>168849866877</v>
      </c>
      <c r="K14" s="18">
        <v>719674219</v>
      </c>
      <c r="L14" s="19">
        <f t="shared" si="4"/>
        <v>2.98</v>
      </c>
      <c r="M14" s="27">
        <f>ROUNDDOWN((H14/F14),2)</f>
        <v>0.91</v>
      </c>
      <c r="N14" s="19">
        <f t="shared" ref="N14:N16" si="10">ROUNDDOWN((J14/K14),2)</f>
        <v>234.61</v>
      </c>
      <c r="O14" s="19">
        <f>+ROUNDDOWN((J14/I14),2)</f>
        <v>0.57999999999999996</v>
      </c>
      <c r="P14" s="19">
        <f t="shared" si="7"/>
        <v>0.04</v>
      </c>
      <c r="Q14" s="26">
        <f t="shared" ref="Q14:Q19" si="11">+E14-G14</f>
        <v>1238396600406</v>
      </c>
      <c r="R14" s="11"/>
    </row>
    <row r="15" spans="1:18" s="12" customFormat="1" ht="50.1" customHeight="1" thickBot="1" x14ac:dyDescent="0.3">
      <c r="A15" s="23" t="s">
        <v>43</v>
      </c>
      <c r="B15" s="17" t="s">
        <v>44</v>
      </c>
      <c r="C15" s="24">
        <v>46022</v>
      </c>
      <c r="D15" s="25" t="s">
        <v>27</v>
      </c>
      <c r="E15" s="18">
        <v>3525789747830</v>
      </c>
      <c r="F15" s="18">
        <v>4529363648515</v>
      </c>
      <c r="G15" s="18">
        <v>2605365080493</v>
      </c>
      <c r="H15" s="18">
        <v>3921594244994</v>
      </c>
      <c r="I15" s="18">
        <v>607769403521</v>
      </c>
      <c r="J15" s="18">
        <v>169144463631</v>
      </c>
      <c r="K15" s="18">
        <v>123370165</v>
      </c>
      <c r="L15" s="19">
        <f t="shared" si="4"/>
        <v>1.35</v>
      </c>
      <c r="M15" s="20">
        <f t="shared" si="5"/>
        <v>0.86</v>
      </c>
      <c r="N15" s="19">
        <f t="shared" si="10"/>
        <v>1371.03</v>
      </c>
      <c r="O15" s="19">
        <f>+ROUNDDOWN((J15/I15),2)</f>
        <v>0.27</v>
      </c>
      <c r="P15" s="19">
        <f t="shared" si="7"/>
        <v>0.03</v>
      </c>
      <c r="Q15" s="26">
        <f t="shared" si="11"/>
        <v>920424667337</v>
      </c>
      <c r="R15" s="11"/>
    </row>
    <row r="16" spans="1:18" s="12" customFormat="1" ht="50.1" customHeight="1" thickBot="1" x14ac:dyDescent="0.3">
      <c r="A16" s="23" t="s">
        <v>45</v>
      </c>
      <c r="B16" s="17" t="s">
        <v>46</v>
      </c>
      <c r="C16" s="24">
        <v>46022</v>
      </c>
      <c r="D16" s="25" t="s">
        <v>27</v>
      </c>
      <c r="E16" s="18">
        <v>687700123930</v>
      </c>
      <c r="F16" s="18">
        <v>1207843488036</v>
      </c>
      <c r="G16" s="18">
        <v>286217669624</v>
      </c>
      <c r="H16" s="18">
        <v>1072514149861</v>
      </c>
      <c r="I16" s="18">
        <v>135329338175</v>
      </c>
      <c r="J16" s="18">
        <v>-79779762715</v>
      </c>
      <c r="K16" s="18">
        <v>231373636</v>
      </c>
      <c r="L16" s="19">
        <f t="shared" si="4"/>
        <v>2.4</v>
      </c>
      <c r="M16" s="20">
        <f t="shared" si="5"/>
        <v>0.88</v>
      </c>
      <c r="N16" s="19">
        <f t="shared" si="10"/>
        <v>-344.8</v>
      </c>
      <c r="O16" s="19">
        <f>+ROUNDDOWN((J16/I16),2)</f>
        <v>-0.57999999999999996</v>
      </c>
      <c r="P16" s="19">
        <f t="shared" si="7"/>
        <v>-0.06</v>
      </c>
      <c r="Q16" s="26">
        <f t="shared" si="11"/>
        <v>401482454306</v>
      </c>
      <c r="R16" s="11"/>
    </row>
    <row r="17" spans="1:18" s="12" customFormat="1" ht="50.1" customHeight="1" thickBot="1" x14ac:dyDescent="0.3">
      <c r="A17" s="23" t="s">
        <v>47</v>
      </c>
      <c r="B17" s="17" t="s">
        <v>48</v>
      </c>
      <c r="C17" s="24">
        <v>46022</v>
      </c>
      <c r="D17" s="25" t="s">
        <v>27</v>
      </c>
      <c r="E17" s="18">
        <v>1219886575997</v>
      </c>
      <c r="F17" s="18">
        <v>1839605305075</v>
      </c>
      <c r="G17" s="18">
        <v>301267288740</v>
      </c>
      <c r="H17" s="18">
        <v>1535718294583</v>
      </c>
      <c r="I17" s="18">
        <v>303887010492</v>
      </c>
      <c r="J17" s="18">
        <v>34164827657</v>
      </c>
      <c r="K17" s="18">
        <v>0</v>
      </c>
      <c r="L17" s="19">
        <f t="shared" si="4"/>
        <v>4.04</v>
      </c>
      <c r="M17" s="20">
        <f t="shared" si="5"/>
        <v>0.83</v>
      </c>
      <c r="N17" s="47" t="s">
        <v>28</v>
      </c>
      <c r="O17" s="19">
        <f t="shared" ref="O17:O18" si="12">+ROUNDDOWN((J17/I17),2)</f>
        <v>0.11</v>
      </c>
      <c r="P17" s="19">
        <f t="shared" si="7"/>
        <v>0.01</v>
      </c>
      <c r="Q17" s="26">
        <f t="shared" si="11"/>
        <v>918619287257</v>
      </c>
      <c r="R17" s="11"/>
    </row>
    <row r="18" spans="1:18" s="12" customFormat="1" ht="50.1" customHeight="1" thickBot="1" x14ac:dyDescent="0.3">
      <c r="A18" s="28" t="s">
        <v>49</v>
      </c>
      <c r="B18" s="17" t="s">
        <v>50</v>
      </c>
      <c r="C18" s="24">
        <v>46022</v>
      </c>
      <c r="D18" s="25">
        <v>84131500</v>
      </c>
      <c r="E18" s="18">
        <v>925935492970</v>
      </c>
      <c r="F18" s="18">
        <v>1175763942688</v>
      </c>
      <c r="G18" s="18">
        <v>729563818393</v>
      </c>
      <c r="H18" s="18">
        <v>1049699051934</v>
      </c>
      <c r="I18" s="18">
        <v>126064890754</v>
      </c>
      <c r="J18" s="18">
        <v>678669084</v>
      </c>
      <c r="K18" s="18">
        <v>870560920</v>
      </c>
      <c r="L18" s="19">
        <f t="shared" si="4"/>
        <v>1.26</v>
      </c>
      <c r="M18" s="27">
        <f t="shared" si="5"/>
        <v>0.89</v>
      </c>
      <c r="N18" s="19">
        <f>ROUNDDOWN((J18/K18),2)</f>
        <v>0.77</v>
      </c>
      <c r="O18" s="19">
        <f t="shared" si="12"/>
        <v>0</v>
      </c>
      <c r="P18" s="19">
        <f t="shared" si="7"/>
        <v>0</v>
      </c>
      <c r="Q18" s="26">
        <f t="shared" si="11"/>
        <v>196371674577</v>
      </c>
      <c r="R18" s="11"/>
    </row>
    <row r="19" spans="1:18" s="12" customFormat="1" ht="50.1" customHeight="1" thickBot="1" x14ac:dyDescent="0.3">
      <c r="A19" s="28" t="s">
        <v>51</v>
      </c>
      <c r="B19" s="17" t="s">
        <v>52</v>
      </c>
      <c r="C19" s="24">
        <v>46022</v>
      </c>
      <c r="D19" s="25" t="s">
        <v>27</v>
      </c>
      <c r="E19" s="18">
        <v>543472813764</v>
      </c>
      <c r="F19" s="18">
        <v>1083247682654</v>
      </c>
      <c r="G19" s="18">
        <v>94667075200</v>
      </c>
      <c r="H19" s="18">
        <v>927625046982</v>
      </c>
      <c r="I19" s="18">
        <v>155622635672</v>
      </c>
      <c r="J19" s="18">
        <v>45654701619</v>
      </c>
      <c r="K19" s="18">
        <v>85536292</v>
      </c>
      <c r="L19" s="19">
        <f t="shared" ref="L19" si="13">ROUNDDOWN((E19/G19),2)</f>
        <v>5.74</v>
      </c>
      <c r="M19" s="27">
        <f t="shared" ref="M19" si="14">ROUNDDOWN((H19/F19),2)</f>
        <v>0.85</v>
      </c>
      <c r="N19" s="19">
        <f>ROUNDDOWN((J19/K19),2)</f>
        <v>533.74</v>
      </c>
      <c r="O19" s="19">
        <f t="shared" ref="O19" si="15">+ROUNDDOWN((J19/I19),2)</f>
        <v>0.28999999999999998</v>
      </c>
      <c r="P19" s="19">
        <f t="shared" ref="P19" si="16">ROUNDDOWN((J19/F19),2)</f>
        <v>0.04</v>
      </c>
      <c r="Q19" s="26">
        <f t="shared" si="11"/>
        <v>448805738564</v>
      </c>
      <c r="R19" s="11"/>
    </row>
    <row r="20" spans="1:18" x14ac:dyDescent="0.25">
      <c r="J20" s="4"/>
      <c r="N20" s="4"/>
      <c r="O20" s="4"/>
      <c r="P20" s="4"/>
      <c r="Q20" s="4"/>
    </row>
    <row r="21" spans="1:18" x14ac:dyDescent="0.25">
      <c r="J21" s="4"/>
      <c r="N21" s="4"/>
      <c r="O21" s="4"/>
      <c r="P21" s="4"/>
      <c r="Q21" s="4"/>
    </row>
    <row r="22" spans="1:18" x14ac:dyDescent="0.25">
      <c r="J22" s="4"/>
      <c r="N22" s="4"/>
      <c r="O22" s="4"/>
      <c r="P22" s="4"/>
      <c r="Q22" s="4"/>
    </row>
    <row r="23" spans="1:18" x14ac:dyDescent="0.25">
      <c r="J23" s="4"/>
      <c r="N23" s="4"/>
      <c r="O23" s="4"/>
      <c r="P23" s="4"/>
      <c r="Q23" s="4"/>
    </row>
    <row r="26" spans="1:18" x14ac:dyDescent="0.25">
      <c r="G26" s="22"/>
    </row>
  </sheetData>
  <mergeCells count="10">
    <mergeCell ref="A1:P1"/>
    <mergeCell ref="A2:P2"/>
    <mergeCell ref="A3:B3"/>
    <mergeCell ref="D4:D5"/>
    <mergeCell ref="A4:A5"/>
    <mergeCell ref="B4:B5"/>
    <mergeCell ref="C4:C5"/>
    <mergeCell ref="E4:K4"/>
    <mergeCell ref="L4:N4"/>
    <mergeCell ref="O4:Q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2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 tint="0.59999389629810485"/>
  </sheetPr>
  <dimension ref="A1:W27"/>
  <sheetViews>
    <sheetView showGridLines="0" tabSelected="1" zoomScale="80" zoomScaleNormal="80" zoomScaleSheetLayoutView="80" workbookViewId="0">
      <pane xSplit="4" ySplit="5" topLeftCell="E6" activePane="bottomRight" state="frozen"/>
      <selection pane="topRight" activeCell="G1" sqref="G1"/>
      <selection pane="bottomLeft" activeCell="A8" sqref="A8"/>
      <selection pane="bottomRight" activeCell="H5" sqref="H5"/>
    </sheetView>
  </sheetViews>
  <sheetFormatPr baseColWidth="10" defaultColWidth="11.42578125" defaultRowHeight="14.25" x14ac:dyDescent="0.25"/>
  <cols>
    <col min="1" max="2" width="15.85546875" style="4" customWidth="1"/>
    <col min="3" max="3" width="15" style="13" customWidth="1"/>
    <col min="4" max="4" width="16" style="14" customWidth="1"/>
    <col min="5" max="9" width="20.42578125" style="4" customWidth="1"/>
    <col min="10" max="10" width="20.42578125" style="5" customWidth="1"/>
    <col min="11" max="11" width="20.42578125" style="4" customWidth="1"/>
    <col min="12" max="12" width="15.42578125" style="4" customWidth="1"/>
    <col min="13" max="13" width="20" style="4" customWidth="1"/>
    <col min="14" max="14" width="17.42578125" style="6" customWidth="1"/>
    <col min="15" max="15" width="17.85546875" style="6" customWidth="1"/>
    <col min="16" max="16" width="18.140625" style="6" customWidth="1"/>
    <col min="17" max="17" width="20.140625" style="7" bestFit="1" customWidth="1"/>
    <col min="18" max="16384" width="11.42578125" style="4"/>
  </cols>
  <sheetData>
    <row r="1" spans="1:23" s="1" customFormat="1" ht="24.75" customHeight="1" x14ac:dyDescent="0.25">
      <c r="A1" s="55" t="s">
        <v>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</row>
    <row r="2" spans="1:23" s="1" customFormat="1" ht="16.5" customHeight="1" thickBot="1" x14ac:dyDescent="0.3">
      <c r="A2" s="55" t="s">
        <v>1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</row>
    <row r="3" spans="1:23" ht="71.25" customHeight="1" thickBot="1" x14ac:dyDescent="0.3">
      <c r="A3" s="65" t="s">
        <v>2</v>
      </c>
      <c r="B3" s="66"/>
      <c r="C3" s="2"/>
      <c r="D3" s="3"/>
      <c r="I3" s="5"/>
      <c r="J3" s="4"/>
      <c r="M3" s="6"/>
      <c r="P3" s="7"/>
      <c r="Q3" s="4"/>
    </row>
    <row r="4" spans="1:23" ht="27.75" customHeight="1" thickBot="1" x14ac:dyDescent="0.3">
      <c r="A4" s="58" t="s">
        <v>3</v>
      </c>
      <c r="B4" s="58" t="s">
        <v>4</v>
      </c>
      <c r="C4" s="59" t="s">
        <v>5</v>
      </c>
      <c r="D4" s="67" t="s">
        <v>6</v>
      </c>
      <c r="E4" s="60" t="s">
        <v>7</v>
      </c>
      <c r="F4" s="60"/>
      <c r="G4" s="60"/>
      <c r="H4" s="60"/>
      <c r="I4" s="60"/>
      <c r="J4" s="60"/>
      <c r="K4" s="60"/>
      <c r="L4" s="61" t="s">
        <v>8</v>
      </c>
      <c r="M4" s="61"/>
      <c r="N4" s="61"/>
      <c r="O4" s="62" t="s">
        <v>9</v>
      </c>
      <c r="P4" s="63"/>
      <c r="Q4" s="64"/>
    </row>
    <row r="5" spans="1:23" ht="69" customHeight="1" thickBot="1" x14ac:dyDescent="0.3">
      <c r="A5" s="58"/>
      <c r="B5" s="58"/>
      <c r="C5" s="59"/>
      <c r="D5" s="67"/>
      <c r="E5" s="15" t="s">
        <v>10</v>
      </c>
      <c r="F5" s="15" t="s">
        <v>11</v>
      </c>
      <c r="G5" s="15" t="s">
        <v>12</v>
      </c>
      <c r="H5" s="15" t="s">
        <v>13</v>
      </c>
      <c r="I5" s="15" t="s">
        <v>14</v>
      </c>
      <c r="J5" s="16" t="s">
        <v>15</v>
      </c>
      <c r="K5" s="15" t="s">
        <v>16</v>
      </c>
      <c r="L5" s="8" t="s">
        <v>17</v>
      </c>
      <c r="M5" s="8" t="s">
        <v>18</v>
      </c>
      <c r="N5" s="9" t="s">
        <v>19</v>
      </c>
      <c r="O5" s="10" t="s">
        <v>20</v>
      </c>
      <c r="P5" s="10" t="s">
        <v>21</v>
      </c>
      <c r="Q5" s="10" t="s">
        <v>22</v>
      </c>
    </row>
    <row r="6" spans="1:23" s="12" customFormat="1" ht="50.1" customHeight="1" thickBot="1" x14ac:dyDescent="0.3">
      <c r="A6" s="28" t="s">
        <v>53</v>
      </c>
      <c r="B6" s="17" t="s">
        <v>54</v>
      </c>
      <c r="C6" s="24">
        <v>46022</v>
      </c>
      <c r="D6" s="25">
        <v>84131600</v>
      </c>
      <c r="E6" s="18">
        <v>4941389633215</v>
      </c>
      <c r="F6" s="18">
        <v>19821100731048</v>
      </c>
      <c r="G6" s="18">
        <v>1174140134126</v>
      </c>
      <c r="H6" s="18">
        <v>16545253766001</v>
      </c>
      <c r="I6" s="18">
        <v>3275846965047</v>
      </c>
      <c r="J6" s="18">
        <v>536726360151</v>
      </c>
      <c r="K6" s="18">
        <v>15825437439</v>
      </c>
      <c r="L6" s="19">
        <f>ROUNDDOWN((E6/G6),2)</f>
        <v>4.2</v>
      </c>
      <c r="M6" s="20">
        <f t="shared" ref="M6:M14" si="0">ROUNDDOWN((H6/F6),2)</f>
        <v>0.83</v>
      </c>
      <c r="N6" s="20">
        <f>ROUNDDOWN((J6/K6),2)/100</f>
        <v>0.33909999999999996</v>
      </c>
      <c r="O6" s="35">
        <f>ROUNDDOWN((J6/I6),2)</f>
        <v>0.16</v>
      </c>
      <c r="P6" s="35">
        <f>ROUNDDOWN((J6/F6),2)</f>
        <v>0.02</v>
      </c>
      <c r="Q6" s="26">
        <f t="shared" ref="Q6:Q11" si="1">+E6-G6</f>
        <v>3767249499089</v>
      </c>
    </row>
    <row r="7" spans="1:23" s="12" customFormat="1" ht="50.1" customHeight="1" thickBot="1" x14ac:dyDescent="0.3">
      <c r="A7" s="23" t="s">
        <v>55</v>
      </c>
      <c r="B7" s="17" t="s">
        <v>56</v>
      </c>
      <c r="C7" s="24">
        <v>46022</v>
      </c>
      <c r="D7" s="25">
        <v>84131600</v>
      </c>
      <c r="E7" s="18">
        <v>114749746661</v>
      </c>
      <c r="F7" s="18">
        <v>192994269511</v>
      </c>
      <c r="G7" s="18">
        <v>18837882986</v>
      </c>
      <c r="H7" s="18">
        <v>145673243701</v>
      </c>
      <c r="I7" s="18">
        <v>47321025810</v>
      </c>
      <c r="J7" s="18">
        <v>8361352865</v>
      </c>
      <c r="K7" s="18">
        <v>115233801</v>
      </c>
      <c r="L7" s="19">
        <f>ROUNDDOWN((E7/G7),2)</f>
        <v>6.09</v>
      </c>
      <c r="M7" s="20">
        <f t="shared" si="0"/>
        <v>0.75</v>
      </c>
      <c r="N7" s="20">
        <f t="shared" ref="N7:N14" si="2">ROUNDDOWN((J7/K7),2)/100</f>
        <v>0.72549999999999992</v>
      </c>
      <c r="O7" s="35">
        <f t="shared" ref="O7:O15" si="3">ROUNDDOWN((J7/I7),2)</f>
        <v>0.17</v>
      </c>
      <c r="P7" s="35">
        <f t="shared" ref="P7:P15" si="4">ROUNDDOWN((J7/F7),2)</f>
        <v>0.04</v>
      </c>
      <c r="Q7" s="26">
        <f t="shared" si="1"/>
        <v>95911863675</v>
      </c>
      <c r="R7" s="21"/>
      <c r="S7" s="21"/>
      <c r="T7" s="21"/>
      <c r="U7" s="21"/>
      <c r="V7" s="21"/>
      <c r="W7" s="21"/>
    </row>
    <row r="8" spans="1:23" s="12" customFormat="1" ht="50.1" customHeight="1" thickBot="1" x14ac:dyDescent="0.3">
      <c r="A8" s="28" t="s">
        <v>57</v>
      </c>
      <c r="B8" s="17" t="s">
        <v>58</v>
      </c>
      <c r="C8" s="24">
        <v>46022</v>
      </c>
      <c r="D8" s="25">
        <v>84131600</v>
      </c>
      <c r="E8" s="18">
        <v>1296123227783</v>
      </c>
      <c r="F8" s="18">
        <v>9764742623042</v>
      </c>
      <c r="G8" s="18">
        <v>264902276790</v>
      </c>
      <c r="H8" s="18">
        <v>8497414460232</v>
      </c>
      <c r="I8" s="18">
        <v>1267328162810</v>
      </c>
      <c r="J8" s="18">
        <v>-3856044255</v>
      </c>
      <c r="K8" s="18">
        <v>0</v>
      </c>
      <c r="L8" s="19">
        <f t="shared" ref="L8:L13" si="5">ROUNDDOWN((E8/G8),2)</f>
        <v>4.8899999999999997</v>
      </c>
      <c r="M8" s="20">
        <f t="shared" si="0"/>
        <v>0.87</v>
      </c>
      <c r="N8" s="20" t="s">
        <v>28</v>
      </c>
      <c r="O8" s="35">
        <f t="shared" si="3"/>
        <v>0</v>
      </c>
      <c r="P8" s="35">
        <f t="shared" si="4"/>
        <v>0</v>
      </c>
      <c r="Q8" s="26">
        <f t="shared" si="1"/>
        <v>1031220950993</v>
      </c>
    </row>
    <row r="9" spans="1:23" s="12" customFormat="1" ht="50.1" customHeight="1" thickBot="1" x14ac:dyDescent="0.3">
      <c r="A9" s="23" t="s">
        <v>59</v>
      </c>
      <c r="B9" s="17" t="s">
        <v>60</v>
      </c>
      <c r="C9" s="24">
        <v>46022</v>
      </c>
      <c r="D9" s="25">
        <v>84131600</v>
      </c>
      <c r="E9" s="18">
        <v>1980317517952</v>
      </c>
      <c r="F9" s="18">
        <v>2000241648920</v>
      </c>
      <c r="G9" s="18">
        <v>1579380672905</v>
      </c>
      <c r="H9" s="18">
        <v>1743217373876</v>
      </c>
      <c r="I9" s="18">
        <v>257024275044</v>
      </c>
      <c r="J9" s="18">
        <v>9929546790</v>
      </c>
      <c r="K9" s="18">
        <v>0</v>
      </c>
      <c r="L9" s="19">
        <f t="shared" si="5"/>
        <v>1.25</v>
      </c>
      <c r="M9" s="20">
        <f t="shared" si="0"/>
        <v>0.87</v>
      </c>
      <c r="N9" s="20" t="s">
        <v>28</v>
      </c>
      <c r="O9" s="35">
        <f t="shared" si="3"/>
        <v>0.03</v>
      </c>
      <c r="P9" s="35">
        <f t="shared" si="4"/>
        <v>0</v>
      </c>
      <c r="Q9" s="26">
        <f t="shared" si="1"/>
        <v>400936845047</v>
      </c>
    </row>
    <row r="10" spans="1:23" s="12" customFormat="1" ht="50.1" customHeight="1" thickBot="1" x14ac:dyDescent="0.3">
      <c r="A10" s="28" t="s">
        <v>61</v>
      </c>
      <c r="B10" s="17" t="s">
        <v>62</v>
      </c>
      <c r="C10" s="24">
        <v>46022</v>
      </c>
      <c r="D10" s="25">
        <v>84131600</v>
      </c>
      <c r="E10" s="18">
        <v>256295910303</v>
      </c>
      <c r="F10" s="18">
        <v>461509990214</v>
      </c>
      <c r="G10" s="18">
        <v>181760288383</v>
      </c>
      <c r="H10" s="18">
        <v>274995824856</v>
      </c>
      <c r="I10" s="18">
        <v>186514165358</v>
      </c>
      <c r="J10" s="18">
        <v>49101999869</v>
      </c>
      <c r="K10" s="18">
        <v>144115238</v>
      </c>
      <c r="L10" s="19">
        <f t="shared" si="5"/>
        <v>1.41</v>
      </c>
      <c r="M10" s="20">
        <f t="shared" si="0"/>
        <v>0.59</v>
      </c>
      <c r="N10" s="20">
        <f t="shared" si="2"/>
        <v>3.4070999999999998</v>
      </c>
      <c r="O10" s="35">
        <f t="shared" si="3"/>
        <v>0.26</v>
      </c>
      <c r="P10" s="35">
        <f t="shared" si="4"/>
        <v>0.1</v>
      </c>
      <c r="Q10" s="26">
        <f t="shared" si="1"/>
        <v>74535621920</v>
      </c>
    </row>
    <row r="11" spans="1:23" s="12" customFormat="1" ht="50.1" customHeight="1" thickBot="1" x14ac:dyDescent="0.3">
      <c r="A11" s="23" t="s">
        <v>63</v>
      </c>
      <c r="B11" s="17" t="s">
        <v>64</v>
      </c>
      <c r="C11" s="24">
        <v>46022</v>
      </c>
      <c r="D11" s="25">
        <v>84131600</v>
      </c>
      <c r="E11" s="18">
        <v>1219290158314</v>
      </c>
      <c r="F11" s="18">
        <v>4781194303641</v>
      </c>
      <c r="G11" s="18">
        <v>583949903247</v>
      </c>
      <c r="H11" s="18">
        <v>4510836957833</v>
      </c>
      <c r="I11" s="18">
        <v>270357345808</v>
      </c>
      <c r="J11" s="18">
        <v>-450435865962</v>
      </c>
      <c r="K11" s="18">
        <v>0</v>
      </c>
      <c r="L11" s="19">
        <f t="shared" si="5"/>
        <v>2.08</v>
      </c>
      <c r="M11" s="20">
        <f t="shared" si="0"/>
        <v>0.94</v>
      </c>
      <c r="N11" s="20" t="s">
        <v>28</v>
      </c>
      <c r="O11" s="35">
        <f t="shared" si="3"/>
        <v>-1.66</v>
      </c>
      <c r="P11" s="35">
        <f t="shared" si="4"/>
        <v>-0.09</v>
      </c>
      <c r="Q11" s="26">
        <f t="shared" si="1"/>
        <v>635340255067</v>
      </c>
    </row>
    <row r="12" spans="1:23" s="12" customFormat="1" ht="50.1" customHeight="1" thickBot="1" x14ac:dyDescent="0.3">
      <c r="A12" s="28" t="s">
        <v>65</v>
      </c>
      <c r="B12" s="17" t="s">
        <v>66</v>
      </c>
      <c r="C12" s="24">
        <v>46022</v>
      </c>
      <c r="D12" s="25">
        <v>84131600</v>
      </c>
      <c r="E12" s="18">
        <v>564071575470</v>
      </c>
      <c r="F12" s="18">
        <v>639928491983</v>
      </c>
      <c r="G12" s="18">
        <v>559299134302</v>
      </c>
      <c r="H12" s="18">
        <v>559299134302</v>
      </c>
      <c r="I12" s="18">
        <v>80629357681</v>
      </c>
      <c r="J12" s="18">
        <v>6053511918</v>
      </c>
      <c r="K12" s="18">
        <v>9769268</v>
      </c>
      <c r="L12" s="19">
        <f t="shared" si="5"/>
        <v>1</v>
      </c>
      <c r="M12" s="20">
        <f t="shared" si="0"/>
        <v>0.87</v>
      </c>
      <c r="N12" s="20">
        <f t="shared" si="2"/>
        <v>6.1963999999999997</v>
      </c>
      <c r="O12" s="35">
        <f t="shared" si="3"/>
        <v>7.0000000000000007E-2</v>
      </c>
      <c r="P12" s="35">
        <f t="shared" si="4"/>
        <v>0</v>
      </c>
      <c r="Q12" s="18">
        <f>+E12-G12</f>
        <v>4772441168</v>
      </c>
    </row>
    <row r="13" spans="1:23" s="12" customFormat="1" ht="50.1" customHeight="1" thickBot="1" x14ac:dyDescent="0.3">
      <c r="A13" s="28" t="s">
        <v>67</v>
      </c>
      <c r="B13" s="17" t="s">
        <v>68</v>
      </c>
      <c r="C13" s="24">
        <v>46022</v>
      </c>
      <c r="D13" s="25">
        <v>84131600</v>
      </c>
      <c r="E13" s="18">
        <v>2902675911800</v>
      </c>
      <c r="F13" s="18">
        <v>4991492600748</v>
      </c>
      <c r="G13" s="18">
        <v>1293826153990</v>
      </c>
      <c r="H13" s="18">
        <v>4205008636011</v>
      </c>
      <c r="I13" s="18">
        <v>786483964737</v>
      </c>
      <c r="J13" s="18">
        <v>244525280647</v>
      </c>
      <c r="K13" s="18">
        <v>515547322</v>
      </c>
      <c r="L13" s="19">
        <f t="shared" si="5"/>
        <v>2.2400000000000002</v>
      </c>
      <c r="M13" s="20">
        <f t="shared" si="0"/>
        <v>0.84</v>
      </c>
      <c r="N13" s="20">
        <f t="shared" si="2"/>
        <v>4.7430000000000003</v>
      </c>
      <c r="O13" s="35">
        <f t="shared" si="3"/>
        <v>0.31</v>
      </c>
      <c r="P13" s="35">
        <f t="shared" si="4"/>
        <v>0.04</v>
      </c>
      <c r="Q13" s="26">
        <f t="shared" ref="Q13" si="6">+E13-G13</f>
        <v>1608849757810</v>
      </c>
    </row>
    <row r="14" spans="1:23" s="12" customFormat="1" ht="50.1" customHeight="1" thickBot="1" x14ac:dyDescent="0.3">
      <c r="A14" s="23" t="s">
        <v>69</v>
      </c>
      <c r="B14" s="17" t="s">
        <v>70</v>
      </c>
      <c r="C14" s="24">
        <v>46022</v>
      </c>
      <c r="D14" s="25">
        <v>84131600</v>
      </c>
      <c r="E14" s="18">
        <v>58151209741</v>
      </c>
      <c r="F14" s="18">
        <v>214373173528</v>
      </c>
      <c r="G14" s="18">
        <v>35263926579</v>
      </c>
      <c r="H14" s="18">
        <v>185805928496</v>
      </c>
      <c r="I14" s="18">
        <v>28567245032</v>
      </c>
      <c r="J14" s="18">
        <v>21146971852</v>
      </c>
      <c r="K14" s="18">
        <v>62337173</v>
      </c>
      <c r="L14" s="19">
        <f t="shared" ref="L14:L15" si="7">ROUNDDOWN((E14/G14),2)</f>
        <v>1.64</v>
      </c>
      <c r="M14" s="20">
        <f t="shared" si="0"/>
        <v>0.86</v>
      </c>
      <c r="N14" s="20">
        <f t="shared" si="2"/>
        <v>3.3923000000000001</v>
      </c>
      <c r="O14" s="35">
        <f t="shared" si="3"/>
        <v>0.74</v>
      </c>
      <c r="P14" s="35">
        <f t="shared" si="4"/>
        <v>0.09</v>
      </c>
      <c r="Q14" s="18">
        <f>+E14-G14</f>
        <v>22887283162</v>
      </c>
    </row>
    <row r="15" spans="1:23" s="12" customFormat="1" ht="50.1" customHeight="1" thickBot="1" x14ac:dyDescent="0.3">
      <c r="A15" s="23" t="s">
        <v>71</v>
      </c>
      <c r="B15" s="17" t="s">
        <v>72</v>
      </c>
      <c r="C15" s="24">
        <v>46022</v>
      </c>
      <c r="D15" s="25">
        <v>84131600</v>
      </c>
      <c r="E15" s="18">
        <v>51093447439</v>
      </c>
      <c r="F15" s="18">
        <v>86217788578</v>
      </c>
      <c r="G15" s="18">
        <v>8907513239</v>
      </c>
      <c r="H15" s="18">
        <v>51115066946</v>
      </c>
      <c r="I15" s="18">
        <v>35102721632</v>
      </c>
      <c r="J15" s="18">
        <v>1817214588</v>
      </c>
      <c r="K15" s="18">
        <v>0</v>
      </c>
      <c r="L15" s="19">
        <f t="shared" si="7"/>
        <v>5.73</v>
      </c>
      <c r="M15" s="20">
        <f t="shared" ref="M15" si="8">ROUNDDOWN((H15/F15),2)</f>
        <v>0.59</v>
      </c>
      <c r="N15" s="20" t="s">
        <v>28</v>
      </c>
      <c r="O15" s="35">
        <f t="shared" si="3"/>
        <v>0.05</v>
      </c>
      <c r="P15" s="35">
        <f t="shared" si="4"/>
        <v>0.02</v>
      </c>
      <c r="Q15" s="26">
        <f t="shared" ref="Q15" si="9">+E15-G15</f>
        <v>42185934200</v>
      </c>
    </row>
    <row r="27" spans="5:5" x14ac:dyDescent="0.25">
      <c r="E27" s="4" t="s">
        <v>73</v>
      </c>
    </row>
  </sheetData>
  <mergeCells count="10">
    <mergeCell ref="O4:Q4"/>
    <mergeCell ref="A1:Q1"/>
    <mergeCell ref="A2:Q2"/>
    <mergeCell ref="A3:B3"/>
    <mergeCell ref="D4:D5"/>
    <mergeCell ref="C4:C5"/>
    <mergeCell ref="B4:B5"/>
    <mergeCell ref="E4:K4"/>
    <mergeCell ref="L4:N4"/>
    <mergeCell ref="A4:A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2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C5264-56FB-4D96-B094-51918D32EA4A}">
  <sheetPr>
    <tabColor theme="6" tint="0.39997558519241921"/>
  </sheetPr>
  <dimension ref="A2:L26"/>
  <sheetViews>
    <sheetView showGridLines="0" workbookViewId="0">
      <selection activeCell="D27" sqref="D27"/>
    </sheetView>
  </sheetViews>
  <sheetFormatPr baseColWidth="10" defaultColWidth="11.42578125" defaultRowHeight="12.75" x14ac:dyDescent="0.2"/>
  <cols>
    <col min="1" max="1" width="35.85546875" style="30" customWidth="1"/>
    <col min="2" max="2" width="25.85546875" style="30" customWidth="1"/>
    <col min="3" max="3" width="11.42578125" style="52"/>
    <col min="4" max="12" width="11.42578125" style="34"/>
    <col min="13" max="16384" width="11.42578125" style="30"/>
  </cols>
  <sheetData>
    <row r="2" spans="1:12" ht="24.95" customHeight="1" x14ac:dyDescent="0.25">
      <c r="A2" s="29" t="s">
        <v>74</v>
      </c>
      <c r="B2" s="29" t="s">
        <v>17</v>
      </c>
      <c r="C2" s="51"/>
      <c r="D2" s="30"/>
      <c r="E2" s="30"/>
      <c r="F2" s="30"/>
      <c r="G2" s="30"/>
      <c r="H2" s="30"/>
      <c r="I2" s="30"/>
      <c r="J2" s="30"/>
      <c r="K2" s="30"/>
      <c r="L2" s="30"/>
    </row>
    <row r="3" spans="1:12" x14ac:dyDescent="0.25">
      <c r="A3" s="31" t="str">
        <f>+'COMPAÑIAS GENERALES'!A6</f>
        <v>SURAMERICANA SEGUROS GENERALES</v>
      </c>
      <c r="B3" s="36">
        <f>+'COMPAÑIAS GENERALES'!L6</f>
        <v>1.29</v>
      </c>
      <c r="C3" s="51"/>
      <c r="D3" s="30"/>
      <c r="E3" s="30"/>
      <c r="F3" s="30"/>
      <c r="G3" s="30"/>
      <c r="H3" s="30"/>
      <c r="I3" s="30"/>
      <c r="J3" s="30"/>
      <c r="K3" s="30"/>
      <c r="L3" s="30"/>
    </row>
    <row r="4" spans="1:12" x14ac:dyDescent="0.25">
      <c r="A4" s="32" t="str">
        <f>+'COMPAÑIAS GENERALES'!A7</f>
        <v>MAPFRE SEGUROS GENERALES</v>
      </c>
      <c r="B4" s="37">
        <f>+'COMPAÑIAS GENERALES'!L7</f>
        <v>1.08</v>
      </c>
      <c r="C4" s="51"/>
      <c r="D4" s="30"/>
      <c r="E4" s="30"/>
      <c r="F4" s="30"/>
      <c r="G4" s="30"/>
      <c r="H4" s="30"/>
      <c r="I4" s="30"/>
      <c r="J4" s="30"/>
      <c r="K4" s="30"/>
      <c r="L4" s="30"/>
    </row>
    <row r="5" spans="1:12" x14ac:dyDescent="0.25">
      <c r="A5" s="33" t="str">
        <f>+'COMPAÑIAS GENERALES'!A8</f>
        <v>SEGUROS PREVISORA</v>
      </c>
      <c r="B5" s="38">
        <f>+'COMPAÑIAS GENERALES'!L8</f>
        <v>2.82</v>
      </c>
      <c r="C5" s="51"/>
      <c r="D5" s="30"/>
      <c r="E5" s="30"/>
      <c r="F5" s="30"/>
      <c r="G5" s="30"/>
      <c r="H5" s="30"/>
      <c r="I5" s="30"/>
      <c r="J5" s="30"/>
      <c r="K5" s="30"/>
      <c r="L5" s="30"/>
    </row>
    <row r="6" spans="1:12" x14ac:dyDescent="0.25">
      <c r="A6" s="32" t="str">
        <f>+'COMPAÑIAS GENERALES'!A9</f>
        <v>ASEGURADORA SOLIDARIA</v>
      </c>
      <c r="B6" s="37">
        <f>+'COMPAÑIAS GENERALES'!L9</f>
        <v>2.0699999999999998</v>
      </c>
      <c r="C6" s="51"/>
      <c r="D6" s="30"/>
      <c r="E6" s="30"/>
      <c r="F6" s="30"/>
      <c r="G6" s="30"/>
      <c r="H6" s="30"/>
      <c r="I6" s="30"/>
      <c r="J6" s="30"/>
      <c r="K6" s="30"/>
      <c r="L6" s="30"/>
    </row>
    <row r="7" spans="1:12" x14ac:dyDescent="0.25">
      <c r="A7" s="33" t="str">
        <f>+'COMPAÑIAS GENERALES'!A10</f>
        <v>SEGUROS DEL ESTADO</v>
      </c>
      <c r="B7" s="38">
        <f>+'COMPAÑIAS GENERALES'!L10</f>
        <v>2.74</v>
      </c>
      <c r="C7" s="51"/>
      <c r="D7" s="30"/>
      <c r="E7" s="30"/>
      <c r="F7" s="30"/>
      <c r="G7" s="30"/>
      <c r="H7" s="30"/>
      <c r="I7" s="30"/>
      <c r="J7" s="30"/>
      <c r="K7" s="30"/>
      <c r="L7" s="30"/>
    </row>
    <row r="8" spans="1:12" x14ac:dyDescent="0.25">
      <c r="A8" s="32" t="str">
        <f>+'COMPAÑIAS GENERALES'!A11</f>
        <v>CHUBB SEGUROS</v>
      </c>
      <c r="B8" s="37">
        <f>+'COMPAÑIAS GENERALES'!L11</f>
        <v>1.05</v>
      </c>
      <c r="C8" s="51"/>
      <c r="D8" s="30"/>
      <c r="E8" s="30"/>
      <c r="F8" s="30"/>
      <c r="G8" s="30"/>
      <c r="H8" s="30"/>
      <c r="I8" s="30"/>
      <c r="J8" s="30"/>
      <c r="K8" s="30"/>
      <c r="L8" s="30"/>
    </row>
    <row r="9" spans="1:12" x14ac:dyDescent="0.25">
      <c r="A9" s="33" t="str">
        <f>+'COMPAÑIAS GENERALES'!A12</f>
        <v>ALLIANZ SEGUROS</v>
      </c>
      <c r="B9" s="38">
        <f>+'COMPAÑIAS GENERALES'!L12</f>
        <v>1.22</v>
      </c>
      <c r="C9" s="51"/>
      <c r="D9" s="53">
        <f>MIN(B3:B26)</f>
        <v>1</v>
      </c>
      <c r="E9" s="30"/>
      <c r="F9" s="30"/>
      <c r="G9" s="30"/>
      <c r="H9" s="30"/>
      <c r="I9" s="30"/>
      <c r="J9" s="30"/>
      <c r="K9" s="30"/>
      <c r="L9" s="30"/>
    </row>
    <row r="10" spans="1:12" x14ac:dyDescent="0.25">
      <c r="A10" s="32" t="str">
        <f>+'COMPAÑIAS GENERALES'!A13</f>
        <v>HDI SEGUROS GENERALES</v>
      </c>
      <c r="B10" s="37">
        <f>+'COMPAÑIAS GENERALES'!L13</f>
        <v>5.24</v>
      </c>
      <c r="C10" s="51"/>
      <c r="D10" s="30"/>
      <c r="E10" s="30"/>
      <c r="F10" s="30"/>
      <c r="G10" s="30"/>
      <c r="H10" s="30"/>
      <c r="I10" s="30"/>
      <c r="J10" s="30"/>
      <c r="K10" s="30"/>
      <c r="L10" s="30"/>
    </row>
    <row r="11" spans="1:12" x14ac:dyDescent="0.25">
      <c r="A11" s="33" t="str">
        <f>+'COMPAÑIAS GENERALES'!A14</f>
        <v>SEGUROS MUNDIAL</v>
      </c>
      <c r="B11" s="38">
        <f>+'COMPAÑIAS GENERALES'!L14</f>
        <v>2.98</v>
      </c>
      <c r="C11" s="51"/>
      <c r="D11" s="30"/>
      <c r="E11" s="30"/>
      <c r="F11" s="30"/>
      <c r="G11" s="30"/>
      <c r="H11" s="30"/>
      <c r="I11" s="30"/>
      <c r="J11" s="30"/>
      <c r="K11" s="30"/>
      <c r="L11" s="30"/>
    </row>
    <row r="12" spans="1:12" x14ac:dyDescent="0.25">
      <c r="A12" s="32" t="str">
        <f>+'COMPAÑIAS GENERALES'!A15</f>
        <v>AXA COLPATRIA</v>
      </c>
      <c r="B12" s="37">
        <f>+'COMPAÑIAS GENERALES'!L15</f>
        <v>1.35</v>
      </c>
      <c r="C12" s="51"/>
      <c r="D12" s="30"/>
      <c r="E12" s="30"/>
      <c r="F12" s="30"/>
      <c r="G12" s="30"/>
      <c r="H12" s="30"/>
      <c r="I12" s="30"/>
      <c r="J12" s="30"/>
      <c r="K12" s="30"/>
      <c r="L12" s="30"/>
    </row>
    <row r="13" spans="1:12" x14ac:dyDescent="0.25">
      <c r="A13" s="33" t="str">
        <f>+'COMPAÑIAS GENERALES'!A16</f>
        <v>ZURICH SEGUROS</v>
      </c>
      <c r="B13" s="38">
        <f>+'COMPAÑIAS GENERALES'!L16</f>
        <v>2.4</v>
      </c>
      <c r="C13" s="51"/>
      <c r="D13" s="30"/>
      <c r="E13" s="30"/>
      <c r="F13" s="30"/>
      <c r="G13" s="30"/>
      <c r="H13" s="30"/>
      <c r="I13" s="30"/>
      <c r="J13" s="30"/>
      <c r="K13" s="30"/>
      <c r="L13" s="30"/>
    </row>
    <row r="14" spans="1:12" x14ac:dyDescent="0.2">
      <c r="A14" s="32" t="str">
        <f>+'COMPAÑIAS GENERALES'!A17</f>
        <v>SBS SEGUROS</v>
      </c>
      <c r="B14" s="37">
        <f>+'COMPAÑIAS GENERALES'!L17</f>
        <v>4.04</v>
      </c>
    </row>
    <row r="15" spans="1:12" x14ac:dyDescent="0.2">
      <c r="A15" s="33" t="str">
        <f>+'COMPAÑIAS GENERALES'!A18</f>
        <v>LA EQUIDAD SEGUROS GENERALES OC</v>
      </c>
      <c r="B15" s="38">
        <f>+'COMPAÑIAS GENERALES'!L18</f>
        <v>1.26</v>
      </c>
      <c r="C15" s="51"/>
    </row>
    <row r="16" spans="1:12" x14ac:dyDescent="0.2">
      <c r="A16" s="32" t="str">
        <f>+'COMPAÑIAS GENERALES'!A19</f>
        <v>SEGUROS CONFIANZA</v>
      </c>
      <c r="B16" s="37">
        <f>+'COMPAÑIAS GENERALES'!L19</f>
        <v>5.74</v>
      </c>
    </row>
    <row r="17" spans="1:3" x14ac:dyDescent="0.2">
      <c r="A17" s="33" t="str">
        <f>+'COMPAÑIAS VIDA'!A6</f>
        <v>SURAMERICANA SEGUROS DE VIDA</v>
      </c>
      <c r="B17" s="38">
        <f>+'COMPAÑIAS VIDA'!L6</f>
        <v>4.2</v>
      </c>
    </row>
    <row r="18" spans="1:3" x14ac:dyDescent="0.2">
      <c r="A18" s="32" t="str">
        <f>+'COMPAÑIAS VIDA'!A7</f>
        <v>SEGUROS DE VIDA DEL ESTADO</v>
      </c>
      <c r="B18" s="37">
        <f>+'COMPAÑIAS VIDA'!L7</f>
        <v>6.09</v>
      </c>
    </row>
    <row r="19" spans="1:3" x14ac:dyDescent="0.2">
      <c r="A19" s="33" t="str">
        <f>+'COMPAÑIAS VIDA'!A8</f>
        <v xml:space="preserve">POSITIVA SEGUROS </v>
      </c>
      <c r="B19" s="38">
        <f>+'COMPAÑIAS VIDA'!L8</f>
        <v>4.8899999999999997</v>
      </c>
    </row>
    <row r="20" spans="1:3" x14ac:dyDescent="0.2">
      <c r="A20" s="32" t="str">
        <f>+'COMPAÑIAS VIDA'!A9</f>
        <v>ALLIANZ SEGUROS DE VIDA</v>
      </c>
      <c r="B20" s="37">
        <f>+'COMPAÑIAS VIDA'!L9</f>
        <v>1.25</v>
      </c>
    </row>
    <row r="21" spans="1:3" x14ac:dyDescent="0.2">
      <c r="A21" s="33" t="str">
        <f>+'COMPAÑIAS VIDA'!A10</f>
        <v>COLMENA SEGUROS DE VIDA</v>
      </c>
      <c r="B21" s="38">
        <f>+'COMPAÑIAS VIDA'!L10</f>
        <v>1.41</v>
      </c>
    </row>
    <row r="22" spans="1:3" x14ac:dyDescent="0.2">
      <c r="A22" s="32" t="str">
        <f>+'COMPAÑIAS VIDA'!A11</f>
        <v>MAPFRE SEGUROS DE VIDA</v>
      </c>
      <c r="B22" s="37">
        <f>+'COMPAÑIAS VIDA'!L11</f>
        <v>2.08</v>
      </c>
    </row>
    <row r="23" spans="1:3" x14ac:dyDescent="0.2">
      <c r="A23" s="33" t="str">
        <f>+'COMPAÑIAS VIDA'!A12</f>
        <v>LA EQUIDAD SEGUROS DE VIDA OC</v>
      </c>
      <c r="B23" s="38">
        <f>+'COMPAÑIAS VIDA'!L12</f>
        <v>1</v>
      </c>
      <c r="C23" s="51"/>
    </row>
    <row r="24" spans="1:3" x14ac:dyDescent="0.2">
      <c r="A24" s="32" t="str">
        <f>+'COMPAÑIAS VIDA'!A13</f>
        <v xml:space="preserve">AXA COLPATRIA SEGUROS DE VIDA </v>
      </c>
      <c r="B24" s="37">
        <f>+'COMPAÑIAS VIDA'!L13</f>
        <v>2.2400000000000002</v>
      </c>
    </row>
    <row r="25" spans="1:3" x14ac:dyDescent="0.2">
      <c r="A25" s="33" t="str">
        <f>+'COMPAÑIAS VIDA'!A14</f>
        <v>BMI COMPAÑÍA DE SEGUROS DE VIDA</v>
      </c>
      <c r="B25" s="38">
        <f>+'COMPAÑIAS VIDA'!L14</f>
        <v>1.64</v>
      </c>
    </row>
    <row r="26" spans="1:3" x14ac:dyDescent="0.2">
      <c r="A26" s="32" t="str">
        <f>+'COMPAÑIAS VIDA'!A15</f>
        <v>SEGUROS DE VIDA AURORA</v>
      </c>
      <c r="B26" s="37">
        <f>+'COMPAÑIAS VIDA'!L15</f>
        <v>5.73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7EBB2-43EA-4379-9B33-33AD440A5AE4}">
  <sheetPr>
    <tabColor theme="5" tint="0.39997558519241921"/>
  </sheetPr>
  <dimension ref="A2:L26"/>
  <sheetViews>
    <sheetView showGridLines="0" workbookViewId="0">
      <selection activeCell="D19" sqref="D19"/>
    </sheetView>
  </sheetViews>
  <sheetFormatPr baseColWidth="10" defaultColWidth="11.42578125" defaultRowHeight="12.75" x14ac:dyDescent="0.2"/>
  <cols>
    <col min="1" max="1" width="35.85546875" style="30" customWidth="1"/>
    <col min="2" max="2" width="25.85546875" style="30" customWidth="1"/>
    <col min="3" max="12" width="11.42578125" style="34"/>
    <col min="13" max="16384" width="11.42578125" style="30"/>
  </cols>
  <sheetData>
    <row r="2" spans="1:12" ht="24.95" customHeight="1" x14ac:dyDescent="0.25">
      <c r="A2" s="29" t="s">
        <v>74</v>
      </c>
      <c r="B2" s="29" t="s">
        <v>75</v>
      </c>
      <c r="C2" s="30"/>
      <c r="D2" s="30"/>
      <c r="E2" s="30"/>
      <c r="F2" s="30"/>
      <c r="G2" s="30"/>
      <c r="H2" s="30"/>
      <c r="I2" s="30"/>
      <c r="J2" s="30"/>
      <c r="K2" s="30"/>
      <c r="L2" s="30"/>
    </row>
    <row r="3" spans="1:12" x14ac:dyDescent="0.25">
      <c r="A3" s="31" t="str">
        <f>+'COMPAÑIAS GENERALES'!A6</f>
        <v>SURAMERICANA SEGUROS GENERALES</v>
      </c>
      <c r="B3" s="39">
        <f>+'COMPAÑIAS GENERALES'!M6</f>
        <v>0.81</v>
      </c>
      <c r="C3" s="30"/>
      <c r="D3" s="30"/>
      <c r="E3" s="30"/>
      <c r="F3" s="30"/>
      <c r="G3" s="30"/>
      <c r="H3" s="30"/>
      <c r="I3" s="30"/>
      <c r="J3" s="30"/>
      <c r="K3" s="30"/>
      <c r="L3" s="30"/>
    </row>
    <row r="4" spans="1:12" x14ac:dyDescent="0.25">
      <c r="A4" s="32" t="str">
        <f>+'COMPAÑIAS GENERALES'!A7</f>
        <v>MAPFRE SEGUROS GENERALES</v>
      </c>
      <c r="B4" s="40">
        <f>+'COMPAÑIAS GENERALES'!M7</f>
        <v>0.82</v>
      </c>
      <c r="C4" s="30"/>
      <c r="D4" s="30"/>
      <c r="E4" s="30"/>
      <c r="F4" s="30"/>
      <c r="G4" s="30"/>
      <c r="H4" s="30"/>
      <c r="I4" s="30"/>
      <c r="J4" s="30"/>
      <c r="K4" s="30"/>
      <c r="L4" s="30"/>
    </row>
    <row r="5" spans="1:12" x14ac:dyDescent="0.25">
      <c r="A5" s="33" t="str">
        <f>+'COMPAÑIAS GENERALES'!A8</f>
        <v>SEGUROS PREVISORA</v>
      </c>
      <c r="B5" s="41">
        <f>+'COMPAÑIAS GENERALES'!M8</f>
        <v>0.83</v>
      </c>
      <c r="C5" s="30"/>
      <c r="D5" s="30"/>
      <c r="E5" s="30"/>
      <c r="F5" s="30"/>
      <c r="G5" s="30"/>
      <c r="H5" s="30"/>
      <c r="I5" s="30"/>
      <c r="J5" s="30"/>
      <c r="K5" s="30"/>
      <c r="L5" s="30"/>
    </row>
    <row r="6" spans="1:12" x14ac:dyDescent="0.25">
      <c r="A6" s="32" t="str">
        <f>+'COMPAÑIAS GENERALES'!A9</f>
        <v>ASEGURADORA SOLIDARIA</v>
      </c>
      <c r="B6" s="40">
        <f>+'COMPAÑIAS GENERALES'!M9</f>
        <v>0.71</v>
      </c>
      <c r="C6" s="30"/>
      <c r="D6" s="30"/>
      <c r="E6" s="30"/>
      <c r="F6" s="30"/>
      <c r="G6" s="30"/>
      <c r="H6" s="30"/>
      <c r="I6" s="30"/>
      <c r="J6" s="30"/>
      <c r="K6" s="30"/>
      <c r="L6" s="30"/>
    </row>
    <row r="7" spans="1:12" x14ac:dyDescent="0.25">
      <c r="A7" s="33" t="str">
        <f>+'COMPAÑIAS GENERALES'!A10</f>
        <v>SEGUROS DEL ESTADO</v>
      </c>
      <c r="B7" s="41">
        <f>+'COMPAÑIAS GENERALES'!M10</f>
        <v>0.84</v>
      </c>
      <c r="C7" s="30"/>
      <c r="D7" s="30"/>
      <c r="E7" s="30"/>
      <c r="F7" s="30"/>
      <c r="G7" s="30"/>
      <c r="H7" s="30"/>
      <c r="I7" s="30"/>
      <c r="J7" s="30"/>
      <c r="K7" s="30"/>
      <c r="L7" s="30"/>
    </row>
    <row r="8" spans="1:12" x14ac:dyDescent="0.25">
      <c r="A8" s="32" t="str">
        <f>+'COMPAÑIAS GENERALES'!A11</f>
        <v>CHUBB SEGUROS</v>
      </c>
      <c r="B8" s="40">
        <f>+'COMPAÑIAS GENERALES'!M11</f>
        <v>0.83</v>
      </c>
      <c r="C8" s="30"/>
      <c r="D8" s="30"/>
      <c r="E8" s="30"/>
      <c r="F8" s="30"/>
      <c r="G8" s="30"/>
      <c r="H8" s="30"/>
      <c r="I8" s="30"/>
      <c r="J8" s="30"/>
      <c r="K8" s="30"/>
      <c r="L8" s="30"/>
    </row>
    <row r="9" spans="1:12" x14ac:dyDescent="0.25">
      <c r="A9" s="33" t="str">
        <f>+'COMPAÑIAS GENERALES'!A12</f>
        <v>ALLIANZ SEGUROS</v>
      </c>
      <c r="B9" s="41">
        <f>+'COMPAÑIAS GENERALES'!M12</f>
        <v>0.84</v>
      </c>
      <c r="C9" s="30"/>
      <c r="D9" s="30"/>
      <c r="E9" s="30"/>
      <c r="F9" s="30"/>
      <c r="G9" s="30"/>
      <c r="H9" s="30"/>
      <c r="I9" s="30"/>
      <c r="J9" s="30"/>
      <c r="K9" s="30"/>
      <c r="L9" s="30"/>
    </row>
    <row r="10" spans="1:12" x14ac:dyDescent="0.25">
      <c r="A10" s="32" t="str">
        <f>+'COMPAÑIAS GENERALES'!A13</f>
        <v>HDI SEGUROS GENERALES</v>
      </c>
      <c r="B10" s="40">
        <f>+'COMPAÑIAS GENERALES'!M13</f>
        <v>0.8</v>
      </c>
      <c r="C10" s="30"/>
      <c r="D10" s="30"/>
      <c r="E10" s="30"/>
      <c r="F10" s="30"/>
      <c r="G10" s="30"/>
      <c r="H10" s="30"/>
      <c r="I10" s="30"/>
      <c r="J10" s="30"/>
      <c r="K10" s="30"/>
      <c r="L10" s="30"/>
    </row>
    <row r="11" spans="1:12" x14ac:dyDescent="0.25">
      <c r="A11" s="33" t="str">
        <f>+'COMPAÑIAS GENERALES'!A14</f>
        <v>SEGUROS MUNDIAL</v>
      </c>
      <c r="B11" s="41">
        <f>+'COMPAÑIAS GENERALES'!M14</f>
        <v>0.91</v>
      </c>
      <c r="C11" s="30"/>
      <c r="D11" s="54">
        <f>MAX(B3:B26)</f>
        <v>0.94</v>
      </c>
      <c r="E11" s="30"/>
      <c r="F11" s="30"/>
      <c r="G11" s="30"/>
      <c r="H11" s="30"/>
      <c r="I11" s="30"/>
      <c r="J11" s="30"/>
      <c r="K11" s="30"/>
      <c r="L11" s="30"/>
    </row>
    <row r="12" spans="1:12" x14ac:dyDescent="0.25">
      <c r="A12" s="32" t="str">
        <f>+'COMPAÑIAS GENERALES'!A15</f>
        <v>AXA COLPATRIA</v>
      </c>
      <c r="B12" s="40">
        <f>+'COMPAÑIAS GENERALES'!M15</f>
        <v>0.86</v>
      </c>
      <c r="C12" s="30"/>
      <c r="D12" s="30"/>
      <c r="E12" s="30"/>
      <c r="F12" s="30"/>
      <c r="G12" s="30"/>
      <c r="H12" s="30"/>
      <c r="I12" s="30"/>
      <c r="J12" s="30"/>
      <c r="K12" s="30"/>
      <c r="L12" s="30"/>
    </row>
    <row r="13" spans="1:12" x14ac:dyDescent="0.25">
      <c r="A13" s="33" t="str">
        <f>+'COMPAÑIAS GENERALES'!A16</f>
        <v>ZURICH SEGUROS</v>
      </c>
      <c r="B13" s="41">
        <f>+'COMPAÑIAS GENERALES'!M16</f>
        <v>0.88</v>
      </c>
      <c r="C13" s="30"/>
      <c r="D13" s="30"/>
      <c r="E13" s="30"/>
      <c r="F13" s="30"/>
      <c r="G13" s="30"/>
      <c r="H13" s="30"/>
      <c r="I13" s="30"/>
      <c r="J13" s="30"/>
      <c r="K13" s="30"/>
      <c r="L13" s="30"/>
    </row>
    <row r="14" spans="1:12" x14ac:dyDescent="0.2">
      <c r="A14" s="32" t="str">
        <f>+'COMPAÑIAS GENERALES'!A17</f>
        <v>SBS SEGUROS</v>
      </c>
      <c r="B14" s="40">
        <f>+'COMPAÑIAS GENERALES'!M17</f>
        <v>0.83</v>
      </c>
    </row>
    <row r="15" spans="1:12" x14ac:dyDescent="0.2">
      <c r="A15" s="33" t="str">
        <f>+'COMPAÑIAS GENERALES'!A18</f>
        <v>LA EQUIDAD SEGUROS GENERALES OC</v>
      </c>
      <c r="B15" s="41">
        <f>+'COMPAÑIAS GENERALES'!M18</f>
        <v>0.89</v>
      </c>
    </row>
    <row r="16" spans="1:12" x14ac:dyDescent="0.2">
      <c r="A16" s="32" t="str">
        <f>+'COMPAÑIAS GENERALES'!A19</f>
        <v>SEGUROS CONFIANZA</v>
      </c>
      <c r="B16" s="40">
        <f>+'COMPAÑIAS GENERALES'!M19</f>
        <v>0.85</v>
      </c>
    </row>
    <row r="17" spans="1:2" x14ac:dyDescent="0.2">
      <c r="A17" s="33" t="str">
        <f>+'COMPAÑIAS VIDA'!A6</f>
        <v>SURAMERICANA SEGUROS DE VIDA</v>
      </c>
      <c r="B17" s="41">
        <f>+'COMPAÑIAS VIDA'!M6</f>
        <v>0.83</v>
      </c>
    </row>
    <row r="18" spans="1:2" x14ac:dyDescent="0.2">
      <c r="A18" s="32" t="str">
        <f>+'COMPAÑIAS VIDA'!A7</f>
        <v>SEGUROS DE VIDA DEL ESTADO</v>
      </c>
      <c r="B18" s="40">
        <f>+'COMPAÑIAS VIDA'!M7</f>
        <v>0.75</v>
      </c>
    </row>
    <row r="19" spans="1:2" x14ac:dyDescent="0.2">
      <c r="A19" s="33" t="str">
        <f>+'COMPAÑIAS VIDA'!A8</f>
        <v xml:space="preserve">POSITIVA SEGUROS </v>
      </c>
      <c r="B19" s="41">
        <f>+'COMPAÑIAS VIDA'!M8</f>
        <v>0.87</v>
      </c>
    </row>
    <row r="20" spans="1:2" x14ac:dyDescent="0.2">
      <c r="A20" s="32" t="str">
        <f>+'COMPAÑIAS VIDA'!A9</f>
        <v>ALLIANZ SEGUROS DE VIDA</v>
      </c>
      <c r="B20" s="40">
        <f>+'COMPAÑIAS VIDA'!M9</f>
        <v>0.87</v>
      </c>
    </row>
    <row r="21" spans="1:2" x14ac:dyDescent="0.2">
      <c r="A21" s="33" t="str">
        <f>+'COMPAÑIAS VIDA'!A10</f>
        <v>COLMENA SEGUROS DE VIDA</v>
      </c>
      <c r="B21" s="41">
        <f>+'COMPAÑIAS VIDA'!M10</f>
        <v>0.59</v>
      </c>
    </row>
    <row r="22" spans="1:2" x14ac:dyDescent="0.2">
      <c r="A22" s="32" t="str">
        <f>+'COMPAÑIAS VIDA'!A11</f>
        <v>MAPFRE SEGUROS DE VIDA</v>
      </c>
      <c r="B22" s="40">
        <f>+'COMPAÑIAS VIDA'!M11</f>
        <v>0.94</v>
      </c>
    </row>
    <row r="23" spans="1:2" x14ac:dyDescent="0.2">
      <c r="A23" s="33" t="str">
        <f>+'COMPAÑIAS VIDA'!A12</f>
        <v>LA EQUIDAD SEGUROS DE VIDA OC</v>
      </c>
      <c r="B23" s="41">
        <f>+'COMPAÑIAS VIDA'!M12</f>
        <v>0.87</v>
      </c>
    </row>
    <row r="24" spans="1:2" x14ac:dyDescent="0.2">
      <c r="A24" s="32" t="str">
        <f>+'COMPAÑIAS VIDA'!A13</f>
        <v xml:space="preserve">AXA COLPATRIA SEGUROS DE VIDA </v>
      </c>
      <c r="B24" s="40">
        <f>+'COMPAÑIAS VIDA'!M13</f>
        <v>0.84</v>
      </c>
    </row>
    <row r="25" spans="1:2" x14ac:dyDescent="0.2">
      <c r="A25" s="33" t="str">
        <f>+'COMPAÑIAS VIDA'!A14</f>
        <v>BMI COMPAÑÍA DE SEGUROS DE VIDA</v>
      </c>
      <c r="B25" s="41">
        <f>+'COMPAÑIAS VIDA'!M14</f>
        <v>0.86</v>
      </c>
    </row>
    <row r="26" spans="1:2" x14ac:dyDescent="0.2">
      <c r="A26" s="32" t="str">
        <f>+'COMPAÑIAS VIDA'!A15</f>
        <v>SEGUROS DE VIDA AURORA</v>
      </c>
      <c r="B26" s="40">
        <f>+'COMPAÑIAS VIDA'!M15</f>
        <v>0.59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3BFCA-51D9-4E0A-A914-FE2668B51A72}">
  <sheetPr>
    <tabColor theme="9" tint="0.39997558519241921"/>
  </sheetPr>
  <dimension ref="A2:L26"/>
  <sheetViews>
    <sheetView showGridLines="0" workbookViewId="0">
      <selection activeCell="F18" sqref="F18"/>
    </sheetView>
  </sheetViews>
  <sheetFormatPr baseColWidth="10" defaultColWidth="11.42578125" defaultRowHeight="12.75" x14ac:dyDescent="0.2"/>
  <cols>
    <col min="1" max="1" width="35.85546875" style="30" customWidth="1"/>
    <col min="2" max="2" width="25.85546875" style="30" customWidth="1"/>
    <col min="3" max="12" width="11.42578125" style="34"/>
    <col min="13" max="16384" width="11.42578125" style="30"/>
  </cols>
  <sheetData>
    <row r="2" spans="1:12" ht="24.95" customHeight="1" x14ac:dyDescent="0.25">
      <c r="A2" s="29" t="s">
        <v>74</v>
      </c>
      <c r="B2" s="45" t="s">
        <v>76</v>
      </c>
      <c r="C2" s="30"/>
      <c r="D2" s="30"/>
      <c r="E2" s="30"/>
      <c r="F2" s="30"/>
      <c r="G2" s="30"/>
      <c r="H2" s="30"/>
      <c r="I2" s="30"/>
      <c r="J2" s="30"/>
      <c r="K2" s="30"/>
      <c r="L2" s="30"/>
    </row>
    <row r="3" spans="1:12" x14ac:dyDescent="0.25">
      <c r="A3" s="31" t="str">
        <f>+'COMPAÑIAS GENERALES'!A6</f>
        <v>SURAMERICANA SEGUROS GENERALES</v>
      </c>
      <c r="B3" s="36">
        <f>+'COMPAÑIAS GENERALES'!N6</f>
        <v>159.4</v>
      </c>
      <c r="C3" s="30"/>
      <c r="D3" s="30"/>
      <c r="E3" s="30"/>
      <c r="F3" s="30"/>
      <c r="G3" s="30"/>
      <c r="H3" s="30"/>
      <c r="I3" s="30"/>
      <c r="J3" s="30"/>
      <c r="K3" s="30"/>
      <c r="L3" s="30"/>
    </row>
    <row r="4" spans="1:12" x14ac:dyDescent="0.25">
      <c r="A4" s="32" t="str">
        <f>+'COMPAÑIAS GENERALES'!A7</f>
        <v>MAPFRE SEGUROS GENERALES</v>
      </c>
      <c r="B4" s="37" t="str">
        <f>+'COMPAÑIAS GENERALES'!N7</f>
        <v>INDETERMINADO</v>
      </c>
      <c r="C4" s="30"/>
      <c r="D4" s="30"/>
      <c r="E4" s="30"/>
      <c r="F4" s="30"/>
      <c r="G4" s="30"/>
      <c r="H4" s="30"/>
      <c r="I4" s="30"/>
      <c r="J4" s="30"/>
      <c r="K4" s="30"/>
      <c r="L4" s="30"/>
    </row>
    <row r="5" spans="1:12" x14ac:dyDescent="0.25">
      <c r="A5" s="33" t="str">
        <f>+'COMPAÑIAS GENERALES'!A8</f>
        <v>SEGUROS PREVISORA</v>
      </c>
      <c r="B5" s="38">
        <f>+'COMPAÑIAS GENERALES'!N8</f>
        <v>116.03</v>
      </c>
      <c r="C5" s="30"/>
      <c r="D5" s="30"/>
      <c r="E5" s="30"/>
      <c r="F5" s="30"/>
      <c r="G5" s="30"/>
      <c r="H5" s="30"/>
      <c r="I5" s="30"/>
      <c r="J5" s="30"/>
      <c r="K5" s="30"/>
      <c r="L5" s="30"/>
    </row>
    <row r="6" spans="1:12" x14ac:dyDescent="0.25">
      <c r="A6" s="32" t="str">
        <f>+'COMPAÑIAS GENERALES'!A9</f>
        <v>ASEGURADORA SOLIDARIA</v>
      </c>
      <c r="B6" s="37">
        <f>+'COMPAÑIAS GENERALES'!N9</f>
        <v>114.43</v>
      </c>
      <c r="C6" s="30"/>
      <c r="D6" s="30"/>
      <c r="E6" s="30"/>
      <c r="F6" s="30"/>
      <c r="G6" s="30"/>
      <c r="H6" s="30"/>
      <c r="I6" s="30"/>
      <c r="J6" s="30"/>
      <c r="K6" s="30"/>
      <c r="L6" s="30"/>
    </row>
    <row r="7" spans="1:12" x14ac:dyDescent="0.25">
      <c r="A7" s="33" t="str">
        <f>+'COMPAÑIAS GENERALES'!A10</f>
        <v>SEGUROS DEL ESTADO</v>
      </c>
      <c r="B7" s="38">
        <f>+'COMPAÑIAS GENERALES'!N10</f>
        <v>85.24</v>
      </c>
      <c r="C7" s="30"/>
      <c r="D7" s="30"/>
      <c r="E7" s="30"/>
      <c r="F7" s="30"/>
      <c r="G7" s="30"/>
      <c r="H7" s="30"/>
      <c r="I7" s="30"/>
      <c r="J7" s="30"/>
      <c r="K7" s="30"/>
      <c r="L7" s="30"/>
    </row>
    <row r="8" spans="1:12" x14ac:dyDescent="0.25">
      <c r="A8" s="32" t="str">
        <f>+'COMPAÑIAS GENERALES'!A11</f>
        <v>CHUBB SEGUROS</v>
      </c>
      <c r="B8" s="37">
        <f>+'COMPAÑIAS GENERALES'!N11</f>
        <v>145.82</v>
      </c>
      <c r="C8" s="30"/>
      <c r="D8" s="30"/>
      <c r="E8" s="30"/>
      <c r="F8" s="30"/>
      <c r="G8" s="30"/>
      <c r="H8" s="30"/>
      <c r="I8" s="30"/>
      <c r="J8" s="30"/>
      <c r="K8" s="30"/>
      <c r="L8" s="30"/>
    </row>
    <row r="9" spans="1:12" x14ac:dyDescent="0.25">
      <c r="A9" s="33" t="str">
        <f>+'COMPAÑIAS GENERALES'!A12</f>
        <v>ALLIANZ SEGUROS</v>
      </c>
      <c r="B9" s="38" t="str">
        <f>+'COMPAÑIAS GENERALES'!N12</f>
        <v>INDETERMINADO</v>
      </c>
      <c r="C9" s="30"/>
      <c r="D9" s="30"/>
      <c r="E9" s="30"/>
      <c r="F9" s="30"/>
      <c r="G9" s="30"/>
      <c r="H9" s="30"/>
      <c r="I9" s="30"/>
      <c r="J9" s="30"/>
      <c r="K9" s="30"/>
      <c r="L9" s="30"/>
    </row>
    <row r="10" spans="1:12" x14ac:dyDescent="0.25">
      <c r="A10" s="32" t="str">
        <f>+'COMPAÑIAS GENERALES'!A13</f>
        <v>HDI SEGUROS GENERALES</v>
      </c>
      <c r="B10" s="37">
        <f>+'COMPAÑIAS GENERALES'!N13</f>
        <v>485.77</v>
      </c>
      <c r="C10" s="30"/>
      <c r="D10" s="30"/>
      <c r="E10" s="30"/>
      <c r="F10" s="30"/>
      <c r="G10" s="30"/>
      <c r="H10" s="30"/>
      <c r="I10" s="30"/>
      <c r="J10" s="30"/>
      <c r="K10" s="30"/>
      <c r="L10" s="30"/>
    </row>
    <row r="11" spans="1:12" x14ac:dyDescent="0.25">
      <c r="A11" s="33" t="str">
        <f>+'COMPAÑIAS GENERALES'!A14</f>
        <v>SEGUROS MUNDIAL</v>
      </c>
      <c r="B11" s="38">
        <f>+'COMPAÑIAS GENERALES'!N14</f>
        <v>234.61</v>
      </c>
      <c r="C11" s="30"/>
      <c r="D11" s="30"/>
      <c r="E11" s="30"/>
      <c r="F11" s="30"/>
      <c r="G11" s="30"/>
      <c r="H11" s="30"/>
      <c r="I11" s="30"/>
      <c r="J11" s="30"/>
      <c r="K11" s="30"/>
      <c r="L11" s="30"/>
    </row>
    <row r="12" spans="1:12" x14ac:dyDescent="0.25">
      <c r="A12" s="32" t="str">
        <f>+'COMPAÑIAS GENERALES'!A15</f>
        <v>AXA COLPATRIA</v>
      </c>
      <c r="B12" s="37">
        <f>+'COMPAÑIAS GENERALES'!N15</f>
        <v>1371.03</v>
      </c>
      <c r="C12" s="30"/>
      <c r="D12" s="30"/>
      <c r="E12" s="30"/>
      <c r="F12" s="30"/>
      <c r="G12" s="30"/>
      <c r="H12" s="30"/>
      <c r="I12" s="30"/>
      <c r="J12" s="30"/>
      <c r="K12" s="30"/>
      <c r="L12" s="30"/>
    </row>
    <row r="13" spans="1:12" x14ac:dyDescent="0.25">
      <c r="A13" s="33" t="str">
        <f>+'COMPAÑIAS GENERALES'!A16</f>
        <v>ZURICH SEGUROS</v>
      </c>
      <c r="B13" s="38">
        <f>+'COMPAÑIAS GENERALES'!N16</f>
        <v>-344.8</v>
      </c>
      <c r="C13" s="30"/>
      <c r="D13" s="30"/>
      <c r="E13" s="30"/>
      <c r="F13" s="30"/>
      <c r="G13" s="30"/>
      <c r="H13" s="30"/>
      <c r="I13" s="30"/>
      <c r="J13" s="30"/>
      <c r="K13" s="30"/>
      <c r="L13" s="30"/>
    </row>
    <row r="14" spans="1:12" x14ac:dyDescent="0.2">
      <c r="A14" s="32" t="str">
        <f>+'COMPAÑIAS GENERALES'!A17</f>
        <v>SBS SEGUROS</v>
      </c>
      <c r="B14" s="37" t="str">
        <f>+'COMPAÑIAS GENERALES'!N17</f>
        <v>INDETERMINADO</v>
      </c>
    </row>
    <row r="15" spans="1:12" x14ac:dyDescent="0.2">
      <c r="A15" s="33" t="str">
        <f>+'COMPAÑIAS GENERALES'!A18</f>
        <v>LA EQUIDAD SEGUROS GENERALES OC</v>
      </c>
      <c r="B15" s="38">
        <f>+'COMPAÑIAS GENERALES'!N18</f>
        <v>0.77</v>
      </c>
    </row>
    <row r="16" spans="1:12" x14ac:dyDescent="0.2">
      <c r="A16" s="32" t="str">
        <f>+'COMPAÑIAS GENERALES'!A19</f>
        <v>SEGUROS CONFIANZA</v>
      </c>
      <c r="B16" s="37">
        <f>+'COMPAÑIAS GENERALES'!N19</f>
        <v>533.74</v>
      </c>
    </row>
    <row r="17" spans="1:2" x14ac:dyDescent="0.2">
      <c r="A17" s="33" t="str">
        <f>+'COMPAÑIAS VIDA'!A6</f>
        <v>SURAMERICANA SEGUROS DE VIDA</v>
      </c>
      <c r="B17" s="38">
        <f>+'COMPAÑIAS VIDA'!N6</f>
        <v>0.33909999999999996</v>
      </c>
    </row>
    <row r="18" spans="1:2" x14ac:dyDescent="0.2">
      <c r="A18" s="32" t="str">
        <f>+'COMPAÑIAS VIDA'!A7</f>
        <v>SEGUROS DE VIDA DEL ESTADO</v>
      </c>
      <c r="B18" s="37">
        <f>+'COMPAÑIAS VIDA'!N7</f>
        <v>0.72549999999999992</v>
      </c>
    </row>
    <row r="19" spans="1:2" x14ac:dyDescent="0.2">
      <c r="A19" s="33" t="str">
        <f>+'COMPAÑIAS VIDA'!A8</f>
        <v xml:space="preserve">POSITIVA SEGUROS </v>
      </c>
      <c r="B19" s="38" t="str">
        <f>+'COMPAÑIAS VIDA'!N8</f>
        <v>INDETERMINADO</v>
      </c>
    </row>
    <row r="20" spans="1:2" x14ac:dyDescent="0.2">
      <c r="A20" s="32" t="str">
        <f>+'COMPAÑIAS VIDA'!A9</f>
        <v>ALLIANZ SEGUROS DE VIDA</v>
      </c>
      <c r="B20" s="37" t="str">
        <f>+'COMPAÑIAS VIDA'!N9</f>
        <v>INDETERMINADO</v>
      </c>
    </row>
    <row r="21" spans="1:2" x14ac:dyDescent="0.2">
      <c r="A21" s="33" t="str">
        <f>+'COMPAÑIAS VIDA'!A10</f>
        <v>COLMENA SEGUROS DE VIDA</v>
      </c>
      <c r="B21" s="38">
        <f>+'COMPAÑIAS VIDA'!N10</f>
        <v>3.4070999999999998</v>
      </c>
    </row>
    <row r="22" spans="1:2" x14ac:dyDescent="0.2">
      <c r="A22" s="32" t="str">
        <f>+'COMPAÑIAS VIDA'!A11</f>
        <v>MAPFRE SEGUROS DE VIDA</v>
      </c>
      <c r="B22" s="37" t="str">
        <f>+'COMPAÑIAS VIDA'!N11</f>
        <v>INDETERMINADO</v>
      </c>
    </row>
    <row r="23" spans="1:2" x14ac:dyDescent="0.2">
      <c r="A23" s="33" t="str">
        <f>+'COMPAÑIAS VIDA'!A12</f>
        <v>LA EQUIDAD SEGUROS DE VIDA OC</v>
      </c>
      <c r="B23" s="38">
        <f>+'COMPAÑIAS VIDA'!N12</f>
        <v>6.1963999999999997</v>
      </c>
    </row>
    <row r="24" spans="1:2" x14ac:dyDescent="0.2">
      <c r="A24" s="32" t="str">
        <f>+'COMPAÑIAS VIDA'!A13</f>
        <v xml:space="preserve">AXA COLPATRIA SEGUROS DE VIDA </v>
      </c>
      <c r="B24" s="37">
        <f>+'COMPAÑIAS VIDA'!N13</f>
        <v>4.7430000000000003</v>
      </c>
    </row>
    <row r="25" spans="1:2" x14ac:dyDescent="0.2">
      <c r="A25" s="33" t="str">
        <f>+'COMPAÑIAS VIDA'!A14</f>
        <v>BMI COMPAÑÍA DE SEGUROS DE VIDA</v>
      </c>
      <c r="B25" s="38">
        <f>+'COMPAÑIAS VIDA'!N14</f>
        <v>3.3923000000000001</v>
      </c>
    </row>
    <row r="26" spans="1:2" x14ac:dyDescent="0.2">
      <c r="A26" s="32" t="str">
        <f>+'COMPAÑIAS VIDA'!A15</f>
        <v>SEGUROS DE VIDA AURORA</v>
      </c>
      <c r="B26" s="37" t="str">
        <f>+'COMPAÑIAS VIDA'!N15</f>
        <v>INDETERMINADO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2D3598-5449-4F92-BC0E-93F405390F0A}">
  <sheetPr>
    <tabColor rgb="FFFFC000"/>
  </sheetPr>
  <dimension ref="A2:L26"/>
  <sheetViews>
    <sheetView showGridLines="0" workbookViewId="0">
      <selection activeCell="B2" sqref="B2"/>
    </sheetView>
  </sheetViews>
  <sheetFormatPr baseColWidth="10" defaultColWidth="11.42578125" defaultRowHeight="12.75" x14ac:dyDescent="0.2"/>
  <cols>
    <col min="1" max="1" width="35.85546875" style="30" customWidth="1"/>
    <col min="2" max="2" width="25.85546875" style="30" customWidth="1"/>
    <col min="3" max="12" width="11.42578125" style="34"/>
    <col min="13" max="16384" width="11.42578125" style="30"/>
  </cols>
  <sheetData>
    <row r="2" spans="1:12" ht="24.95" customHeight="1" x14ac:dyDescent="0.25">
      <c r="A2" s="29" t="s">
        <v>74</v>
      </c>
      <c r="B2" s="45" t="s">
        <v>20</v>
      </c>
      <c r="C2" s="30"/>
      <c r="D2" s="30"/>
      <c r="E2" s="30"/>
      <c r="F2" s="30"/>
      <c r="G2" s="30"/>
      <c r="H2" s="30"/>
      <c r="I2" s="30"/>
      <c r="J2" s="30"/>
      <c r="K2" s="30"/>
      <c r="L2" s="30"/>
    </row>
    <row r="3" spans="1:12" x14ac:dyDescent="0.25">
      <c r="A3" s="31" t="str">
        <f>+'COMPAÑIAS GENERALES'!A6</f>
        <v>SURAMERICANA SEGUROS GENERALES</v>
      </c>
      <c r="B3" s="36">
        <f>+'COMPAÑIAS GENERALES'!O6</f>
        <v>0.26</v>
      </c>
      <c r="C3" s="30"/>
      <c r="D3" s="30"/>
      <c r="E3" s="30"/>
      <c r="F3" s="30"/>
      <c r="G3" s="30"/>
      <c r="H3" s="30"/>
      <c r="I3" s="30"/>
      <c r="J3" s="30"/>
      <c r="K3" s="30"/>
      <c r="L3" s="30"/>
    </row>
    <row r="4" spans="1:12" x14ac:dyDescent="0.25">
      <c r="A4" s="32" t="str">
        <f>+'COMPAÑIAS GENERALES'!A7</f>
        <v>MAPFRE SEGUROS GENERALES</v>
      </c>
      <c r="B4" s="37">
        <f>+'COMPAÑIAS GENERALES'!O7</f>
        <v>7.0000000000000007E-2</v>
      </c>
      <c r="C4" s="30"/>
      <c r="D4" s="30"/>
      <c r="E4" s="30"/>
      <c r="F4" s="30"/>
      <c r="G4" s="30"/>
      <c r="H4" s="30"/>
      <c r="I4" s="30"/>
      <c r="J4" s="30"/>
      <c r="K4" s="30"/>
      <c r="L4" s="30"/>
    </row>
    <row r="5" spans="1:12" x14ac:dyDescent="0.25">
      <c r="A5" s="33" t="str">
        <f>+'COMPAÑIAS GENERALES'!A8</f>
        <v>SEGUROS PREVISORA</v>
      </c>
      <c r="B5" s="38">
        <f>+'COMPAÑIAS GENERALES'!O8</f>
        <v>0.18</v>
      </c>
      <c r="C5" s="30"/>
      <c r="D5" s="30"/>
      <c r="E5" s="30"/>
      <c r="F5" s="30"/>
      <c r="G5" s="30"/>
      <c r="H5" s="30"/>
      <c r="I5" s="30"/>
      <c r="J5" s="30"/>
      <c r="K5" s="30"/>
      <c r="L5" s="30"/>
    </row>
    <row r="6" spans="1:12" x14ac:dyDescent="0.25">
      <c r="A6" s="32" t="str">
        <f>+'COMPAÑIAS GENERALES'!A9</f>
        <v>ASEGURADORA SOLIDARIA</v>
      </c>
      <c r="B6" s="37">
        <f>+'COMPAÑIAS GENERALES'!O9</f>
        <v>0.16</v>
      </c>
      <c r="C6" s="30"/>
      <c r="D6" s="30"/>
      <c r="E6" s="30"/>
      <c r="F6" s="30"/>
      <c r="G6" s="30"/>
      <c r="H6" s="30"/>
      <c r="I6" s="30"/>
      <c r="J6" s="30"/>
      <c r="K6" s="30"/>
      <c r="L6" s="30"/>
    </row>
    <row r="7" spans="1:12" x14ac:dyDescent="0.25">
      <c r="A7" s="33" t="str">
        <f>+'COMPAÑIAS GENERALES'!A10</f>
        <v>SEGUROS DEL ESTADO</v>
      </c>
      <c r="B7" s="38">
        <f>+'COMPAÑIAS GENERALES'!O10</f>
        <v>0.37</v>
      </c>
      <c r="C7" s="30"/>
      <c r="D7" s="30"/>
      <c r="E7" s="30"/>
      <c r="F7" s="30"/>
      <c r="G7" s="30"/>
      <c r="H7" s="30"/>
      <c r="I7" s="30"/>
      <c r="J7" s="30"/>
      <c r="K7" s="30"/>
      <c r="L7" s="30"/>
    </row>
    <row r="8" spans="1:12" x14ac:dyDescent="0.25">
      <c r="A8" s="32" t="str">
        <f>+'COMPAÑIAS GENERALES'!A11</f>
        <v>CHUBB SEGUROS</v>
      </c>
      <c r="B8" s="37">
        <f>+'COMPAÑIAS GENERALES'!O11</f>
        <v>0.27</v>
      </c>
      <c r="C8" s="30"/>
      <c r="D8" s="30"/>
      <c r="E8" s="30"/>
      <c r="F8" s="30"/>
      <c r="G8" s="30"/>
      <c r="H8" s="30"/>
      <c r="I8" s="30"/>
      <c r="J8" s="30"/>
      <c r="K8" s="30"/>
      <c r="L8" s="30"/>
    </row>
    <row r="9" spans="1:12" x14ac:dyDescent="0.25">
      <c r="A9" s="33" t="str">
        <f>+'COMPAÑIAS GENERALES'!A12</f>
        <v>ALLIANZ SEGUROS</v>
      </c>
      <c r="B9" s="38">
        <f>+'COMPAÑIAS GENERALES'!O12</f>
        <v>0.38</v>
      </c>
      <c r="C9" s="30"/>
      <c r="D9" s="30"/>
      <c r="E9" s="30"/>
      <c r="F9" s="30"/>
      <c r="G9" s="30"/>
      <c r="H9" s="30"/>
      <c r="I9" s="30"/>
      <c r="J9" s="30"/>
      <c r="K9" s="30"/>
      <c r="L9" s="30"/>
    </row>
    <row r="10" spans="1:12" x14ac:dyDescent="0.25">
      <c r="A10" s="32" t="str">
        <f>+'COMPAÑIAS GENERALES'!A13</f>
        <v>HDI SEGUROS GENERALES</v>
      </c>
      <c r="B10" s="37">
        <f>+'COMPAÑIAS GENERALES'!O13</f>
        <v>0.32</v>
      </c>
      <c r="C10" s="30"/>
      <c r="D10" s="30"/>
      <c r="E10" s="30"/>
      <c r="F10" s="30"/>
      <c r="G10" s="30"/>
      <c r="H10" s="30"/>
      <c r="I10" s="30"/>
      <c r="J10" s="30"/>
      <c r="K10" s="30"/>
      <c r="L10" s="30"/>
    </row>
    <row r="11" spans="1:12" x14ac:dyDescent="0.25">
      <c r="A11" s="33" t="str">
        <f>+'COMPAÑIAS GENERALES'!A14</f>
        <v>SEGUROS MUNDIAL</v>
      </c>
      <c r="B11" s="38">
        <f>+'COMPAÑIAS GENERALES'!O14</f>
        <v>0.57999999999999996</v>
      </c>
      <c r="C11" s="30"/>
      <c r="D11" s="30"/>
      <c r="E11" s="30"/>
      <c r="F11" s="30"/>
      <c r="G11" s="30"/>
      <c r="H11" s="30"/>
      <c r="I11" s="30"/>
      <c r="J11" s="30"/>
      <c r="K11" s="30"/>
      <c r="L11" s="30"/>
    </row>
    <row r="12" spans="1:12" x14ac:dyDescent="0.25">
      <c r="A12" s="32" t="str">
        <f>+'COMPAÑIAS GENERALES'!A15</f>
        <v>AXA COLPATRIA</v>
      </c>
      <c r="B12" s="37">
        <f>+'COMPAÑIAS GENERALES'!O15</f>
        <v>0.27</v>
      </c>
      <c r="C12" s="30"/>
      <c r="D12" s="30"/>
      <c r="E12" s="30"/>
      <c r="F12" s="30"/>
      <c r="G12" s="30"/>
      <c r="H12" s="30"/>
      <c r="I12" s="30"/>
      <c r="J12" s="30"/>
      <c r="K12" s="30"/>
      <c r="L12" s="30"/>
    </row>
    <row r="13" spans="1:12" x14ac:dyDescent="0.25">
      <c r="A13" s="33" t="str">
        <f>+'COMPAÑIAS GENERALES'!A16</f>
        <v>ZURICH SEGUROS</v>
      </c>
      <c r="B13" s="38">
        <f>+'COMPAÑIAS GENERALES'!O16</f>
        <v>-0.57999999999999996</v>
      </c>
      <c r="C13" s="30"/>
      <c r="D13" s="30"/>
      <c r="E13" s="30"/>
      <c r="F13" s="30"/>
      <c r="G13" s="30"/>
      <c r="H13" s="30"/>
      <c r="I13" s="30"/>
      <c r="J13" s="30"/>
      <c r="K13" s="30"/>
      <c r="L13" s="30"/>
    </row>
    <row r="14" spans="1:12" x14ac:dyDescent="0.2">
      <c r="A14" s="32" t="str">
        <f>+'COMPAÑIAS GENERALES'!A17</f>
        <v>SBS SEGUROS</v>
      </c>
      <c r="B14" s="37">
        <f>+'COMPAÑIAS GENERALES'!O17</f>
        <v>0.11</v>
      </c>
    </row>
    <row r="15" spans="1:12" x14ac:dyDescent="0.2">
      <c r="A15" s="33" t="str">
        <f>+'COMPAÑIAS GENERALES'!A18</f>
        <v>LA EQUIDAD SEGUROS GENERALES OC</v>
      </c>
      <c r="B15" s="38">
        <f>+'COMPAÑIAS GENERALES'!O18</f>
        <v>0</v>
      </c>
    </row>
    <row r="16" spans="1:12" x14ac:dyDescent="0.2">
      <c r="A16" s="32" t="str">
        <f>+'COMPAÑIAS GENERALES'!A19</f>
        <v>SEGUROS CONFIANZA</v>
      </c>
      <c r="B16" s="37">
        <f>+'COMPAÑIAS GENERALES'!O19</f>
        <v>0.28999999999999998</v>
      </c>
    </row>
    <row r="17" spans="1:2" x14ac:dyDescent="0.2">
      <c r="A17" s="33" t="str">
        <f>+'COMPAÑIAS VIDA'!A6</f>
        <v>SURAMERICANA SEGUROS DE VIDA</v>
      </c>
      <c r="B17" s="38">
        <f>+'COMPAÑIAS VIDA'!O6</f>
        <v>0.16</v>
      </c>
    </row>
    <row r="18" spans="1:2" x14ac:dyDescent="0.2">
      <c r="A18" s="32" t="str">
        <f>+'COMPAÑIAS VIDA'!A7</f>
        <v>SEGUROS DE VIDA DEL ESTADO</v>
      </c>
      <c r="B18" s="37">
        <f>+'COMPAÑIAS VIDA'!O7</f>
        <v>0.17</v>
      </c>
    </row>
    <row r="19" spans="1:2" x14ac:dyDescent="0.2">
      <c r="A19" s="33" t="str">
        <f>+'COMPAÑIAS VIDA'!A8</f>
        <v xml:space="preserve">POSITIVA SEGUROS </v>
      </c>
      <c r="B19" s="38">
        <f>+'COMPAÑIAS VIDA'!O8</f>
        <v>0</v>
      </c>
    </row>
    <row r="20" spans="1:2" x14ac:dyDescent="0.2">
      <c r="A20" s="32" t="str">
        <f>+'COMPAÑIAS VIDA'!A9</f>
        <v>ALLIANZ SEGUROS DE VIDA</v>
      </c>
      <c r="B20" s="37">
        <f>+'COMPAÑIAS VIDA'!O9</f>
        <v>0.03</v>
      </c>
    </row>
    <row r="21" spans="1:2" x14ac:dyDescent="0.2">
      <c r="A21" s="33" t="str">
        <f>+'COMPAÑIAS VIDA'!A10</f>
        <v>COLMENA SEGUROS DE VIDA</v>
      </c>
      <c r="B21" s="38">
        <f>+'COMPAÑIAS VIDA'!O10</f>
        <v>0.26</v>
      </c>
    </row>
    <row r="22" spans="1:2" x14ac:dyDescent="0.2">
      <c r="A22" s="32" t="str">
        <f>+'COMPAÑIAS VIDA'!A11</f>
        <v>MAPFRE SEGUROS DE VIDA</v>
      </c>
      <c r="B22" s="37">
        <f>+'COMPAÑIAS VIDA'!O11</f>
        <v>-1.66</v>
      </c>
    </row>
    <row r="23" spans="1:2" x14ac:dyDescent="0.2">
      <c r="A23" s="33" t="str">
        <f>+'COMPAÑIAS VIDA'!A12</f>
        <v>LA EQUIDAD SEGUROS DE VIDA OC</v>
      </c>
      <c r="B23" s="38">
        <f>+'COMPAÑIAS VIDA'!O12</f>
        <v>7.0000000000000007E-2</v>
      </c>
    </row>
    <row r="24" spans="1:2" x14ac:dyDescent="0.2">
      <c r="A24" s="32" t="str">
        <f>+'COMPAÑIAS VIDA'!A13</f>
        <v xml:space="preserve">AXA COLPATRIA SEGUROS DE VIDA </v>
      </c>
      <c r="B24" s="37">
        <f>+'COMPAÑIAS VIDA'!O13</f>
        <v>0.31</v>
      </c>
    </row>
    <row r="25" spans="1:2" x14ac:dyDescent="0.2">
      <c r="A25" s="33" t="str">
        <f>+'COMPAÑIAS VIDA'!A14</f>
        <v>BMI COMPAÑÍA DE SEGUROS DE VIDA</v>
      </c>
      <c r="B25" s="38">
        <f>+'COMPAÑIAS VIDA'!O14</f>
        <v>0.74</v>
      </c>
    </row>
    <row r="26" spans="1:2" x14ac:dyDescent="0.2">
      <c r="A26" s="32" t="str">
        <f>+'COMPAÑIAS VIDA'!A15</f>
        <v>SEGUROS DE VIDA AURORA</v>
      </c>
      <c r="B26" s="37">
        <f>+'COMPAÑIAS VIDA'!O15</f>
        <v>0.05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2C1B4-1E80-41FA-BC21-5B53236DA65D}">
  <sheetPr>
    <tabColor theme="8" tint="0.39997558519241921"/>
  </sheetPr>
  <dimension ref="A2:L26"/>
  <sheetViews>
    <sheetView showGridLines="0" workbookViewId="0">
      <selection activeCell="D18" sqref="D18"/>
    </sheetView>
  </sheetViews>
  <sheetFormatPr baseColWidth="10" defaultColWidth="11.42578125" defaultRowHeight="12.75" x14ac:dyDescent="0.2"/>
  <cols>
    <col min="1" max="1" width="35.85546875" style="30" customWidth="1"/>
    <col min="2" max="2" width="25.85546875" style="30" customWidth="1"/>
    <col min="3" max="12" width="11.42578125" style="34"/>
    <col min="13" max="16384" width="11.42578125" style="30"/>
  </cols>
  <sheetData>
    <row r="2" spans="1:12" ht="24.95" customHeight="1" x14ac:dyDescent="0.25">
      <c r="A2" s="29" t="s">
        <v>74</v>
      </c>
      <c r="B2" s="29" t="s">
        <v>77</v>
      </c>
      <c r="C2" s="30"/>
      <c r="D2" s="30"/>
      <c r="E2" s="30"/>
      <c r="F2" s="30"/>
      <c r="G2" s="30"/>
      <c r="H2" s="30"/>
      <c r="I2" s="30"/>
      <c r="J2" s="30"/>
      <c r="K2" s="30"/>
      <c r="L2" s="30"/>
    </row>
    <row r="3" spans="1:12" x14ac:dyDescent="0.25">
      <c r="A3" s="31" t="str">
        <f>+'COMPAÑIAS GENERALES'!A6</f>
        <v>SURAMERICANA SEGUROS GENERALES</v>
      </c>
      <c r="B3" s="36">
        <f>+'COMPAÑIAS GENERALES'!P6</f>
        <v>0.05</v>
      </c>
      <c r="C3" s="30"/>
      <c r="D3" s="30"/>
      <c r="E3" s="30"/>
      <c r="F3" s="30"/>
      <c r="G3" s="30"/>
      <c r="H3" s="30"/>
      <c r="I3" s="30"/>
      <c r="J3" s="30"/>
      <c r="K3" s="30"/>
      <c r="L3" s="30"/>
    </row>
    <row r="4" spans="1:12" x14ac:dyDescent="0.25">
      <c r="A4" s="32" t="str">
        <f>+'COMPAÑIAS GENERALES'!A7</f>
        <v>MAPFRE SEGUROS GENERALES</v>
      </c>
      <c r="B4" s="37">
        <f>+'COMPAÑIAS GENERALES'!P7</f>
        <v>0.01</v>
      </c>
      <c r="C4" s="30"/>
      <c r="D4" s="30"/>
      <c r="E4" s="30"/>
      <c r="F4" s="30"/>
      <c r="G4" s="30"/>
      <c r="H4" s="30"/>
      <c r="I4" s="30"/>
      <c r="J4" s="30"/>
      <c r="K4" s="30"/>
      <c r="L4" s="30"/>
    </row>
    <row r="5" spans="1:12" x14ac:dyDescent="0.25">
      <c r="A5" s="33" t="str">
        <f>+'COMPAÑIAS GENERALES'!A8</f>
        <v>SEGUROS PREVISORA</v>
      </c>
      <c r="B5" s="38">
        <f>+'COMPAÑIAS GENERALES'!P8</f>
        <v>0.03</v>
      </c>
      <c r="C5" s="30"/>
      <c r="D5" s="30"/>
      <c r="E5" s="30"/>
      <c r="F5" s="30"/>
      <c r="G5" s="30"/>
      <c r="H5" s="30"/>
      <c r="I5" s="30"/>
      <c r="J5" s="30"/>
      <c r="K5" s="30"/>
      <c r="L5" s="30"/>
    </row>
    <row r="6" spans="1:12" x14ac:dyDescent="0.25">
      <c r="A6" s="32" t="str">
        <f>+'COMPAÑIAS GENERALES'!A9</f>
        <v>ASEGURADORA SOLIDARIA</v>
      </c>
      <c r="B6" s="37">
        <f>+'COMPAÑIAS GENERALES'!P9</f>
        <v>0.04</v>
      </c>
      <c r="C6" s="30"/>
      <c r="D6" s="30"/>
      <c r="E6" s="30"/>
      <c r="F6" s="30"/>
      <c r="G6" s="30"/>
      <c r="H6" s="30"/>
      <c r="I6" s="30"/>
      <c r="J6" s="30"/>
      <c r="K6" s="30"/>
      <c r="L6" s="30"/>
    </row>
    <row r="7" spans="1:12" x14ac:dyDescent="0.25">
      <c r="A7" s="33" t="str">
        <f>+'COMPAÑIAS GENERALES'!A10</f>
        <v>SEGUROS DEL ESTADO</v>
      </c>
      <c r="B7" s="38">
        <f>+'COMPAÑIAS GENERALES'!P10</f>
        <v>0.05</v>
      </c>
      <c r="C7" s="30"/>
      <c r="D7" s="30"/>
      <c r="E7" s="30"/>
      <c r="F7" s="30"/>
      <c r="G7" s="30"/>
      <c r="H7" s="30"/>
      <c r="I7" s="30"/>
      <c r="J7" s="30"/>
      <c r="K7" s="30"/>
      <c r="L7" s="30"/>
    </row>
    <row r="8" spans="1:12" x14ac:dyDescent="0.25">
      <c r="A8" s="32" t="str">
        <f>+'COMPAÑIAS GENERALES'!A11</f>
        <v>CHUBB SEGUROS</v>
      </c>
      <c r="B8" s="37">
        <f>+'COMPAÑIAS GENERALES'!P11</f>
        <v>0.04</v>
      </c>
      <c r="C8" s="30"/>
      <c r="D8" s="30"/>
      <c r="E8" s="30"/>
      <c r="F8" s="30"/>
      <c r="G8" s="30"/>
      <c r="H8" s="30"/>
      <c r="I8" s="30"/>
      <c r="J8" s="30"/>
      <c r="K8" s="30"/>
      <c r="L8" s="30"/>
    </row>
    <row r="9" spans="1:12" x14ac:dyDescent="0.25">
      <c r="A9" s="33" t="str">
        <f>+'COMPAÑIAS GENERALES'!A12</f>
        <v>ALLIANZ SEGUROS</v>
      </c>
      <c r="B9" s="38">
        <f>+'COMPAÑIAS GENERALES'!P12</f>
        <v>0.05</v>
      </c>
      <c r="C9" s="30"/>
      <c r="D9" s="30"/>
      <c r="E9" s="30"/>
      <c r="F9" s="30"/>
      <c r="G9" s="30"/>
      <c r="H9" s="30"/>
      <c r="I9" s="30"/>
      <c r="J9" s="30"/>
      <c r="K9" s="30"/>
      <c r="L9" s="30"/>
    </row>
    <row r="10" spans="1:12" x14ac:dyDescent="0.25">
      <c r="A10" s="32" t="str">
        <f>+'COMPAÑIAS GENERALES'!A13</f>
        <v>HDI SEGUROS GENERALES</v>
      </c>
      <c r="B10" s="37">
        <f>+'COMPAÑIAS GENERALES'!P13</f>
        <v>0.06</v>
      </c>
      <c r="C10" s="30"/>
      <c r="D10" s="30"/>
      <c r="E10" s="30"/>
      <c r="F10" s="30"/>
      <c r="G10" s="30"/>
      <c r="H10" s="30"/>
      <c r="I10" s="30"/>
      <c r="J10" s="30"/>
      <c r="K10" s="30"/>
      <c r="L10" s="30"/>
    </row>
    <row r="11" spans="1:12" x14ac:dyDescent="0.25">
      <c r="A11" s="33" t="str">
        <f>+'COMPAÑIAS GENERALES'!A14</f>
        <v>SEGUROS MUNDIAL</v>
      </c>
      <c r="B11" s="38">
        <f>+'COMPAÑIAS GENERALES'!P14</f>
        <v>0.04</v>
      </c>
      <c r="C11" s="30"/>
      <c r="D11" s="30"/>
      <c r="E11" s="30"/>
      <c r="F11" s="30"/>
      <c r="G11" s="30"/>
      <c r="H11" s="30"/>
      <c r="I11" s="30"/>
      <c r="J11" s="30"/>
      <c r="K11" s="30"/>
      <c r="L11" s="30"/>
    </row>
    <row r="12" spans="1:12" x14ac:dyDescent="0.25">
      <c r="A12" s="32" t="str">
        <f>+'COMPAÑIAS GENERALES'!A15</f>
        <v>AXA COLPATRIA</v>
      </c>
      <c r="B12" s="37">
        <f>+'COMPAÑIAS GENERALES'!P15</f>
        <v>0.03</v>
      </c>
      <c r="C12" s="30"/>
      <c r="D12" s="30"/>
      <c r="E12" s="30"/>
      <c r="F12" s="30"/>
      <c r="G12" s="30"/>
      <c r="H12" s="30"/>
      <c r="I12" s="30"/>
      <c r="J12" s="30"/>
      <c r="K12" s="30"/>
      <c r="L12" s="30"/>
    </row>
    <row r="13" spans="1:12" x14ac:dyDescent="0.25">
      <c r="A13" s="33" t="str">
        <f>+'COMPAÑIAS GENERALES'!A16</f>
        <v>ZURICH SEGUROS</v>
      </c>
      <c r="B13" s="38">
        <f>+'COMPAÑIAS GENERALES'!P16</f>
        <v>-0.06</v>
      </c>
      <c r="C13" s="30"/>
      <c r="D13" s="30"/>
      <c r="E13" s="30"/>
      <c r="F13" s="30"/>
      <c r="G13" s="30"/>
      <c r="H13" s="30"/>
      <c r="I13" s="30"/>
      <c r="J13" s="30"/>
      <c r="K13" s="30"/>
      <c r="L13" s="30"/>
    </row>
    <row r="14" spans="1:12" x14ac:dyDescent="0.2">
      <c r="A14" s="32" t="str">
        <f>+'COMPAÑIAS GENERALES'!A17</f>
        <v>SBS SEGUROS</v>
      </c>
      <c r="B14" s="37">
        <f>+'COMPAÑIAS GENERALES'!P17</f>
        <v>0.01</v>
      </c>
    </row>
    <row r="15" spans="1:12" x14ac:dyDescent="0.2">
      <c r="A15" s="33" t="str">
        <f>+'COMPAÑIAS GENERALES'!A18</f>
        <v>LA EQUIDAD SEGUROS GENERALES OC</v>
      </c>
      <c r="B15" s="38">
        <f>+'COMPAÑIAS GENERALES'!P18</f>
        <v>0</v>
      </c>
    </row>
    <row r="16" spans="1:12" x14ac:dyDescent="0.2">
      <c r="A16" s="32" t="str">
        <f>+'COMPAÑIAS GENERALES'!A19</f>
        <v>SEGUROS CONFIANZA</v>
      </c>
      <c r="B16" s="37">
        <f>+'COMPAÑIAS GENERALES'!P19</f>
        <v>0.04</v>
      </c>
    </row>
    <row r="17" spans="1:2" x14ac:dyDescent="0.2">
      <c r="A17" s="33" t="str">
        <f>+'COMPAÑIAS VIDA'!A6</f>
        <v>SURAMERICANA SEGUROS DE VIDA</v>
      </c>
      <c r="B17" s="38">
        <f>+'COMPAÑIAS VIDA'!P6</f>
        <v>0.02</v>
      </c>
    </row>
    <row r="18" spans="1:2" x14ac:dyDescent="0.2">
      <c r="A18" s="32" t="str">
        <f>+'COMPAÑIAS VIDA'!A7</f>
        <v>SEGUROS DE VIDA DEL ESTADO</v>
      </c>
      <c r="B18" s="37">
        <f>+'COMPAÑIAS VIDA'!P7</f>
        <v>0.04</v>
      </c>
    </row>
    <row r="19" spans="1:2" x14ac:dyDescent="0.2">
      <c r="A19" s="33" t="str">
        <f>+'COMPAÑIAS VIDA'!A8</f>
        <v xml:space="preserve">POSITIVA SEGUROS </v>
      </c>
      <c r="B19" s="38">
        <f>+'COMPAÑIAS VIDA'!P8</f>
        <v>0</v>
      </c>
    </row>
    <row r="20" spans="1:2" x14ac:dyDescent="0.2">
      <c r="A20" s="32" t="str">
        <f>+'COMPAÑIAS VIDA'!A9</f>
        <v>ALLIANZ SEGUROS DE VIDA</v>
      </c>
      <c r="B20" s="37">
        <f>+'COMPAÑIAS VIDA'!P9</f>
        <v>0</v>
      </c>
    </row>
    <row r="21" spans="1:2" x14ac:dyDescent="0.2">
      <c r="A21" s="33" t="str">
        <f>+'COMPAÑIAS VIDA'!A10</f>
        <v>COLMENA SEGUROS DE VIDA</v>
      </c>
      <c r="B21" s="38">
        <f>+'COMPAÑIAS VIDA'!P10</f>
        <v>0.1</v>
      </c>
    </row>
    <row r="22" spans="1:2" x14ac:dyDescent="0.2">
      <c r="A22" s="32" t="str">
        <f>+'COMPAÑIAS VIDA'!A11</f>
        <v>MAPFRE SEGUROS DE VIDA</v>
      </c>
      <c r="B22" s="37">
        <f>+'COMPAÑIAS VIDA'!P11</f>
        <v>-0.09</v>
      </c>
    </row>
    <row r="23" spans="1:2" x14ac:dyDescent="0.2">
      <c r="A23" s="33" t="str">
        <f>+'COMPAÑIAS VIDA'!A12</f>
        <v>LA EQUIDAD SEGUROS DE VIDA OC</v>
      </c>
      <c r="B23" s="38">
        <f>+'COMPAÑIAS VIDA'!P12</f>
        <v>0</v>
      </c>
    </row>
    <row r="24" spans="1:2" x14ac:dyDescent="0.2">
      <c r="A24" s="32" t="str">
        <f>+'COMPAÑIAS VIDA'!A13</f>
        <v xml:space="preserve">AXA COLPATRIA SEGUROS DE VIDA </v>
      </c>
      <c r="B24" s="37">
        <f>+'COMPAÑIAS VIDA'!P13</f>
        <v>0.04</v>
      </c>
    </row>
    <row r="25" spans="1:2" x14ac:dyDescent="0.2">
      <c r="A25" s="33" t="str">
        <f>+'COMPAÑIAS VIDA'!A14</f>
        <v>BMI COMPAÑÍA DE SEGUROS DE VIDA</v>
      </c>
      <c r="B25" s="38">
        <f>+'COMPAÑIAS VIDA'!P14</f>
        <v>0.09</v>
      </c>
    </row>
    <row r="26" spans="1:2" x14ac:dyDescent="0.2">
      <c r="A26" s="32" t="str">
        <f>+'COMPAÑIAS VIDA'!A15</f>
        <v>SEGUROS DE VIDA AURORA</v>
      </c>
      <c r="B26" s="37">
        <f>+'COMPAÑIAS VIDA'!P15</f>
        <v>0.02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DC9D5-27A7-4255-9E44-CC696C2B9DFF}">
  <sheetPr>
    <tabColor theme="7" tint="0.59999389629810485"/>
  </sheetPr>
  <dimension ref="A2:L26"/>
  <sheetViews>
    <sheetView showGridLines="0" workbookViewId="0">
      <selection activeCell="G27" sqref="G27"/>
    </sheetView>
  </sheetViews>
  <sheetFormatPr baseColWidth="10" defaultColWidth="11.42578125" defaultRowHeight="12.75" x14ac:dyDescent="0.2"/>
  <cols>
    <col min="1" max="1" width="35.85546875" style="30" customWidth="1"/>
    <col min="2" max="2" width="25.85546875" style="30" customWidth="1"/>
    <col min="3" max="12" width="11.42578125" style="34"/>
    <col min="13" max="16384" width="11.42578125" style="30"/>
  </cols>
  <sheetData>
    <row r="2" spans="1:12" ht="24.95" customHeight="1" x14ac:dyDescent="0.25">
      <c r="A2" s="29" t="s">
        <v>74</v>
      </c>
      <c r="B2" s="29" t="s">
        <v>22</v>
      </c>
      <c r="C2" s="30"/>
      <c r="D2" s="30"/>
      <c r="E2" s="30"/>
      <c r="F2" s="30"/>
      <c r="G2" s="30"/>
      <c r="H2" s="30"/>
      <c r="I2" s="30"/>
      <c r="J2" s="30"/>
      <c r="K2" s="30"/>
      <c r="L2" s="30"/>
    </row>
    <row r="3" spans="1:12" x14ac:dyDescent="0.25">
      <c r="A3" s="31" t="str">
        <f>+'COMPAÑIAS GENERALES'!A6</f>
        <v>SURAMERICANA SEGUROS GENERALES</v>
      </c>
      <c r="B3" s="42">
        <f>+'COMPAÑIAS GENERALES'!Q6</f>
        <v>354413024876</v>
      </c>
      <c r="C3" s="30"/>
      <c r="D3" s="30"/>
      <c r="E3" s="30"/>
      <c r="F3" s="30"/>
      <c r="G3" s="30"/>
      <c r="H3" s="30"/>
      <c r="I3" s="30"/>
      <c r="J3" s="30"/>
      <c r="K3" s="30"/>
      <c r="L3" s="30"/>
    </row>
    <row r="4" spans="1:12" x14ac:dyDescent="0.25">
      <c r="A4" s="32" t="str">
        <f>+'COMPAÑIAS GENERALES'!A7</f>
        <v>MAPFRE SEGUROS GENERALES</v>
      </c>
      <c r="B4" s="43">
        <f>+'COMPAÑIAS GENERALES'!Q7</f>
        <v>202553860229</v>
      </c>
      <c r="C4" s="30"/>
      <c r="D4" s="30"/>
      <c r="E4" s="30"/>
      <c r="F4" s="30"/>
      <c r="G4" s="30"/>
      <c r="H4" s="30"/>
      <c r="I4" s="30"/>
      <c r="J4" s="30"/>
      <c r="K4" s="30"/>
      <c r="L4" s="30"/>
    </row>
    <row r="5" spans="1:12" x14ac:dyDescent="0.25">
      <c r="A5" s="33" t="str">
        <f>+'COMPAÑIAS GENERALES'!A8</f>
        <v>SEGUROS PREVISORA</v>
      </c>
      <c r="B5" s="44">
        <f>+'COMPAÑIAS GENERALES'!Q8</f>
        <v>1530081885358</v>
      </c>
      <c r="C5" s="30"/>
      <c r="D5" s="30"/>
      <c r="E5" s="30"/>
      <c r="F5" s="30"/>
      <c r="G5" s="30"/>
      <c r="H5" s="30"/>
      <c r="I5" s="30"/>
      <c r="J5" s="30"/>
      <c r="K5" s="30"/>
      <c r="L5" s="30"/>
    </row>
    <row r="6" spans="1:12" x14ac:dyDescent="0.25">
      <c r="A6" s="32" t="str">
        <f>+'COMPAÑIAS GENERALES'!A9</f>
        <v>ASEGURADORA SOLIDARIA</v>
      </c>
      <c r="B6" s="43">
        <f>+'COMPAÑIAS GENERALES'!Q9</f>
        <v>152350960631</v>
      </c>
      <c r="C6" s="30"/>
      <c r="D6" s="30"/>
      <c r="E6" s="30"/>
      <c r="F6" s="30"/>
      <c r="G6" s="30"/>
      <c r="H6" s="30"/>
      <c r="I6" s="30"/>
      <c r="J6" s="30"/>
      <c r="K6" s="30"/>
      <c r="L6" s="30"/>
    </row>
    <row r="7" spans="1:12" x14ac:dyDescent="0.25">
      <c r="A7" s="33" t="str">
        <f>+'COMPAÑIAS GENERALES'!A10</f>
        <v>SEGUROS DEL ESTADO</v>
      </c>
      <c r="B7" s="44">
        <f>+'COMPAÑIAS GENERALES'!Q10</f>
        <v>617338107791</v>
      </c>
      <c r="C7" s="30"/>
      <c r="D7" s="30"/>
      <c r="E7" s="30"/>
      <c r="F7" s="30"/>
      <c r="G7" s="30"/>
      <c r="H7" s="30"/>
      <c r="I7" s="30"/>
      <c r="J7" s="30"/>
      <c r="K7" s="30"/>
      <c r="L7" s="30"/>
    </row>
    <row r="8" spans="1:12" x14ac:dyDescent="0.25">
      <c r="A8" s="32" t="str">
        <f>+'COMPAÑIAS GENERALES'!A11</f>
        <v>CHUBB SEGUROS</v>
      </c>
      <c r="B8" s="43">
        <f>+'COMPAÑIAS GENERALES'!Q11</f>
        <v>80980020632</v>
      </c>
      <c r="C8" s="30"/>
      <c r="D8" s="30"/>
      <c r="E8" s="30"/>
      <c r="F8" s="30"/>
      <c r="G8" s="30"/>
      <c r="H8" s="30"/>
      <c r="I8" s="30"/>
      <c r="J8" s="30"/>
      <c r="K8" s="30"/>
      <c r="L8" s="30"/>
    </row>
    <row r="9" spans="1:12" x14ac:dyDescent="0.25">
      <c r="A9" s="33" t="str">
        <f>+'COMPAÑIAS GENERALES'!A12</f>
        <v>ALLIANZ SEGUROS</v>
      </c>
      <c r="B9" s="44">
        <f>+'COMPAÑIAS GENERALES'!Q12</f>
        <v>317281215709</v>
      </c>
      <c r="C9" s="30"/>
      <c r="D9" s="30"/>
      <c r="E9" s="30"/>
      <c r="F9" s="30"/>
      <c r="G9" s="30"/>
      <c r="H9" s="30"/>
      <c r="I9" s="30"/>
      <c r="J9" s="30"/>
      <c r="K9" s="30"/>
      <c r="L9" s="30"/>
    </row>
    <row r="10" spans="1:12" x14ac:dyDescent="0.25">
      <c r="A10" s="32" t="str">
        <f>+'COMPAÑIAS GENERALES'!A13</f>
        <v>HDI SEGUROS GENERALES</v>
      </c>
      <c r="B10" s="43">
        <f>+'COMPAÑIAS GENERALES'!Q13</f>
        <v>1369480623701</v>
      </c>
      <c r="C10" s="30"/>
      <c r="D10" s="30"/>
      <c r="E10" s="30"/>
      <c r="F10" s="30"/>
      <c r="G10" s="30"/>
      <c r="H10" s="30"/>
      <c r="I10" s="30"/>
      <c r="J10" s="30"/>
      <c r="K10" s="30"/>
      <c r="L10" s="30"/>
    </row>
    <row r="11" spans="1:12" x14ac:dyDescent="0.25">
      <c r="A11" s="33" t="str">
        <f>+'COMPAÑIAS GENERALES'!A14</f>
        <v>SEGUROS MUNDIAL</v>
      </c>
      <c r="B11" s="44">
        <f>+'COMPAÑIAS GENERALES'!Q14</f>
        <v>1238396600406</v>
      </c>
      <c r="C11" s="30"/>
      <c r="D11" s="30"/>
      <c r="E11" s="30"/>
      <c r="F11" s="30"/>
      <c r="G11" s="30"/>
      <c r="H11" s="30"/>
      <c r="I11" s="30"/>
      <c r="J11" s="30"/>
      <c r="K11" s="30"/>
      <c r="L11" s="30"/>
    </row>
    <row r="12" spans="1:12" x14ac:dyDescent="0.25">
      <c r="A12" s="32" t="str">
        <f>+'COMPAÑIAS GENERALES'!A15</f>
        <v>AXA COLPATRIA</v>
      </c>
      <c r="B12" s="43">
        <f>+'COMPAÑIAS GENERALES'!Q15</f>
        <v>920424667337</v>
      </c>
      <c r="C12" s="30"/>
      <c r="D12" s="30"/>
      <c r="E12" s="30"/>
      <c r="F12" s="30"/>
      <c r="G12" s="30"/>
      <c r="H12" s="30"/>
      <c r="I12" s="30"/>
      <c r="J12" s="30"/>
      <c r="K12" s="30"/>
      <c r="L12" s="30"/>
    </row>
    <row r="13" spans="1:12" x14ac:dyDescent="0.25">
      <c r="A13" s="33" t="str">
        <f>+'COMPAÑIAS GENERALES'!A16</f>
        <v>ZURICH SEGUROS</v>
      </c>
      <c r="B13" s="44">
        <f>+'COMPAÑIAS GENERALES'!Q16</f>
        <v>401482454306</v>
      </c>
      <c r="C13" s="30"/>
      <c r="D13" s="30"/>
      <c r="E13" s="30"/>
      <c r="F13" s="30"/>
      <c r="G13" s="30"/>
      <c r="H13" s="30"/>
      <c r="I13" s="30"/>
      <c r="J13" s="30"/>
      <c r="K13" s="30"/>
      <c r="L13" s="30"/>
    </row>
    <row r="14" spans="1:12" x14ac:dyDescent="0.2">
      <c r="A14" s="32" t="str">
        <f>+'COMPAÑIAS GENERALES'!A17</f>
        <v>SBS SEGUROS</v>
      </c>
      <c r="B14" s="43">
        <f>+'COMPAÑIAS GENERALES'!Q17</f>
        <v>918619287257</v>
      </c>
    </row>
    <row r="15" spans="1:12" x14ac:dyDescent="0.2">
      <c r="A15" s="33" t="str">
        <f>+'COMPAÑIAS GENERALES'!A18</f>
        <v>LA EQUIDAD SEGUROS GENERALES OC</v>
      </c>
      <c r="B15" s="44">
        <f>+'COMPAÑIAS GENERALES'!Q18</f>
        <v>196371674577</v>
      </c>
    </row>
    <row r="16" spans="1:12" x14ac:dyDescent="0.2">
      <c r="A16" s="32" t="str">
        <f>+'COMPAÑIAS GENERALES'!A19</f>
        <v>SEGUROS CONFIANZA</v>
      </c>
      <c r="B16" s="43">
        <f>+'COMPAÑIAS GENERALES'!Q19</f>
        <v>448805738564</v>
      </c>
    </row>
    <row r="17" spans="1:2" x14ac:dyDescent="0.2">
      <c r="A17" s="33" t="str">
        <f>+'COMPAÑIAS VIDA'!A6</f>
        <v>SURAMERICANA SEGUROS DE VIDA</v>
      </c>
      <c r="B17" s="44">
        <f>+'COMPAÑIAS VIDA'!Q6</f>
        <v>3767249499089</v>
      </c>
    </row>
    <row r="18" spans="1:2" x14ac:dyDescent="0.2">
      <c r="A18" s="32" t="str">
        <f>+'COMPAÑIAS VIDA'!A7</f>
        <v>SEGUROS DE VIDA DEL ESTADO</v>
      </c>
      <c r="B18" s="43">
        <f>+'COMPAÑIAS VIDA'!Q7</f>
        <v>95911863675</v>
      </c>
    </row>
    <row r="19" spans="1:2" x14ac:dyDescent="0.2">
      <c r="A19" s="33" t="str">
        <f>+'COMPAÑIAS VIDA'!A8</f>
        <v xml:space="preserve">POSITIVA SEGUROS </v>
      </c>
      <c r="B19" s="44">
        <f>+'COMPAÑIAS VIDA'!Q8</f>
        <v>1031220950993</v>
      </c>
    </row>
    <row r="20" spans="1:2" x14ac:dyDescent="0.2">
      <c r="A20" s="32" t="str">
        <f>+'COMPAÑIAS VIDA'!A9</f>
        <v>ALLIANZ SEGUROS DE VIDA</v>
      </c>
      <c r="B20" s="43">
        <f>+'COMPAÑIAS VIDA'!Q9</f>
        <v>400936845047</v>
      </c>
    </row>
    <row r="21" spans="1:2" x14ac:dyDescent="0.2">
      <c r="A21" s="33" t="str">
        <f>+'COMPAÑIAS VIDA'!A10</f>
        <v>COLMENA SEGUROS DE VIDA</v>
      </c>
      <c r="B21" s="44">
        <f>+'COMPAÑIAS VIDA'!Q10</f>
        <v>74535621920</v>
      </c>
    </row>
    <row r="22" spans="1:2" x14ac:dyDescent="0.2">
      <c r="A22" s="32" t="str">
        <f>+'COMPAÑIAS VIDA'!A11</f>
        <v>MAPFRE SEGUROS DE VIDA</v>
      </c>
      <c r="B22" s="43">
        <f>+'COMPAÑIAS VIDA'!Q11</f>
        <v>635340255067</v>
      </c>
    </row>
    <row r="23" spans="1:2" x14ac:dyDescent="0.2">
      <c r="A23" s="33" t="str">
        <f>+'COMPAÑIAS VIDA'!A12</f>
        <v>LA EQUIDAD SEGUROS DE VIDA OC</v>
      </c>
      <c r="B23" s="44">
        <f>+'COMPAÑIAS VIDA'!Q12</f>
        <v>4772441168</v>
      </c>
    </row>
    <row r="24" spans="1:2" x14ac:dyDescent="0.2">
      <c r="A24" s="32" t="str">
        <f>+'COMPAÑIAS VIDA'!A13</f>
        <v xml:space="preserve">AXA COLPATRIA SEGUROS DE VIDA </v>
      </c>
      <c r="B24" s="43">
        <f>+'COMPAÑIAS VIDA'!Q13</f>
        <v>1608849757810</v>
      </c>
    </row>
    <row r="25" spans="1:2" x14ac:dyDescent="0.2">
      <c r="A25" s="33" t="str">
        <f>+'COMPAÑIAS VIDA'!A14</f>
        <v>BMI COMPAÑÍA DE SEGUROS DE VIDA</v>
      </c>
      <c r="B25" s="44">
        <f>+'COMPAÑIAS VIDA'!Q14</f>
        <v>22887283162</v>
      </c>
    </row>
    <row r="26" spans="1:2" x14ac:dyDescent="0.2">
      <c r="A26" s="32" t="str">
        <f>+'COMPAÑIAS VIDA'!A15</f>
        <v>SEGUROS DE VIDA AURORA</v>
      </c>
      <c r="B26" s="43">
        <f>+'COMPAÑIAS VIDA'!Q15</f>
        <v>42185934200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COMPAÑIAS GENERALES</vt:lpstr>
      <vt:lpstr>COMPAÑIAS VIDA</vt:lpstr>
      <vt:lpstr>LIQUIDEZ</vt:lpstr>
      <vt:lpstr>ENDEUDAMIENTO</vt:lpstr>
      <vt:lpstr>COBERTURA DE INTERESES</vt:lpstr>
      <vt:lpstr>RENTABILIDAD DEL PATRIMONIO</vt:lpstr>
      <vt:lpstr>RENTABILIDAD DEL ACTIVO</vt:lpstr>
      <vt:lpstr>CAPITAL DE TRABAJO</vt:lpstr>
      <vt:lpstr>'COMPAÑIAS GENERALES'!Área_de_impresión</vt:lpstr>
      <vt:lpstr>'COMPAÑIAS VIDA'!Área_de_impresión</vt:lpstr>
      <vt:lpstr>'COMPAÑIAS GENERALES'!Títulos_a_imprimir</vt:lpstr>
      <vt:lpstr>'COMPAÑIAS VIDA'!Títulos_a_imprimir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Jesus David Escudero Sierra</dc:creator>
  <cp:keywords/>
  <dc:description/>
  <cp:lastModifiedBy>WILSON DUQUE RIOS</cp:lastModifiedBy>
  <cp:revision/>
  <dcterms:created xsi:type="dcterms:W3CDTF">2012-01-31T14:59:01Z</dcterms:created>
  <dcterms:modified xsi:type="dcterms:W3CDTF">2026-08-27T13:23:50Z</dcterms:modified>
  <cp:category/>
  <cp:contentStatus/>
</cp:coreProperties>
</file>