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https://d.docs.live.net/569f638c42b64e63/Mis documentos JQ/Licitaciones/JM/Sogamoso/Casa Cultura/DT-Licitacion-Version-2 (CCultura)/DT - Licitacion - Version 2/"/>
    </mc:Choice>
  </mc:AlternateContent>
  <xr:revisionPtr revIDLastSave="25" documentId="8_{B42EF137-F10E-4F9D-B3C0-2B4BDC8377FE}" xr6:coauthVersionLast="47" xr6:coauthVersionMax="47" xr10:uidLastSave="{1512553E-2F4B-4C9F-9099-DC86F1267796}"/>
  <bookViews>
    <workbookView xWindow="-120" yWindow="-120" windowWidth="29040" windowHeight="15720" tabRatio="906" activeTab="1"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(Entidad)'!$B$1:$L$54</definedName>
    <definedName name="_xlnm.Print_Area" localSheetId="1">'PROPUESTA ECONOMICA(Proponente)'!$B$11:$L$58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56" i="270" l="1"/>
  <c r="K255" i="270"/>
  <c r="K254" i="270"/>
  <c r="K253" i="270"/>
  <c r="K252" i="270"/>
  <c r="K251" i="270"/>
  <c r="K248" i="270"/>
  <c r="K249" i="270" s="1"/>
  <c r="K245" i="270"/>
  <c r="K246" i="270" s="1"/>
  <c r="K242" i="270"/>
  <c r="K241" i="270"/>
  <c r="K240" i="270"/>
  <c r="K239" i="270"/>
  <c r="K238" i="270"/>
  <c r="K237" i="270"/>
  <c r="K236" i="270"/>
  <c r="K235" i="270"/>
  <c r="K234" i="270"/>
  <c r="K231" i="270"/>
  <c r="K230" i="270"/>
  <c r="K229" i="270"/>
  <c r="K228" i="270"/>
  <c r="K227" i="270"/>
  <c r="K226" i="270"/>
  <c r="K223" i="270"/>
  <c r="K222" i="270"/>
  <c r="K221" i="270"/>
  <c r="K220" i="270"/>
  <c r="K219" i="270"/>
  <c r="K218" i="270"/>
  <c r="K217" i="270"/>
  <c r="K216" i="270"/>
  <c r="K215" i="270"/>
  <c r="K214" i="270"/>
  <c r="K213" i="270"/>
  <c r="K212" i="270"/>
  <c r="K211" i="270"/>
  <c r="K210" i="270"/>
  <c r="K209" i="270"/>
  <c r="K208" i="270"/>
  <c r="K207" i="270"/>
  <c r="K206" i="270"/>
  <c r="K205" i="270"/>
  <c r="K204" i="270"/>
  <c r="K203" i="270"/>
  <c r="K202" i="270"/>
  <c r="K201" i="270"/>
  <c r="K200" i="270"/>
  <c r="K199" i="270"/>
  <c r="K198" i="270"/>
  <c r="K197" i="270"/>
  <c r="K196" i="270"/>
  <c r="K195" i="270"/>
  <c r="K194" i="270"/>
  <c r="K191" i="270"/>
  <c r="K190" i="270"/>
  <c r="K189" i="270"/>
  <c r="K188" i="270"/>
  <c r="K187" i="270"/>
  <c r="K186" i="270"/>
  <c r="K185" i="270"/>
  <c r="K184" i="270"/>
  <c r="K183" i="270"/>
  <c r="K182" i="270"/>
  <c r="K181" i="270"/>
  <c r="K180" i="270"/>
  <c r="K179" i="270"/>
  <c r="K176" i="270"/>
  <c r="K175" i="270"/>
  <c r="K177" i="270" s="1"/>
  <c r="K172" i="270"/>
  <c r="K171" i="270"/>
  <c r="K173" i="270" s="1"/>
  <c r="K168" i="270"/>
  <c r="K167" i="270"/>
  <c r="K164" i="270"/>
  <c r="K163" i="270"/>
  <c r="K162" i="270"/>
  <c r="K165" i="270" s="1"/>
  <c r="K159" i="270"/>
  <c r="K158" i="270"/>
  <c r="K157" i="270"/>
  <c r="K156" i="270"/>
  <c r="K155" i="270"/>
  <c r="K154" i="270"/>
  <c r="K153" i="270"/>
  <c r="K152" i="270"/>
  <c r="K149" i="270"/>
  <c r="K148" i="270"/>
  <c r="K145" i="270"/>
  <c r="K144" i="270"/>
  <c r="K143" i="270"/>
  <c r="K142" i="270"/>
  <c r="K141" i="270"/>
  <c r="K140" i="270"/>
  <c r="K139" i="270"/>
  <c r="K138" i="270"/>
  <c r="K137" i="270"/>
  <c r="K136" i="270"/>
  <c r="K135" i="270"/>
  <c r="K134" i="270"/>
  <c r="K133" i="270"/>
  <c r="K130" i="270"/>
  <c r="K129" i="270"/>
  <c r="K128" i="270"/>
  <c r="K127" i="270"/>
  <c r="K126" i="270"/>
  <c r="K125" i="270"/>
  <c r="K124" i="270"/>
  <c r="K123" i="270"/>
  <c r="K120" i="270"/>
  <c r="K119" i="270"/>
  <c r="K118" i="270"/>
  <c r="K117" i="270"/>
  <c r="K114" i="270"/>
  <c r="K113" i="270"/>
  <c r="K112" i="270"/>
  <c r="K111" i="270"/>
  <c r="K110" i="270"/>
  <c r="K109" i="270"/>
  <c r="K106" i="270"/>
  <c r="K105" i="270"/>
  <c r="K104" i="270"/>
  <c r="K103" i="270"/>
  <c r="K102" i="270"/>
  <c r="K101" i="270"/>
  <c r="K100" i="270"/>
  <c r="K99" i="270"/>
  <c r="K98" i="270"/>
  <c r="K97" i="270"/>
  <c r="K96" i="270"/>
  <c r="K95" i="270"/>
  <c r="K94" i="270"/>
  <c r="K93" i="270"/>
  <c r="K90" i="270"/>
  <c r="K89" i="270"/>
  <c r="K88" i="270"/>
  <c r="K87" i="270"/>
  <c r="K86" i="270"/>
  <c r="K85" i="270"/>
  <c r="K84" i="270"/>
  <c r="K83" i="270"/>
  <c r="K82" i="270"/>
  <c r="K81" i="270"/>
  <c r="K80" i="270"/>
  <c r="K79" i="270"/>
  <c r="K78" i="270"/>
  <c r="K77" i="270"/>
  <c r="K76" i="270"/>
  <c r="K75" i="270"/>
  <c r="K74" i="270"/>
  <c r="K73" i="270"/>
  <c r="K70" i="270"/>
  <c r="K71" i="270" s="1"/>
  <c r="K67" i="270"/>
  <c r="K66" i="270"/>
  <c r="K65" i="270"/>
  <c r="K64" i="270"/>
  <c r="K68" i="270" s="1"/>
  <c r="K61" i="270"/>
  <c r="K60" i="270"/>
  <c r="K59" i="270"/>
  <c r="K58" i="270"/>
  <c r="K57" i="270"/>
  <c r="K54" i="270"/>
  <c r="K53" i="270"/>
  <c r="K52" i="270"/>
  <c r="K51" i="270"/>
  <c r="K50" i="270"/>
  <c r="K49" i="270"/>
  <c r="K48" i="270"/>
  <c r="K47" i="270"/>
  <c r="K46" i="270"/>
  <c r="K45" i="270"/>
  <c r="K44" i="270"/>
  <c r="K43" i="270"/>
  <c r="K42" i="270"/>
  <c r="K41" i="270"/>
  <c r="K40" i="270"/>
  <c r="K37" i="270"/>
  <c r="K36" i="270"/>
  <c r="K35" i="270"/>
  <c r="K34" i="270"/>
  <c r="K33" i="270"/>
  <c r="K32" i="270"/>
  <c r="K31" i="270"/>
  <c r="K30" i="270"/>
  <c r="K29" i="270"/>
  <c r="K28" i="270"/>
  <c r="K27" i="270"/>
  <c r="K26" i="270"/>
  <c r="K25" i="270"/>
  <c r="K24" i="270"/>
  <c r="K23" i="270"/>
  <c r="K22" i="270"/>
  <c r="K21" i="270"/>
  <c r="K20" i="270"/>
  <c r="K19" i="270"/>
  <c r="K18" i="270"/>
  <c r="K17" i="270"/>
  <c r="K16" i="270"/>
  <c r="K15" i="270"/>
  <c r="K14" i="270"/>
  <c r="K264" i="265"/>
  <c r="K252" i="265"/>
  <c r="K251" i="265"/>
  <c r="K250" i="265"/>
  <c r="K249" i="265"/>
  <c r="K248" i="265"/>
  <c r="K247" i="265"/>
  <c r="K253" i="265" s="1"/>
  <c r="K256" i="265" s="1"/>
  <c r="K244" i="265"/>
  <c r="K245" i="265" s="1"/>
  <c r="K241" i="265"/>
  <c r="K242" i="265" s="1"/>
  <c r="K238" i="265"/>
  <c r="K237" i="265"/>
  <c r="K239" i="265" s="1"/>
  <c r="K236" i="265"/>
  <c r="K235" i="265"/>
  <c r="K234" i="265"/>
  <c r="K233" i="265"/>
  <c r="K232" i="265"/>
  <c r="K231" i="265"/>
  <c r="K230" i="265"/>
  <c r="K227" i="265"/>
  <c r="K226" i="265"/>
  <c r="K225" i="265"/>
  <c r="K224" i="265"/>
  <c r="K223" i="265"/>
  <c r="K222" i="265"/>
  <c r="K228" i="265" s="1"/>
  <c r="K219" i="265"/>
  <c r="K218" i="265"/>
  <c r="K217" i="265"/>
  <c r="K216" i="265"/>
  <c r="K215" i="265"/>
  <c r="K214" i="265"/>
  <c r="K213" i="265"/>
  <c r="K212" i="265"/>
  <c r="K211" i="265"/>
  <c r="K210" i="265"/>
  <c r="K209" i="265"/>
  <c r="K208" i="265"/>
  <c r="K207" i="265"/>
  <c r="K206" i="265"/>
  <c r="K205" i="265"/>
  <c r="K204" i="265"/>
  <c r="K203" i="265"/>
  <c r="K202" i="265"/>
  <c r="K201" i="265"/>
  <c r="K200" i="265"/>
  <c r="K199" i="265"/>
  <c r="K220" i="265" s="1"/>
  <c r="K198" i="265"/>
  <c r="K197" i="265"/>
  <c r="K196" i="265"/>
  <c r="K195" i="265"/>
  <c r="K194" i="265"/>
  <c r="K193" i="265"/>
  <c r="K192" i="265"/>
  <c r="K191" i="265"/>
  <c r="K190" i="265"/>
  <c r="K187" i="265"/>
  <c r="K186" i="265"/>
  <c r="K185" i="265"/>
  <c r="K184" i="265"/>
  <c r="K183" i="265"/>
  <c r="K182" i="265"/>
  <c r="K181" i="265"/>
  <c r="K180" i="265"/>
  <c r="K188" i="265" s="1"/>
  <c r="K179" i="265"/>
  <c r="K178" i="265"/>
  <c r="K177" i="265"/>
  <c r="K176" i="265"/>
  <c r="K175" i="265"/>
  <c r="K172" i="265"/>
  <c r="K171" i="265"/>
  <c r="K173" i="265" s="1"/>
  <c r="K168" i="265"/>
  <c r="K167" i="265"/>
  <c r="K169" i="265" s="1"/>
  <c r="K164" i="265"/>
  <c r="K163" i="265"/>
  <c r="K165" i="265" s="1"/>
  <c r="K160" i="265"/>
  <c r="K159" i="265"/>
  <c r="K158" i="265"/>
  <c r="K161" i="265" s="1"/>
  <c r="K155" i="265"/>
  <c r="K154" i="265"/>
  <c r="K153" i="265"/>
  <c r="K152" i="265"/>
  <c r="K151" i="265"/>
  <c r="K150" i="265"/>
  <c r="K149" i="265"/>
  <c r="K148" i="265"/>
  <c r="K156" i="265" s="1"/>
  <c r="K145" i="265"/>
  <c r="K144" i="265"/>
  <c r="K146" i="265" s="1"/>
  <c r="K141" i="265"/>
  <c r="K140" i="265"/>
  <c r="K139" i="265"/>
  <c r="K138" i="265"/>
  <c r="K137" i="265"/>
  <c r="K142" i="265" s="1"/>
  <c r="K136" i="265"/>
  <c r="K135" i="265"/>
  <c r="K134" i="265"/>
  <c r="K133" i="265"/>
  <c r="K132" i="265"/>
  <c r="K131" i="265"/>
  <c r="K130" i="265"/>
  <c r="K129" i="265"/>
  <c r="K126" i="265"/>
  <c r="K125" i="265"/>
  <c r="K124" i="265"/>
  <c r="K123" i="265"/>
  <c r="K122" i="265"/>
  <c r="K121" i="265"/>
  <c r="K120" i="265"/>
  <c r="K119" i="265"/>
  <c r="K127" i="265" s="1"/>
  <c r="K117" i="265"/>
  <c r="K116" i="265"/>
  <c r="K115" i="265"/>
  <c r="K114" i="265"/>
  <c r="K113" i="265"/>
  <c r="K110" i="265"/>
  <c r="K109" i="265"/>
  <c r="K108" i="265"/>
  <c r="K107" i="265"/>
  <c r="K106" i="265"/>
  <c r="K105" i="265"/>
  <c r="K111" i="265" s="1"/>
  <c r="K102" i="265"/>
  <c r="K101" i="265"/>
  <c r="K100" i="265"/>
  <c r="K99" i="265"/>
  <c r="K98" i="265"/>
  <c r="K97" i="265"/>
  <c r="K103" i="265" s="1"/>
  <c r="K96" i="265"/>
  <c r="K95" i="265"/>
  <c r="K94" i="265"/>
  <c r="K93" i="265"/>
  <c r="K92" i="265"/>
  <c r="K91" i="265"/>
  <c r="K90" i="265"/>
  <c r="K89" i="265"/>
  <c r="K86" i="265"/>
  <c r="K85" i="265"/>
  <c r="K84" i="265"/>
  <c r="K83" i="265"/>
  <c r="K82" i="265"/>
  <c r="K81" i="265"/>
  <c r="K80" i="265"/>
  <c r="K79" i="265"/>
  <c r="K78" i="265"/>
  <c r="K77" i="265"/>
  <c r="K76" i="265"/>
  <c r="K75" i="265"/>
  <c r="K74" i="265"/>
  <c r="K73" i="265"/>
  <c r="K72" i="265"/>
  <c r="K71" i="265"/>
  <c r="K70" i="265"/>
  <c r="K69" i="265"/>
  <c r="K87" i="265" s="1"/>
  <c r="K66" i="265"/>
  <c r="K67" i="265" s="1"/>
  <c r="K63" i="265"/>
  <c r="K62" i="265"/>
  <c r="K61" i="265"/>
  <c r="K60" i="265"/>
  <c r="K64" i="265" s="1"/>
  <c r="K57" i="265"/>
  <c r="K58" i="265" s="1"/>
  <c r="K56" i="265"/>
  <c r="K55" i="265"/>
  <c r="K54" i="265"/>
  <c r="K53" i="265"/>
  <c r="K50" i="265"/>
  <c r="K49" i="265"/>
  <c r="K48" i="265"/>
  <c r="K47" i="265"/>
  <c r="K46" i="265"/>
  <c r="K45" i="265"/>
  <c r="K44" i="265"/>
  <c r="K43" i="265"/>
  <c r="K42" i="265"/>
  <c r="K41" i="265"/>
  <c r="K40" i="265"/>
  <c r="K39" i="265"/>
  <c r="K38" i="265"/>
  <c r="K51" i="265" s="1"/>
  <c r="K37" i="265"/>
  <c r="K36" i="265"/>
  <c r="K33" i="265"/>
  <c r="K32" i="265"/>
  <c r="K31" i="265"/>
  <c r="K30" i="265"/>
  <c r="K29" i="265"/>
  <c r="K28" i="265"/>
  <c r="K27" i="265"/>
  <c r="K26" i="265"/>
  <c r="K25" i="265"/>
  <c r="K24" i="265"/>
  <c r="K23" i="265"/>
  <c r="K22" i="265"/>
  <c r="K21" i="265"/>
  <c r="K20" i="265"/>
  <c r="K19" i="265"/>
  <c r="K18" i="265"/>
  <c r="K17" i="265"/>
  <c r="K16" i="265"/>
  <c r="K15" i="265"/>
  <c r="K14" i="265"/>
  <c r="K13" i="265"/>
  <c r="K12" i="265"/>
  <c r="K11" i="265"/>
  <c r="K10" i="265"/>
  <c r="K34" i="265" s="1"/>
  <c r="K257" i="270" l="1"/>
  <c r="K260" i="270" s="1"/>
  <c r="K150" i="270"/>
  <c r="K169" i="270"/>
  <c r="K192" i="270"/>
  <c r="K115" i="270"/>
  <c r="K243" i="270"/>
  <c r="K55" i="270"/>
  <c r="K131" i="270"/>
  <c r="K121" i="270"/>
  <c r="K146" i="270"/>
  <c r="K224" i="270"/>
  <c r="K38" i="270"/>
  <c r="K259" i="270" s="1"/>
  <c r="K261" i="270" s="1"/>
  <c r="K160" i="270"/>
  <c r="K91" i="270"/>
  <c r="K62" i="270"/>
  <c r="K107" i="270"/>
  <c r="K232" i="270"/>
  <c r="K255" i="265"/>
  <c r="K257" i="265" s="1"/>
</calcChain>
</file>

<file path=xl/sharedStrings.xml><?xml version="1.0" encoding="utf-8"?>
<sst xmlns="http://schemas.openxmlformats.org/spreadsheetml/2006/main" count="1865" uniqueCount="662">
  <si>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</si>
  <si>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</si>
  <si>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</si>
  <si>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</si>
  <si>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</si>
  <si>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</si>
  <si>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</si>
  <si>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</si>
  <si>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</si>
  <si>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</si>
  <si>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</si>
  <si>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</si>
  <si>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</si>
  <si>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</si>
  <si>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</si>
  <si>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VALOR TOTAL</t>
  </si>
  <si>
    <t>DESCRIPCION</t>
  </si>
  <si>
    <t>PORCENTAJE</t>
  </si>
  <si>
    <t>ADMINISTRACIÓN</t>
  </si>
  <si>
    <t>A=</t>
  </si>
  <si>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</si>
  <si>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</si>
  <si>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</si>
  <si>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</si>
  <si>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</si>
  <si>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</si>
  <si>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</si>
  <si>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</si>
  <si>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</si>
  <si>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</si>
  <si>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</si>
  <si>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</si>
  <si>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</si>
  <si>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</si>
  <si>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</si>
  <si>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</si>
  <si>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</si>
  <si>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</si>
  <si>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</si>
  <si>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</si>
  <si>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</si>
  <si>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</si>
  <si>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</si>
  <si>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</si>
  <si>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</si>
  <si>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</si>
  <si>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</si>
  <si>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</si>
  <si>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</si>
  <si>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</si>
  <si>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</si>
  <si>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</si>
  <si>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</si>
  <si>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</si>
  <si>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</si>
  <si>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</si>
  <si>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</si>
  <si>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</si>
  <si>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</si>
  <si>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</si>
  <si>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</si>
  <si>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</si>
  <si>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</si>
  <si>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</si>
  <si>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</si>
  <si>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</si>
  <si>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</si>
  <si>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</si>
  <si>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</si>
  <si>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</si>
  <si>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</si>
  <si>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</si>
  <si>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</si>
  <si>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</si>
  <si>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</si>
  <si>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</si>
  <si>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</si>
  <si>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</si>
  <si>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</si>
  <si>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</si>
  <si>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</si>
  <si>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</si>
  <si>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</si>
  <si>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</si>
  <si>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</si>
  <si>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</si>
  <si>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</si>
  <si>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</si>
  <si>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</si>
  <si>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</si>
  <si>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</si>
  <si>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</si>
  <si>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</si>
  <si>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1.0</t>
  </si>
  <si>
    <t>PREELIMINARES</t>
  </si>
  <si>
    <t>1.01</t>
  </si>
  <si>
    <t>COTIZACIÓN</t>
  </si>
  <si>
    <t>INSTALACIÓN PROVISIONAL ACUEDUCTO</t>
  </si>
  <si>
    <t>mes</t>
  </si>
  <si>
    <t>1.02</t>
  </si>
  <si>
    <t>INSTALACIÓN PROVISIONAL ENERGIA</t>
  </si>
  <si>
    <t>1.03</t>
  </si>
  <si>
    <t>2.01.62</t>
  </si>
  <si>
    <t>LOCALIZACIÓN Y REPLANTEO OBRA ARQUITECTÓNICA</t>
  </si>
  <si>
    <t>M2</t>
  </si>
  <si>
    <t>1.04</t>
  </si>
  <si>
    <t>2.01.64</t>
  </si>
  <si>
    <t>LOCALIZACIÓN Y REPLANTEO REDES HASTA H=50 cm.</t>
  </si>
  <si>
    <t>ML</t>
  </si>
  <si>
    <t>1.05</t>
  </si>
  <si>
    <t>2.01.65</t>
  </si>
  <si>
    <t>REGATAS SOBRE MUROS EN CONCRETO, LADRILLO Y BLOQUE</t>
  </si>
  <si>
    <t>1.06</t>
  </si>
  <si>
    <t>SOBRECUBIERTA EN TEJA DE ZINC</t>
  </si>
  <si>
    <t>1.07</t>
  </si>
  <si>
    <t>COTIZACION
3.13.18
2.01.72</t>
  </si>
  <si>
    <t>DESMONTE DE APARATOS, LUMINARIAS, INSTALACIONES ELÉCTRICAS, RED DE SONIDO, VOZ Y DATOS  EXISTENTES, INVENTARIAR Y ALMACENAR.</t>
  </si>
  <si>
    <t>UND</t>
  </si>
  <si>
    <t>1.08</t>
  </si>
  <si>
    <t>COTIZACION
3.13.18
2.01.73</t>
  </si>
  <si>
    <t>DESMONTE DE RETABLOS, CUADROS Y DEMÁS ELEMENTOS DE BIENES MUEBLES, INVENTARIAR, EMBALAR Y ALMACENAR EN LUGAR ADECUADO.</t>
  </si>
  <si>
    <t>1.09</t>
  </si>
  <si>
    <t>COTIZACIÓN
2.01.10</t>
  </si>
  <si>
    <t>DESMONTE DE ESCALERAS EN MADERA, EN LOS DOS COSTADOSA PARTIR DEL SEGUNDO PISO. 2 TRAMOS</t>
  </si>
  <si>
    <t>UN</t>
  </si>
  <si>
    <t>1.10</t>
  </si>
  <si>
    <t>COTIZACIÓN
2.01.38</t>
  </si>
  <si>
    <t>DEMOLICION DE ESCALERA EN CONCRETO DE 2 CRUGIAS PATIO CENTRAL INCLUYE RETIRO DE ESCOMBROS.</t>
  </si>
  <si>
    <t>1.11</t>
  </si>
  <si>
    <t>COTIZACIÓN
2.01.49</t>
  </si>
  <si>
    <t>DESMONTE DE ENTRE PISOS EN MADERA EN SEGUNDO Y TERCER NIVEL CUERPO DELANTERO, INCLUYE RETIRO DE TABALDO DE PISO, DEMILOCION DE CIELORASO, RETIRO DE ESTRUCTURA EN MADERA.</t>
  </si>
  <si>
    <t>1.12</t>
  </si>
  <si>
    <t>2.01.59</t>
  </si>
  <si>
    <t>DESMONTE DE VENTANAS DE LA PARTE INTERNA DE LA NAVE 1(PARTE ANTIGUA)</t>
  </si>
  <si>
    <t>1.13</t>
  </si>
  <si>
    <t>DESMONTE DE PUERTAS EN MADERA, RETIRO Y TRASLADO A CARPINTERIA PARA RESTAURACION</t>
  </si>
  <si>
    <t>1.14</t>
  </si>
  <si>
    <t>COTIZACION
2.01.44</t>
  </si>
  <si>
    <t>DESMONTE DE BARANDAS METALICAS Y EN SEGUNDO Y TERCER PISO.</t>
  </si>
  <si>
    <t>1.15</t>
  </si>
  <si>
    <t>2.01.49</t>
  </si>
  <si>
    <t>DESMONTE DE TEJA DE BARRO INCLUYE RETIRO ( TRASIEGO Y ACOPIO  PARA LAVAR Y REUTILIZAR)</t>
  </si>
  <si>
    <t>1.16</t>
  </si>
  <si>
    <t xml:space="preserve">RETIRO DE TORTA DE BARRO Y TENDIDO EN BAHAREQUE DE ACÑA, SELECIONANDO EL MATERIAL DE CAÑA EN BUENE STADO PARA REUTILIZAR. </t>
  </si>
  <si>
    <t>1.17</t>
  </si>
  <si>
    <t>COTIZACIÓN
2.01.56</t>
  </si>
  <si>
    <t>DESMONTE ESTRUCTURA EN MADERA,  CERCHAS,  CUMBRERA PARES Y SOBREPARES. INCLUYE RETIRO A TALLER PARA REPARACION Y ROFORZAMIENTO.</t>
  </si>
  <si>
    <t>1.18</t>
  </si>
  <si>
    <t>COTIZACIÓN
2.01.47
2.01.33</t>
  </si>
  <si>
    <t xml:space="preserve">DESMONTE DE  VIGA Y SOBREVIGA SOLERA EN MADERA, RETIRO A TALLER PARA SELECCIÓN Y RESTAURACION, INCLUYE DEMOLICION DE PAÑETES Y ENCOROZADOS EN CONCRETO. </t>
  </si>
  <si>
    <t>1.19</t>
  </si>
  <si>
    <t>2.01.30</t>
  </si>
  <si>
    <t>DEMOLICION DE MUROS EN LADRILLO DE .15 Y DESMONTE DE BAÑOS Y COCINA LOCAL 102</t>
  </si>
  <si>
    <t>1.20</t>
  </si>
  <si>
    <t>2.01.33</t>
  </si>
  <si>
    <t>LIBERACIÓN Y RETIRO DE PAÑETES DE CEMENTO -  ARENA, EXISTENTES EN HALL DE ACCESO PRINCIPAL Y PAÑETES AFECTADOS EN LOCAL 102</t>
  </si>
  <si>
    <t>1.21</t>
  </si>
  <si>
    <t>2.01.39</t>
  </si>
  <si>
    <t>DEMOLICIÓN ANDEN/CONTRAPISO EN CONCRETO E &gt; A 12 CM(INCLUYE RETIRO)</t>
  </si>
  <si>
    <t>1.22</t>
  </si>
  <si>
    <t>2.01.34</t>
  </si>
  <si>
    <t>DEMOLICION DE PISOS EN BALDOSIN DE CEMENTO, TABLETA DE GRESS INCLUYE TORTA CONTRA PISO, EN LOCAL 101, LOCAL 102 Y HALL DE ACCESO.  (INCLUYE RETIRO).</t>
  </si>
  <si>
    <t>1.23</t>
  </si>
  <si>
    <t>COTIZACIÓN
3.13.08</t>
  </si>
  <si>
    <t>CERRAMIENTO EN VARA ROLLIZA, LAMINA DE ZINC  DE 2MTS DE ALTURA.</t>
  </si>
  <si>
    <t>1.24</t>
  </si>
  <si>
    <t>DEMOLICION MECANICA DE MAMPOSTERIA Y ESTRUCTURAS PREEXISTENTES, INCLUYE RETIRO DE ESCOMBROS HASTA 5KM</t>
  </si>
  <si>
    <t>2.0</t>
  </si>
  <si>
    <t>CIMENTACIÓN Y DESAGUES</t>
  </si>
  <si>
    <t>2.01</t>
  </si>
  <si>
    <t>2.02.04</t>
  </si>
  <si>
    <t>CAJAS DE INSPECCION DE 1.00 X 1.00 X 1.00 MTS LADRILLO</t>
  </si>
  <si>
    <t>2.02</t>
  </si>
  <si>
    <t>2.02.03</t>
  </si>
  <si>
    <t>CAJAS DE INSPECCION DE 80 X 80 X 80 cm LADRILLO</t>
  </si>
  <si>
    <t>2.03</t>
  </si>
  <si>
    <t>2.02.08</t>
  </si>
  <si>
    <t>CONCRETO CICLOPEO 17.5MPa (2500 PSI) RELACIÓN 60C/40P</t>
  </si>
  <si>
    <t>M3</t>
  </si>
  <si>
    <t>2.04</t>
  </si>
  <si>
    <t>2.02.11</t>
  </si>
  <si>
    <t>CONCRETO DE ZAPATAS 24,5MPa  (3500 PSI) + FORMALETA</t>
  </si>
  <si>
    <t>2.05</t>
  </si>
  <si>
    <t>2.02.13</t>
  </si>
  <si>
    <t>CONCRETO VIGA DE AMARRE 24,5 Mpa  (3500 PSI, SECCION RECTANGULAR</t>
  </si>
  <si>
    <t>2.06</t>
  </si>
  <si>
    <t>2.01.71</t>
  </si>
  <si>
    <t>EXCAVACION MANUAL EN MATERIAL COMUN (INCLUYE RETIRO)</t>
  </si>
  <si>
    <t>2.07</t>
  </si>
  <si>
    <t>2.03.01</t>
  </si>
  <si>
    <t>PEDESTAL CONCRETO 21,1 Mpa (3000 PSI)</t>
  </si>
  <si>
    <t>2.08</t>
  </si>
  <si>
    <t>2.02.26</t>
  </si>
  <si>
    <t>SOLADO CONCRETO ESPESOR E=0.07MTS 14MPa (2000PSI)</t>
  </si>
  <si>
    <t>2.09</t>
  </si>
  <si>
    <t>2.03.35</t>
  </si>
  <si>
    <t>SUMINISTRO E INSTALACIÓN MALLA ELECTROSOLDADA</t>
  </si>
  <si>
    <t>kg</t>
  </si>
  <si>
    <t>2.10</t>
  </si>
  <si>
    <t>5.01.25</t>
  </si>
  <si>
    <t>SUMINISTRO E INSTALACIÓN TUBERÍA DE ALCANTARILLADO PVC  D= 6"</t>
  </si>
  <si>
    <t>2.11</t>
  </si>
  <si>
    <t>2.02.31</t>
  </si>
  <si>
    <t>SUMINISTRO E INSTALACION TUBERIA PVC SANITARIA D= 2"</t>
  </si>
  <si>
    <t>2.12</t>
  </si>
  <si>
    <t>2.02.32</t>
  </si>
  <si>
    <t>SUMINISTRO E INSTALACION TUBERIA PVC SANITARIA D= 3"</t>
  </si>
  <si>
    <t>2.13</t>
  </si>
  <si>
    <t>2.02.33</t>
  </si>
  <si>
    <t>SUMINISTRO E INSTALACIÓN TUBERÍA SANITARIA DE DESAGUE  PVC  D=4"</t>
  </si>
  <si>
    <t>2.14</t>
  </si>
  <si>
    <t>2.02.34</t>
  </si>
  <si>
    <t>SUMINISTRO FIGURADA Y AMARRE DE ACERO 37000 PSI 240 MPa</t>
  </si>
  <si>
    <t>2.15</t>
  </si>
  <si>
    <t>2.02.35</t>
  </si>
  <si>
    <t>SUMINISTRO FIGURADA Y AMARRE DE ACERO 60000 PSI 420 MPa</t>
  </si>
  <si>
    <t>3.0</t>
  </si>
  <si>
    <t>ESTRUCTURAS</t>
  </si>
  <si>
    <t>3.01</t>
  </si>
  <si>
    <t>2.03.05</t>
  </si>
  <si>
    <t>CONSTRUCCION DE VIGA CANAL EN CONCRETO IMPERMEABILZADO 21 MPa - (3000 PSI)</t>
  </si>
  <si>
    <t>3.02</t>
  </si>
  <si>
    <t>1.03.14</t>
  </si>
  <si>
    <t>PLACA CON STEEL DECK 24.5 MPa - (3500 PSI) E= 0.10 MTS</t>
  </si>
  <si>
    <t>3.03</t>
  </si>
  <si>
    <t xml:space="preserve">COTIZACIÓN </t>
  </si>
  <si>
    <t>TALADRADA DE MURO EN TAPIA PISADA PARA PASANTE DE BARRA CONECTORA DE PLATINAS. ORIFICIO DE 1/2"</t>
  </si>
  <si>
    <t>3.04</t>
  </si>
  <si>
    <t>SUMINISTRO E INSTALACIÓN DE TORNILLO PASANTE EN ACERO DE 3/8" CONECTORES DE PLATINAS. (70-90CM)</t>
  </si>
  <si>
    <t>3.05</t>
  </si>
  <si>
    <t>COTIZACION
3.13.21</t>
  </si>
  <si>
    <t>SUMINISTRO, TRANSPORTE, FABRICACIÓN, ENSAMBLAJE Y MONTAJE DE ESTRUCTURA METALICA</t>
  </si>
  <si>
    <t>Kg</t>
  </si>
  <si>
    <t>4.0</t>
  </si>
  <si>
    <t>MAMPOSTERIA</t>
  </si>
  <si>
    <t>4.01</t>
  </si>
  <si>
    <t>COTIZACIÓN
2.04.31</t>
  </si>
  <si>
    <t>MURO TOLETE COMUN E=0.25 mts</t>
  </si>
  <si>
    <t>4.02</t>
  </si>
  <si>
    <t>COTIZACIÓN
2.04.36</t>
  </si>
  <si>
    <t>MURO TOLETE COMÚN DE .025 MTS (PARA TRANSICIÓN, PEGA CON CAL Y ARENA (CALICANTO) EN REMATE DE MUROS DE LADRILLO DE ARCILLA COCIDO PARA REMATES DE MUROS DE CORONACION</t>
  </si>
  <si>
    <t>4.03</t>
  </si>
  <si>
    <t>1.03.11</t>
  </si>
  <si>
    <t>PAÑETE EN CAL Y ARENA (CALICANTO) PARA RESANES EN GENERAL Y ENCOROZADO DE CUBIERTA.</t>
  </si>
  <si>
    <t>4.04</t>
  </si>
  <si>
    <t>2.09.10</t>
  </si>
  <si>
    <t>MALLA DE VENA SOLDADA A PLATINAS METÁLICAS DE REFUERZO DE MUROS PARA PEGA DE PAÑETE EN CALICANTO.</t>
  </si>
  <si>
    <t>5.0</t>
  </si>
  <si>
    <t>PAÑETES</t>
  </si>
  <si>
    <t>5.01</t>
  </si>
  <si>
    <t>1.03.01</t>
  </si>
  <si>
    <t>FILOS Y DILATACIONES EN PAÑETES</t>
  </si>
  <si>
    <t>6.0</t>
  </si>
  <si>
    <t>INSTALACIONES HIDRÁULICAS Y SANITARIAS</t>
  </si>
  <si>
    <t>6.01</t>
  </si>
  <si>
    <t>2.12.113</t>
  </si>
  <si>
    <t>SUMINISTRO E INSTALACION DE BAJANTE DE AGUA LLUVIA PVC 4"</t>
  </si>
  <si>
    <t>6.02</t>
  </si>
  <si>
    <t>2.12.108</t>
  </si>
  <si>
    <t>SUMINISTRO E INSTALACION DE BAJANTE DE AGUA RESIDUALES. PVC. 4".</t>
  </si>
  <si>
    <t>6.03</t>
  </si>
  <si>
    <t>2.12.107</t>
  </si>
  <si>
    <t>SUMINISTRO E INSTALACION DE BAJANTE BAESP PVC 2"</t>
  </si>
  <si>
    <t>6.04</t>
  </si>
  <si>
    <t>2.12.106</t>
  </si>
  <si>
    <t>SUMINISTRO E INSTALACION DE BAJANTE DE AGUA RESIDUALES. PVC. 2".</t>
  </si>
  <si>
    <t>6.05</t>
  </si>
  <si>
    <t>2.12.09</t>
  </si>
  <si>
    <t>PUNTO AGUA FRIA PVC-P 1/2"  PARAL DE TECHO</t>
  </si>
  <si>
    <t>6.06</t>
  </si>
  <si>
    <t>2.12.07</t>
  </si>
  <si>
    <t>SUMINISTRO E INSTLACION DE RED SUMINISTRO PVC 2 1/2" RDE 21</t>
  </si>
  <si>
    <t>6.07</t>
  </si>
  <si>
    <t>2.12.06</t>
  </si>
  <si>
    <t>SUMINISTRO E INSTLACION DE RED SUMINISTRO PVC 2" RDE 21</t>
  </si>
  <si>
    <t>6.08</t>
  </si>
  <si>
    <t>2.12.05</t>
  </si>
  <si>
    <t>SUMINISTRO E INSTLACION DE RED SUMINISTRO PVC 1 1/2" RDE 21</t>
  </si>
  <si>
    <t>6.09</t>
  </si>
  <si>
    <t>2.12.03</t>
  </si>
  <si>
    <t>SUMINISTRO E INSTLACION DE RED SUMINISTRO PVC 1" RDE 13.5</t>
  </si>
  <si>
    <t>6.10</t>
  </si>
  <si>
    <t>1.12.02</t>
  </si>
  <si>
    <t>SUMINISTRO E INSTALACION DE RED SUMINISTRO PVC-P 3/4" RDE 11</t>
  </si>
  <si>
    <t>6.11</t>
  </si>
  <si>
    <t>2.12.01</t>
  </si>
  <si>
    <t>SUMINISTRO E INSTALACION DE RED SUMINISTRO TUBERIA PVC-P 1/2" RDE 9</t>
  </si>
  <si>
    <t>6.12</t>
  </si>
  <si>
    <t>COTIZACIÓN 
2.12.43</t>
  </si>
  <si>
    <t>SUMINISTRO E INSTALREGISTRO CORTINA  ROSCADO RED-WHITE  3/4"</t>
  </si>
  <si>
    <t>6.13</t>
  </si>
  <si>
    <t>COTIZACIÓN 
2.12.46</t>
  </si>
  <si>
    <t>SUMINISTRO E INSTALREGISTRO CORTINA  ROSCADO RED-WHITE  1 1/2"</t>
  </si>
  <si>
    <t>6.14</t>
  </si>
  <si>
    <t>COTIZACIÓN 
2.12.47</t>
  </si>
  <si>
    <t>SUMINISTRO E INSTALREGISTRO CORTINA  ROSCADO RED-WHITE  2"</t>
  </si>
  <si>
    <t>6.15</t>
  </si>
  <si>
    <t>2.12.111</t>
  </si>
  <si>
    <t>REVENTILACION  PVC 2"</t>
  </si>
  <si>
    <t>6.16</t>
  </si>
  <si>
    <t>5.05.11</t>
  </si>
  <si>
    <t>PUNTO  DE DESAGUES  D=2"</t>
  </si>
  <si>
    <t>6.17</t>
  </si>
  <si>
    <t>5.01.12</t>
  </si>
  <si>
    <t>PUNTO DE DESAGUES PVC 3"</t>
  </si>
  <si>
    <t>6.18</t>
  </si>
  <si>
    <t>5.01.13</t>
  </si>
  <si>
    <t>PUNTO DE DESAGUES PVC 4"</t>
  </si>
  <si>
    <t>7.0</t>
  </si>
  <si>
    <t xml:space="preserve">INSTALACIONES ELÉCTRICAS - LUMINARIAS - LÁMPARAS </t>
  </si>
  <si>
    <t>7.01</t>
  </si>
  <si>
    <t>ACOMETIDA SUBTERRANEA</t>
  </si>
  <si>
    <t>7.02</t>
  </si>
  <si>
    <t>SALIDA LAMPARA ROSETA E INTERRUPTOR PVC COMPLETA 24W</t>
  </si>
  <si>
    <t>7.03</t>
  </si>
  <si>
    <t>SALIDA LAMPARA DE APLIQUE ROSETA E INTERRUPTOR PVC COMPLETA 24 W</t>
  </si>
  <si>
    <t>7.04</t>
  </si>
  <si>
    <t>SALIDA LAMPARA DE APLIQUE ROSETA E INTERRUPTOR PVC COMPLETA 4 W</t>
  </si>
  <si>
    <t>7.05</t>
  </si>
  <si>
    <t>2.10.186</t>
  </si>
  <si>
    <t xml:space="preserve">SALIDA LAMPARA DE EMERGENCIA PVC COMPLETA </t>
  </si>
  <si>
    <t>7.06</t>
  </si>
  <si>
    <t>2.10.115</t>
  </si>
  <si>
    <t>SALIDA TOMA GFCI CABLE12AWG THHN. PVC Ø 1/2 INCLUYE TOMA</t>
  </si>
  <si>
    <t>7.07</t>
  </si>
  <si>
    <t>2.10.117</t>
  </si>
  <si>
    <t>SALIDA TOMA DOBLE CABLE 12AWG HFFR-LS PVC 1/2 COMPLETA</t>
  </si>
  <si>
    <t>7.08</t>
  </si>
  <si>
    <t>2.10.126</t>
  </si>
  <si>
    <t>SALIDA TOMA CORRIENTE DOBLE PVC COMPLETA 3 HP</t>
  </si>
  <si>
    <t>7.09</t>
  </si>
  <si>
    <t>2.10.82</t>
  </si>
  <si>
    <t>SUMINISTRO E INSTALACIÓN DE TABLERO PARCIAL 8 CIRCUITOS.</t>
  </si>
  <si>
    <t>7.10</t>
  </si>
  <si>
    <t>2.10.40</t>
  </si>
  <si>
    <t>SUMINISTRO E INSTALACIÓN DE CONTADOR ELECTRICO TRIFASICO</t>
  </si>
  <si>
    <t>7.11</t>
  </si>
  <si>
    <t>2.10.81</t>
  </si>
  <si>
    <t>SUMINISTRO E INSTALACIÓN DE TABLERO PARCIAL 12 CIRCUITOS.</t>
  </si>
  <si>
    <t>7.12</t>
  </si>
  <si>
    <t>2.10.85</t>
  </si>
  <si>
    <t>SUMINISTRO E INSTALACIÓN DE TABLERO PARCIAL 18 CIRCUITOS.</t>
  </si>
  <si>
    <t>7.13</t>
  </si>
  <si>
    <t>2.10.92</t>
  </si>
  <si>
    <t>SUMINISTRO E INSTALACIÓN DE TUBERIA PVC CONDUIT 1".</t>
  </si>
  <si>
    <t>7.14</t>
  </si>
  <si>
    <t>2.10.243</t>
  </si>
  <si>
    <t>TIERRA TABLERO GENERAL (VARILLA COOPER WELL)</t>
  </si>
  <si>
    <t>8.0</t>
  </si>
  <si>
    <t>PINTURA</t>
  </si>
  <si>
    <t>8.01</t>
  </si>
  <si>
    <t>2.07.01</t>
  </si>
  <si>
    <t>ESMALTE MADERA LINEAL 3 MANOS</t>
  </si>
  <si>
    <t>8.02</t>
  </si>
  <si>
    <t>2.07.09</t>
  </si>
  <si>
    <t>ESTUCO Y VINILO TRES MANOS BAJO PLACA</t>
  </si>
  <si>
    <t>8.03</t>
  </si>
  <si>
    <t>1.03.02</t>
  </si>
  <si>
    <t>RESANES EN CALICANTO EN TODA LA PARTE INTERNA, ESTUCO EN YESO Y CAL ESTABILIZADA SOBRE MUROS.</t>
  </si>
  <si>
    <t>8.04</t>
  </si>
  <si>
    <t>COTIZACIÓN 
2.09.12</t>
  </si>
  <si>
    <t>RESANES DE FACHADA, RECUPERACION DE CORNIZAS Y MOLDURADO AFECTADO POR REFORZAMIENTO ESTRUCTURAL, FILOS EN YESO CEMENTO.</t>
  </si>
  <si>
    <t>8.05</t>
  </si>
  <si>
    <t>2.07.14</t>
  </si>
  <si>
    <t>VINILO TIPO I SOBRE PAÑETE TRES MANOS SOBRE ESTUCO</t>
  </si>
  <si>
    <t>8.06</t>
  </si>
  <si>
    <t>COTIZACIÓN 
2.09.12
2.07.15</t>
  </si>
  <si>
    <t xml:space="preserve">PINTURA DE FACHAS EN VINILO 3 MANOS RESTAURANDO LA ACTUAL, DE ACUERDO A COLORES Y RESANES. PINTURA DE FLORONES, CORNIZAS Y DECORACIONES.  </t>
  </si>
  <si>
    <t>9.0</t>
  </si>
  <si>
    <t>ENCHAPES</t>
  </si>
  <si>
    <t>9.01</t>
  </si>
  <si>
    <t>2.06.18</t>
  </si>
  <si>
    <t>SUMINISTRO E INSTALACION DE ENCHAPE EN PORCELANA ATLANTIS O SIMILAR 20*20</t>
  </si>
  <si>
    <t>9.02</t>
  </si>
  <si>
    <t>2.06.09</t>
  </si>
  <si>
    <t>SUMINISTRO E INSTALACION DE REJILLAS CUPULA TRAGANTE 6*4</t>
  </si>
  <si>
    <t>9.03</t>
  </si>
  <si>
    <t>2.06.13</t>
  </si>
  <si>
    <t>SUMINISTRO E INSTALACION DE REJILLAS PLASTICAS SOSCO 4*4*3</t>
  </si>
  <si>
    <t>9.04</t>
  </si>
  <si>
    <t>2.06.15</t>
  </si>
  <si>
    <t>REMATE BOCEL ALUMINIO "WINGS"</t>
  </si>
  <si>
    <t>10.0</t>
  </si>
  <si>
    <t>PISOS - BASES - ACABADOS</t>
  </si>
  <si>
    <t>10.01</t>
  </si>
  <si>
    <t>2.05.01</t>
  </si>
  <si>
    <t>ALISTADO ENDURECIDO 4CM</t>
  </si>
  <si>
    <t>10.02</t>
  </si>
  <si>
    <t>2.05.06</t>
  </si>
  <si>
    <t>BASE EN MATERIAL DE AFIRMADO COMPACTADO</t>
  </si>
  <si>
    <t>10.03</t>
  </si>
  <si>
    <t>2.05.19</t>
  </si>
  <si>
    <t>PISO CERÁMICA  25*25 CM</t>
  </si>
  <si>
    <t>10.04</t>
  </si>
  <si>
    <t>COTIZACION</t>
  </si>
  <si>
    <t>PISO LISTON MADERA M.H. GRANADILLO O ZAPAN DE 12 CM PULIDO Y LACADO</t>
  </si>
  <si>
    <t>10.05</t>
  </si>
  <si>
    <t>SUMINISTRO E INSTALACIÓN DE GUARDAESCOBA EN GRANADILLO 8 CM</t>
  </si>
  <si>
    <t>10.06</t>
  </si>
  <si>
    <t>2.05.25</t>
  </si>
  <si>
    <t>PLACA BASE EN CONCRETO E= 8 CM 2500 PSI</t>
  </si>
  <si>
    <t>10.07</t>
  </si>
  <si>
    <t>4.01.09</t>
  </si>
  <si>
    <t>RELLENO SUB BASE GRANULAR COMPACTADO CON PISÓN, PARA NIVELACIÓN DE BASE EN PISOS.</t>
  </si>
  <si>
    <t>10.08</t>
  </si>
  <si>
    <t>2.05.20</t>
  </si>
  <si>
    <t>PISO TABLÓN DE GRES 30*30 CM</t>
  </si>
  <si>
    <t>11.0</t>
  </si>
  <si>
    <t>CUBIERTAS EN MADERA</t>
  </si>
  <si>
    <t>11.01</t>
  </si>
  <si>
    <t>SUMINISTRO E INSTALACIÓN DE ELEMENTOS EN MADERA ROLLIZA DE  120 MM INMUNIZADA DE EUCALIPTO PARA REPOSICION DE PAR Y NUDILLO.</t>
  </si>
  <si>
    <t>11.02</t>
  </si>
  <si>
    <t>SUMINISTRO E INSTALACIÓN DE ELEMENTOS EN MADERA ASERRADA DE INMUNIZADA EN PARA REPOSICION DE CUMBRERA Y CORREAS DESMONTADAS.</t>
  </si>
  <si>
    <t xml:space="preserve">ML </t>
  </si>
  <si>
    <t>11.03</t>
  </si>
  <si>
    <t>SUMINISTRO E INSTALACIÓN DE CANES EN MADERA INMUNIZADA  DE 150X100MM DE 2.00 MS DE LONGITUD</t>
  </si>
  <si>
    <t>11.04</t>
  </si>
  <si>
    <t xml:space="preserve">SUMINISTRO PARA COMPLEMENTO, INSEROS  E INSTALACIÓN DE VIGA SOLERA  DESMONTADA 150X150MM EN INMUNIZADO PARA BASE DE PARES. </t>
  </si>
  <si>
    <t>11.05</t>
  </si>
  <si>
    <t>SUMINISTRO E INSTALACION DE REPISA EN MADERA DE 4X4 INMUNIZADA PARA BASE DE TEJA ONDA 1000</t>
  </si>
  <si>
    <t>11.06</t>
  </si>
  <si>
    <t>SUMINISTRO DE CAÑA BRAVA FALTENTE, SELECCIÓN E INSTALACION SOBRE ESTRUCTURA EN MADERA AMARRADA CON CABUYA DE FIQUE A  PARES, SIMILAR A LA DESMONTADA. INMUNIZAR EN SITU.</t>
  </si>
  <si>
    <t>11.07</t>
  </si>
  <si>
    <t>2.8.02</t>
  </si>
  <si>
    <t>SUMINISTRO E INSTALACIÓN CUBIERTA EN TEJA  FIBRO-CEMENTO. TEJA  ONDA 1000  (PERFIL 10) FIJADA CON TORNILLO SOBRE REPIZAS.</t>
  </si>
  <si>
    <t>11.08</t>
  </si>
  <si>
    <t xml:space="preserve">REPARACION Y REFORZAMIENTO DE CERCHAS EN MADERA DESMONTADAS, INMUNIZACION Y MONTAJE. INCLUYE PALTINAS Y ELEMENTOS METALICOS, TORNILLERIA GALVANIZADA DE 1/2". </t>
  </si>
  <si>
    <t>11.09</t>
  </si>
  <si>
    <t>11.10</t>
  </si>
  <si>
    <t>2.08.16</t>
  </si>
  <si>
    <t>CABALLETE EN TEJA DE BARRO COLOCADO SOBRE EN FLANCHE DE LAMINA DE 1.00MT, IMPERMEABILIZADO CON MANTO Y EMULSIÓN.</t>
  </si>
  <si>
    <t>11.11</t>
  </si>
  <si>
    <t>SUMINISTRO E INSTALACIÓN DE REFUERZO EN ANGULO METÁLICO DE 1 1/2" X 1/8,  INSTALADO EN LA PUNTA DE CANES DE ALEROS INC. ANTICORROSIVO.</t>
  </si>
  <si>
    <t>KG</t>
  </si>
  <si>
    <t>11.12</t>
  </si>
  <si>
    <t>ENCOROZADO CON MEZCLA ARENA CEMENTO EN REMATE DE CUBIERTA SOBRE ALEROS.</t>
  </si>
  <si>
    <t>11.13</t>
  </si>
  <si>
    <t>2.08.35</t>
  </si>
  <si>
    <t>SUMINISTRO E INSTALACIÓN TEJA DE BARRO SOBRE ETERNIT.</t>
  </si>
  <si>
    <t>12.0</t>
  </si>
  <si>
    <t>CIELO RASOS (ESTRUCTURAS LIVIANAS EN SECO)</t>
  </si>
  <si>
    <t>12.01</t>
  </si>
  <si>
    <t>2.09.03</t>
  </si>
  <si>
    <t xml:space="preserve">CIELO RASO EN DRYWALL 1/2 </t>
  </si>
  <si>
    <t>12.02</t>
  </si>
  <si>
    <t>2.09.04</t>
  </si>
  <si>
    <t>CIELO RASO EN SUPERBOARD 8MM</t>
  </si>
  <si>
    <t>13.0</t>
  </si>
  <si>
    <t>CARPINTERÍA MADERA</t>
  </si>
  <si>
    <t>13.01</t>
  </si>
  <si>
    <t>SUMINISTRO E INSTALACION DE COLUMNAS PIE DERECHO EN MADERA, ZAPAN O SIMILAR DE .15X.15 INMUNIZADA EN SITIO. PATIO Y BALCON INTERIOR</t>
  </si>
  <si>
    <t>13.02</t>
  </si>
  <si>
    <t>SUMINISTRO E INSTALACION DE ZAPATA EN MADERA ZAPAN O SIMILAR (MENSULA) DE .75 M X .15 SIMILAR A EXISTENTES INMUNIZADA EN SITIO.</t>
  </si>
  <si>
    <t>13.03</t>
  </si>
  <si>
    <t>RESTAURACIÓN DE VENTANAS EN MADERA</t>
  </si>
  <si>
    <t>13.04</t>
  </si>
  <si>
    <t>SUMINISTRO E INSTALACION DE PUERTAS EN MADERA TERMINADA SIMILAR A EXISTENTES, INC. CHAPA O HERRAJE</t>
  </si>
  <si>
    <t>13.05</t>
  </si>
  <si>
    <t>SUMINISTRO E INSTALACIÓN DE VENTANAS EN MADERA, SIMILAR A EXISTENTES. INC. HERRAJE</t>
  </si>
  <si>
    <t>13.06</t>
  </si>
  <si>
    <t>RESTAURACIÓN, AJUSTE Y PINTURA DE PUERTAS EN MADERA.</t>
  </si>
  <si>
    <t>13.07</t>
  </si>
  <si>
    <t xml:space="preserve">REPARACION Y MANTENINMIENTO DE CARPINTERI DE FACHADA. PUERTA VENTANAS Y VENTANAS, </t>
  </si>
  <si>
    <t>13.08</t>
  </si>
  <si>
    <t>RESTAURACIÓN, AJUSTE Y PINTURA DE PUERTA DE ACCESO PRINCIPAL EN MADERA HOJA DOBLE,  INCLUYE DESMONTE TRASLADO A CARPINTERÍA  E  INSTALACIÓN.</t>
  </si>
  <si>
    <t>14.0</t>
  </si>
  <si>
    <t>APARATOS SANITARIOS</t>
  </si>
  <si>
    <t>14.01</t>
  </si>
  <si>
    <t>2.12.177</t>
  </si>
  <si>
    <t>APARATOS SANITARIOS BAJO CONSUMO CON VALVULA ANTIVANDALICA</t>
  </si>
  <si>
    <t>14.02</t>
  </si>
  <si>
    <t>2.12.173</t>
  </si>
  <si>
    <t>SUMINISTRO E INSTALACIÓN LAVAMANOS SOBREPONER ENNA COLOR BLANCO INC. GRIFERIA</t>
  </si>
  <si>
    <t>14.03</t>
  </si>
  <si>
    <t>2.12.180</t>
  </si>
  <si>
    <t>SUMINISTRO E INSTALACIÓN ORINAL MEDIANO COMPLETO. GRIF TRADICIONAL CROMO</t>
  </si>
  <si>
    <t>15.0</t>
  </si>
  <si>
    <t>VIDRIOS Y CERRADURAS</t>
  </si>
  <si>
    <t>15.01</t>
  </si>
  <si>
    <t>2.17.03</t>
  </si>
  <si>
    <t>CERRADURA BAÑO</t>
  </si>
  <si>
    <t>15.02</t>
  </si>
  <si>
    <t>2.17.09</t>
  </si>
  <si>
    <t>VIDRIO 5 MM</t>
  </si>
  <si>
    <t>16.0</t>
  </si>
  <si>
    <t>OBRAS EXTERIORES</t>
  </si>
  <si>
    <t>16.01</t>
  </si>
  <si>
    <t>2.19.11</t>
  </si>
  <si>
    <t>ASEO GENERAL ENTREGA</t>
  </si>
  <si>
    <t>16.02</t>
  </si>
  <si>
    <t>3.08.10</t>
  </si>
  <si>
    <t>CONSTRUCCION DE ANDENES E=0.10 MTS,  EN CONCRETO DE 17.5 MPa -  (2500 PSI)</t>
  </si>
  <si>
    <t>17.0</t>
  </si>
  <si>
    <t>OTROS</t>
  </si>
  <si>
    <t>17.01</t>
  </si>
  <si>
    <t>2.19.02</t>
  </si>
  <si>
    <t>ACABADO MESON PARA BAÑOS Y COCINA EN GRANITO PULIDO</t>
  </si>
  <si>
    <t>17.02</t>
  </si>
  <si>
    <t>COTIZACION
3.12.01</t>
  </si>
  <si>
    <t>CARGUE MANUAL Y RETIRO DE ESCOMBROS (ACARREO HASTA 5KM)</t>
  </si>
  <si>
    <t>VJE</t>
  </si>
  <si>
    <t>18.0</t>
  </si>
  <si>
    <t>RED EXTINCION DE INCENDIOS</t>
  </si>
  <si>
    <t>18.01</t>
  </si>
  <si>
    <t>TUBERÍA SCH.10 AC ASTM A-53" 1 1/2"</t>
  </si>
  <si>
    <t>18.02</t>
  </si>
  <si>
    <t>TUBERÍA SCH.10 AC ASTM A-53" 2"</t>
  </si>
  <si>
    <t>18.03</t>
  </si>
  <si>
    <t>TUBERÍA SCH.10 AC ASTM A-53" 2 1/2"</t>
  </si>
  <si>
    <t>18.04</t>
  </si>
  <si>
    <t>TUBERÍA SCH.10 AC ASTM A-53" 4"</t>
  </si>
  <si>
    <t>18.05</t>
  </si>
  <si>
    <t>ACCESORIOS SCH.10 ASTM A-53" 1 1/2"ø-1 1/2"ø</t>
  </si>
  <si>
    <t>18.06</t>
  </si>
  <si>
    <t>ACCESORIOS SCH.10 ASTM A-53" 2 1/2"ø-1 1/2"ø</t>
  </si>
  <si>
    <t>18.07</t>
  </si>
  <si>
    <t>ACCESORIOS SCH.10 ASTM A-53" 2 1/2"ø-2 1/2"ø</t>
  </si>
  <si>
    <t>18.08</t>
  </si>
  <si>
    <t>ACCESORIOS SCH.10 ASTM A-53" 2 1/2"ø-2 1/2"ø-2 1/2"ø</t>
  </si>
  <si>
    <t>18.09</t>
  </si>
  <si>
    <t>ACCESORIOS SCH.10 ASTM A-53" 4"ø-2 1/2"ø</t>
  </si>
  <si>
    <t>18.10</t>
  </si>
  <si>
    <t>ACCESORIOS SCH.10 ASTM A-53" 4"ø-2"ø</t>
  </si>
  <si>
    <t>18.11</t>
  </si>
  <si>
    <t>ACCESORIOS SCH.10 ASTM A-53" 4"ø-4"ø</t>
  </si>
  <si>
    <t>18.12</t>
  </si>
  <si>
    <t>ACCESORIOS SCH.10 ASTM A-53" 4"ø-4"ø-2 1/2"ø</t>
  </si>
  <si>
    <t>18.13</t>
  </si>
  <si>
    <t>ACCESORIOS SCH.10 ASTM A-53" 4"ø-4"ø-4"ø</t>
  </si>
  <si>
    <t>SISTEMA DE ROCIADORES</t>
  </si>
  <si>
    <t>18.14</t>
  </si>
  <si>
    <t>TUBERÍA SCH.10 AC ASTM A-53" 1"</t>
  </si>
  <si>
    <t>18.15</t>
  </si>
  <si>
    <t>TUBERÍA SCH.10 AC ASTM A-53" 1 1/4"</t>
  </si>
  <si>
    <t>18.16</t>
  </si>
  <si>
    <t>18.17</t>
  </si>
  <si>
    <t>18.18</t>
  </si>
  <si>
    <t>18.19</t>
  </si>
  <si>
    <t>ACCESORIOS SCH.10 ASTM A-53" 1 1/2"ø-1 1/2"ø-1 1/4"ø</t>
  </si>
  <si>
    <t>18.20</t>
  </si>
  <si>
    <t>ACCESORIOS SCH.10 ASTM A-53" 1 1/2"ø-1 1/2"ø-1"ø</t>
  </si>
  <si>
    <t>18.21</t>
  </si>
  <si>
    <t>ACCESORIOS SCH.10 ASTM A-53" 1 1/2"ø-1 1/4"ø</t>
  </si>
  <si>
    <t>18.22</t>
  </si>
  <si>
    <t>ACCESORIOS SCH.10 ASTM A-53" 1 1/2"ø-1"ø</t>
  </si>
  <si>
    <t>18.23</t>
  </si>
  <si>
    <t>ACCESORIOS SCH.10 ASTM A-53" 1 1/4"ø-1 1/4"ø-1 1/4"ø</t>
  </si>
  <si>
    <t>18.24</t>
  </si>
  <si>
    <t>ACCESORIOS SCH.10 ASTM A-53" 1 1/4"ø-1 1/4"ø-1"ø</t>
  </si>
  <si>
    <t>18.25</t>
  </si>
  <si>
    <t>ACCESORIOS SCH.10 ASTM A-53" 1 1/4"ø-1"ø</t>
  </si>
  <si>
    <t>18.26</t>
  </si>
  <si>
    <t>ACCESORIOS SCH.10 ASTM A-53" 1 1/4"ø-1"ø-1"ø</t>
  </si>
  <si>
    <t>18.27</t>
  </si>
  <si>
    <t>ACCESORIOS SCH.10 ASTM A-53" 1"ø-1"ø</t>
  </si>
  <si>
    <t>18.28</t>
  </si>
  <si>
    <t>ACCESORIOS SCH.10 ASTM A-53" 1"ø-1"ø-1"ø</t>
  </si>
  <si>
    <t>18.29</t>
  </si>
  <si>
    <t>ACCESORIOS SCH.10 ASTM A-53" 1"ø-3/4"ø</t>
  </si>
  <si>
    <t>18.30</t>
  </si>
  <si>
    <t>18.31</t>
  </si>
  <si>
    <t>ACCESORIOS SCH.10 ASTM A-53" 2 1/2"ø-1"ø</t>
  </si>
  <si>
    <t>18.32</t>
  </si>
  <si>
    <t>18.33</t>
  </si>
  <si>
    <t>ACCESORIOS SCH.10 ASTM A-53" 2 1/2"ø-2 1/2"ø-1 1/2"ø</t>
  </si>
  <si>
    <t>18.34</t>
  </si>
  <si>
    <t>ACCESORIOS SCH.10 ASTM A-53" 2 1/2"ø-2 1/2"ø-1"ø</t>
  </si>
  <si>
    <t>18.35</t>
  </si>
  <si>
    <t>18.36</t>
  </si>
  <si>
    <t>ACCESORIOS SCH.10 ASTM A-53" 2 1/2"ø-2"ø</t>
  </si>
  <si>
    <t>18.37</t>
  </si>
  <si>
    <t>ACCESORIOS SCH.10 ASTM A-53" 2"ø-1 1/2"ø</t>
  </si>
  <si>
    <t>18.38</t>
  </si>
  <si>
    <t>ACCESORIOS SCH.10 ASTM A-53" 2"ø-1 1/2"ø-1 1/2"ø</t>
  </si>
  <si>
    <t>18.39</t>
  </si>
  <si>
    <t>ACCESORIOS SCH.10 ASTM A-53" 2"ø-1 1/4"ø</t>
  </si>
  <si>
    <t>18.40</t>
  </si>
  <si>
    <t>ACCESORIOS SCH.10 ASTM A-53" 2"ø-1"ø</t>
  </si>
  <si>
    <t>18.41</t>
  </si>
  <si>
    <t>ACCESORIOS SCH.10 ASTM A-53" 2"ø-2"ø-1 1/2"ø</t>
  </si>
  <si>
    <t>18.42</t>
  </si>
  <si>
    <t>ACCESORIOS SCH.10 ASTM A-53" 2"ø-2"ø-1"ø</t>
  </si>
  <si>
    <t>18.43</t>
  </si>
  <si>
    <t>ROCIDADOR RESPUESTA RAPIDA COBERTURA ESTANDAR K=5.8 TEMPERATURA ORDINARIA 1/2"</t>
  </si>
  <si>
    <t>APARATOS Y ACCESORIOS</t>
  </si>
  <si>
    <t>18.44</t>
  </si>
  <si>
    <t>2.14.47</t>
  </si>
  <si>
    <t>GABINETE CLASE III 2 1/2"</t>
  </si>
  <si>
    <t>18.45</t>
  </si>
  <si>
    <t>2.14.49</t>
  </si>
  <si>
    <t>SIAMESA INYECCIÓN A COLUMNA 2 ENTRADAS 4" X 2 1/2"</t>
  </si>
  <si>
    <t>18.46</t>
  </si>
  <si>
    <t>CHEQUE PARA SIAMESA 4"</t>
  </si>
  <si>
    <t>18.47</t>
  </si>
  <si>
    <t>2.14.01</t>
  </si>
  <si>
    <t>SISTEMA  CONTROLADOR ROCIADORES (RISER) INCLUYE TUBERIA DE DRENAJE 2 1/2"</t>
  </si>
  <si>
    <t>GLB</t>
  </si>
  <si>
    <t>18.48</t>
  </si>
  <si>
    <t>2.14.44</t>
  </si>
  <si>
    <t>EXTINTOR  CO2</t>
  </si>
  <si>
    <t>18.49</t>
  </si>
  <si>
    <t>2.14.43</t>
  </si>
  <si>
    <t>EXTINTOR  ABC</t>
  </si>
  <si>
    <t>19.0</t>
  </si>
  <si>
    <t>CABLEADO ESTRCTURADO</t>
  </si>
  <si>
    <t>19.01</t>
  </si>
  <si>
    <t>SWITCH CISCO DE 48 PUERTOS</t>
  </si>
  <si>
    <t>19.02</t>
  </si>
  <si>
    <t>2.14.16</t>
  </si>
  <si>
    <t>UPS</t>
  </si>
  <si>
    <t>19.03</t>
  </si>
  <si>
    <t>2.11.45</t>
  </si>
  <si>
    <t>CABLE UTP CAT 5 TENDIDO</t>
  </si>
  <si>
    <t>19.04</t>
  </si>
  <si>
    <t>SERVIDOR PARA TELEFONIA IP</t>
  </si>
  <si>
    <t>19.05</t>
  </si>
  <si>
    <t>2.11.17</t>
  </si>
  <si>
    <t>CANALETA METÁLICA 10 X 4</t>
  </si>
  <si>
    <t>19.06</t>
  </si>
  <si>
    <t>2.11.31</t>
  </si>
  <si>
    <t>GABINETE RACK CERRADO</t>
  </si>
  <si>
    <t>19.07</t>
  </si>
  <si>
    <t>TOMAS UPS</t>
  </si>
  <si>
    <t>19.08</t>
  </si>
  <si>
    <t>2.10.105</t>
  </si>
  <si>
    <t>SALIDA ELÉCTRICA CORRIENTE REGULADA</t>
  </si>
  <si>
    <t>19.09</t>
  </si>
  <si>
    <t>2.11.41</t>
  </si>
  <si>
    <t>PATCH PANEL 48 PUERTOS</t>
  </si>
  <si>
    <t>20.</t>
  </si>
  <si>
    <t>EQUIPOS ESPECIALES</t>
  </si>
  <si>
    <t>20.01</t>
  </si>
  <si>
    <t xml:space="preserve">ASCENSOR TRES PARADAS. CARGA 630 KG. &amp;  5,5 W.  </t>
  </si>
  <si>
    <t>21.</t>
  </si>
  <si>
    <t>PRUEBAS DE CONECTIVIDAD</t>
  </si>
  <si>
    <t>GL</t>
  </si>
  <si>
    <t>OTROS COSTOS INDIRECTOS  (FASE PRECONSTRUCCION)</t>
  </si>
  <si>
    <t>2,25 % C.D.</t>
  </si>
  <si>
    <t>REVISION Y AJUSTE DE ESTUDIOS Y DISEÑOS (ETAPA 1)</t>
  </si>
  <si>
    <t>0,20 % C.D.</t>
  </si>
  <si>
    <t>LICENCIA DE CONSTRUCCION ETAPA 1</t>
  </si>
  <si>
    <t>2,00% C.D.</t>
  </si>
  <si>
    <t>PLAN DE GESTION INTEGRAL DE OBRA ETAPA  1</t>
  </si>
  <si>
    <t>0,50% C.D.</t>
  </si>
  <si>
    <t>CERTIFICACION RETIE</t>
  </si>
  <si>
    <t>CERTIFICACION RETILAP</t>
  </si>
  <si>
    <t>CERTIFICACION RITEL</t>
  </si>
  <si>
    <t>TOTAL COSTOS DIRECTOS +AIU</t>
  </si>
  <si>
    <t>TOTAL OTROS COSTOS INDIRECTOS</t>
  </si>
  <si>
    <r>
      <rPr>
        <b/>
        <sz val="11"/>
        <rFont val="Arial Narrow"/>
        <family val="2"/>
      </rPr>
      <t xml:space="preserve">NOTA 1: </t>
    </r>
    <r>
      <rPr>
        <sz val="11"/>
        <rFont val="Arial Narrow"/>
        <family val="2"/>
      </rPr>
      <t xml:space="preserve"> Se debe tener en cuenta que el PRECIO UNITARIO incluye el valor de A.I.U. </t>
    </r>
  </si>
  <si>
    <r>
      <rPr>
        <b/>
        <sz val="11"/>
        <rFont val="Arial Narrow"/>
        <family val="2"/>
      </rPr>
      <t>NOTA 2</t>
    </r>
    <r>
      <rPr>
        <sz val="11"/>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</si>
  <si>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Narrow"/>
        <family val="2"/>
      </rPr>
      <t>NOTA 3:</t>
    </r>
    <r>
      <rPr>
        <sz val="11"/>
        <rFont val="Arial Narrow"/>
        <family val="2"/>
      </rPr>
      <t xml:space="preserve"> El A.I.U y su discriminación deben estar en porcentaje (%). </t>
    </r>
  </si>
  <si>
    <t>21.01</t>
  </si>
  <si>
    <t>22.0</t>
  </si>
  <si>
    <t>22.01</t>
  </si>
  <si>
    <t>22.02</t>
  </si>
  <si>
    <t>22.03</t>
  </si>
  <si>
    <t>22.04</t>
  </si>
  <si>
    <t>22.05</t>
  </si>
  <si>
    <t>22.06</t>
  </si>
  <si>
    <t>PRUEBAS DE FUNCIONAMIENTO O CERTIFICACION DE CABLEADO MEDIANTE TECNICA DE ENLACE POR CANAL. ESTABLECIMIENTO DE TIEMPO DE PROPAGACIÓN, DIFERENCIA DE RETARDO, INSERTION LOSS, RETURN LOSS.</t>
  </si>
  <si>
    <t>LAVADO, TRASIEGO E INSTALACIÓN DE TEJA DE BARRO EXISTENTE, ASEGURADA CON GANCHO DE ALAMBRE GALVANIZADO CAL. 10 INSTALADA SOBRE TEJA ONDULADA DE FOBRO-CMEMTO
EN CANAL Y ROBLON.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</si>
</sst>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b/>
      <sz val="11"/>
      <name val="Verdana"/>
      <family val="2"/>
    </font>
    <font>
      <sz val="12"/>
      <name val="Verdana"/>
      <family val="2"/>
    </font>
    <font>
      <sz val="11"/>
      <name val="Verdana"/>
      <family val="2"/>
    </font>
    <font>
      <b/>
      <u/>
      <sz val="11"/>
      <name val="Verdana"/>
      <family val="2"/>
    </font>
    <font>
      <sz val="11"/>
      <color rgb="FFFF0000"/>
      <name val="Arial"/>
      <family val="2"/>
    </font>
    <font>
      <b/>
      <u/>
      <sz val="11"/>
      <color rgb="FFFF0000"/>
      <name val="Arial"/>
      <family val="2"/>
    </font>
    <font>
      <sz val="10"/>
      <name val="Arial"/>
      <family val="2"/>
    </font>
    <font>
      <b/>
      <sz val="10"/>
      <name val="Arial Narrow"/>
      <family val="2"/>
    </font>
    <font>
      <b/>
      <sz val="10"/>
      <color theme="1"/>
      <name val="Arial Narrow"/>
      <family val="2"/>
    </font>
    <font>
      <sz val="10"/>
      <color theme="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2" tint="-9.9978637043366805E-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ouble">
        <color indexed="64"/>
      </left>
      <right/>
      <top/>
      <bottom style="double">
        <color indexed="64"/>
      </bottom>
      <diagonal/>
    </border>
    <border>
      <left/>
      <right/>
      <top/>
      <bottom style="double">
        <color indexed="64"/>
      </bottom>
      <diagonal/>
    </border>
    <border>
      <left/>
      <right style="double">
        <color auto="1"/>
      </right>
      <top/>
      <bottom style="double">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3">
      <protection locked="0"/>
    </xf>
    <xf numFmtId="0" fontId="44" fillId="0" borderId="0"/>
    <xf numFmtId="0" fontId="45" fillId="0" borderId="0" applyNumberFormat="0" applyFill="0" applyBorder="0" applyAlignment="0" applyProtection="0">
      <alignment vertical="top"/>
      <protection locked="0"/>
    </xf>
    <xf numFmtId="44" fontId="63" fillId="0" borderId="0" applyFont="0" applyFill="0" applyBorder="0" applyAlignment="0" applyProtection="0"/>
  </cellStyleXfs>
  <cellXfs count="461">
    <xf numFmtId="0" fontId="0" fillId="0" borderId="0" xfId="0"/>
    <xf numFmtId="0" fontId="29" fillId="0" borderId="0" xfId="89" applyFont="1"/>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9" fillId="0" borderId="0" xfId="0" applyFont="1"/>
    <xf numFmtId="0" fontId="49" fillId="0" borderId="62" xfId="0" applyFont="1" applyBorder="1" applyAlignment="1">
      <alignment horizontal="center"/>
    </xf>
    <xf numFmtId="0" fontId="51" fillId="0" borderId="54" xfId="0" applyFont="1" applyBorder="1" applyAlignment="1">
      <alignment horizontal="center"/>
    </xf>
    <xf numFmtId="0" fontId="49" fillId="0" borderId="54" xfId="0" applyFont="1" applyBorder="1" applyAlignment="1">
      <alignment vertical="center"/>
    </xf>
    <xf numFmtId="0" fontId="49" fillId="0" borderId="73" xfId="0" applyFont="1" applyBorder="1" applyAlignment="1">
      <alignment vertical="center"/>
    </xf>
    <xf numFmtId="0" fontId="49" fillId="0" borderId="59" xfId="0" applyFont="1" applyBorder="1" applyAlignment="1">
      <alignment horizontal="center"/>
    </xf>
    <xf numFmtId="0" fontId="49" fillId="0" borderId="58"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2" xfId="0" applyFont="1" applyBorder="1" applyAlignment="1">
      <alignment horizontal="left"/>
    </xf>
    <xf numFmtId="0" fontId="49" fillId="0" borderId="55" xfId="0" applyFont="1" applyBorder="1" applyAlignment="1">
      <alignment horizontal="center"/>
    </xf>
    <xf numFmtId="0" fontId="49" fillId="0" borderId="71" xfId="0" applyFont="1" applyBorder="1" applyAlignment="1">
      <alignment horizontal="center"/>
    </xf>
    <xf numFmtId="0" fontId="49" fillId="0" borderId="27" xfId="0" applyFont="1" applyBorder="1"/>
    <xf numFmtId="0" fontId="49" fillId="0" borderId="31" xfId="0" applyFont="1" applyBorder="1"/>
    <xf numFmtId="0" fontId="49" fillId="0" borderId="69" xfId="0" applyFont="1" applyBorder="1"/>
    <xf numFmtId="0" fontId="49" fillId="0" borderId="59" xfId="0" applyFont="1" applyBorder="1"/>
    <xf numFmtId="0" fontId="49" fillId="0" borderId="58" xfId="0" applyFont="1" applyBorder="1"/>
    <xf numFmtId="0" fontId="49" fillId="0" borderId="57" xfId="0" applyFont="1" applyBorder="1"/>
    <xf numFmtId="0" fontId="49" fillId="0" borderId="11" xfId="0" applyFont="1" applyBorder="1"/>
    <xf numFmtId="0" fontId="49" fillId="0" borderId="12" xfId="0" applyFont="1" applyBorder="1"/>
    <xf numFmtId="0" fontId="51" fillId="24"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3" fontId="49" fillId="0" borderId="63" xfId="34" applyFont="1" applyBorder="1"/>
    <xf numFmtId="173" fontId="49" fillId="0" borderId="60"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0"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0"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0" xfId="0" applyNumberFormat="1" applyFont="1" applyBorder="1"/>
    <xf numFmtId="43" fontId="49" fillId="24" borderId="60" xfId="0" applyNumberFormat="1" applyFont="1" applyFill="1" applyBorder="1"/>
    <xf numFmtId="0" fontId="49" fillId="0" borderId="55"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6"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49" fontId="51" fillId="0" borderId="0" xfId="131" applyNumberFormat="1" applyFont="1" applyAlignment="1">
      <alignment horizontal="righ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4" xfId="130" applyFont="1" applyFill="1" applyBorder="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4" fillId="0" borderId="84" xfId="0" applyFont="1" applyBorder="1" applyAlignment="1">
      <alignment horizontal="left" vertical="center"/>
    </xf>
    <xf numFmtId="0" fontId="55" fillId="0" borderId="84" xfId="0" applyFont="1" applyBorder="1" applyAlignment="1">
      <alignment horizontal="left" vertical="center"/>
    </xf>
    <xf numFmtId="0" fontId="49" fillId="0" borderId="62" xfId="0" applyFont="1" applyBorder="1" applyAlignment="1">
      <alignment vertical="center" wrapText="1"/>
    </xf>
    <xf numFmtId="0" fontId="49" fillId="0" borderId="54" xfId="0" applyFont="1" applyBorder="1" applyAlignment="1">
      <alignment vertical="center" wrapText="1"/>
    </xf>
    <xf numFmtId="0" fontId="49" fillId="0" borderId="64"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6" xfId="90" applyNumberFormat="1" applyFont="1" applyBorder="1"/>
    <xf numFmtId="0" fontId="49" fillId="25" borderId="58"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7" xfId="89" applyFont="1" applyFill="1" applyBorder="1"/>
    <xf numFmtId="0" fontId="32" fillId="0" borderId="87"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8"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0" xfId="89" applyFont="1" applyBorder="1"/>
    <xf numFmtId="0" fontId="32" fillId="0" borderId="80" xfId="89" applyFont="1" applyBorder="1" applyAlignment="1">
      <alignment horizontal="center"/>
    </xf>
    <xf numFmtId="0" fontId="32" fillId="0" borderId="81" xfId="90" applyFont="1" applyBorder="1"/>
    <xf numFmtId="0" fontId="32" fillId="0" borderId="82" xfId="89" applyFont="1" applyBorder="1"/>
    <xf numFmtId="0" fontId="32" fillId="0" borderId="82" xfId="89" applyFont="1" applyBorder="1" applyAlignment="1">
      <alignment horizontal="center"/>
    </xf>
    <xf numFmtId="185" fontId="32" fillId="0" borderId="82" xfId="34" applyNumberFormat="1" applyFont="1" applyBorder="1"/>
    <xf numFmtId="0" fontId="32" fillId="0" borderId="83" xfId="89" applyFont="1" applyBorder="1"/>
    <xf numFmtId="0" fontId="30" fillId="0" borderId="39" xfId="0" applyFont="1" applyBorder="1"/>
    <xf numFmtId="0" fontId="6" fillId="0" borderId="84" xfId="0" applyFont="1" applyBorder="1" applyAlignment="1">
      <alignment horizontal="left" vertical="center"/>
    </xf>
    <xf numFmtId="0" fontId="58" fillId="0" borderId="0" xfId="89" applyFont="1"/>
    <xf numFmtId="0" fontId="58" fillId="0" borderId="36" xfId="89" applyFont="1" applyBorder="1"/>
    <xf numFmtId="0" fontId="58" fillId="0" borderId="37" xfId="89" applyFont="1" applyBorder="1"/>
    <xf numFmtId="0" fontId="59" fillId="0" borderId="0" xfId="89" applyFont="1"/>
    <xf numFmtId="0" fontId="58" fillId="25" borderId="0" xfId="89" applyFont="1" applyFill="1"/>
    <xf numFmtId="0" fontId="58" fillId="25" borderId="87" xfId="89" applyFont="1" applyFill="1" applyBorder="1"/>
    <xf numFmtId="0" fontId="58" fillId="25" borderId="37" xfId="89" applyFont="1" applyFill="1" applyBorder="1"/>
    <xf numFmtId="0" fontId="59" fillId="25" borderId="0" xfId="89" applyFont="1" applyFill="1"/>
    <xf numFmtId="0" fontId="58" fillId="0" borderId="87" xfId="89" applyFont="1" applyBorder="1"/>
    <xf numFmtId="0" fontId="57" fillId="0" borderId="20" xfId="126" applyFont="1" applyBorder="1" applyAlignment="1">
      <alignment horizontal="center" vertical="center" wrapText="1"/>
    </xf>
    <xf numFmtId="0" fontId="59" fillId="0" borderId="0" xfId="89" applyFont="1" applyAlignment="1">
      <alignment horizontal="center"/>
    </xf>
    <xf numFmtId="0" fontId="57" fillId="0" borderId="14" xfId="130" applyFont="1" applyBorder="1" applyAlignment="1">
      <alignment horizontal="center"/>
    </xf>
    <xf numFmtId="0" fontId="57" fillId="0" borderId="0" xfId="130" applyFont="1" applyAlignment="1">
      <alignment horizontal="center" vertical="top"/>
    </xf>
    <xf numFmtId="0" fontId="30" fillId="0" borderId="0" xfId="230" applyFont="1" applyAlignment="1">
      <alignment vertical="center"/>
    </xf>
    <xf numFmtId="0" fontId="30" fillId="0" borderId="36" xfId="230" applyFont="1" applyBorder="1" applyAlignment="1">
      <alignment vertical="center"/>
    </xf>
    <xf numFmtId="0" fontId="30" fillId="0" borderId="37" xfId="230" applyFont="1" applyBorder="1" applyAlignment="1">
      <alignment vertical="center"/>
    </xf>
    <xf numFmtId="0" fontId="66" fillId="0" borderId="88" xfId="0" applyFont="1" applyBorder="1" applyAlignment="1">
      <alignment vertical="top" wrapText="1"/>
    </xf>
    <xf numFmtId="0" fontId="30" fillId="0" borderId="14" xfId="126" applyFont="1" applyBorder="1" applyAlignment="1">
      <alignment horizontal="left" vertical="top" wrapText="1"/>
    </xf>
    <xf numFmtId="0" fontId="64" fillId="24" borderId="43" xfId="135" applyFont="1" applyFill="1" applyBorder="1" applyAlignment="1">
      <alignment vertical="top" wrapText="1"/>
    </xf>
    <xf numFmtId="49" fontId="66" fillId="0" borderId="88" xfId="0" applyNumberFormat="1" applyFont="1" applyBorder="1" applyAlignment="1">
      <alignment horizontal="left" vertical="top" wrapText="1"/>
    </xf>
    <xf numFmtId="49" fontId="66" fillId="0" borderId="88" xfId="0" applyNumberFormat="1" applyFont="1" applyBorder="1" applyAlignment="1">
      <alignment vertical="top" wrapText="1"/>
    </xf>
    <xf numFmtId="0" fontId="30" fillId="0" borderId="14" xfId="230" applyFont="1" applyBorder="1" applyAlignment="1">
      <alignment vertical="top" wrapText="1"/>
    </xf>
    <xf numFmtId="0" fontId="30" fillId="0" borderId="18" xfId="135" applyFont="1" applyBorder="1" applyAlignment="1">
      <alignment horizontal="left" vertical="top" wrapText="1"/>
    </xf>
    <xf numFmtId="0" fontId="30" fillId="0" borderId="0" xfId="135" applyFont="1" applyAlignment="1">
      <alignment horizontal="left" vertical="top" wrapText="1"/>
    </xf>
    <xf numFmtId="0" fontId="30" fillId="0" borderId="14" xfId="135" applyFont="1" applyBorder="1" applyAlignment="1">
      <alignment horizontal="left" vertical="top" wrapText="1"/>
    </xf>
    <xf numFmtId="0" fontId="30" fillId="0" borderId="18" xfId="126" applyFont="1" applyBorder="1" applyAlignment="1">
      <alignment horizontal="left" vertical="top" wrapText="1"/>
    </xf>
    <xf numFmtId="0" fontId="66" fillId="0" borderId="18" xfId="135" applyFont="1" applyBorder="1" applyAlignment="1">
      <alignment horizontal="left" vertical="top" wrapText="1"/>
    </xf>
    <xf numFmtId="0" fontId="32" fillId="0" borderId="0" xfId="128" applyFont="1"/>
    <xf numFmtId="0" fontId="32" fillId="0" borderId="36" xfId="128" applyFont="1" applyBorder="1"/>
    <xf numFmtId="49" fontId="51" fillId="0" borderId="0" xfId="131" applyNumberFormat="1" applyFont="1" applyAlignment="1">
      <alignment horizontal="right" vertical="top" wrapText="1"/>
    </xf>
    <xf numFmtId="0" fontId="32" fillId="0" borderId="37" xfId="128" applyFont="1" applyBorder="1"/>
    <xf numFmtId="0" fontId="31" fillId="0" borderId="37" xfId="128" applyFont="1" applyBorder="1"/>
    <xf numFmtId="0" fontId="31" fillId="0" borderId="0" xfId="128" applyFont="1"/>
    <xf numFmtId="0" fontId="29" fillId="0" borderId="0" xfId="128" applyFont="1"/>
    <xf numFmtId="0" fontId="29" fillId="0" borderId="0" xfId="126" applyFont="1" applyAlignment="1">
      <alignment horizontal="center" vertical="center"/>
    </xf>
    <xf numFmtId="0" fontId="46" fillId="0" borderId="21" xfId="128" applyFont="1" applyBorder="1" applyAlignment="1">
      <alignment horizontal="left" vertical="top" wrapText="1"/>
    </xf>
    <xf numFmtId="9" fontId="29" fillId="0" borderId="22" xfId="129" applyNumberFormat="1" applyFont="1" applyBorder="1" applyAlignment="1">
      <alignment horizontal="center" vertical="center"/>
    </xf>
    <xf numFmtId="181" fontId="29" fillId="0" borderId="22" xfId="129" applyNumberFormat="1" applyFont="1" applyBorder="1" applyAlignment="1">
      <alignment vertical="center"/>
    </xf>
    <xf numFmtId="0" fontId="29" fillId="0" borderId="23" xfId="128" applyFont="1" applyBorder="1" applyAlignment="1">
      <alignment vertical="center"/>
    </xf>
    <xf numFmtId="181" fontId="46" fillId="0" borderId="56" xfId="129" applyNumberFormat="1" applyFont="1" applyBorder="1" applyAlignment="1">
      <alignment vertical="center"/>
    </xf>
    <xf numFmtId="0" fontId="29" fillId="0" borderId="0" xfId="128" applyFont="1" applyAlignment="1">
      <alignment horizontal="center"/>
    </xf>
    <xf numFmtId="0" fontId="29" fillId="0" borderId="21" xfId="128" applyFont="1" applyBorder="1" applyAlignment="1">
      <alignment horizontal="left" vertical="top" wrapText="1"/>
    </xf>
    <xf numFmtId="180" fontId="29" fillId="0" borderId="22" xfId="129" applyNumberFormat="1" applyFont="1" applyBorder="1" applyAlignment="1">
      <alignment horizontal="center" vertical="center"/>
    </xf>
    <xf numFmtId="0" fontId="46" fillId="0" borderId="22" xfId="128" applyFont="1" applyBorder="1" applyAlignment="1">
      <alignment vertical="center"/>
    </xf>
    <xf numFmtId="0" fontId="46" fillId="0" borderId="23" xfId="128" applyFont="1" applyBorder="1" applyAlignment="1">
      <alignment horizontal="right" vertical="center"/>
    </xf>
    <xf numFmtId="181" fontId="29" fillId="0" borderId="30" xfId="129" applyNumberFormat="1" applyFont="1" applyBorder="1" applyAlignment="1">
      <alignment vertical="center"/>
    </xf>
    <xf numFmtId="0" fontId="46" fillId="0" borderId="27" xfId="128" applyFont="1" applyBorder="1" applyAlignment="1">
      <alignment horizontal="left" vertical="top" wrapText="1"/>
    </xf>
    <xf numFmtId="9" fontId="29" fillId="0" borderId="31" xfId="129" applyNumberFormat="1" applyFont="1" applyBorder="1" applyAlignment="1">
      <alignment horizontal="center" vertical="center"/>
    </xf>
    <xf numFmtId="181" fontId="46" fillId="0" borderId="31" xfId="129" applyNumberFormat="1" applyFont="1" applyBorder="1" applyAlignment="1">
      <alignment vertical="center"/>
    </xf>
    <xf numFmtId="0" fontId="29" fillId="0" borderId="28" xfId="128" applyFont="1" applyBorder="1" applyAlignment="1">
      <alignment vertical="center"/>
    </xf>
    <xf numFmtId="181" fontId="46" fillId="24" borderId="44" xfId="135" applyNumberFormat="1" applyFont="1" applyFill="1" applyBorder="1" applyAlignment="1">
      <alignment vertical="center"/>
    </xf>
    <xf numFmtId="0" fontId="29" fillId="0" borderId="0" xfId="128" applyFont="1" applyAlignment="1">
      <alignment vertical="top" wrapText="1"/>
    </xf>
    <xf numFmtId="2" fontId="29" fillId="0" borderId="0" xfId="128" applyNumberFormat="1" applyFont="1"/>
    <xf numFmtId="181" fontId="29" fillId="0" borderId="0" xfId="129" applyNumberFormat="1" applyFont="1" applyBorder="1"/>
    <xf numFmtId="39" fontId="46" fillId="0" borderId="0" xfId="129" applyNumberFormat="1" applyFont="1" applyBorder="1" applyAlignment="1">
      <alignment vertical="center"/>
    </xf>
    <xf numFmtId="0" fontId="46" fillId="0" borderId="34" xfId="227" applyFont="1" applyBorder="1" applyAlignment="1">
      <alignment vertical="center"/>
    </xf>
    <xf numFmtId="3" fontId="46" fillId="0" borderId="23" xfId="130" applyNumberFormat="1" applyFont="1" applyBorder="1" applyAlignment="1">
      <alignment horizontal="right" vertical="center" wrapText="1"/>
    </xf>
    <xf numFmtId="186" fontId="46" fillId="0" borderId="56" xfId="60" applyNumberFormat="1" applyFont="1" applyFill="1" applyBorder="1" applyAlignment="1">
      <alignment horizontal="center" vertical="center"/>
    </xf>
    <xf numFmtId="186" fontId="46" fillId="0" borderId="25" xfId="60" applyNumberFormat="1" applyFont="1" applyFill="1" applyBorder="1" applyAlignment="1">
      <alignment horizontal="center" vertical="center"/>
    </xf>
    <xf numFmtId="9" fontId="29" fillId="27" borderId="56" xfId="239" applyFont="1" applyFill="1" applyBorder="1" applyAlignment="1">
      <alignment horizontal="center" vertical="center"/>
    </xf>
    <xf numFmtId="186" fontId="46" fillId="0" borderId="18" xfId="60" applyNumberFormat="1" applyFont="1" applyFill="1" applyBorder="1" applyAlignment="1">
      <alignment horizontal="center" vertical="center"/>
    </xf>
    <xf numFmtId="0" fontId="29" fillId="0" borderId="62" xfId="0" applyFont="1" applyBorder="1" applyAlignment="1">
      <alignment vertical="center" wrapText="1"/>
    </xf>
    <xf numFmtId="0" fontId="30" fillId="0" borderId="0" xfId="128" applyFont="1"/>
    <xf numFmtId="0" fontId="29" fillId="0" borderId="54" xfId="0" applyFont="1" applyBorder="1" applyAlignment="1">
      <alignment vertical="center" wrapText="1"/>
    </xf>
    <xf numFmtId="0" fontId="29" fillId="0" borderId="64" xfId="0" applyFont="1" applyBorder="1" applyAlignment="1">
      <alignment vertical="top" wrapText="1"/>
    </xf>
    <xf numFmtId="0" fontId="30" fillId="0" borderId="37" xfId="128" applyFont="1" applyBorder="1"/>
    <xf numFmtId="0" fontId="32" fillId="0" borderId="0" xfId="230" applyFont="1"/>
    <xf numFmtId="0" fontId="32" fillId="0" borderId="36" xfId="230" applyFont="1" applyBorder="1"/>
    <xf numFmtId="0" fontId="29" fillId="0" borderId="11" xfId="0" applyFont="1" applyBorder="1" applyAlignment="1">
      <alignment vertical="center" wrapText="1"/>
    </xf>
    <xf numFmtId="0" fontId="29" fillId="0" borderId="0" xfId="0" applyFont="1" applyAlignment="1">
      <alignment vertical="center" wrapText="1"/>
    </xf>
    <xf numFmtId="0" fontId="29" fillId="0" borderId="45" xfId="0" applyFont="1" applyBorder="1" applyAlignment="1">
      <alignment vertical="top" wrapText="1"/>
    </xf>
    <xf numFmtId="0" fontId="29" fillId="0" borderId="37" xfId="230" applyFont="1" applyBorder="1"/>
    <xf numFmtId="0" fontId="29" fillId="0" borderId="0" xfId="230" applyFont="1"/>
    <xf numFmtId="0" fontId="29" fillId="0" borderId="13" xfId="0" applyFont="1" applyBorder="1" applyAlignment="1">
      <alignment vertical="center" wrapText="1"/>
    </xf>
    <xf numFmtId="0" fontId="29" fillId="0" borderId="14" xfId="0" applyFont="1" applyBorder="1" applyAlignment="1">
      <alignment vertical="center" wrapText="1"/>
    </xf>
    <xf numFmtId="0" fontId="29" fillId="0" borderId="14" xfId="0" applyFont="1" applyBorder="1" applyAlignment="1">
      <alignment vertical="top" wrapText="1"/>
    </xf>
    <xf numFmtId="0" fontId="32" fillId="0" borderId="14" xfId="230" applyFont="1" applyBorder="1"/>
    <xf numFmtId="0" fontId="32" fillId="0" borderId="15" xfId="230" applyFont="1" applyBorder="1"/>
    <xf numFmtId="0" fontId="32" fillId="0" borderId="90" xfId="128" applyFont="1" applyBorder="1"/>
    <xf numFmtId="0" fontId="32" fillId="0" borderId="91" xfId="230" applyFont="1" applyBorder="1"/>
    <xf numFmtId="0" fontId="32" fillId="0" borderId="91" xfId="230" applyFont="1" applyBorder="1" applyAlignment="1">
      <alignment horizontal="center"/>
    </xf>
    <xf numFmtId="185" fontId="32" fillId="0" borderId="91" xfId="203" applyNumberFormat="1" applyFont="1" applyBorder="1" applyAlignment="1">
      <alignment vertical="top" wrapText="1"/>
    </xf>
    <xf numFmtId="0" fontId="29" fillId="0" borderId="92" xfId="230" applyFont="1" applyBorder="1"/>
    <xf numFmtId="0" fontId="64" fillId="24" borderId="41" xfId="135" applyFont="1" applyFill="1" applyBorder="1" applyAlignment="1">
      <alignment vertical="top"/>
    </xf>
    <xf numFmtId="0" fontId="64" fillId="24" borderId="43" xfId="135" applyFont="1" applyFill="1" applyBorder="1" applyAlignment="1">
      <alignment vertical="top"/>
    </xf>
    <xf numFmtId="44" fontId="64" fillId="24" borderId="58" xfId="255" applyFont="1" applyFill="1" applyBorder="1" applyAlignment="1">
      <alignment vertical="top"/>
    </xf>
    <xf numFmtId="4" fontId="64" fillId="24" borderId="44" xfId="135" applyNumberFormat="1" applyFont="1" applyFill="1" applyBorder="1" applyAlignment="1">
      <alignment vertical="top"/>
    </xf>
    <xf numFmtId="0" fontId="30" fillId="0" borderId="52" xfId="135" applyFont="1" applyBorder="1" applyAlignment="1">
      <alignment vertical="top"/>
    </xf>
    <xf numFmtId="0" fontId="30" fillId="0" borderId="18" xfId="126" applyFont="1" applyBorder="1" applyAlignment="1">
      <alignment horizontal="center" vertical="top"/>
    </xf>
    <xf numFmtId="0" fontId="66" fillId="0" borderId="88" xfId="0" applyFont="1" applyBorder="1" applyAlignment="1">
      <alignment horizontal="center" vertical="top" wrapText="1"/>
    </xf>
    <xf numFmtId="0" fontId="66" fillId="0" borderId="88" xfId="0" applyFont="1" applyBorder="1" applyAlignment="1">
      <alignment horizontal="center" vertical="top"/>
    </xf>
    <xf numFmtId="2" fontId="66" fillId="0" borderId="88" xfId="0" applyNumberFormat="1" applyFont="1" applyBorder="1" applyAlignment="1">
      <alignment vertical="top"/>
    </xf>
    <xf numFmtId="44" fontId="30" fillId="0" borderId="18" xfId="255" applyFont="1" applyBorder="1" applyAlignment="1">
      <alignment vertical="top"/>
    </xf>
    <xf numFmtId="167" fontId="30" fillId="0" borderId="47" xfId="62" applyNumberFormat="1" applyFont="1" applyBorder="1" applyAlignment="1">
      <alignment horizontal="right" vertical="top" wrapText="1"/>
    </xf>
    <xf numFmtId="44" fontId="30" fillId="0" borderId="18" xfId="255" applyFont="1" applyFill="1" applyBorder="1" applyAlignment="1">
      <alignment vertical="top"/>
    </xf>
    <xf numFmtId="167" fontId="30" fillId="0" borderId="47" xfId="62" applyNumberFormat="1" applyFont="1" applyFill="1" applyBorder="1" applyAlignment="1">
      <alignment horizontal="right" vertical="top" wrapText="1"/>
    </xf>
    <xf numFmtId="0" fontId="30" fillId="0" borderId="13" xfId="135" applyFont="1" applyBorder="1" applyAlignment="1">
      <alignment vertical="top"/>
    </xf>
    <xf numFmtId="0" fontId="30" fillId="0" borderId="14" xfId="126" applyFont="1" applyBorder="1" applyAlignment="1">
      <alignment horizontal="center" vertical="top"/>
    </xf>
    <xf numFmtId="4" fontId="30" fillId="0" borderId="18" xfId="39" applyNumberFormat="1" applyFont="1" applyBorder="1" applyAlignment="1">
      <alignment vertical="top" wrapText="1"/>
    </xf>
    <xf numFmtId="44" fontId="30" fillId="0" borderId="14" xfId="255" applyFont="1" applyBorder="1" applyAlignment="1">
      <alignment horizontal="right" vertical="top" wrapText="1"/>
    </xf>
    <xf numFmtId="176" fontId="64" fillId="28" borderId="40" xfId="39" applyNumberFormat="1" applyFont="1" applyFill="1" applyBorder="1" applyAlignment="1">
      <alignment horizontal="right" vertical="top"/>
    </xf>
    <xf numFmtId="0" fontId="64" fillId="24" borderId="43" xfId="135" applyFont="1" applyFill="1" applyBorder="1" applyAlignment="1">
      <alignment horizontal="center" vertical="top"/>
    </xf>
    <xf numFmtId="0" fontId="64" fillId="24" borderId="57" xfId="135" applyFont="1" applyFill="1" applyBorder="1" applyAlignment="1">
      <alignment vertical="top"/>
    </xf>
    <xf numFmtId="0" fontId="30" fillId="0" borderId="18" xfId="135" applyFont="1" applyBorder="1" applyAlignment="1">
      <alignment horizontal="center" vertical="top"/>
    </xf>
    <xf numFmtId="49" fontId="66" fillId="0" borderId="88" xfId="0" applyNumberFormat="1" applyFont="1" applyBorder="1" applyAlignment="1">
      <alignment horizontal="center" vertical="top" wrapText="1"/>
    </xf>
    <xf numFmtId="2" fontId="66" fillId="0" borderId="89" xfId="0" applyNumberFormat="1" applyFont="1" applyBorder="1" applyAlignment="1">
      <alignment vertical="top"/>
    </xf>
    <xf numFmtId="0" fontId="30" fillId="0" borderId="14" xfId="230" applyFont="1" applyBorder="1" applyAlignment="1">
      <alignment vertical="top"/>
    </xf>
    <xf numFmtId="0" fontId="30" fillId="0" borderId="14" xfId="230" applyFont="1" applyBorder="1" applyAlignment="1">
      <alignment horizontal="center" vertical="top"/>
    </xf>
    <xf numFmtId="44" fontId="30" fillId="0" borderId="14" xfId="255" applyFont="1" applyBorder="1" applyAlignment="1">
      <alignment vertical="top"/>
    </xf>
    <xf numFmtId="44" fontId="64" fillId="24" borderId="43" xfId="255" applyFont="1" applyFill="1" applyBorder="1" applyAlignment="1">
      <alignment vertical="top"/>
    </xf>
    <xf numFmtId="0" fontId="64" fillId="24" borderId="44" xfId="135" applyFont="1" applyFill="1" applyBorder="1" applyAlignment="1">
      <alignment vertical="top"/>
    </xf>
    <xf numFmtId="4" fontId="30" fillId="0" borderId="18" xfId="39" applyNumberFormat="1" applyFont="1" applyFill="1" applyBorder="1" applyAlignment="1">
      <alignment vertical="top" wrapText="1"/>
    </xf>
    <xf numFmtId="0" fontId="30" fillId="0" borderId="18" xfId="135" applyFont="1" applyBorder="1" applyAlignment="1">
      <alignment horizontal="center" vertical="top" wrapText="1"/>
    </xf>
    <xf numFmtId="0" fontId="30" fillId="0" borderId="51" xfId="135" applyFont="1" applyBorder="1" applyAlignment="1">
      <alignment vertical="top"/>
    </xf>
    <xf numFmtId="0" fontId="30" fillId="0" borderId="0" xfId="135" applyFont="1" applyAlignment="1">
      <alignment horizontal="center" vertical="top"/>
    </xf>
    <xf numFmtId="44" fontId="30" fillId="0" borderId="0" xfId="255" applyFont="1" applyBorder="1" applyAlignment="1">
      <alignment horizontal="right" vertical="top" wrapText="1"/>
    </xf>
    <xf numFmtId="167" fontId="64" fillId="24" borderId="44" xfId="135" applyNumberFormat="1" applyFont="1" applyFill="1" applyBorder="1" applyAlignment="1">
      <alignment vertical="top"/>
    </xf>
    <xf numFmtId="0" fontId="30" fillId="0" borderId="33" xfId="135" applyFont="1" applyBorder="1" applyAlignment="1">
      <alignment vertical="top"/>
    </xf>
    <xf numFmtId="2" fontId="30" fillId="0" borderId="14" xfId="135" applyNumberFormat="1" applyFont="1" applyBorder="1" applyAlignment="1">
      <alignment horizontal="center" vertical="top"/>
    </xf>
    <xf numFmtId="0" fontId="30" fillId="0" borderId="14" xfId="135" applyFont="1" applyBorder="1" applyAlignment="1">
      <alignment horizontal="center" vertical="top"/>
    </xf>
    <xf numFmtId="0" fontId="66" fillId="0" borderId="18" xfId="135" applyFont="1" applyBorder="1" applyAlignment="1">
      <alignment horizontal="center" vertical="top"/>
    </xf>
    <xf numFmtId="0" fontId="66" fillId="0" borderId="18" xfId="126" applyFont="1" applyBorder="1" applyAlignment="1">
      <alignment horizontal="center" vertical="top"/>
    </xf>
    <xf numFmtId="4" fontId="66" fillId="0" borderId="18" xfId="39" applyNumberFormat="1" applyFont="1" applyFill="1" applyBorder="1" applyAlignment="1">
      <alignment vertical="top" wrapText="1"/>
    </xf>
    <xf numFmtId="44" fontId="66" fillId="0" borderId="18" xfId="255" applyFont="1" applyFill="1" applyBorder="1" applyAlignment="1">
      <alignment vertical="top"/>
    </xf>
    <xf numFmtId="0" fontId="30" fillId="0" borderId="18" xfId="126" applyFont="1" applyBorder="1" applyAlignment="1">
      <alignment horizontal="center" vertical="top" wrapText="1"/>
    </xf>
    <xf numFmtId="176" fontId="64" fillId="28" borderId="40" xfId="39" applyNumberFormat="1" applyFont="1" applyFill="1" applyBorder="1" applyAlignment="1">
      <alignment horizontal="right" vertical="top" wrapText="1"/>
    </xf>
    <xf numFmtId="173" fontId="30" fillId="0" borderId="18" xfId="203" applyFont="1" applyFill="1" applyBorder="1" applyAlignment="1">
      <alignment vertical="top" wrapText="1"/>
    </xf>
    <xf numFmtId="44" fontId="30" fillId="0" borderId="18" xfId="255" applyFont="1" applyFill="1" applyBorder="1" applyAlignment="1">
      <alignment horizontal="right" vertical="top" wrapText="1"/>
    </xf>
    <xf numFmtId="10" fontId="30" fillId="0" borderId="18" xfId="239" applyNumberFormat="1" applyFont="1" applyFill="1" applyBorder="1" applyAlignment="1">
      <alignment horizontal="center" vertical="top" wrapText="1"/>
    </xf>
    <xf numFmtId="0" fontId="59" fillId="27" borderId="52" xfId="89" applyFont="1" applyFill="1" applyBorder="1" applyAlignment="1">
      <alignment horizontal="left" vertical="center" wrapText="1"/>
    </xf>
    <xf numFmtId="0" fontId="59" fillId="27" borderId="25" xfId="89" applyFont="1" applyFill="1" applyBorder="1" applyAlignment="1">
      <alignment horizontal="left" vertical="center" wrapText="1"/>
    </xf>
    <xf numFmtId="0" fontId="59" fillId="27" borderId="47" xfId="89" applyFont="1" applyFill="1" applyBorder="1" applyAlignment="1">
      <alignment horizontal="left" vertical="center" wrapText="1"/>
    </xf>
    <xf numFmtId="0" fontId="59" fillId="27" borderId="33" xfId="89" applyFont="1" applyFill="1" applyBorder="1" applyAlignment="1">
      <alignment horizontal="left" vertical="center" wrapText="1"/>
    </xf>
    <xf numFmtId="0" fontId="59" fillId="27" borderId="18" xfId="89" applyFont="1" applyFill="1" applyBorder="1" applyAlignment="1">
      <alignment horizontal="left" vertical="center" wrapText="1"/>
    </xf>
    <xf numFmtId="0" fontId="59" fillId="27" borderId="30" xfId="89" applyFont="1" applyFill="1" applyBorder="1" applyAlignment="1">
      <alignment horizontal="left" vertical="center" wrapText="1"/>
    </xf>
    <xf numFmtId="0" fontId="59" fillId="26" borderId="21" xfId="89" applyFont="1" applyFill="1" applyBorder="1" applyAlignment="1">
      <alignment horizontal="center" vertical="center" wrapText="1"/>
    </xf>
    <xf numFmtId="0" fontId="59" fillId="26" borderId="22" xfId="89" applyFont="1" applyFill="1" applyBorder="1" applyAlignment="1">
      <alignment horizontal="center" vertical="center" wrapText="1"/>
    </xf>
    <xf numFmtId="0" fontId="59" fillId="26" borderId="56" xfId="89" applyFont="1" applyFill="1" applyBorder="1" applyAlignment="1">
      <alignment horizontal="center" vertical="center" wrapText="1"/>
    </xf>
    <xf numFmtId="0" fontId="6" fillId="0" borderId="84" xfId="89" applyFont="1" applyBorder="1" applyAlignment="1">
      <alignment horizontal="center" wrapText="1"/>
    </xf>
    <xf numFmtId="0" fontId="53" fillId="0" borderId="84" xfId="89" applyFont="1" applyBorder="1" applyAlignment="1">
      <alignment horizontal="center" wrapText="1"/>
    </xf>
    <xf numFmtId="0" fontId="57" fillId="24" borderId="13" xfId="73" applyFont="1" applyFill="1" applyBorder="1" applyAlignment="1">
      <alignment horizontal="left" vertical="center"/>
    </xf>
    <xf numFmtId="0" fontId="57" fillId="24" borderId="14" xfId="73" applyFont="1" applyFill="1" applyBorder="1" applyAlignment="1">
      <alignment horizontal="left" vertical="center"/>
    </xf>
    <xf numFmtId="0" fontId="57" fillId="24" borderId="15" xfId="73" applyFont="1" applyFill="1" applyBorder="1" applyAlignment="1">
      <alignment horizontal="left" vertical="center"/>
    </xf>
    <xf numFmtId="0" fontId="57" fillId="25" borderId="29" xfId="73" applyFont="1" applyFill="1" applyBorder="1" applyAlignment="1">
      <alignment horizontal="center" vertical="center" wrapText="1"/>
    </xf>
    <xf numFmtId="0" fontId="57" fillId="25" borderId="20" xfId="73" applyFont="1" applyFill="1" applyBorder="1" applyAlignment="1">
      <alignment horizontal="center" vertical="center" wrapText="1"/>
    </xf>
    <xf numFmtId="4" fontId="57" fillId="25" borderId="29" xfId="73" applyNumberFormat="1" applyFont="1" applyFill="1" applyBorder="1" applyAlignment="1">
      <alignment horizontal="center" vertical="center" wrapText="1"/>
    </xf>
    <xf numFmtId="4" fontId="57" fillId="25" borderId="20" xfId="73" applyNumberFormat="1" applyFont="1" applyFill="1" applyBorder="1" applyAlignment="1">
      <alignment horizontal="center" vertical="center" wrapText="1"/>
    </xf>
    <xf numFmtId="4" fontId="57" fillId="25" borderId="35" xfId="73" applyNumberFormat="1" applyFont="1" applyFill="1" applyBorder="1" applyAlignment="1">
      <alignment horizontal="center" vertical="center" wrapText="1"/>
    </xf>
    <xf numFmtId="4" fontId="57" fillId="25" borderId="42" xfId="73" applyNumberFormat="1" applyFont="1" applyFill="1" applyBorder="1" applyAlignment="1">
      <alignment horizontal="center" vertical="center" wrapText="1"/>
    </xf>
    <xf numFmtId="0" fontId="57" fillId="25" borderId="32" xfId="73" applyFont="1" applyFill="1" applyBorder="1" applyAlignment="1">
      <alignment horizontal="center" vertical="center" wrapText="1"/>
    </xf>
    <xf numFmtId="0" fontId="57" fillId="25" borderId="48" xfId="73" applyFont="1" applyFill="1" applyBorder="1" applyAlignment="1">
      <alignment horizontal="center" vertical="center" wrapText="1"/>
    </xf>
    <xf numFmtId="0" fontId="57" fillId="0" borderId="29" xfId="126" applyFont="1" applyBorder="1" applyAlignment="1">
      <alignment horizontal="center" vertical="center" wrapText="1"/>
    </xf>
    <xf numFmtId="0" fontId="65" fillId="24" borderId="43" xfId="135" applyFont="1" applyFill="1" applyBorder="1" applyAlignment="1">
      <alignment vertical="top"/>
    </xf>
    <xf numFmtId="0" fontId="65" fillId="24" borderId="58" xfId="135" applyFont="1" applyFill="1" applyBorder="1" applyAlignment="1">
      <alignment vertical="top"/>
    </xf>
    <xf numFmtId="0" fontId="29" fillId="0" borderId="16" xfId="227" applyFont="1" applyBorder="1" applyAlignment="1">
      <alignment horizontal="center" vertical="center"/>
    </xf>
    <xf numFmtId="0" fontId="29" fillId="0" borderId="26" xfId="227" applyFont="1" applyBorder="1" applyAlignment="1">
      <alignment horizontal="center" vertical="center"/>
    </xf>
    <xf numFmtId="3" fontId="46" fillId="0" borderId="19" xfId="130" applyNumberFormat="1" applyFont="1" applyBorder="1" applyAlignment="1">
      <alignment horizontal="left" vertical="center" wrapText="1" indent="1"/>
    </xf>
    <xf numFmtId="3" fontId="46" fillId="0" borderId="22" xfId="130" applyNumberFormat="1" applyFont="1" applyBorder="1" applyAlignment="1">
      <alignment horizontal="left" vertical="center" wrapText="1" indent="1"/>
    </xf>
    <xf numFmtId="3" fontId="46" fillId="0" borderId="19" xfId="130" applyNumberFormat="1" applyFont="1" applyBorder="1" applyAlignment="1">
      <alignment horizontal="left" vertical="center" indent="1"/>
    </xf>
    <xf numFmtId="3" fontId="46" fillId="0" borderId="22" xfId="130" applyNumberFormat="1" applyFont="1" applyBorder="1" applyAlignment="1">
      <alignment horizontal="left" vertical="center" indent="1"/>
    </xf>
    <xf numFmtId="0" fontId="29" fillId="25" borderId="14" xfId="130" applyFont="1" applyFill="1" applyBorder="1" applyAlignment="1">
      <alignment horizontal="center" vertical="center" wrapText="1"/>
    </xf>
    <xf numFmtId="0" fontId="29" fillId="0" borderId="21" xfId="130" applyFont="1" applyBorder="1" applyAlignment="1">
      <alignment vertical="center" wrapText="1"/>
    </xf>
    <xf numFmtId="0" fontId="29" fillId="0" borderId="22" xfId="130" applyFont="1" applyBorder="1" applyAlignment="1">
      <alignment vertical="center" wrapText="1"/>
    </xf>
    <xf numFmtId="0" fontId="29" fillId="0" borderId="23" xfId="130" applyFont="1" applyBorder="1" applyAlignment="1">
      <alignment vertical="center" wrapText="1"/>
    </xf>
    <xf numFmtId="3" fontId="46" fillId="0" borderId="19" xfId="130" applyNumberFormat="1" applyFont="1" applyBorder="1" applyAlignment="1">
      <alignment horizontal="right" vertical="center" wrapText="1"/>
    </xf>
    <xf numFmtId="3" fontId="46" fillId="0" borderId="22" xfId="130" applyNumberFormat="1" applyFont="1" applyBorder="1" applyAlignment="1">
      <alignment horizontal="right" vertical="center" wrapText="1"/>
    </xf>
    <xf numFmtId="3" fontId="46" fillId="0" borderId="67" xfId="130" applyNumberFormat="1" applyFont="1" applyBorder="1" applyAlignment="1">
      <alignment horizontal="left" vertical="center" indent="1"/>
    </xf>
    <xf numFmtId="3" fontId="46" fillId="0" borderId="55" xfId="130" applyNumberFormat="1" applyFont="1" applyBorder="1" applyAlignment="1">
      <alignment horizontal="left" vertical="center" indent="1"/>
    </xf>
    <xf numFmtId="0" fontId="46" fillId="0" borderId="19" xfId="130" applyFont="1" applyBorder="1" applyAlignment="1">
      <alignment horizontal="left" vertical="center" wrapText="1" indent="1"/>
    </xf>
    <xf numFmtId="0" fontId="46" fillId="0" borderId="22" xfId="130" applyFont="1" applyBorder="1" applyAlignment="1">
      <alignment horizontal="left" vertical="center" wrapText="1" inden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1" fillId="27" borderId="32" xfId="89" applyFont="1" applyFill="1" applyBorder="1" applyAlignment="1">
      <alignment horizontal="left" vertical="top" wrapText="1"/>
    </xf>
    <xf numFmtId="0" fontId="56" fillId="27" borderId="29" xfId="89" applyFont="1" applyFill="1" applyBorder="1" applyAlignment="1">
      <alignment horizontal="left" vertical="top" wrapText="1"/>
    </xf>
    <xf numFmtId="0" fontId="56" fillId="27" borderId="35" xfId="89" applyFont="1" applyFill="1" applyBorder="1" applyAlignment="1">
      <alignment horizontal="left" vertical="top" wrapText="1"/>
    </xf>
    <xf numFmtId="0" fontId="56" fillId="27" borderId="48" xfId="89" applyFont="1" applyFill="1" applyBorder="1" applyAlignment="1">
      <alignment horizontal="left" vertical="top" wrapText="1"/>
    </xf>
    <xf numFmtId="0" fontId="56" fillId="27" borderId="20" xfId="89" applyFont="1" applyFill="1" applyBorder="1" applyAlignment="1">
      <alignment horizontal="left" vertical="top" wrapText="1"/>
    </xf>
    <xf numFmtId="0" fontId="56" fillId="27" borderId="42" xfId="89" applyFont="1" applyFill="1" applyBorder="1" applyAlignment="1">
      <alignment horizontal="left" vertical="top" wrapText="1"/>
    </xf>
    <xf numFmtId="0" fontId="49" fillId="26" borderId="72" xfId="89" applyFont="1" applyFill="1" applyBorder="1" applyAlignment="1">
      <alignment horizontal="center" wrapText="1"/>
    </xf>
    <xf numFmtId="0" fontId="49" fillId="26" borderId="55" xfId="89" applyFont="1" applyFill="1" applyBorder="1" applyAlignment="1">
      <alignment horizontal="center" wrapText="1"/>
    </xf>
    <xf numFmtId="0" fontId="49" fillId="26" borderId="71"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6" xfId="130" applyFont="1" applyFill="1" applyBorder="1" applyAlignment="1">
      <alignment horizontal="center" vertical="center" wrapText="1"/>
    </xf>
    <xf numFmtId="0" fontId="49" fillId="25" borderId="75"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4" xfId="0" applyFont="1" applyBorder="1" applyAlignment="1">
      <alignment horizontal="center" wrapText="1"/>
    </xf>
    <xf numFmtId="0" fontId="43" fillId="0" borderId="84"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49" xfId="253" applyFont="1" applyBorder="1" applyAlignment="1">
      <alignment horizontal="center" vertical="center"/>
    </xf>
    <xf numFmtId="0" fontId="51" fillId="0" borderId="74"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4"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1"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69"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79" xfId="254" applyFont="1" applyBorder="1" applyAlignment="1" applyProtection="1">
      <alignment horizontal="center"/>
    </xf>
    <xf numFmtId="0" fontId="50" fillId="0" borderId="51" xfId="254"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5" xfId="253" applyFont="1" applyBorder="1" applyAlignment="1">
      <alignment horizontal="center" vertical="center"/>
    </xf>
    <xf numFmtId="0" fontId="49" fillId="0" borderId="50" xfId="253" applyFont="1" applyBorder="1" applyAlignment="1">
      <alignment horizontal="center" vertical="center"/>
    </xf>
    <xf numFmtId="0" fontId="49" fillId="0" borderId="77" xfId="253" applyFont="1" applyBorder="1" applyAlignment="1">
      <alignment horizontal="center" vertical="center"/>
    </xf>
    <xf numFmtId="0" fontId="49" fillId="0" borderId="58" xfId="253" applyFont="1" applyBorder="1" applyAlignment="1">
      <alignment horizontal="center" vertical="center"/>
    </xf>
    <xf numFmtId="0" fontId="49" fillId="0" borderId="57" xfId="253" applyFont="1" applyBorder="1" applyAlignment="1">
      <alignment horizontal="center" vertical="center"/>
    </xf>
    <xf numFmtId="0" fontId="49" fillId="0" borderId="67" xfId="253" applyFont="1" applyBorder="1" applyAlignment="1">
      <alignment horizontal="center" vertical="center"/>
    </xf>
    <xf numFmtId="0" fontId="49" fillId="0" borderId="55" xfId="253" applyFont="1" applyBorder="1" applyAlignment="1">
      <alignment horizontal="center" vertical="center"/>
    </xf>
    <xf numFmtId="0" fontId="49" fillId="0" borderId="71" xfId="253" applyFont="1" applyBorder="1" applyAlignment="1">
      <alignment horizontal="center" vertical="center"/>
    </xf>
    <xf numFmtId="0" fontId="49" fillId="0" borderId="65" xfId="253" applyFont="1" applyBorder="1" applyAlignment="1">
      <alignment horizontal="center" vertical="center"/>
    </xf>
    <xf numFmtId="0" fontId="49" fillId="0" borderId="54" xfId="253" applyFont="1" applyBorder="1" applyAlignment="1">
      <alignment horizontal="center" vertical="center"/>
    </xf>
    <xf numFmtId="0" fontId="49" fillId="0" borderId="73" xfId="253"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51" fillId="24" borderId="16" xfId="0" applyFont="1" applyFill="1" applyBorder="1" applyAlignment="1">
      <alignment horizontal="center"/>
    </xf>
    <xf numFmtId="0" fontId="51" fillId="24" borderId="67" xfId="0" applyFont="1" applyFill="1" applyBorder="1" applyAlignment="1">
      <alignment horizontal="center"/>
    </xf>
    <xf numFmtId="0" fontId="51" fillId="24" borderId="66" xfId="0" applyFont="1" applyFill="1" applyBorder="1" applyAlignment="1">
      <alignment horizontal="center"/>
    </xf>
    <xf numFmtId="0" fontId="49" fillId="24" borderId="31" xfId="0" applyFont="1" applyFill="1" applyBorder="1" applyAlignment="1">
      <alignment horizontal="center" vertical="center"/>
    </xf>
    <xf numFmtId="0" fontId="49" fillId="0" borderId="61" xfId="0" applyFont="1" applyBorder="1"/>
    <xf numFmtId="2" fontId="49" fillId="0" borderId="61"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6"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1" xfId="34" applyNumberFormat="1" applyFont="1" applyBorder="1" applyAlignment="1">
      <alignment horizontal="center"/>
    </xf>
    <xf numFmtId="43" fontId="49" fillId="0" borderId="28" xfId="34" applyNumberFormat="1" applyFont="1" applyBorder="1" applyAlignment="1">
      <alignment horizontal="center"/>
    </xf>
    <xf numFmtId="0" fontId="66" fillId="0" borderId="88" xfId="0" applyFont="1" applyBorder="1" applyAlignment="1">
      <alignment vertical="top"/>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267"/>
  <sheetViews>
    <sheetView showGridLines="0" zoomScale="85" zoomScaleNormal="85" zoomScaleSheetLayoutView="100" zoomScalePageLayoutView="55" workbookViewId="0">
      <selection activeCell="G33" sqref="G33"/>
    </sheetView>
  </sheetViews>
  <sheetFormatPr baseColWidth="10" defaultColWidth="11.42578125" defaultRowHeight="14.25" x14ac:dyDescent="0.2"/>
  <cols>
    <col min="1" max="2" width="3.42578125" style="166" customWidth="1"/>
    <col min="3" max="3" width="5.140625" style="166" customWidth="1"/>
    <col min="4" max="4" width="15.42578125" style="166" customWidth="1"/>
    <col min="5" max="5" width="16.140625" style="173" customWidth="1"/>
    <col min="6" max="6" width="17.42578125" style="166" customWidth="1"/>
    <col min="7" max="7" width="73" style="166" customWidth="1"/>
    <col min="8" max="8" width="8.5703125" style="166" customWidth="1"/>
    <col min="9" max="9" width="18.5703125" style="166" customWidth="1"/>
    <col min="10" max="10" width="23.5703125" style="166" customWidth="1"/>
    <col min="11" max="11" width="30" style="166" customWidth="1"/>
    <col min="12" max="12" width="3.42578125" style="166" customWidth="1"/>
    <col min="13" max="13" width="2.5703125" style="166" customWidth="1"/>
    <col min="14" max="16384" width="11.42578125" style="166"/>
  </cols>
  <sheetData>
    <row r="1" spans="1:13" ht="15" x14ac:dyDescent="0.2">
      <c r="A1" s="163"/>
      <c r="B1" s="164"/>
      <c r="C1" s="301" t="s">
        <v>0</v>
      </c>
      <c r="D1" s="302"/>
      <c r="E1" s="302"/>
      <c r="F1" s="302"/>
      <c r="G1" s="175"/>
      <c r="H1" s="175"/>
      <c r="I1" s="175"/>
      <c r="J1" s="175"/>
      <c r="K1" s="175"/>
      <c r="L1" s="165"/>
      <c r="M1" s="163"/>
    </row>
    <row r="2" spans="1:13" ht="15.75" customHeight="1" x14ac:dyDescent="0.2">
      <c r="A2" s="163"/>
      <c r="B2" s="164"/>
      <c r="C2" s="132"/>
      <c r="D2" s="133" t="s">
        <v>1</v>
      </c>
      <c r="E2" s="132"/>
      <c r="F2" s="133"/>
      <c r="G2" s="174"/>
      <c r="H2" s="174"/>
      <c r="I2" s="174"/>
      <c r="J2" s="174"/>
      <c r="K2" s="174"/>
      <c r="L2" s="165"/>
      <c r="M2" s="163"/>
    </row>
    <row r="3" spans="1:13" s="170" customFormat="1" ht="15" x14ac:dyDescent="0.2">
      <c r="A3" s="167"/>
      <c r="B3" s="168"/>
      <c r="C3" s="292" t="s">
        <v>2</v>
      </c>
      <c r="D3" s="293"/>
      <c r="E3" s="293"/>
      <c r="F3" s="293"/>
      <c r="G3" s="293"/>
      <c r="H3" s="293"/>
      <c r="I3" s="293"/>
      <c r="J3" s="293"/>
      <c r="K3" s="294"/>
      <c r="L3" s="169"/>
      <c r="M3" s="167"/>
    </row>
    <row r="4" spans="1:13" ht="43.5" customHeight="1" x14ac:dyDescent="0.2">
      <c r="A4" s="163"/>
      <c r="B4" s="171"/>
      <c r="C4" s="295"/>
      <c r="D4" s="296"/>
      <c r="E4" s="296"/>
      <c r="F4" s="296"/>
      <c r="G4" s="296"/>
      <c r="H4" s="296"/>
      <c r="I4" s="296"/>
      <c r="J4" s="296"/>
      <c r="K4" s="297"/>
      <c r="L4" s="165"/>
      <c r="M4" s="163"/>
    </row>
    <row r="5" spans="1:13" ht="42.75" customHeight="1" x14ac:dyDescent="0.2">
      <c r="A5" s="163"/>
      <c r="B5" s="171"/>
      <c r="C5" s="298" t="s">
        <v>3</v>
      </c>
      <c r="D5" s="299"/>
      <c r="E5" s="299"/>
      <c r="F5" s="299"/>
      <c r="G5" s="299"/>
      <c r="H5" s="299"/>
      <c r="I5" s="299"/>
      <c r="J5" s="299"/>
      <c r="K5" s="300"/>
      <c r="L5" s="165"/>
      <c r="M5" s="163"/>
    </row>
    <row r="6" spans="1:13" ht="20.25" customHeight="1" thickBot="1" x14ac:dyDescent="0.25">
      <c r="A6" s="163"/>
      <c r="B6" s="164"/>
      <c r="C6" s="303"/>
      <c r="D6" s="304"/>
      <c r="E6" s="304"/>
      <c r="F6" s="304"/>
      <c r="G6" s="304"/>
      <c r="H6" s="304"/>
      <c r="I6" s="304"/>
      <c r="J6" s="304"/>
      <c r="K6" s="305"/>
      <c r="L6" s="165"/>
      <c r="M6" s="163"/>
    </row>
    <row r="7" spans="1:13" ht="30" customHeight="1" x14ac:dyDescent="0.2">
      <c r="A7" s="163"/>
      <c r="B7" s="164"/>
      <c r="C7" s="312" t="s">
        <v>4</v>
      </c>
      <c r="D7" s="306" t="s">
        <v>5</v>
      </c>
      <c r="E7" s="314" t="s">
        <v>6</v>
      </c>
      <c r="F7" s="314"/>
      <c r="G7" s="312" t="s">
        <v>7</v>
      </c>
      <c r="H7" s="306" t="s">
        <v>8</v>
      </c>
      <c r="I7" s="306" t="s">
        <v>9</v>
      </c>
      <c r="J7" s="308" t="s">
        <v>10</v>
      </c>
      <c r="K7" s="310" t="s">
        <v>11</v>
      </c>
      <c r="L7" s="165"/>
      <c r="M7" s="163"/>
    </row>
    <row r="8" spans="1:13" ht="30" customHeight="1" thickBot="1" x14ac:dyDescent="0.25">
      <c r="A8" s="163"/>
      <c r="B8" s="164"/>
      <c r="C8" s="313"/>
      <c r="D8" s="307"/>
      <c r="E8" s="172" t="s">
        <v>12</v>
      </c>
      <c r="F8" s="172" t="s">
        <v>13</v>
      </c>
      <c r="G8" s="313"/>
      <c r="H8" s="307"/>
      <c r="I8" s="307"/>
      <c r="J8" s="309"/>
      <c r="K8" s="311"/>
      <c r="L8" s="165"/>
      <c r="M8" s="163"/>
    </row>
    <row r="9" spans="1:13" s="176" customFormat="1" ht="13.5" thickBot="1" x14ac:dyDescent="0.25">
      <c r="B9" s="177"/>
      <c r="C9" s="246" t="s">
        <v>93</v>
      </c>
      <c r="D9" s="315" t="s">
        <v>94</v>
      </c>
      <c r="E9" s="316"/>
      <c r="F9" s="316"/>
      <c r="G9" s="315"/>
      <c r="H9" s="247"/>
      <c r="I9" s="247"/>
      <c r="J9" s="248"/>
      <c r="K9" s="249"/>
      <c r="L9" s="178"/>
    </row>
    <row r="10" spans="1:13" s="176" customFormat="1" ht="21.75" customHeight="1" x14ac:dyDescent="0.2">
      <c r="B10" s="177"/>
      <c r="C10" s="250" t="s">
        <v>86</v>
      </c>
      <c r="D10" s="251" t="s">
        <v>95</v>
      </c>
      <c r="E10" s="251"/>
      <c r="F10" s="252" t="s">
        <v>96</v>
      </c>
      <c r="G10" s="179" t="s">
        <v>97</v>
      </c>
      <c r="H10" s="253" t="s">
        <v>98</v>
      </c>
      <c r="I10" s="254">
        <v>11</v>
      </c>
      <c r="J10" s="255">
        <v>158709.20000000001</v>
      </c>
      <c r="K10" s="256">
        <f t="shared" ref="K10:K33" si="0">+I10*J10</f>
        <v>1745801.2000000002</v>
      </c>
      <c r="L10" s="178"/>
    </row>
    <row r="11" spans="1:13" s="176" customFormat="1" ht="21.75" customHeight="1" x14ac:dyDescent="0.2">
      <c r="B11" s="177"/>
      <c r="C11" s="250"/>
      <c r="D11" s="251" t="s">
        <v>99</v>
      </c>
      <c r="E11" s="251"/>
      <c r="F11" s="251" t="s">
        <v>96</v>
      </c>
      <c r="G11" s="179" t="s">
        <v>100</v>
      </c>
      <c r="H11" s="253" t="s">
        <v>98</v>
      </c>
      <c r="I11" s="254">
        <v>11</v>
      </c>
      <c r="J11" s="255">
        <v>178547.85</v>
      </c>
      <c r="K11" s="256">
        <f t="shared" si="0"/>
        <v>1964026.35</v>
      </c>
      <c r="L11" s="178"/>
    </row>
    <row r="12" spans="1:13" s="176" customFormat="1" ht="21.75" customHeight="1" x14ac:dyDescent="0.2">
      <c r="B12" s="177"/>
      <c r="C12" s="250"/>
      <c r="D12" s="251" t="s">
        <v>101</v>
      </c>
      <c r="E12" s="253" t="s">
        <v>102</v>
      </c>
      <c r="F12" s="253"/>
      <c r="G12" s="179" t="s">
        <v>103</v>
      </c>
      <c r="H12" s="253" t="s">
        <v>104</v>
      </c>
      <c r="I12" s="254">
        <v>700.8</v>
      </c>
      <c r="J12" s="255">
        <v>10081.981</v>
      </c>
      <c r="K12" s="256">
        <f t="shared" si="0"/>
        <v>7065452.2847999996</v>
      </c>
      <c r="L12" s="178"/>
    </row>
    <row r="13" spans="1:13" s="176" customFormat="1" ht="21.75" customHeight="1" x14ac:dyDescent="0.2">
      <c r="B13" s="177"/>
      <c r="C13" s="250"/>
      <c r="D13" s="251" t="s">
        <v>105</v>
      </c>
      <c r="E13" s="253" t="s">
        <v>106</v>
      </c>
      <c r="F13" s="253"/>
      <c r="G13" s="179" t="s">
        <v>107</v>
      </c>
      <c r="H13" s="253" t="s">
        <v>108</v>
      </c>
      <c r="I13" s="254">
        <v>92.72</v>
      </c>
      <c r="J13" s="255">
        <v>6199.1539999999995</v>
      </c>
      <c r="K13" s="256">
        <f t="shared" si="0"/>
        <v>574785.55887999991</v>
      </c>
      <c r="L13" s="178"/>
    </row>
    <row r="14" spans="1:13" s="176" customFormat="1" ht="21.75" customHeight="1" x14ac:dyDescent="0.2">
      <c r="B14" s="177"/>
      <c r="C14" s="250"/>
      <c r="D14" s="251" t="s">
        <v>109</v>
      </c>
      <c r="E14" s="253" t="s">
        <v>110</v>
      </c>
      <c r="F14" s="253"/>
      <c r="G14" s="179" t="s">
        <v>111</v>
      </c>
      <c r="H14" s="253" t="s">
        <v>108</v>
      </c>
      <c r="I14" s="254">
        <v>84.5</v>
      </c>
      <c r="J14" s="255">
        <v>3505.4369999999999</v>
      </c>
      <c r="K14" s="256">
        <f t="shared" si="0"/>
        <v>296209.4265</v>
      </c>
      <c r="L14" s="178"/>
    </row>
    <row r="15" spans="1:13" s="176" customFormat="1" ht="21.75" customHeight="1" x14ac:dyDescent="0.2">
      <c r="B15" s="177"/>
      <c r="C15" s="250"/>
      <c r="D15" s="251" t="s">
        <v>112</v>
      </c>
      <c r="E15" s="251"/>
      <c r="F15" s="251" t="s">
        <v>96</v>
      </c>
      <c r="G15" s="179" t="s">
        <v>113</v>
      </c>
      <c r="H15" s="253" t="s">
        <v>104</v>
      </c>
      <c r="I15" s="254">
        <v>265.77100000000002</v>
      </c>
      <c r="J15" s="255">
        <v>157576.9</v>
      </c>
      <c r="K15" s="256">
        <f t="shared" si="0"/>
        <v>41879370.289899997</v>
      </c>
      <c r="L15" s="178"/>
    </row>
    <row r="16" spans="1:13" s="176" customFormat="1" ht="36.75" customHeight="1" x14ac:dyDescent="0.2">
      <c r="B16" s="177"/>
      <c r="C16" s="250"/>
      <c r="D16" s="251" t="s">
        <v>114</v>
      </c>
      <c r="E16" s="251"/>
      <c r="F16" s="252" t="s">
        <v>115</v>
      </c>
      <c r="G16" s="179" t="s">
        <v>116</v>
      </c>
      <c r="H16" s="253" t="s">
        <v>117</v>
      </c>
      <c r="I16" s="254">
        <v>31</v>
      </c>
      <c r="J16" s="255">
        <v>116445.78399999999</v>
      </c>
      <c r="K16" s="256">
        <f t="shared" si="0"/>
        <v>3609819.3039999995</v>
      </c>
      <c r="L16" s="178"/>
    </row>
    <row r="17" spans="2:12" s="176" customFormat="1" ht="38.25" x14ac:dyDescent="0.2">
      <c r="B17" s="177"/>
      <c r="C17" s="250"/>
      <c r="D17" s="251" t="s">
        <v>118</v>
      </c>
      <c r="E17" s="251"/>
      <c r="F17" s="252" t="s">
        <v>119</v>
      </c>
      <c r="G17" s="179" t="s">
        <v>120</v>
      </c>
      <c r="H17" s="253" t="s">
        <v>117</v>
      </c>
      <c r="I17" s="254">
        <v>5</v>
      </c>
      <c r="J17" s="255">
        <v>116445.78399999999</v>
      </c>
      <c r="K17" s="256">
        <f t="shared" si="0"/>
        <v>582228.91999999993</v>
      </c>
      <c r="L17" s="178"/>
    </row>
    <row r="18" spans="2:12" s="176" customFormat="1" ht="30" customHeight="1" x14ac:dyDescent="0.2">
      <c r="B18" s="177"/>
      <c r="C18" s="250"/>
      <c r="D18" s="251" t="s">
        <v>121</v>
      </c>
      <c r="E18" s="251"/>
      <c r="F18" s="252" t="s">
        <v>122</v>
      </c>
      <c r="G18" s="179" t="s">
        <v>123</v>
      </c>
      <c r="H18" s="253" t="s">
        <v>124</v>
      </c>
      <c r="I18" s="254">
        <v>4</v>
      </c>
      <c r="J18" s="255">
        <v>950546.45399999991</v>
      </c>
      <c r="K18" s="256">
        <f t="shared" si="0"/>
        <v>3802185.8159999996</v>
      </c>
      <c r="L18" s="178"/>
    </row>
    <row r="19" spans="2:12" s="176" customFormat="1" ht="30" customHeight="1" x14ac:dyDescent="0.2">
      <c r="B19" s="177"/>
      <c r="C19" s="250"/>
      <c r="D19" s="251" t="s">
        <v>125</v>
      </c>
      <c r="E19" s="251"/>
      <c r="F19" s="252" t="s">
        <v>126</v>
      </c>
      <c r="G19" s="179" t="s">
        <v>127</v>
      </c>
      <c r="H19" s="253" t="s">
        <v>104</v>
      </c>
      <c r="I19" s="254">
        <v>25</v>
      </c>
      <c r="J19" s="255">
        <v>109571.826</v>
      </c>
      <c r="K19" s="256">
        <f t="shared" si="0"/>
        <v>2739295.65</v>
      </c>
      <c r="L19" s="178"/>
    </row>
    <row r="20" spans="2:12" s="176" customFormat="1" ht="41.25" customHeight="1" x14ac:dyDescent="0.2">
      <c r="B20" s="177"/>
      <c r="C20" s="250"/>
      <c r="D20" s="251" t="s">
        <v>128</v>
      </c>
      <c r="E20" s="251"/>
      <c r="F20" s="252" t="s">
        <v>129</v>
      </c>
      <c r="G20" s="179" t="s">
        <v>130</v>
      </c>
      <c r="H20" s="253" t="s">
        <v>104</v>
      </c>
      <c r="I20" s="254">
        <v>485.36</v>
      </c>
      <c r="J20" s="255">
        <v>53511.523000000001</v>
      </c>
      <c r="K20" s="256">
        <f t="shared" si="0"/>
        <v>25972352.80328</v>
      </c>
      <c r="L20" s="178"/>
    </row>
    <row r="21" spans="2:12" s="176" customFormat="1" ht="20.25" customHeight="1" x14ac:dyDescent="0.2">
      <c r="B21" s="177"/>
      <c r="C21" s="250"/>
      <c r="D21" s="251" t="s">
        <v>131</v>
      </c>
      <c r="E21" s="253" t="s">
        <v>132</v>
      </c>
      <c r="F21" s="253"/>
      <c r="G21" s="179" t="s">
        <v>133</v>
      </c>
      <c r="H21" s="253" t="s">
        <v>104</v>
      </c>
      <c r="I21" s="254">
        <v>10</v>
      </c>
      <c r="J21" s="257">
        <v>40571.856</v>
      </c>
      <c r="K21" s="258">
        <f t="shared" si="0"/>
        <v>405718.56</v>
      </c>
      <c r="L21" s="178"/>
    </row>
    <row r="22" spans="2:12" s="176" customFormat="1" ht="30" customHeight="1" x14ac:dyDescent="0.2">
      <c r="B22" s="177"/>
      <c r="C22" s="250"/>
      <c r="D22" s="251" t="s">
        <v>134</v>
      </c>
      <c r="E22" s="253" t="s">
        <v>132</v>
      </c>
      <c r="F22" s="253"/>
      <c r="G22" s="179" t="s">
        <v>135</v>
      </c>
      <c r="H22" s="253" t="s">
        <v>104</v>
      </c>
      <c r="I22" s="254">
        <v>11</v>
      </c>
      <c r="J22" s="257">
        <v>40571.856</v>
      </c>
      <c r="K22" s="258">
        <f t="shared" si="0"/>
        <v>446290.41599999997</v>
      </c>
      <c r="L22" s="178"/>
    </row>
    <row r="23" spans="2:12" s="176" customFormat="1" ht="30" customHeight="1" x14ac:dyDescent="0.2">
      <c r="B23" s="177"/>
      <c r="C23" s="250"/>
      <c r="D23" s="251" t="s">
        <v>136</v>
      </c>
      <c r="E23" s="251"/>
      <c r="F23" s="252" t="s">
        <v>137</v>
      </c>
      <c r="G23" s="179" t="s">
        <v>138</v>
      </c>
      <c r="H23" s="253" t="s">
        <v>108</v>
      </c>
      <c r="I23" s="254">
        <v>22</v>
      </c>
      <c r="J23" s="255">
        <v>14506.218999999999</v>
      </c>
      <c r="K23" s="256">
        <f t="shared" si="0"/>
        <v>319136.81799999997</v>
      </c>
      <c r="L23" s="178"/>
    </row>
    <row r="24" spans="2:12" s="176" customFormat="1" ht="30" customHeight="1" x14ac:dyDescent="0.2">
      <c r="B24" s="177"/>
      <c r="C24" s="250"/>
      <c r="D24" s="251" t="s">
        <v>139</v>
      </c>
      <c r="E24" s="253" t="s">
        <v>140</v>
      </c>
      <c r="F24" s="253"/>
      <c r="G24" s="179" t="s">
        <v>141</v>
      </c>
      <c r="H24" s="253" t="s">
        <v>104</v>
      </c>
      <c r="I24" s="254">
        <v>265.77100000000002</v>
      </c>
      <c r="J24" s="255">
        <v>53511.523000000001</v>
      </c>
      <c r="K24" s="256">
        <f t="shared" si="0"/>
        <v>14221810.979233</v>
      </c>
      <c r="L24" s="178"/>
    </row>
    <row r="25" spans="2:12" s="176" customFormat="1" ht="30" customHeight="1" x14ac:dyDescent="0.2">
      <c r="B25" s="177"/>
      <c r="C25" s="250"/>
      <c r="D25" s="251" t="s">
        <v>142</v>
      </c>
      <c r="E25" s="251"/>
      <c r="F25" s="252" t="s">
        <v>129</v>
      </c>
      <c r="G25" s="179" t="s">
        <v>143</v>
      </c>
      <c r="H25" s="253" t="s">
        <v>104</v>
      </c>
      <c r="I25" s="254">
        <v>265.77100000000002</v>
      </c>
      <c r="J25" s="255">
        <v>53511.523000000001</v>
      </c>
      <c r="K25" s="256">
        <f t="shared" si="0"/>
        <v>14221810.979233</v>
      </c>
      <c r="L25" s="178"/>
    </row>
    <row r="26" spans="2:12" s="176" customFormat="1" ht="30" customHeight="1" x14ac:dyDescent="0.2">
      <c r="B26" s="177"/>
      <c r="C26" s="250"/>
      <c r="D26" s="251" t="s">
        <v>144</v>
      </c>
      <c r="E26" s="251"/>
      <c r="F26" s="252" t="s">
        <v>145</v>
      </c>
      <c r="G26" s="179" t="s">
        <v>146</v>
      </c>
      <c r="H26" s="253" t="s">
        <v>104</v>
      </c>
      <c r="I26" s="254">
        <v>265.77100000000002</v>
      </c>
      <c r="J26" s="255">
        <v>24324.911</v>
      </c>
      <c r="K26" s="256">
        <f t="shared" si="0"/>
        <v>6464855.9213810004</v>
      </c>
      <c r="L26" s="178"/>
    </row>
    <row r="27" spans="2:12" s="176" customFormat="1" ht="42" customHeight="1" x14ac:dyDescent="0.2">
      <c r="B27" s="177"/>
      <c r="C27" s="250"/>
      <c r="D27" s="251" t="s">
        <v>147</v>
      </c>
      <c r="E27" s="251"/>
      <c r="F27" s="252" t="s">
        <v>148</v>
      </c>
      <c r="G27" s="179" t="s">
        <v>149</v>
      </c>
      <c r="H27" s="253" t="s">
        <v>108</v>
      </c>
      <c r="I27" s="254">
        <v>60</v>
      </c>
      <c r="J27" s="255">
        <v>23786.281999999999</v>
      </c>
      <c r="K27" s="256">
        <f t="shared" si="0"/>
        <v>1427176.92</v>
      </c>
      <c r="L27" s="178"/>
    </row>
    <row r="28" spans="2:12" s="176" customFormat="1" ht="19.5" customHeight="1" x14ac:dyDescent="0.2">
      <c r="B28" s="177"/>
      <c r="C28" s="250"/>
      <c r="D28" s="251" t="s">
        <v>150</v>
      </c>
      <c r="E28" s="253" t="s">
        <v>151</v>
      </c>
      <c r="F28" s="253"/>
      <c r="G28" s="179" t="s">
        <v>152</v>
      </c>
      <c r="H28" s="253" t="s">
        <v>104</v>
      </c>
      <c r="I28" s="254">
        <v>34.6</v>
      </c>
      <c r="J28" s="255">
        <v>26361.478000000003</v>
      </c>
      <c r="K28" s="256">
        <f t="shared" si="0"/>
        <v>912107.13880000019</v>
      </c>
      <c r="L28" s="178"/>
    </row>
    <row r="29" spans="2:12" s="176" customFormat="1" ht="30" customHeight="1" x14ac:dyDescent="0.2">
      <c r="B29" s="177"/>
      <c r="C29" s="250"/>
      <c r="D29" s="251" t="s">
        <v>153</v>
      </c>
      <c r="E29" s="253" t="s">
        <v>154</v>
      </c>
      <c r="F29" s="253"/>
      <c r="G29" s="179" t="s">
        <v>155</v>
      </c>
      <c r="H29" s="253" t="s">
        <v>104</v>
      </c>
      <c r="I29" s="254">
        <v>102</v>
      </c>
      <c r="J29" s="255">
        <v>11905.048999999999</v>
      </c>
      <c r="K29" s="256">
        <f t="shared" si="0"/>
        <v>1214314.9979999999</v>
      </c>
      <c r="L29" s="178"/>
    </row>
    <row r="30" spans="2:12" s="176" customFormat="1" ht="16.5" customHeight="1" x14ac:dyDescent="0.2">
      <c r="B30" s="177"/>
      <c r="C30" s="250"/>
      <c r="D30" s="251" t="s">
        <v>156</v>
      </c>
      <c r="E30" s="253" t="s">
        <v>157</v>
      </c>
      <c r="F30" s="253"/>
      <c r="G30" s="179" t="s">
        <v>158</v>
      </c>
      <c r="H30" s="253" t="s">
        <v>104</v>
      </c>
      <c r="I30" s="254">
        <v>52.08</v>
      </c>
      <c r="J30" s="255">
        <v>108294.97900000001</v>
      </c>
      <c r="K30" s="256">
        <f t="shared" si="0"/>
        <v>5640002.5063200006</v>
      </c>
      <c r="L30" s="178"/>
    </row>
    <row r="31" spans="2:12" s="176" customFormat="1" ht="30" customHeight="1" x14ac:dyDescent="0.2">
      <c r="B31" s="177"/>
      <c r="C31" s="250"/>
      <c r="D31" s="251" t="s">
        <v>159</v>
      </c>
      <c r="E31" s="253" t="s">
        <v>160</v>
      </c>
      <c r="F31" s="253"/>
      <c r="G31" s="179" t="s">
        <v>161</v>
      </c>
      <c r="H31" s="253" t="s">
        <v>104</v>
      </c>
      <c r="I31" s="254">
        <v>146.64999999999998</v>
      </c>
      <c r="J31" s="255">
        <v>13170.859</v>
      </c>
      <c r="K31" s="256">
        <f t="shared" si="0"/>
        <v>1931506.4723499997</v>
      </c>
      <c r="L31" s="178"/>
    </row>
    <row r="32" spans="2:12" s="176" customFormat="1" ht="24" customHeight="1" x14ac:dyDescent="0.2">
      <c r="B32" s="177"/>
      <c r="C32" s="250"/>
      <c r="D32" s="251" t="s">
        <v>162</v>
      </c>
      <c r="E32" s="251"/>
      <c r="F32" s="252" t="s">
        <v>163</v>
      </c>
      <c r="G32" s="179" t="s">
        <v>164</v>
      </c>
      <c r="H32" s="253" t="s">
        <v>108</v>
      </c>
      <c r="I32" s="254">
        <v>51.4</v>
      </c>
      <c r="J32" s="255">
        <v>114944.20599999999</v>
      </c>
      <c r="K32" s="256">
        <f t="shared" si="0"/>
        <v>5908132.1883999994</v>
      </c>
      <c r="L32" s="178"/>
    </row>
    <row r="33" spans="2:12" s="176" customFormat="1" ht="32.25" customHeight="1" x14ac:dyDescent="0.2">
      <c r="B33" s="177"/>
      <c r="C33" s="250"/>
      <c r="D33" s="251" t="s">
        <v>165</v>
      </c>
      <c r="E33" s="251"/>
      <c r="F33" s="252" t="s">
        <v>157</v>
      </c>
      <c r="G33" s="460" t="s">
        <v>166</v>
      </c>
      <c r="H33" s="253" t="s">
        <v>104</v>
      </c>
      <c r="I33" s="254">
        <v>2045.4440801814364</v>
      </c>
      <c r="J33" s="255">
        <v>108294.97900000001</v>
      </c>
      <c r="K33" s="256">
        <f t="shared" si="0"/>
        <v>221511323.70892298</v>
      </c>
      <c r="L33" s="178"/>
    </row>
    <row r="34" spans="2:12" s="176" customFormat="1" ht="30" customHeight="1" thickBot="1" x14ac:dyDescent="0.25">
      <c r="B34" s="177"/>
      <c r="C34" s="259" t="s">
        <v>14</v>
      </c>
      <c r="D34" s="260"/>
      <c r="E34" s="260"/>
      <c r="F34" s="260"/>
      <c r="G34" s="180"/>
      <c r="H34" s="260"/>
      <c r="I34" s="261"/>
      <c r="J34" s="262"/>
      <c r="K34" s="263">
        <f>SUM(K10:K33)</f>
        <v>364855715.20999998</v>
      </c>
      <c r="L34" s="178"/>
    </row>
    <row r="35" spans="2:12" s="176" customFormat="1" ht="13.5" thickBot="1" x14ac:dyDescent="0.25">
      <c r="B35" s="177"/>
      <c r="C35" s="246" t="s">
        <v>167</v>
      </c>
      <c r="D35" s="247" t="s">
        <v>168</v>
      </c>
      <c r="E35" s="264"/>
      <c r="F35" s="264"/>
      <c r="G35" s="181"/>
      <c r="H35" s="247"/>
      <c r="I35" s="247"/>
      <c r="J35" s="248"/>
      <c r="K35" s="265"/>
      <c r="L35" s="178"/>
    </row>
    <row r="36" spans="2:12" s="176" customFormat="1" ht="18.75" customHeight="1" x14ac:dyDescent="0.2">
      <c r="B36" s="177"/>
      <c r="C36" s="250"/>
      <c r="D36" s="266" t="s">
        <v>169</v>
      </c>
      <c r="E36" s="252" t="s">
        <v>170</v>
      </c>
      <c r="F36" s="252"/>
      <c r="G36" s="182" t="s">
        <v>171</v>
      </c>
      <c r="H36" s="267" t="s">
        <v>117</v>
      </c>
      <c r="I36" s="268">
        <v>2</v>
      </c>
      <c r="J36" s="255">
        <v>916511.4659999999</v>
      </c>
      <c r="K36" s="256">
        <f t="shared" ref="K36:K50" si="1">+I36*J36</f>
        <v>1833022.9319999998</v>
      </c>
      <c r="L36" s="178"/>
    </row>
    <row r="37" spans="2:12" s="176" customFormat="1" ht="18.75" customHeight="1" x14ac:dyDescent="0.2">
      <c r="B37" s="177"/>
      <c r="C37" s="250"/>
      <c r="D37" s="251" t="s">
        <v>172</v>
      </c>
      <c r="E37" s="252" t="s">
        <v>173</v>
      </c>
      <c r="F37" s="252"/>
      <c r="G37" s="182" t="s">
        <v>174</v>
      </c>
      <c r="H37" s="267" t="s">
        <v>117</v>
      </c>
      <c r="I37" s="268">
        <v>3</v>
      </c>
      <c r="J37" s="255">
        <v>732633.52500000002</v>
      </c>
      <c r="K37" s="256">
        <f t="shared" si="1"/>
        <v>2197900.5750000002</v>
      </c>
      <c r="L37" s="178"/>
    </row>
    <row r="38" spans="2:12" s="176" customFormat="1" ht="18.75" customHeight="1" x14ac:dyDescent="0.2">
      <c r="B38" s="177"/>
      <c r="C38" s="250"/>
      <c r="D38" s="266" t="s">
        <v>175</v>
      </c>
      <c r="E38" s="252" t="s">
        <v>176</v>
      </c>
      <c r="F38" s="252"/>
      <c r="G38" s="182" t="s">
        <v>177</v>
      </c>
      <c r="H38" s="267" t="s">
        <v>178</v>
      </c>
      <c r="I38" s="268">
        <v>31.563200000000002</v>
      </c>
      <c r="J38" s="255">
        <v>683555.91200000001</v>
      </c>
      <c r="K38" s="256">
        <f t="shared" si="1"/>
        <v>21575211.961638402</v>
      </c>
      <c r="L38" s="178"/>
    </row>
    <row r="39" spans="2:12" s="176" customFormat="1" ht="18.75" customHeight="1" x14ac:dyDescent="0.2">
      <c r="B39" s="177"/>
      <c r="C39" s="250"/>
      <c r="D39" s="251" t="s">
        <v>179</v>
      </c>
      <c r="E39" s="252" t="s">
        <v>180</v>
      </c>
      <c r="F39" s="252"/>
      <c r="G39" s="182" t="s">
        <v>181</v>
      </c>
      <c r="H39" s="267" t="s">
        <v>178</v>
      </c>
      <c r="I39" s="268">
        <v>23.672399999999996</v>
      </c>
      <c r="J39" s="255">
        <v>1268699.588</v>
      </c>
      <c r="K39" s="256">
        <f t="shared" si="1"/>
        <v>30033164.126971196</v>
      </c>
      <c r="L39" s="178"/>
    </row>
    <row r="40" spans="2:12" s="176" customFormat="1" ht="18.75" customHeight="1" x14ac:dyDescent="0.2">
      <c r="B40" s="177"/>
      <c r="C40" s="250"/>
      <c r="D40" s="266" t="s">
        <v>182</v>
      </c>
      <c r="E40" s="253" t="s">
        <v>183</v>
      </c>
      <c r="F40" s="253"/>
      <c r="G40" s="182" t="s">
        <v>184</v>
      </c>
      <c r="H40" s="267" t="s">
        <v>178</v>
      </c>
      <c r="I40" s="268">
        <v>23.924000000000003</v>
      </c>
      <c r="J40" s="255">
        <v>1228661.642</v>
      </c>
      <c r="K40" s="256">
        <f t="shared" si="1"/>
        <v>29394501.123208005</v>
      </c>
      <c r="L40" s="178"/>
    </row>
    <row r="41" spans="2:12" s="176" customFormat="1" ht="18.75" customHeight="1" x14ac:dyDescent="0.2">
      <c r="B41" s="177"/>
      <c r="C41" s="250"/>
      <c r="D41" s="251" t="s">
        <v>185</v>
      </c>
      <c r="E41" s="252" t="s">
        <v>186</v>
      </c>
      <c r="F41" s="252"/>
      <c r="G41" s="182" t="s">
        <v>187</v>
      </c>
      <c r="H41" s="267" t="s">
        <v>178</v>
      </c>
      <c r="I41" s="268">
        <v>142.5592</v>
      </c>
      <c r="J41" s="255">
        <v>127653.448</v>
      </c>
      <c r="K41" s="256">
        <f t="shared" si="1"/>
        <v>18198173.4241216</v>
      </c>
      <c r="L41" s="178"/>
    </row>
    <row r="42" spans="2:12" s="176" customFormat="1" ht="18.75" customHeight="1" x14ac:dyDescent="0.2">
      <c r="B42" s="177"/>
      <c r="C42" s="250"/>
      <c r="D42" s="266" t="s">
        <v>188</v>
      </c>
      <c r="E42" s="252" t="s">
        <v>189</v>
      </c>
      <c r="F42" s="252"/>
      <c r="G42" s="182" t="s">
        <v>190</v>
      </c>
      <c r="H42" s="267" t="s">
        <v>178</v>
      </c>
      <c r="I42" s="268">
        <v>3.3</v>
      </c>
      <c r="J42" s="255">
        <v>1478210.0060000001</v>
      </c>
      <c r="K42" s="256">
        <f t="shared" si="1"/>
        <v>4878093.0197999999</v>
      </c>
      <c r="L42" s="178"/>
    </row>
    <row r="43" spans="2:12" s="176" customFormat="1" ht="18.75" customHeight="1" x14ac:dyDescent="0.2">
      <c r="B43" s="177"/>
      <c r="C43" s="250"/>
      <c r="D43" s="251" t="s">
        <v>191</v>
      </c>
      <c r="E43" s="252" t="s">
        <v>192</v>
      </c>
      <c r="F43" s="252"/>
      <c r="G43" s="182" t="s">
        <v>193</v>
      </c>
      <c r="H43" s="267" t="s">
        <v>104</v>
      </c>
      <c r="I43" s="268">
        <v>98.155999999999992</v>
      </c>
      <c r="J43" s="255">
        <v>56058.769</v>
      </c>
      <c r="K43" s="256">
        <f t="shared" si="1"/>
        <v>5502504.529964</v>
      </c>
      <c r="L43" s="178"/>
    </row>
    <row r="44" spans="2:12" s="176" customFormat="1" ht="18.75" customHeight="1" x14ac:dyDescent="0.2">
      <c r="B44" s="177"/>
      <c r="C44" s="250"/>
      <c r="D44" s="266" t="s">
        <v>194</v>
      </c>
      <c r="E44" s="253" t="s">
        <v>195</v>
      </c>
      <c r="F44" s="253"/>
      <c r="G44" s="182" t="s">
        <v>196</v>
      </c>
      <c r="H44" s="267" t="s">
        <v>197</v>
      </c>
      <c r="I44" s="268">
        <v>625.18720000000008</v>
      </c>
      <c r="J44" s="255">
        <v>9650.9660000000003</v>
      </c>
      <c r="K44" s="256">
        <f t="shared" si="1"/>
        <v>6033660.4108352009</v>
      </c>
      <c r="L44" s="178"/>
    </row>
    <row r="45" spans="2:12" s="176" customFormat="1" ht="18.75" customHeight="1" x14ac:dyDescent="0.2">
      <c r="B45" s="177"/>
      <c r="C45" s="250"/>
      <c r="D45" s="251" t="s">
        <v>198</v>
      </c>
      <c r="E45" s="252" t="s">
        <v>199</v>
      </c>
      <c r="F45" s="252"/>
      <c r="G45" s="182" t="s">
        <v>200</v>
      </c>
      <c r="H45" s="267" t="s">
        <v>108</v>
      </c>
      <c r="I45" s="268">
        <v>12</v>
      </c>
      <c r="J45" s="255">
        <v>95100.551000000007</v>
      </c>
      <c r="K45" s="256">
        <f t="shared" si="1"/>
        <v>1141206.6120000002</v>
      </c>
      <c r="L45" s="178"/>
    </row>
    <row r="46" spans="2:12" s="176" customFormat="1" ht="18.75" customHeight="1" x14ac:dyDescent="0.2">
      <c r="B46" s="177"/>
      <c r="C46" s="250"/>
      <c r="D46" s="266" t="s">
        <v>201</v>
      </c>
      <c r="E46" s="252" t="s">
        <v>202</v>
      </c>
      <c r="F46" s="252"/>
      <c r="G46" s="182" t="s">
        <v>203</v>
      </c>
      <c r="H46" s="267" t="s">
        <v>108</v>
      </c>
      <c r="I46" s="268">
        <v>24</v>
      </c>
      <c r="J46" s="255">
        <v>45161.284999999996</v>
      </c>
      <c r="K46" s="256">
        <f t="shared" si="1"/>
        <v>1083870.8399999999</v>
      </c>
      <c r="L46" s="178"/>
    </row>
    <row r="47" spans="2:12" s="176" customFormat="1" ht="18.75" customHeight="1" x14ac:dyDescent="0.2">
      <c r="B47" s="177"/>
      <c r="C47" s="250"/>
      <c r="D47" s="266" t="s">
        <v>204</v>
      </c>
      <c r="E47" s="252" t="s">
        <v>205</v>
      </c>
      <c r="F47" s="252"/>
      <c r="G47" s="182" t="s">
        <v>206</v>
      </c>
      <c r="H47" s="267" t="s">
        <v>108</v>
      </c>
      <c r="I47" s="268">
        <v>5</v>
      </c>
      <c r="J47" s="255">
        <v>48503.897000000004</v>
      </c>
      <c r="K47" s="256">
        <f t="shared" si="1"/>
        <v>242519.48500000002</v>
      </c>
      <c r="L47" s="178"/>
    </row>
    <row r="48" spans="2:12" s="176" customFormat="1" ht="18.75" customHeight="1" x14ac:dyDescent="0.2">
      <c r="B48" s="177"/>
      <c r="C48" s="250"/>
      <c r="D48" s="251" t="s">
        <v>207</v>
      </c>
      <c r="E48" s="252" t="s">
        <v>208</v>
      </c>
      <c r="F48" s="252"/>
      <c r="G48" s="183" t="s">
        <v>209</v>
      </c>
      <c r="H48" s="267" t="s">
        <v>108</v>
      </c>
      <c r="I48" s="268">
        <v>43.5</v>
      </c>
      <c r="J48" s="255">
        <v>67680.547999999995</v>
      </c>
      <c r="K48" s="256">
        <f t="shared" si="1"/>
        <v>2944103.838</v>
      </c>
      <c r="L48" s="178"/>
    </row>
    <row r="49" spans="2:12" s="176" customFormat="1" ht="18.75" customHeight="1" x14ac:dyDescent="0.2">
      <c r="B49" s="177"/>
      <c r="C49" s="250"/>
      <c r="D49" s="266" t="s">
        <v>210</v>
      </c>
      <c r="E49" s="252" t="s">
        <v>211</v>
      </c>
      <c r="F49" s="252"/>
      <c r="G49" s="182" t="s">
        <v>212</v>
      </c>
      <c r="H49" s="267" t="s">
        <v>197</v>
      </c>
      <c r="I49" s="268">
        <v>762.47</v>
      </c>
      <c r="J49" s="255">
        <v>8896.4850000000006</v>
      </c>
      <c r="K49" s="256">
        <f t="shared" si="1"/>
        <v>6783302.9179500006</v>
      </c>
      <c r="L49" s="178"/>
    </row>
    <row r="50" spans="2:12" s="176" customFormat="1" ht="18.75" customHeight="1" x14ac:dyDescent="0.2">
      <c r="B50" s="177"/>
      <c r="C50" s="250"/>
      <c r="D50" s="266" t="s">
        <v>213</v>
      </c>
      <c r="E50" s="252" t="s">
        <v>214</v>
      </c>
      <c r="F50" s="252"/>
      <c r="G50" s="182" t="s">
        <v>215</v>
      </c>
      <c r="H50" s="267" t="s">
        <v>197</v>
      </c>
      <c r="I50" s="268">
        <v>1311.9806000000001</v>
      </c>
      <c r="J50" s="255">
        <v>9977.5650000000005</v>
      </c>
      <c r="K50" s="256">
        <f t="shared" si="1"/>
        <v>13090371.715239001</v>
      </c>
      <c r="L50" s="178"/>
    </row>
    <row r="51" spans="2:12" s="176" customFormat="1" ht="30" customHeight="1" thickBot="1" x14ac:dyDescent="0.25">
      <c r="B51" s="177"/>
      <c r="C51" s="259" t="s">
        <v>14</v>
      </c>
      <c r="D51" s="269"/>
      <c r="E51" s="270"/>
      <c r="F51" s="270"/>
      <c r="G51" s="184"/>
      <c r="H51" s="269"/>
      <c r="I51" s="261"/>
      <c r="J51" s="271"/>
      <c r="K51" s="263">
        <f>SUM(K36:K50)</f>
        <v>144931607.51172742</v>
      </c>
      <c r="L51" s="178"/>
    </row>
    <row r="52" spans="2:12" s="176" customFormat="1" ht="13.5" thickBot="1" x14ac:dyDescent="0.25">
      <c r="B52" s="177"/>
      <c r="C52" s="246" t="s">
        <v>216</v>
      </c>
      <c r="D52" s="247" t="s">
        <v>217</v>
      </c>
      <c r="E52" s="264"/>
      <c r="F52" s="264"/>
      <c r="G52" s="181"/>
      <c r="H52" s="247"/>
      <c r="I52" s="247"/>
      <c r="J52" s="272"/>
      <c r="K52" s="273"/>
      <c r="L52" s="178"/>
    </row>
    <row r="53" spans="2:12" s="176" customFormat="1" ht="12.75" x14ac:dyDescent="0.2">
      <c r="B53" s="177"/>
      <c r="C53" s="250"/>
      <c r="D53" s="266" t="s">
        <v>218</v>
      </c>
      <c r="E53" s="266" t="s">
        <v>219</v>
      </c>
      <c r="F53" s="266"/>
      <c r="G53" s="185" t="s">
        <v>220</v>
      </c>
      <c r="H53" s="266" t="s">
        <v>178</v>
      </c>
      <c r="I53" s="274">
        <v>9.3249999999999993</v>
      </c>
      <c r="J53" s="255">
        <v>1818826.139</v>
      </c>
      <c r="K53" s="256">
        <f>+I53*J53</f>
        <v>16960553.746174999</v>
      </c>
      <c r="L53" s="178"/>
    </row>
    <row r="54" spans="2:12" s="176" customFormat="1" ht="12.75" x14ac:dyDescent="0.2">
      <c r="B54" s="177"/>
      <c r="C54" s="250"/>
      <c r="D54" s="251" t="s">
        <v>221</v>
      </c>
      <c r="E54" s="251" t="s">
        <v>222</v>
      </c>
      <c r="F54" s="251"/>
      <c r="G54" s="185" t="s">
        <v>223</v>
      </c>
      <c r="H54" s="266" t="s">
        <v>104</v>
      </c>
      <c r="I54" s="274">
        <v>380.81</v>
      </c>
      <c r="J54" s="257">
        <v>236171.97500000001</v>
      </c>
      <c r="K54" s="258">
        <f>+I54*J54</f>
        <v>89936649.79975</v>
      </c>
      <c r="L54" s="178"/>
    </row>
    <row r="55" spans="2:12" s="176" customFormat="1" ht="27.75" customHeight="1" x14ac:dyDescent="0.2">
      <c r="B55" s="177"/>
      <c r="C55" s="250"/>
      <c r="D55" s="266" t="s">
        <v>224</v>
      </c>
      <c r="E55" s="266"/>
      <c r="F55" s="266" t="s">
        <v>225</v>
      </c>
      <c r="G55" s="185" t="s">
        <v>226</v>
      </c>
      <c r="H55" s="266" t="s">
        <v>124</v>
      </c>
      <c r="I55" s="274">
        <v>1349</v>
      </c>
      <c r="J55" s="255">
        <v>13314.3218</v>
      </c>
      <c r="K55" s="256">
        <f>+I55*J55</f>
        <v>17961020.108199999</v>
      </c>
      <c r="L55" s="178"/>
    </row>
    <row r="56" spans="2:12" s="176" customFormat="1" ht="27.75" customHeight="1" x14ac:dyDescent="0.2">
      <c r="B56" s="177"/>
      <c r="C56" s="250"/>
      <c r="D56" s="251" t="s">
        <v>227</v>
      </c>
      <c r="E56" s="266"/>
      <c r="F56" s="266" t="s">
        <v>225</v>
      </c>
      <c r="G56" s="185" t="s">
        <v>228</v>
      </c>
      <c r="H56" s="266" t="s">
        <v>124</v>
      </c>
      <c r="I56" s="274">
        <v>1349</v>
      </c>
      <c r="J56" s="255">
        <v>8997.2610000000004</v>
      </c>
      <c r="K56" s="256">
        <f>+I56*J56</f>
        <v>12137305.089</v>
      </c>
      <c r="L56" s="178"/>
    </row>
    <row r="57" spans="2:12" s="176" customFormat="1" ht="27.75" customHeight="1" x14ac:dyDescent="0.2">
      <c r="B57" s="177"/>
      <c r="C57" s="250"/>
      <c r="D57" s="266" t="s">
        <v>229</v>
      </c>
      <c r="E57" s="266"/>
      <c r="F57" s="275" t="s">
        <v>230</v>
      </c>
      <c r="G57" s="185" t="s">
        <v>231</v>
      </c>
      <c r="H57" s="266" t="s">
        <v>232</v>
      </c>
      <c r="I57" s="274">
        <v>59944.203812787142</v>
      </c>
      <c r="J57" s="255">
        <v>31348.642</v>
      </c>
      <c r="K57" s="258">
        <f>+I57*J57</f>
        <v>1879169385.3020992</v>
      </c>
      <c r="L57" s="178"/>
    </row>
    <row r="58" spans="2:12" s="176" customFormat="1" ht="30" customHeight="1" thickBot="1" x14ac:dyDescent="0.25">
      <c r="B58" s="177"/>
      <c r="C58" s="276" t="s">
        <v>14</v>
      </c>
      <c r="D58" s="277"/>
      <c r="E58" s="277"/>
      <c r="F58" s="277"/>
      <c r="G58" s="186"/>
      <c r="H58" s="277"/>
      <c r="I58" s="261"/>
      <c r="J58" s="278"/>
      <c r="K58" s="263">
        <f>SUM(K53:K57)</f>
        <v>2016164914.0452242</v>
      </c>
      <c r="L58" s="178"/>
    </row>
    <row r="59" spans="2:12" s="176" customFormat="1" ht="13.5" thickBot="1" x14ac:dyDescent="0.25">
      <c r="B59" s="177"/>
      <c r="C59" s="246" t="s">
        <v>233</v>
      </c>
      <c r="D59" s="247" t="s">
        <v>234</v>
      </c>
      <c r="E59" s="264"/>
      <c r="F59" s="264"/>
      <c r="G59" s="181"/>
      <c r="H59" s="247"/>
      <c r="I59" s="247"/>
      <c r="J59" s="272"/>
      <c r="K59" s="279"/>
      <c r="L59" s="178"/>
    </row>
    <row r="60" spans="2:12" s="176" customFormat="1" ht="27" customHeight="1" x14ac:dyDescent="0.2">
      <c r="B60" s="177"/>
      <c r="C60" s="250"/>
      <c r="D60" s="266" t="s">
        <v>235</v>
      </c>
      <c r="E60" s="266"/>
      <c r="F60" s="275" t="s">
        <v>236</v>
      </c>
      <c r="G60" s="185" t="s">
        <v>237</v>
      </c>
      <c r="H60" s="266" t="s">
        <v>104</v>
      </c>
      <c r="I60" s="261">
        <v>38.035000000000004</v>
      </c>
      <c r="J60" s="255">
        <v>215064.58999999997</v>
      </c>
      <c r="K60" s="256">
        <f>+I60*J60</f>
        <v>8179981.6806499995</v>
      </c>
      <c r="L60" s="178"/>
    </row>
    <row r="61" spans="2:12" s="176" customFormat="1" ht="38.25" customHeight="1" x14ac:dyDescent="0.2">
      <c r="B61" s="177"/>
      <c r="C61" s="250"/>
      <c r="D61" s="266" t="s">
        <v>238</v>
      </c>
      <c r="E61" s="266"/>
      <c r="F61" s="275" t="s">
        <v>239</v>
      </c>
      <c r="G61" s="185" t="s">
        <v>240</v>
      </c>
      <c r="H61" s="266" t="s">
        <v>104</v>
      </c>
      <c r="I61" s="261">
        <v>62.8</v>
      </c>
      <c r="J61" s="255">
        <v>225642.56</v>
      </c>
      <c r="K61" s="256">
        <f>+I61*J61</f>
        <v>14170352.767999999</v>
      </c>
      <c r="L61" s="178"/>
    </row>
    <row r="62" spans="2:12" s="176" customFormat="1" ht="27" customHeight="1" x14ac:dyDescent="0.2">
      <c r="B62" s="177"/>
      <c r="C62" s="250"/>
      <c r="D62" s="266" t="s">
        <v>241</v>
      </c>
      <c r="E62" s="275" t="s">
        <v>242</v>
      </c>
      <c r="F62" s="275"/>
      <c r="G62" s="185" t="s">
        <v>243</v>
      </c>
      <c r="H62" s="266" t="s">
        <v>104</v>
      </c>
      <c r="I62" s="261">
        <v>392.024</v>
      </c>
      <c r="J62" s="255">
        <v>49995.231</v>
      </c>
      <c r="K62" s="256">
        <f>+I62*J62</f>
        <v>19599330.437543999</v>
      </c>
      <c r="L62" s="178"/>
    </row>
    <row r="63" spans="2:12" s="176" customFormat="1" ht="30" customHeight="1" x14ac:dyDescent="0.2">
      <c r="B63" s="177"/>
      <c r="C63" s="280"/>
      <c r="D63" s="266" t="s">
        <v>244</v>
      </c>
      <c r="E63" s="266" t="s">
        <v>245</v>
      </c>
      <c r="F63" s="266"/>
      <c r="G63" s="185" t="s">
        <v>246</v>
      </c>
      <c r="H63" s="266" t="s">
        <v>108</v>
      </c>
      <c r="I63" s="274">
        <v>1229.5999999999999</v>
      </c>
      <c r="J63" s="257">
        <v>31190.925999999999</v>
      </c>
      <c r="K63" s="258">
        <f>+I63*J63</f>
        <v>38352362.6096</v>
      </c>
      <c r="L63" s="178"/>
    </row>
    <row r="64" spans="2:12" s="176" customFormat="1" ht="30" customHeight="1" thickBot="1" x14ac:dyDescent="0.25">
      <c r="B64" s="177"/>
      <c r="C64" s="259" t="s">
        <v>14</v>
      </c>
      <c r="D64" s="281"/>
      <c r="E64" s="281"/>
      <c r="F64" s="281"/>
      <c r="G64" s="187"/>
      <c r="H64" s="282"/>
      <c r="I64" s="261"/>
      <c r="J64" s="262"/>
      <c r="K64" s="263">
        <f>SUM(K60:K63)</f>
        <v>80302027.495793998</v>
      </c>
      <c r="L64" s="178"/>
    </row>
    <row r="65" spans="2:12" s="176" customFormat="1" ht="13.5" thickBot="1" x14ac:dyDescent="0.25">
      <c r="B65" s="177"/>
      <c r="C65" s="246" t="s">
        <v>247</v>
      </c>
      <c r="D65" s="247" t="s">
        <v>248</v>
      </c>
      <c r="E65" s="264"/>
      <c r="F65" s="264"/>
      <c r="G65" s="181"/>
      <c r="H65" s="247"/>
      <c r="I65" s="247"/>
      <c r="J65" s="272"/>
      <c r="K65" s="273"/>
      <c r="L65" s="178"/>
    </row>
    <row r="66" spans="2:12" s="176" customFormat="1" ht="17.25" customHeight="1" x14ac:dyDescent="0.2">
      <c r="B66" s="177"/>
      <c r="C66" s="250"/>
      <c r="D66" s="266" t="s">
        <v>249</v>
      </c>
      <c r="E66" s="251" t="s">
        <v>250</v>
      </c>
      <c r="F66" s="251"/>
      <c r="G66" s="188" t="s">
        <v>251</v>
      </c>
      <c r="H66" s="251" t="s">
        <v>108</v>
      </c>
      <c r="I66" s="261">
        <v>903.22</v>
      </c>
      <c r="J66" s="255">
        <v>16636.633000000002</v>
      </c>
      <c r="K66" s="256">
        <f>+I66*J66</f>
        <v>15026539.658260003</v>
      </c>
      <c r="L66" s="178"/>
    </row>
    <row r="67" spans="2:12" s="176" customFormat="1" ht="30" customHeight="1" thickBot="1" x14ac:dyDescent="0.25">
      <c r="B67" s="177"/>
      <c r="C67" s="259" t="s">
        <v>14</v>
      </c>
      <c r="D67" s="269"/>
      <c r="E67" s="270"/>
      <c r="F67" s="270"/>
      <c r="G67" s="184"/>
      <c r="H67" s="269"/>
      <c r="I67" s="261"/>
      <c r="J67" s="271"/>
      <c r="K67" s="263">
        <f>SUM(K66)</f>
        <v>15026539.658260003</v>
      </c>
      <c r="L67" s="178"/>
    </row>
    <row r="68" spans="2:12" s="176" customFormat="1" ht="13.5" thickBot="1" x14ac:dyDescent="0.25">
      <c r="B68" s="177"/>
      <c r="C68" s="246" t="s">
        <v>252</v>
      </c>
      <c r="D68" s="247" t="s">
        <v>253</v>
      </c>
      <c r="E68" s="264"/>
      <c r="F68" s="264"/>
      <c r="G68" s="181"/>
      <c r="H68" s="247"/>
      <c r="I68" s="247"/>
      <c r="J68" s="272"/>
      <c r="K68" s="273"/>
      <c r="L68" s="178"/>
    </row>
    <row r="69" spans="2:12" s="176" customFormat="1" ht="18.75" customHeight="1" x14ac:dyDescent="0.2">
      <c r="B69" s="177"/>
      <c r="C69" s="250"/>
      <c r="D69" s="266" t="s">
        <v>254</v>
      </c>
      <c r="E69" s="266" t="s">
        <v>255</v>
      </c>
      <c r="F69" s="266"/>
      <c r="G69" s="185" t="s">
        <v>256</v>
      </c>
      <c r="H69" s="266" t="s">
        <v>108</v>
      </c>
      <c r="I69" s="261">
        <v>22.1</v>
      </c>
      <c r="J69" s="255">
        <v>72111.182000000001</v>
      </c>
      <c r="K69" s="256">
        <f t="shared" ref="K69:K86" si="2">+I69*J69</f>
        <v>1593657.1222000001</v>
      </c>
      <c r="L69" s="178"/>
    </row>
    <row r="70" spans="2:12" s="176" customFormat="1" ht="18.75" customHeight="1" x14ac:dyDescent="0.2">
      <c r="B70" s="177"/>
      <c r="C70" s="250"/>
      <c r="D70" s="251" t="s">
        <v>257</v>
      </c>
      <c r="E70" s="266" t="s">
        <v>258</v>
      </c>
      <c r="F70" s="266"/>
      <c r="G70" s="185" t="s">
        <v>259</v>
      </c>
      <c r="H70" s="266" t="s">
        <v>108</v>
      </c>
      <c r="I70" s="261">
        <v>14.9</v>
      </c>
      <c r="J70" s="255">
        <v>78184.483000000007</v>
      </c>
      <c r="K70" s="256">
        <f t="shared" si="2"/>
        <v>1164948.7967000001</v>
      </c>
      <c r="L70" s="178"/>
    </row>
    <row r="71" spans="2:12" s="176" customFormat="1" ht="18.75" customHeight="1" x14ac:dyDescent="0.2">
      <c r="B71" s="177"/>
      <c r="C71" s="250"/>
      <c r="D71" s="283" t="s">
        <v>260</v>
      </c>
      <c r="E71" s="283" t="s">
        <v>261</v>
      </c>
      <c r="F71" s="283"/>
      <c r="G71" s="189" t="s">
        <v>262</v>
      </c>
      <c r="H71" s="266" t="s">
        <v>108</v>
      </c>
      <c r="I71" s="274">
        <v>10</v>
      </c>
      <c r="J71" s="257">
        <v>56324.111999999994</v>
      </c>
      <c r="K71" s="258">
        <f t="shared" si="2"/>
        <v>563241.11999999988</v>
      </c>
      <c r="L71" s="178"/>
    </row>
    <row r="72" spans="2:12" s="176" customFormat="1" ht="18.75" customHeight="1" x14ac:dyDescent="0.2">
      <c r="B72" s="177"/>
      <c r="C72" s="250"/>
      <c r="D72" s="284" t="s">
        <v>263</v>
      </c>
      <c r="E72" s="283" t="s">
        <v>264</v>
      </c>
      <c r="F72" s="283"/>
      <c r="G72" s="189" t="s">
        <v>265</v>
      </c>
      <c r="H72" s="266" t="s">
        <v>108</v>
      </c>
      <c r="I72" s="274">
        <v>7.45</v>
      </c>
      <c r="J72" s="257">
        <v>39429.572</v>
      </c>
      <c r="K72" s="258">
        <f t="shared" si="2"/>
        <v>293750.31140000001</v>
      </c>
      <c r="L72" s="178"/>
    </row>
    <row r="73" spans="2:12" s="176" customFormat="1" ht="18.75" customHeight="1" x14ac:dyDescent="0.2">
      <c r="B73" s="177"/>
      <c r="C73" s="250"/>
      <c r="D73" s="283" t="s">
        <v>266</v>
      </c>
      <c r="E73" s="283" t="s">
        <v>267</v>
      </c>
      <c r="F73" s="283"/>
      <c r="G73" s="189" t="s">
        <v>268</v>
      </c>
      <c r="H73" s="266" t="s">
        <v>117</v>
      </c>
      <c r="I73" s="274">
        <v>20.8013104591986</v>
      </c>
      <c r="J73" s="257">
        <v>146132.97399999999</v>
      </c>
      <c r="K73" s="258">
        <f t="shared" si="2"/>
        <v>3039757.3604999967</v>
      </c>
      <c r="L73" s="178"/>
    </row>
    <row r="74" spans="2:12" s="176" customFormat="1" ht="18.75" customHeight="1" x14ac:dyDescent="0.2">
      <c r="B74" s="177"/>
      <c r="C74" s="250"/>
      <c r="D74" s="284" t="s">
        <v>269</v>
      </c>
      <c r="E74" s="283" t="s">
        <v>270</v>
      </c>
      <c r="F74" s="283"/>
      <c r="G74" s="189" t="s">
        <v>271</v>
      </c>
      <c r="H74" s="266" t="s">
        <v>108</v>
      </c>
      <c r="I74" s="274">
        <v>25.9</v>
      </c>
      <c r="J74" s="257">
        <v>73441.692999999999</v>
      </c>
      <c r="K74" s="258">
        <f t="shared" si="2"/>
        <v>1902139.8487</v>
      </c>
      <c r="L74" s="178"/>
    </row>
    <row r="75" spans="2:12" s="176" customFormat="1" ht="18.75" customHeight="1" x14ac:dyDescent="0.2">
      <c r="B75" s="177"/>
      <c r="C75" s="250"/>
      <c r="D75" s="266" t="s">
        <v>272</v>
      </c>
      <c r="E75" s="266" t="s">
        <v>273</v>
      </c>
      <c r="F75" s="266"/>
      <c r="G75" s="185" t="s">
        <v>274</v>
      </c>
      <c r="H75" s="266" t="s">
        <v>108</v>
      </c>
      <c r="I75" s="274">
        <v>20.5</v>
      </c>
      <c r="J75" s="255">
        <v>41439.618999999999</v>
      </c>
      <c r="K75" s="256">
        <f t="shared" si="2"/>
        <v>849512.18949999998</v>
      </c>
      <c r="L75" s="178"/>
    </row>
    <row r="76" spans="2:12" s="176" customFormat="1" ht="18.75" customHeight="1" x14ac:dyDescent="0.2">
      <c r="B76" s="177"/>
      <c r="C76" s="250"/>
      <c r="D76" s="251" t="s">
        <v>275</v>
      </c>
      <c r="E76" s="266" t="s">
        <v>276</v>
      </c>
      <c r="F76" s="266"/>
      <c r="G76" s="185" t="s">
        <v>277</v>
      </c>
      <c r="H76" s="266" t="s">
        <v>108</v>
      </c>
      <c r="I76" s="274">
        <v>22</v>
      </c>
      <c r="J76" s="255">
        <v>27861.638999999999</v>
      </c>
      <c r="K76" s="256">
        <f t="shared" si="2"/>
        <v>612956.05799999996</v>
      </c>
      <c r="L76" s="178"/>
    </row>
    <row r="77" spans="2:12" s="176" customFormat="1" ht="18.75" customHeight="1" x14ac:dyDescent="0.2">
      <c r="B77" s="177"/>
      <c r="C77" s="250"/>
      <c r="D77" s="266" t="s">
        <v>278</v>
      </c>
      <c r="E77" s="266" t="s">
        <v>279</v>
      </c>
      <c r="F77" s="266"/>
      <c r="G77" s="185" t="s">
        <v>280</v>
      </c>
      <c r="H77" s="266" t="s">
        <v>108</v>
      </c>
      <c r="I77" s="261">
        <v>4</v>
      </c>
      <c r="J77" s="255">
        <v>17501.679</v>
      </c>
      <c r="K77" s="256">
        <f t="shared" si="2"/>
        <v>70006.716</v>
      </c>
      <c r="L77" s="178"/>
    </row>
    <row r="78" spans="2:12" s="176" customFormat="1" ht="18.75" customHeight="1" x14ac:dyDescent="0.2">
      <c r="B78" s="177"/>
      <c r="C78" s="250"/>
      <c r="D78" s="251" t="s">
        <v>281</v>
      </c>
      <c r="E78" s="266" t="s">
        <v>282</v>
      </c>
      <c r="F78" s="266"/>
      <c r="G78" s="185" t="s">
        <v>283</v>
      </c>
      <c r="H78" s="266" t="s">
        <v>108</v>
      </c>
      <c r="I78" s="261">
        <v>21</v>
      </c>
      <c r="J78" s="255">
        <v>13774.514000000001</v>
      </c>
      <c r="K78" s="256">
        <f t="shared" si="2"/>
        <v>289264.79399999999</v>
      </c>
      <c r="L78" s="178"/>
    </row>
    <row r="79" spans="2:12" s="176" customFormat="1" ht="18.75" customHeight="1" x14ac:dyDescent="0.2">
      <c r="B79" s="177"/>
      <c r="C79" s="250"/>
      <c r="D79" s="266" t="s">
        <v>284</v>
      </c>
      <c r="E79" s="266" t="s">
        <v>285</v>
      </c>
      <c r="F79" s="266"/>
      <c r="G79" s="185" t="s">
        <v>286</v>
      </c>
      <c r="H79" s="266" t="s">
        <v>108</v>
      </c>
      <c r="I79" s="261">
        <v>40</v>
      </c>
      <c r="J79" s="255">
        <v>9813.244999999999</v>
      </c>
      <c r="K79" s="256">
        <f t="shared" si="2"/>
        <v>392529.79999999993</v>
      </c>
      <c r="L79" s="178"/>
    </row>
    <row r="80" spans="2:12" s="176" customFormat="1" ht="27" customHeight="1" x14ac:dyDescent="0.2">
      <c r="B80" s="177"/>
      <c r="C80" s="250"/>
      <c r="D80" s="251" t="s">
        <v>287</v>
      </c>
      <c r="E80" s="266"/>
      <c r="F80" s="275" t="s">
        <v>288</v>
      </c>
      <c r="G80" s="185" t="s">
        <v>289</v>
      </c>
      <c r="H80" s="266" t="s">
        <v>117</v>
      </c>
      <c r="I80" s="274">
        <v>4</v>
      </c>
      <c r="J80" s="257">
        <v>184737.8</v>
      </c>
      <c r="K80" s="258">
        <f t="shared" si="2"/>
        <v>738951.2</v>
      </c>
      <c r="L80" s="178"/>
    </row>
    <row r="81" spans="2:12" s="176" customFormat="1" ht="27" customHeight="1" x14ac:dyDescent="0.2">
      <c r="B81" s="177"/>
      <c r="C81" s="250"/>
      <c r="D81" s="266" t="s">
        <v>290</v>
      </c>
      <c r="E81" s="266"/>
      <c r="F81" s="275" t="s">
        <v>291</v>
      </c>
      <c r="G81" s="185" t="s">
        <v>292</v>
      </c>
      <c r="H81" s="266" t="s">
        <v>117</v>
      </c>
      <c r="I81" s="274">
        <v>2</v>
      </c>
      <c r="J81" s="257">
        <v>415619.50300000003</v>
      </c>
      <c r="K81" s="258">
        <f t="shared" si="2"/>
        <v>831239.00600000005</v>
      </c>
      <c r="L81" s="178"/>
    </row>
    <row r="82" spans="2:12" s="176" customFormat="1" ht="27" customHeight="1" x14ac:dyDescent="0.2">
      <c r="B82" s="177"/>
      <c r="C82" s="250"/>
      <c r="D82" s="251" t="s">
        <v>293</v>
      </c>
      <c r="E82" s="266"/>
      <c r="F82" s="275" t="s">
        <v>294</v>
      </c>
      <c r="G82" s="185" t="s">
        <v>295</v>
      </c>
      <c r="H82" s="266" t="s">
        <v>117</v>
      </c>
      <c r="I82" s="274">
        <v>4</v>
      </c>
      <c r="J82" s="257">
        <v>786777.62800000003</v>
      </c>
      <c r="K82" s="258">
        <f t="shared" si="2"/>
        <v>3147110.5120000001</v>
      </c>
      <c r="L82" s="178"/>
    </row>
    <row r="83" spans="2:12" s="176" customFormat="1" ht="21" customHeight="1" x14ac:dyDescent="0.2">
      <c r="B83" s="177"/>
      <c r="C83" s="250"/>
      <c r="D83" s="266" t="s">
        <v>296</v>
      </c>
      <c r="E83" s="266" t="s">
        <v>297</v>
      </c>
      <c r="F83" s="266"/>
      <c r="G83" s="185" t="s">
        <v>298</v>
      </c>
      <c r="H83" s="266" t="s">
        <v>108</v>
      </c>
      <c r="I83" s="274">
        <v>61</v>
      </c>
      <c r="J83" s="257">
        <v>37708.892</v>
      </c>
      <c r="K83" s="258">
        <f t="shared" si="2"/>
        <v>2300242.412</v>
      </c>
      <c r="L83" s="178"/>
    </row>
    <row r="84" spans="2:12" s="176" customFormat="1" ht="21" customHeight="1" x14ac:dyDescent="0.2">
      <c r="B84" s="177"/>
      <c r="C84" s="250"/>
      <c r="D84" s="251" t="s">
        <v>299</v>
      </c>
      <c r="E84" s="266" t="s">
        <v>300</v>
      </c>
      <c r="F84" s="266"/>
      <c r="G84" s="185" t="s">
        <v>301</v>
      </c>
      <c r="H84" s="266" t="s">
        <v>117</v>
      </c>
      <c r="I84" s="261">
        <v>23</v>
      </c>
      <c r="J84" s="255">
        <v>107411.2</v>
      </c>
      <c r="K84" s="258">
        <f t="shared" si="2"/>
        <v>2470457.6</v>
      </c>
      <c r="L84" s="178"/>
    </row>
    <row r="85" spans="2:12" s="176" customFormat="1" ht="21" customHeight="1" x14ac:dyDescent="0.2">
      <c r="B85" s="177"/>
      <c r="C85" s="250"/>
      <c r="D85" s="266" t="s">
        <v>302</v>
      </c>
      <c r="E85" s="266" t="s">
        <v>303</v>
      </c>
      <c r="F85" s="266"/>
      <c r="G85" s="185" t="s">
        <v>304</v>
      </c>
      <c r="H85" s="266" t="s">
        <v>117</v>
      </c>
      <c r="I85" s="274">
        <v>6</v>
      </c>
      <c r="J85" s="257">
        <v>155369.383</v>
      </c>
      <c r="K85" s="258">
        <f t="shared" si="2"/>
        <v>932216.29799999995</v>
      </c>
      <c r="L85" s="178"/>
    </row>
    <row r="86" spans="2:12" s="176" customFormat="1" ht="21" customHeight="1" x14ac:dyDescent="0.2">
      <c r="B86" s="177"/>
      <c r="C86" s="250"/>
      <c r="D86" s="266" t="s">
        <v>305</v>
      </c>
      <c r="E86" s="266" t="s">
        <v>306</v>
      </c>
      <c r="F86" s="266"/>
      <c r="G86" s="185" t="s">
        <v>307</v>
      </c>
      <c r="H86" s="266" t="s">
        <v>117</v>
      </c>
      <c r="I86" s="274">
        <v>5</v>
      </c>
      <c r="J86" s="257">
        <v>210393.18300000002</v>
      </c>
      <c r="K86" s="258">
        <f t="shared" si="2"/>
        <v>1051965.915</v>
      </c>
      <c r="L86" s="178"/>
    </row>
    <row r="87" spans="2:12" s="176" customFormat="1" ht="30" customHeight="1" thickBot="1" x14ac:dyDescent="0.25">
      <c r="B87" s="177"/>
      <c r="C87" s="276" t="s">
        <v>14</v>
      </c>
      <c r="D87" s="277"/>
      <c r="E87" s="277"/>
      <c r="F87" s="277"/>
      <c r="G87" s="186"/>
      <c r="H87" s="277"/>
      <c r="I87" s="261"/>
      <c r="J87" s="278"/>
      <c r="K87" s="263">
        <f>SUM(K69:K86)</f>
        <v>22243947.059999999</v>
      </c>
      <c r="L87" s="178"/>
    </row>
    <row r="88" spans="2:12" s="176" customFormat="1" ht="13.5" thickBot="1" x14ac:dyDescent="0.25">
      <c r="B88" s="177"/>
      <c r="C88" s="246" t="s">
        <v>308</v>
      </c>
      <c r="D88" s="247" t="s">
        <v>309</v>
      </c>
      <c r="E88" s="264"/>
      <c r="F88" s="264"/>
      <c r="G88" s="181"/>
      <c r="H88" s="247"/>
      <c r="I88" s="247"/>
      <c r="J88" s="272"/>
      <c r="K88" s="273"/>
      <c r="L88" s="178"/>
    </row>
    <row r="89" spans="2:12" s="176" customFormat="1" ht="16.5" customHeight="1" x14ac:dyDescent="0.2">
      <c r="B89" s="177"/>
      <c r="C89" s="250"/>
      <c r="D89" s="266" t="s">
        <v>310</v>
      </c>
      <c r="E89" s="266"/>
      <c r="F89" s="266" t="s">
        <v>225</v>
      </c>
      <c r="G89" s="185" t="s">
        <v>311</v>
      </c>
      <c r="H89" s="266" t="s">
        <v>117</v>
      </c>
      <c r="I89" s="261">
        <v>1</v>
      </c>
      <c r="J89" s="255">
        <v>1765357.4380000001</v>
      </c>
      <c r="K89" s="256">
        <f t="shared" ref="K89:K102" si="3">+I89*J89</f>
        <v>1765357.4380000001</v>
      </c>
      <c r="L89" s="178"/>
    </row>
    <row r="90" spans="2:12" s="176" customFormat="1" ht="16.5" customHeight="1" x14ac:dyDescent="0.2">
      <c r="B90" s="177"/>
      <c r="C90" s="250"/>
      <c r="D90" s="266" t="s">
        <v>312</v>
      </c>
      <c r="E90" s="266"/>
      <c r="F90" s="266" t="s">
        <v>225</v>
      </c>
      <c r="G90" s="185" t="s">
        <v>313</v>
      </c>
      <c r="H90" s="266" t="s">
        <v>117</v>
      </c>
      <c r="I90" s="261">
        <v>24</v>
      </c>
      <c r="J90" s="255">
        <v>307024.67249999999</v>
      </c>
      <c r="K90" s="256">
        <f t="shared" si="3"/>
        <v>7368592.1399999997</v>
      </c>
      <c r="L90" s="178"/>
    </row>
    <row r="91" spans="2:12" s="176" customFormat="1" ht="16.5" customHeight="1" x14ac:dyDescent="0.2">
      <c r="B91" s="177"/>
      <c r="C91" s="250"/>
      <c r="D91" s="266" t="s">
        <v>314</v>
      </c>
      <c r="E91" s="266"/>
      <c r="F91" s="266" t="s">
        <v>225</v>
      </c>
      <c r="G91" s="185" t="s">
        <v>315</v>
      </c>
      <c r="H91" s="266" t="s">
        <v>117</v>
      </c>
      <c r="I91" s="261">
        <v>15</v>
      </c>
      <c r="J91" s="255">
        <v>1275312.9519</v>
      </c>
      <c r="K91" s="256">
        <f t="shared" si="3"/>
        <v>19129694.278499998</v>
      </c>
      <c r="L91" s="178"/>
    </row>
    <row r="92" spans="2:12" s="176" customFormat="1" ht="16.5" customHeight="1" x14ac:dyDescent="0.2">
      <c r="B92" s="177"/>
      <c r="C92" s="250"/>
      <c r="D92" s="266" t="s">
        <v>316</v>
      </c>
      <c r="E92" s="266"/>
      <c r="F92" s="266" t="s">
        <v>225</v>
      </c>
      <c r="G92" s="185" t="s">
        <v>317</v>
      </c>
      <c r="H92" s="266" t="s">
        <v>117</v>
      </c>
      <c r="I92" s="274">
        <v>7</v>
      </c>
      <c r="J92" s="257">
        <v>405527.88249999995</v>
      </c>
      <c r="K92" s="258">
        <f t="shared" si="3"/>
        <v>2838695.1774999998</v>
      </c>
      <c r="L92" s="178"/>
    </row>
    <row r="93" spans="2:12" s="176" customFormat="1" ht="16.5" customHeight="1" x14ac:dyDescent="0.2">
      <c r="B93" s="177"/>
      <c r="C93" s="250"/>
      <c r="D93" s="266" t="s">
        <v>318</v>
      </c>
      <c r="E93" s="266" t="s">
        <v>319</v>
      </c>
      <c r="F93" s="266"/>
      <c r="G93" s="185" t="s">
        <v>320</v>
      </c>
      <c r="H93" s="266" t="s">
        <v>117</v>
      </c>
      <c r="I93" s="261">
        <v>7</v>
      </c>
      <c r="J93" s="255">
        <v>139265.568</v>
      </c>
      <c r="K93" s="256">
        <f t="shared" si="3"/>
        <v>974858.97600000002</v>
      </c>
      <c r="L93" s="178"/>
    </row>
    <row r="94" spans="2:12" s="176" customFormat="1" ht="16.5" customHeight="1" x14ac:dyDescent="0.2">
      <c r="B94" s="177"/>
      <c r="C94" s="250"/>
      <c r="D94" s="266" t="s">
        <v>321</v>
      </c>
      <c r="E94" s="266" t="s">
        <v>322</v>
      </c>
      <c r="F94" s="266"/>
      <c r="G94" s="185" t="s">
        <v>323</v>
      </c>
      <c r="H94" s="266" t="s">
        <v>117</v>
      </c>
      <c r="I94" s="261">
        <v>4</v>
      </c>
      <c r="J94" s="255">
        <v>221020.83900000001</v>
      </c>
      <c r="K94" s="256">
        <f t="shared" si="3"/>
        <v>884083.35600000003</v>
      </c>
      <c r="L94" s="178"/>
    </row>
    <row r="95" spans="2:12" s="176" customFormat="1" ht="16.5" customHeight="1" x14ac:dyDescent="0.2">
      <c r="B95" s="177"/>
      <c r="C95" s="250"/>
      <c r="D95" s="266" t="s">
        <v>324</v>
      </c>
      <c r="E95" s="266" t="s">
        <v>325</v>
      </c>
      <c r="F95" s="266"/>
      <c r="G95" s="185" t="s">
        <v>326</v>
      </c>
      <c r="H95" s="266" t="s">
        <v>117</v>
      </c>
      <c r="I95" s="261">
        <v>43</v>
      </c>
      <c r="J95" s="255">
        <v>155088.15400000001</v>
      </c>
      <c r="K95" s="256">
        <f t="shared" si="3"/>
        <v>6668790.6220000004</v>
      </c>
      <c r="L95" s="178"/>
    </row>
    <row r="96" spans="2:12" s="176" customFormat="1" ht="16.5" customHeight="1" x14ac:dyDescent="0.2">
      <c r="B96" s="177"/>
      <c r="C96" s="250"/>
      <c r="D96" s="283" t="s">
        <v>327</v>
      </c>
      <c r="E96" s="283" t="s">
        <v>328</v>
      </c>
      <c r="F96" s="283"/>
      <c r="G96" s="189" t="s">
        <v>329</v>
      </c>
      <c r="H96" s="283" t="s">
        <v>117</v>
      </c>
      <c r="I96" s="285">
        <v>2</v>
      </c>
      <c r="J96" s="286">
        <v>435580.587</v>
      </c>
      <c r="K96" s="258">
        <f t="shared" si="3"/>
        <v>871161.174</v>
      </c>
      <c r="L96" s="178"/>
    </row>
    <row r="97" spans="2:12" s="176" customFormat="1" ht="16.5" customHeight="1" x14ac:dyDescent="0.2">
      <c r="B97" s="177"/>
      <c r="C97" s="250"/>
      <c r="D97" s="283" t="s">
        <v>330</v>
      </c>
      <c r="E97" s="283" t="s">
        <v>331</v>
      </c>
      <c r="F97" s="283"/>
      <c r="G97" s="189" t="s">
        <v>332</v>
      </c>
      <c r="H97" s="283" t="s">
        <v>117</v>
      </c>
      <c r="I97" s="285">
        <v>1</v>
      </c>
      <c r="J97" s="286">
        <v>488972.83500000002</v>
      </c>
      <c r="K97" s="258">
        <f t="shared" si="3"/>
        <v>488972.83500000002</v>
      </c>
      <c r="L97" s="178"/>
    </row>
    <row r="98" spans="2:12" s="176" customFormat="1" ht="16.5" customHeight="1" x14ac:dyDescent="0.2">
      <c r="B98" s="177"/>
      <c r="C98" s="250"/>
      <c r="D98" s="283" t="s">
        <v>333</v>
      </c>
      <c r="E98" s="283" t="s">
        <v>334</v>
      </c>
      <c r="F98" s="283"/>
      <c r="G98" s="189" t="s">
        <v>335</v>
      </c>
      <c r="H98" s="283" t="s">
        <v>117</v>
      </c>
      <c r="I98" s="285">
        <v>1</v>
      </c>
      <c r="J98" s="286">
        <v>846641.1590000001</v>
      </c>
      <c r="K98" s="258">
        <f t="shared" si="3"/>
        <v>846641.1590000001</v>
      </c>
      <c r="L98" s="178"/>
    </row>
    <row r="99" spans="2:12" s="176" customFormat="1" ht="16.5" customHeight="1" x14ac:dyDescent="0.2">
      <c r="B99" s="177"/>
      <c r="C99" s="250"/>
      <c r="D99" s="283" t="s">
        <v>336</v>
      </c>
      <c r="E99" s="283" t="s">
        <v>337</v>
      </c>
      <c r="F99" s="283"/>
      <c r="G99" s="189" t="s">
        <v>338</v>
      </c>
      <c r="H99" s="283" t="s">
        <v>117</v>
      </c>
      <c r="I99" s="285">
        <v>2</v>
      </c>
      <c r="J99" s="286">
        <v>363612.87300000002</v>
      </c>
      <c r="K99" s="258">
        <f t="shared" si="3"/>
        <v>727225.74600000004</v>
      </c>
      <c r="L99" s="178"/>
    </row>
    <row r="100" spans="2:12" s="176" customFormat="1" ht="16.5" customHeight="1" x14ac:dyDescent="0.2">
      <c r="B100" s="177"/>
      <c r="C100" s="250"/>
      <c r="D100" s="283" t="s">
        <v>339</v>
      </c>
      <c r="E100" s="283" t="s">
        <v>340</v>
      </c>
      <c r="F100" s="283"/>
      <c r="G100" s="189" t="s">
        <v>341</v>
      </c>
      <c r="H100" s="283" t="s">
        <v>117</v>
      </c>
      <c r="I100" s="285">
        <v>1</v>
      </c>
      <c r="J100" s="286">
        <v>579806.43500000006</v>
      </c>
      <c r="K100" s="258">
        <f t="shared" si="3"/>
        <v>579806.43500000006</v>
      </c>
      <c r="L100" s="178"/>
    </row>
    <row r="101" spans="2:12" s="176" customFormat="1" ht="16.5" customHeight="1" x14ac:dyDescent="0.2">
      <c r="B101" s="177"/>
      <c r="C101" s="250"/>
      <c r="D101" s="266" t="s">
        <v>342</v>
      </c>
      <c r="E101" s="266" t="s">
        <v>343</v>
      </c>
      <c r="F101" s="266"/>
      <c r="G101" s="185" t="s">
        <v>344</v>
      </c>
      <c r="H101" s="266" t="s">
        <v>108</v>
      </c>
      <c r="I101" s="261">
        <v>126.4</v>
      </c>
      <c r="J101" s="255">
        <v>11585.522000000001</v>
      </c>
      <c r="K101" s="256">
        <f t="shared" si="3"/>
        <v>1464409.9808000003</v>
      </c>
      <c r="L101" s="178"/>
    </row>
    <row r="102" spans="2:12" s="176" customFormat="1" ht="16.5" customHeight="1" x14ac:dyDescent="0.2">
      <c r="B102" s="177"/>
      <c r="C102" s="250"/>
      <c r="D102" s="266" t="s">
        <v>345</v>
      </c>
      <c r="E102" s="266" t="s">
        <v>346</v>
      </c>
      <c r="F102" s="266"/>
      <c r="G102" s="185" t="s">
        <v>347</v>
      </c>
      <c r="H102" s="266" t="s">
        <v>117</v>
      </c>
      <c r="I102" s="261">
        <v>1</v>
      </c>
      <c r="J102" s="255">
        <v>776852.86899999995</v>
      </c>
      <c r="K102" s="256">
        <f t="shared" si="3"/>
        <v>776852.86899999995</v>
      </c>
      <c r="L102" s="178"/>
    </row>
    <row r="103" spans="2:12" s="176" customFormat="1" ht="30" customHeight="1" thickBot="1" x14ac:dyDescent="0.25">
      <c r="B103" s="177"/>
      <c r="C103" s="259" t="s">
        <v>14</v>
      </c>
      <c r="D103" s="281"/>
      <c r="E103" s="281"/>
      <c r="F103" s="281"/>
      <c r="G103" s="187"/>
      <c r="H103" s="282"/>
      <c r="I103" s="261"/>
      <c r="J103" s="262"/>
      <c r="K103" s="263">
        <f>SUM(K89:K102)</f>
        <v>45385142.186800011</v>
      </c>
      <c r="L103" s="178"/>
    </row>
    <row r="104" spans="2:12" s="176" customFormat="1" ht="13.5" thickBot="1" x14ac:dyDescent="0.25">
      <c r="B104" s="177"/>
      <c r="C104" s="246" t="s">
        <v>348</v>
      </c>
      <c r="D104" s="247" t="s">
        <v>349</v>
      </c>
      <c r="E104" s="264"/>
      <c r="F104" s="264"/>
      <c r="G104" s="181"/>
      <c r="H104" s="247"/>
      <c r="I104" s="247"/>
      <c r="J104" s="272"/>
      <c r="K104" s="273"/>
      <c r="L104" s="178"/>
    </row>
    <row r="105" spans="2:12" s="176" customFormat="1" ht="15" customHeight="1" x14ac:dyDescent="0.2">
      <c r="B105" s="177"/>
      <c r="C105" s="250"/>
      <c r="D105" s="266" t="s">
        <v>350</v>
      </c>
      <c r="E105" s="251" t="s">
        <v>351</v>
      </c>
      <c r="F105" s="251"/>
      <c r="G105" s="188" t="s">
        <v>352</v>
      </c>
      <c r="H105" s="251" t="s">
        <v>108</v>
      </c>
      <c r="I105" s="261">
        <v>636.76</v>
      </c>
      <c r="J105" s="255">
        <v>10694.892</v>
      </c>
      <c r="K105" s="256">
        <f t="shared" ref="K105:K110" si="4">+I105*J105</f>
        <v>6810079.42992</v>
      </c>
      <c r="L105" s="178"/>
    </row>
    <row r="106" spans="2:12" s="176" customFormat="1" ht="15" customHeight="1" x14ac:dyDescent="0.2">
      <c r="B106" s="177"/>
      <c r="C106" s="250"/>
      <c r="D106" s="251" t="s">
        <v>353</v>
      </c>
      <c r="E106" s="251" t="s">
        <v>354</v>
      </c>
      <c r="F106" s="251"/>
      <c r="G106" s="188" t="s">
        <v>355</v>
      </c>
      <c r="H106" s="251" t="s">
        <v>104</v>
      </c>
      <c r="I106" s="261">
        <v>667.74</v>
      </c>
      <c r="J106" s="255">
        <v>41736.851000000002</v>
      </c>
      <c r="K106" s="256">
        <f t="shared" si="4"/>
        <v>27869364.886740003</v>
      </c>
      <c r="L106" s="178"/>
    </row>
    <row r="107" spans="2:12" s="176" customFormat="1" ht="30" customHeight="1" x14ac:dyDescent="0.2">
      <c r="B107" s="177"/>
      <c r="C107" s="250"/>
      <c r="D107" s="266" t="s">
        <v>356</v>
      </c>
      <c r="E107" s="251" t="s">
        <v>357</v>
      </c>
      <c r="F107" s="251"/>
      <c r="G107" s="188" t="s">
        <v>358</v>
      </c>
      <c r="H107" s="251" t="s">
        <v>104</v>
      </c>
      <c r="I107" s="261">
        <v>777.25199999999995</v>
      </c>
      <c r="J107" s="255">
        <v>22686.130999999998</v>
      </c>
      <c r="K107" s="256">
        <f t="shared" si="4"/>
        <v>17632840.692011997</v>
      </c>
      <c r="L107" s="178"/>
    </row>
    <row r="108" spans="2:12" s="176" customFormat="1" ht="30" customHeight="1" x14ac:dyDescent="0.2">
      <c r="B108" s="177"/>
      <c r="C108" s="250"/>
      <c r="D108" s="251" t="s">
        <v>359</v>
      </c>
      <c r="E108" s="251"/>
      <c r="F108" s="275" t="s">
        <v>360</v>
      </c>
      <c r="G108" s="188" t="s">
        <v>361</v>
      </c>
      <c r="H108" s="284" t="s">
        <v>108</v>
      </c>
      <c r="I108" s="274">
        <v>309.29939999999999</v>
      </c>
      <c r="J108" s="257">
        <v>44785</v>
      </c>
      <c r="K108" s="258">
        <f t="shared" si="4"/>
        <v>13851973.628999999</v>
      </c>
      <c r="L108" s="178"/>
    </row>
    <row r="109" spans="2:12" s="176" customFormat="1" ht="17.25" customHeight="1" x14ac:dyDescent="0.2">
      <c r="B109" s="177"/>
      <c r="C109" s="250"/>
      <c r="D109" s="266" t="s">
        <v>362</v>
      </c>
      <c r="E109" s="251" t="s">
        <v>363</v>
      </c>
      <c r="F109" s="251"/>
      <c r="G109" s="188" t="s">
        <v>364</v>
      </c>
      <c r="H109" s="251" t="s">
        <v>104</v>
      </c>
      <c r="I109" s="261">
        <v>777.25199999999995</v>
      </c>
      <c r="J109" s="255">
        <v>14702.518999999998</v>
      </c>
      <c r="K109" s="256">
        <f t="shared" si="4"/>
        <v>11427562.297787998</v>
      </c>
      <c r="L109" s="178"/>
    </row>
    <row r="110" spans="2:12" s="176" customFormat="1" ht="38.25" x14ac:dyDescent="0.2">
      <c r="B110" s="177"/>
      <c r="C110" s="250"/>
      <c r="D110" s="251" t="s">
        <v>365</v>
      </c>
      <c r="E110" s="251"/>
      <c r="F110" s="275" t="s">
        <v>366</v>
      </c>
      <c r="G110" s="188" t="s">
        <v>367</v>
      </c>
      <c r="H110" s="251" t="s">
        <v>104</v>
      </c>
      <c r="I110" s="261">
        <v>309.29939999999999</v>
      </c>
      <c r="J110" s="255">
        <v>29801.407999999999</v>
      </c>
      <c r="K110" s="256">
        <f t="shared" si="4"/>
        <v>9217557.6135552004</v>
      </c>
      <c r="L110" s="178"/>
    </row>
    <row r="111" spans="2:12" s="176" customFormat="1" ht="30" customHeight="1" thickBot="1" x14ac:dyDescent="0.25">
      <c r="B111" s="177"/>
      <c r="C111" s="259" t="s">
        <v>14</v>
      </c>
      <c r="D111" s="269"/>
      <c r="E111" s="270"/>
      <c r="F111" s="270"/>
      <c r="G111" s="184"/>
      <c r="H111" s="269"/>
      <c r="I111" s="261"/>
      <c r="J111" s="271"/>
      <c r="K111" s="263">
        <f>SUM(K105:K110)</f>
        <v>86809378.549015194</v>
      </c>
      <c r="L111" s="178"/>
    </row>
    <row r="112" spans="2:12" s="176" customFormat="1" ht="30" customHeight="1" thickBot="1" x14ac:dyDescent="0.25">
      <c r="B112" s="177"/>
      <c r="C112" s="246" t="s">
        <v>368</v>
      </c>
      <c r="D112" s="247" t="s">
        <v>369</v>
      </c>
      <c r="E112" s="264"/>
      <c r="F112" s="264"/>
      <c r="G112" s="181"/>
      <c r="H112" s="247"/>
      <c r="I112" s="247"/>
      <c r="J112" s="272"/>
      <c r="K112" s="273"/>
      <c r="L112" s="178"/>
    </row>
    <row r="113" spans="2:12" s="176" customFormat="1" ht="17.25" customHeight="1" x14ac:dyDescent="0.2">
      <c r="B113" s="177"/>
      <c r="C113" s="250"/>
      <c r="D113" s="266" t="s">
        <v>370</v>
      </c>
      <c r="E113" s="251" t="s">
        <v>371</v>
      </c>
      <c r="F113" s="252"/>
      <c r="G113" s="182" t="s">
        <v>372</v>
      </c>
      <c r="H113" s="267" t="s">
        <v>104</v>
      </c>
      <c r="I113" s="254">
        <v>177.64500000000001</v>
      </c>
      <c r="J113" s="255">
        <v>120717.857</v>
      </c>
      <c r="K113" s="256">
        <f>+I113*J113</f>
        <v>21444923.706765004</v>
      </c>
      <c r="L113" s="178"/>
    </row>
    <row r="114" spans="2:12" s="176" customFormat="1" ht="17.25" customHeight="1" x14ac:dyDescent="0.2">
      <c r="B114" s="177"/>
      <c r="C114" s="250"/>
      <c r="D114" s="251" t="s">
        <v>373</v>
      </c>
      <c r="E114" s="251" t="s">
        <v>374</v>
      </c>
      <c r="F114" s="252"/>
      <c r="G114" s="182" t="s">
        <v>375</v>
      </c>
      <c r="H114" s="267" t="s">
        <v>117</v>
      </c>
      <c r="I114" s="254">
        <v>2</v>
      </c>
      <c r="J114" s="255">
        <v>86480.55</v>
      </c>
      <c r="K114" s="256">
        <f>+I114*J114</f>
        <v>172961.1</v>
      </c>
      <c r="L114" s="178"/>
    </row>
    <row r="115" spans="2:12" s="176" customFormat="1" ht="17.25" customHeight="1" x14ac:dyDescent="0.2">
      <c r="B115" s="177"/>
      <c r="C115" s="250"/>
      <c r="D115" s="266" t="s">
        <v>376</v>
      </c>
      <c r="E115" s="251" t="s">
        <v>377</v>
      </c>
      <c r="F115" s="252"/>
      <c r="G115" s="182" t="s">
        <v>378</v>
      </c>
      <c r="H115" s="267" t="s">
        <v>117</v>
      </c>
      <c r="I115" s="254">
        <v>8</v>
      </c>
      <c r="J115" s="255">
        <v>30466.267</v>
      </c>
      <c r="K115" s="256">
        <f>+I115*J115</f>
        <v>243730.136</v>
      </c>
      <c r="L115" s="178"/>
    </row>
    <row r="116" spans="2:12" s="176" customFormat="1" ht="17.25" customHeight="1" x14ac:dyDescent="0.2">
      <c r="B116" s="177"/>
      <c r="C116" s="250"/>
      <c r="D116" s="251" t="s">
        <v>379</v>
      </c>
      <c r="E116" s="251" t="s">
        <v>380</v>
      </c>
      <c r="F116" s="252"/>
      <c r="G116" s="182" t="s">
        <v>381</v>
      </c>
      <c r="H116" s="267" t="s">
        <v>108</v>
      </c>
      <c r="I116" s="254">
        <v>76.36</v>
      </c>
      <c r="J116" s="255">
        <v>26772.226000000002</v>
      </c>
      <c r="K116" s="256">
        <f>+I116*J116</f>
        <v>2044327.1773600001</v>
      </c>
      <c r="L116" s="178"/>
    </row>
    <row r="117" spans="2:12" s="176" customFormat="1" ht="30" customHeight="1" thickBot="1" x14ac:dyDescent="0.25">
      <c r="B117" s="177"/>
      <c r="C117" s="276" t="s">
        <v>14</v>
      </c>
      <c r="D117" s="277"/>
      <c r="E117" s="277"/>
      <c r="F117" s="277"/>
      <c r="G117" s="186"/>
      <c r="H117" s="277"/>
      <c r="I117" s="261"/>
      <c r="J117" s="278"/>
      <c r="K117" s="263">
        <f>SUM(K113:K116)</f>
        <v>23905942.120125003</v>
      </c>
      <c r="L117" s="178"/>
    </row>
    <row r="118" spans="2:12" s="176" customFormat="1" ht="13.5" thickBot="1" x14ac:dyDescent="0.25">
      <c r="B118" s="177"/>
      <c r="C118" s="246" t="s">
        <v>382</v>
      </c>
      <c r="D118" s="247" t="s">
        <v>383</v>
      </c>
      <c r="E118" s="264"/>
      <c r="F118" s="264"/>
      <c r="G118" s="181"/>
      <c r="H118" s="247"/>
      <c r="I118" s="247"/>
      <c r="J118" s="272"/>
      <c r="K118" s="273"/>
      <c r="L118" s="178"/>
    </row>
    <row r="119" spans="2:12" s="176" customFormat="1" ht="16.5" customHeight="1" x14ac:dyDescent="0.2">
      <c r="B119" s="177"/>
      <c r="C119" s="250"/>
      <c r="D119" s="266" t="s">
        <v>384</v>
      </c>
      <c r="E119" s="266" t="s">
        <v>385</v>
      </c>
      <c r="F119" s="266"/>
      <c r="G119" s="185" t="s">
        <v>386</v>
      </c>
      <c r="H119" s="266" t="s">
        <v>104</v>
      </c>
      <c r="I119" s="261">
        <v>614.41</v>
      </c>
      <c r="J119" s="255">
        <v>77329.953999999998</v>
      </c>
      <c r="K119" s="256">
        <f t="shared" ref="K119:K126" si="5">+I119*J119</f>
        <v>47512297.037139997</v>
      </c>
      <c r="L119" s="178"/>
    </row>
    <row r="120" spans="2:12" s="176" customFormat="1" ht="16.5" customHeight="1" x14ac:dyDescent="0.2">
      <c r="B120" s="177"/>
      <c r="C120" s="250"/>
      <c r="D120" s="266" t="s">
        <v>387</v>
      </c>
      <c r="E120" s="266" t="s">
        <v>388</v>
      </c>
      <c r="F120" s="266"/>
      <c r="G120" s="185" t="s">
        <v>389</v>
      </c>
      <c r="H120" s="266" t="s">
        <v>178</v>
      </c>
      <c r="I120" s="274">
        <v>116.8</v>
      </c>
      <c r="J120" s="255">
        <v>120748.97900000001</v>
      </c>
      <c r="K120" s="256">
        <f t="shared" si="5"/>
        <v>14103480.747200001</v>
      </c>
      <c r="L120" s="178"/>
    </row>
    <row r="121" spans="2:12" s="176" customFormat="1" ht="16.5" customHeight="1" x14ac:dyDescent="0.2">
      <c r="B121" s="177"/>
      <c r="C121" s="250"/>
      <c r="D121" s="266" t="s">
        <v>390</v>
      </c>
      <c r="E121" s="266" t="s">
        <v>391</v>
      </c>
      <c r="F121" s="266"/>
      <c r="G121" s="185" t="s">
        <v>392</v>
      </c>
      <c r="H121" s="266" t="s">
        <v>104</v>
      </c>
      <c r="I121" s="274">
        <v>53.330000000000005</v>
      </c>
      <c r="J121" s="255">
        <v>118723.28</v>
      </c>
      <c r="K121" s="256">
        <f t="shared" si="5"/>
        <v>6331512.5224000001</v>
      </c>
      <c r="L121" s="178"/>
    </row>
    <row r="122" spans="2:12" s="176" customFormat="1" ht="16.5" customHeight="1" x14ac:dyDescent="0.2">
      <c r="B122" s="177"/>
      <c r="C122" s="250"/>
      <c r="D122" s="266" t="s">
        <v>393</v>
      </c>
      <c r="E122" s="266"/>
      <c r="F122" s="266" t="s">
        <v>394</v>
      </c>
      <c r="G122" s="185" t="s">
        <v>395</v>
      </c>
      <c r="H122" s="266" t="s">
        <v>104</v>
      </c>
      <c r="I122" s="274">
        <v>307</v>
      </c>
      <c r="J122" s="257">
        <v>379522</v>
      </c>
      <c r="K122" s="256">
        <f t="shared" si="5"/>
        <v>116513254</v>
      </c>
      <c r="L122" s="178"/>
    </row>
    <row r="123" spans="2:12" s="176" customFormat="1" ht="12.75" x14ac:dyDescent="0.2">
      <c r="B123" s="177"/>
      <c r="C123" s="250"/>
      <c r="D123" s="266" t="s">
        <v>396</v>
      </c>
      <c r="E123" s="266"/>
      <c r="F123" s="275" t="s">
        <v>96</v>
      </c>
      <c r="G123" s="185" t="s">
        <v>397</v>
      </c>
      <c r="H123" s="266" t="s">
        <v>108</v>
      </c>
      <c r="I123" s="274">
        <v>161</v>
      </c>
      <c r="J123" s="257">
        <v>58653.4</v>
      </c>
      <c r="K123" s="256">
        <f t="shared" si="5"/>
        <v>9443197.4000000004</v>
      </c>
      <c r="L123" s="178"/>
    </row>
    <row r="124" spans="2:12" s="176" customFormat="1" ht="15" customHeight="1" x14ac:dyDescent="0.2">
      <c r="B124" s="177"/>
      <c r="C124" s="250"/>
      <c r="D124" s="266" t="s">
        <v>398</v>
      </c>
      <c r="E124" s="266" t="s">
        <v>399</v>
      </c>
      <c r="F124" s="266"/>
      <c r="G124" s="185" t="s">
        <v>400</v>
      </c>
      <c r="H124" s="266" t="s">
        <v>104</v>
      </c>
      <c r="I124" s="261">
        <v>233.6</v>
      </c>
      <c r="J124" s="255">
        <v>96828.926999999996</v>
      </c>
      <c r="K124" s="256">
        <f t="shared" si="5"/>
        <v>22619237.347199999</v>
      </c>
      <c r="L124" s="178"/>
    </row>
    <row r="125" spans="2:12" s="176" customFormat="1" ht="30" customHeight="1" x14ac:dyDescent="0.2">
      <c r="B125" s="177"/>
      <c r="C125" s="250"/>
      <c r="D125" s="266" t="s">
        <v>401</v>
      </c>
      <c r="E125" s="266" t="s">
        <v>402</v>
      </c>
      <c r="F125" s="266"/>
      <c r="G125" s="185" t="s">
        <v>403</v>
      </c>
      <c r="H125" s="266" t="s">
        <v>178</v>
      </c>
      <c r="I125" s="261">
        <v>140.16</v>
      </c>
      <c r="J125" s="255">
        <v>140646.09</v>
      </c>
      <c r="K125" s="256">
        <f t="shared" si="5"/>
        <v>19712955.974399999</v>
      </c>
      <c r="L125" s="178"/>
    </row>
    <row r="126" spans="2:12" s="176" customFormat="1" ht="15" customHeight="1" x14ac:dyDescent="0.2">
      <c r="B126" s="177"/>
      <c r="C126" s="250"/>
      <c r="D126" s="266" t="s">
        <v>404</v>
      </c>
      <c r="E126" s="266" t="s">
        <v>405</v>
      </c>
      <c r="F126" s="266"/>
      <c r="G126" s="185" t="s">
        <v>406</v>
      </c>
      <c r="H126" s="266" t="s">
        <v>104</v>
      </c>
      <c r="I126" s="261">
        <v>163.92999999999998</v>
      </c>
      <c r="J126" s="255">
        <v>123031.272</v>
      </c>
      <c r="K126" s="256">
        <f t="shared" si="5"/>
        <v>20168516.418959998</v>
      </c>
      <c r="L126" s="178"/>
    </row>
    <row r="127" spans="2:12" s="176" customFormat="1" ht="30" customHeight="1" thickBot="1" x14ac:dyDescent="0.25">
      <c r="B127" s="177"/>
      <c r="C127" s="259" t="s">
        <v>14</v>
      </c>
      <c r="D127" s="281"/>
      <c r="E127" s="281"/>
      <c r="F127" s="281"/>
      <c r="G127" s="187"/>
      <c r="H127" s="282"/>
      <c r="I127" s="261"/>
      <c r="J127" s="262"/>
      <c r="K127" s="263">
        <f>SUM(K119:K126)</f>
        <v>256404451.44729999</v>
      </c>
      <c r="L127" s="178"/>
    </row>
    <row r="128" spans="2:12" s="176" customFormat="1" ht="13.5" thickBot="1" x14ac:dyDescent="0.25">
      <c r="B128" s="177"/>
      <c r="C128" s="246" t="s">
        <v>407</v>
      </c>
      <c r="D128" s="247" t="s">
        <v>408</v>
      </c>
      <c r="E128" s="264"/>
      <c r="F128" s="264"/>
      <c r="G128" s="181"/>
      <c r="H128" s="247"/>
      <c r="I128" s="247"/>
      <c r="J128" s="272"/>
      <c r="K128" s="273"/>
      <c r="L128" s="178"/>
    </row>
    <row r="129" spans="2:12" s="176" customFormat="1" ht="30" customHeight="1" x14ac:dyDescent="0.2">
      <c r="B129" s="177"/>
      <c r="C129" s="250"/>
      <c r="D129" s="266" t="s">
        <v>409</v>
      </c>
      <c r="E129" s="251"/>
      <c r="F129" s="251" t="s">
        <v>96</v>
      </c>
      <c r="G129" s="188" t="s">
        <v>410</v>
      </c>
      <c r="H129" s="251" t="s">
        <v>108</v>
      </c>
      <c r="I129" s="261">
        <v>600</v>
      </c>
      <c r="J129" s="255">
        <v>66675.114999999991</v>
      </c>
      <c r="K129" s="256">
        <f t="shared" ref="K129:K141" si="6">+I129*J129</f>
        <v>40005068.999999993</v>
      </c>
      <c r="L129" s="178"/>
    </row>
    <row r="130" spans="2:12" s="176" customFormat="1" ht="30" customHeight="1" x14ac:dyDescent="0.2">
      <c r="B130" s="177"/>
      <c r="C130" s="250"/>
      <c r="D130" s="266" t="s">
        <v>411</v>
      </c>
      <c r="E130" s="251"/>
      <c r="F130" s="251" t="s">
        <v>96</v>
      </c>
      <c r="G130" s="188" t="s">
        <v>412</v>
      </c>
      <c r="H130" s="251" t="s">
        <v>413</v>
      </c>
      <c r="I130" s="261">
        <v>90</v>
      </c>
      <c r="J130" s="255">
        <v>182256.81499999997</v>
      </c>
      <c r="K130" s="256">
        <f t="shared" si="6"/>
        <v>16403113.349999998</v>
      </c>
      <c r="L130" s="178"/>
    </row>
    <row r="131" spans="2:12" s="176" customFormat="1" ht="30" customHeight="1" x14ac:dyDescent="0.2">
      <c r="B131" s="177"/>
      <c r="C131" s="250"/>
      <c r="D131" s="266" t="s">
        <v>414</v>
      </c>
      <c r="E131" s="251"/>
      <c r="F131" s="251" t="s">
        <v>96</v>
      </c>
      <c r="G131" s="188" t="s">
        <v>415</v>
      </c>
      <c r="H131" s="251" t="s">
        <v>124</v>
      </c>
      <c r="I131" s="261">
        <v>62</v>
      </c>
      <c r="J131" s="255">
        <v>207012</v>
      </c>
      <c r="K131" s="256">
        <f t="shared" si="6"/>
        <v>12834744</v>
      </c>
      <c r="L131" s="178"/>
    </row>
    <row r="132" spans="2:12" s="176" customFormat="1" ht="30" customHeight="1" x14ac:dyDescent="0.2">
      <c r="B132" s="177"/>
      <c r="C132" s="250"/>
      <c r="D132" s="266" t="s">
        <v>416</v>
      </c>
      <c r="E132" s="251"/>
      <c r="F132" s="251" t="s">
        <v>96</v>
      </c>
      <c r="G132" s="188" t="s">
        <v>417</v>
      </c>
      <c r="H132" s="251" t="s">
        <v>108</v>
      </c>
      <c r="I132" s="261">
        <v>60</v>
      </c>
      <c r="J132" s="255">
        <v>108127.5429</v>
      </c>
      <c r="K132" s="256">
        <f t="shared" si="6"/>
        <v>6487652.574</v>
      </c>
      <c r="L132" s="178"/>
    </row>
    <row r="133" spans="2:12" s="176" customFormat="1" ht="30" customHeight="1" x14ac:dyDescent="0.2">
      <c r="B133" s="177"/>
      <c r="C133" s="250"/>
      <c r="D133" s="266" t="s">
        <v>418</v>
      </c>
      <c r="E133" s="251"/>
      <c r="F133" s="251" t="s">
        <v>96</v>
      </c>
      <c r="G133" s="188" t="s">
        <v>419</v>
      </c>
      <c r="H133" s="251" t="s">
        <v>108</v>
      </c>
      <c r="I133" s="261">
        <v>450</v>
      </c>
      <c r="J133" s="255">
        <v>26428.531999999999</v>
      </c>
      <c r="K133" s="256">
        <f t="shared" si="6"/>
        <v>11892839.4</v>
      </c>
      <c r="L133" s="178"/>
    </row>
    <row r="134" spans="2:12" s="176" customFormat="1" ht="42.75" customHeight="1" x14ac:dyDescent="0.2">
      <c r="B134" s="177"/>
      <c r="C134" s="250"/>
      <c r="D134" s="266" t="s">
        <v>420</v>
      </c>
      <c r="E134" s="251"/>
      <c r="F134" s="251" t="s">
        <v>96</v>
      </c>
      <c r="G134" s="188" t="s">
        <v>421</v>
      </c>
      <c r="H134" s="251" t="s">
        <v>104</v>
      </c>
      <c r="I134" s="261">
        <v>240</v>
      </c>
      <c r="J134" s="255">
        <v>135423.8002</v>
      </c>
      <c r="K134" s="256">
        <f t="shared" si="6"/>
        <v>32501712.048</v>
      </c>
      <c r="L134" s="178"/>
    </row>
    <row r="135" spans="2:12" s="176" customFormat="1" ht="30" customHeight="1" x14ac:dyDescent="0.2">
      <c r="B135" s="177"/>
      <c r="C135" s="250"/>
      <c r="D135" s="266" t="s">
        <v>422</v>
      </c>
      <c r="E135" s="251" t="s">
        <v>423</v>
      </c>
      <c r="F135" s="251" t="s">
        <v>96</v>
      </c>
      <c r="G135" s="188" t="s">
        <v>424</v>
      </c>
      <c r="H135" s="251" t="s">
        <v>104</v>
      </c>
      <c r="I135" s="261">
        <v>240</v>
      </c>
      <c r="J135" s="255">
        <v>128911.5477</v>
      </c>
      <c r="K135" s="256">
        <f t="shared" si="6"/>
        <v>30938771.447999999</v>
      </c>
      <c r="L135" s="178"/>
    </row>
    <row r="136" spans="2:12" s="176" customFormat="1" ht="26.25" customHeight="1" x14ac:dyDescent="0.2">
      <c r="B136" s="177"/>
      <c r="C136" s="250"/>
      <c r="D136" s="266" t="s">
        <v>425</v>
      </c>
      <c r="E136" s="251"/>
      <c r="F136" s="251" t="s">
        <v>96</v>
      </c>
      <c r="G136" s="188" t="s">
        <v>426</v>
      </c>
      <c r="H136" s="251" t="s">
        <v>108</v>
      </c>
      <c r="I136" s="261">
        <v>72</v>
      </c>
      <c r="J136" s="255">
        <v>227713.2</v>
      </c>
      <c r="K136" s="256">
        <f t="shared" si="6"/>
        <v>16395350.4</v>
      </c>
      <c r="L136" s="178"/>
    </row>
    <row r="137" spans="2:12" s="176" customFormat="1" ht="27.75" customHeight="1" x14ac:dyDescent="0.2">
      <c r="B137" s="177"/>
      <c r="C137" s="250"/>
      <c r="D137" s="266" t="s">
        <v>427</v>
      </c>
      <c r="E137" s="251"/>
      <c r="F137" s="251" t="s">
        <v>96</v>
      </c>
      <c r="G137" s="188" t="s">
        <v>661</v>
      </c>
      <c r="H137" s="251" t="s">
        <v>104</v>
      </c>
      <c r="I137" s="261">
        <v>120</v>
      </c>
      <c r="J137" s="255">
        <v>47138.357499999998</v>
      </c>
      <c r="K137" s="256">
        <f t="shared" si="6"/>
        <v>5656602.8999999994</v>
      </c>
      <c r="L137" s="178"/>
    </row>
    <row r="138" spans="2:12" s="176" customFormat="1" ht="30" customHeight="1" x14ac:dyDescent="0.2">
      <c r="B138" s="177"/>
      <c r="C138" s="250"/>
      <c r="D138" s="266" t="s">
        <v>428</v>
      </c>
      <c r="E138" s="251" t="s">
        <v>429</v>
      </c>
      <c r="F138" s="251" t="s">
        <v>96</v>
      </c>
      <c r="G138" s="188" t="s">
        <v>430</v>
      </c>
      <c r="H138" s="251" t="s">
        <v>108</v>
      </c>
      <c r="I138" s="261">
        <v>35</v>
      </c>
      <c r="J138" s="255">
        <v>115581.7</v>
      </c>
      <c r="K138" s="256">
        <f t="shared" si="6"/>
        <v>4045359.5</v>
      </c>
      <c r="L138" s="178"/>
    </row>
    <row r="139" spans="2:12" s="176" customFormat="1" ht="30" customHeight="1" x14ac:dyDescent="0.2">
      <c r="B139" s="177"/>
      <c r="C139" s="250"/>
      <c r="D139" s="266" t="s">
        <v>431</v>
      </c>
      <c r="E139" s="251"/>
      <c r="F139" s="251" t="s">
        <v>96</v>
      </c>
      <c r="G139" s="188" t="s">
        <v>432</v>
      </c>
      <c r="H139" s="251" t="s">
        <v>433</v>
      </c>
      <c r="I139" s="261">
        <v>210</v>
      </c>
      <c r="J139" s="255">
        <v>16560.96</v>
      </c>
      <c r="K139" s="256">
        <f t="shared" si="6"/>
        <v>3477801.5999999996</v>
      </c>
      <c r="L139" s="178"/>
    </row>
    <row r="140" spans="2:12" s="176" customFormat="1" ht="15.75" customHeight="1" x14ac:dyDescent="0.2">
      <c r="B140" s="177"/>
      <c r="C140" s="250"/>
      <c r="D140" s="266" t="s">
        <v>434</v>
      </c>
      <c r="E140" s="251"/>
      <c r="F140" s="251" t="s">
        <v>96</v>
      </c>
      <c r="G140" s="188" t="s">
        <v>435</v>
      </c>
      <c r="H140" s="251" t="s">
        <v>108</v>
      </c>
      <c r="I140" s="261">
        <v>160</v>
      </c>
      <c r="J140" s="255">
        <v>41564.559399999998</v>
      </c>
      <c r="K140" s="256">
        <f t="shared" si="6"/>
        <v>6650329.5039999997</v>
      </c>
      <c r="L140" s="178"/>
    </row>
    <row r="141" spans="2:12" s="176" customFormat="1" ht="15.75" customHeight="1" x14ac:dyDescent="0.2">
      <c r="B141" s="177"/>
      <c r="C141" s="250"/>
      <c r="D141" s="266" t="s">
        <v>436</v>
      </c>
      <c r="E141" s="251" t="s">
        <v>437</v>
      </c>
      <c r="F141" s="251" t="s">
        <v>96</v>
      </c>
      <c r="G141" s="188" t="s">
        <v>438</v>
      </c>
      <c r="H141" s="251" t="s">
        <v>104</v>
      </c>
      <c r="I141" s="261">
        <v>120</v>
      </c>
      <c r="J141" s="255">
        <v>118946.243</v>
      </c>
      <c r="K141" s="256">
        <f t="shared" si="6"/>
        <v>14273549.16</v>
      </c>
      <c r="L141" s="178"/>
    </row>
    <row r="142" spans="2:12" s="176" customFormat="1" ht="30" customHeight="1" thickBot="1" x14ac:dyDescent="0.25">
      <c r="B142" s="177"/>
      <c r="C142" s="259" t="s">
        <v>14</v>
      </c>
      <c r="D142" s="269"/>
      <c r="E142" s="270"/>
      <c r="F142" s="270"/>
      <c r="G142" s="184"/>
      <c r="H142" s="269"/>
      <c r="I142" s="261"/>
      <c r="J142" s="271"/>
      <c r="K142" s="263">
        <f>SUM(K129:K141)</f>
        <v>201562894.884</v>
      </c>
      <c r="L142" s="178"/>
    </row>
    <row r="143" spans="2:12" s="176" customFormat="1" ht="13.5" thickBot="1" x14ac:dyDescent="0.25">
      <c r="B143" s="177"/>
      <c r="C143" s="246" t="s">
        <v>439</v>
      </c>
      <c r="D143" s="247" t="s">
        <v>440</v>
      </c>
      <c r="E143" s="264"/>
      <c r="F143" s="264"/>
      <c r="G143" s="181"/>
      <c r="H143" s="247"/>
      <c r="I143" s="247"/>
      <c r="J143" s="272"/>
      <c r="K143" s="273"/>
      <c r="L143" s="178"/>
    </row>
    <row r="144" spans="2:12" s="176" customFormat="1" ht="15" customHeight="1" x14ac:dyDescent="0.2">
      <c r="B144" s="177"/>
      <c r="C144" s="250"/>
      <c r="D144" s="266" t="s">
        <v>441</v>
      </c>
      <c r="E144" s="266" t="s">
        <v>442</v>
      </c>
      <c r="F144" s="266"/>
      <c r="G144" s="185" t="s">
        <v>443</v>
      </c>
      <c r="H144" s="266" t="s">
        <v>104</v>
      </c>
      <c r="I144" s="261">
        <v>561.07999999999993</v>
      </c>
      <c r="J144" s="255">
        <v>98660.796000000002</v>
      </c>
      <c r="K144" s="256">
        <f>+I144*J144</f>
        <v>55356599.419679992</v>
      </c>
      <c r="L144" s="178"/>
    </row>
    <row r="145" spans="2:12" s="176" customFormat="1" ht="15" customHeight="1" x14ac:dyDescent="0.2">
      <c r="B145" s="177"/>
      <c r="C145" s="250"/>
      <c r="D145" s="251" t="s">
        <v>444</v>
      </c>
      <c r="E145" s="251" t="s">
        <v>445</v>
      </c>
      <c r="F145" s="251"/>
      <c r="G145" s="185" t="s">
        <v>446</v>
      </c>
      <c r="H145" s="266" t="s">
        <v>104</v>
      </c>
      <c r="I145" s="261">
        <v>53.330000000000005</v>
      </c>
      <c r="J145" s="255">
        <v>114324.171</v>
      </c>
      <c r="K145" s="256">
        <f>+I145*J145</f>
        <v>6096908.0394300008</v>
      </c>
      <c r="L145" s="178"/>
    </row>
    <row r="146" spans="2:12" s="176" customFormat="1" ht="30" customHeight="1" thickBot="1" x14ac:dyDescent="0.25">
      <c r="B146" s="177"/>
      <c r="C146" s="276" t="s">
        <v>14</v>
      </c>
      <c r="D146" s="277"/>
      <c r="E146" s="277"/>
      <c r="F146" s="277"/>
      <c r="G146" s="186"/>
      <c r="H146" s="277"/>
      <c r="I146" s="261"/>
      <c r="J146" s="278"/>
      <c r="K146" s="263">
        <f>SUM(K144:K145)</f>
        <v>61453507.459109992</v>
      </c>
      <c r="L146" s="178"/>
    </row>
    <row r="147" spans="2:12" s="176" customFormat="1" ht="13.5" thickBot="1" x14ac:dyDescent="0.25">
      <c r="B147" s="177"/>
      <c r="C147" s="246" t="s">
        <v>447</v>
      </c>
      <c r="D147" s="247" t="s">
        <v>448</v>
      </c>
      <c r="E147" s="264"/>
      <c r="F147" s="264"/>
      <c r="G147" s="181"/>
      <c r="H147" s="247"/>
      <c r="I147" s="247"/>
      <c r="J147" s="272"/>
      <c r="K147" s="273"/>
      <c r="L147" s="178"/>
    </row>
    <row r="148" spans="2:12" s="176" customFormat="1" ht="24.75" customHeight="1" x14ac:dyDescent="0.2">
      <c r="B148" s="177"/>
      <c r="C148" s="250"/>
      <c r="D148" s="266" t="s">
        <v>449</v>
      </c>
      <c r="E148" s="266"/>
      <c r="F148" s="251" t="s">
        <v>96</v>
      </c>
      <c r="G148" s="185" t="s">
        <v>450</v>
      </c>
      <c r="H148" s="266" t="s">
        <v>108</v>
      </c>
      <c r="I148" s="261">
        <v>60</v>
      </c>
      <c r="J148" s="255">
        <v>244467.37415141141</v>
      </c>
      <c r="K148" s="256">
        <f t="shared" ref="K148:K155" si="7">+I148*J148</f>
        <v>14668042.449084684</v>
      </c>
      <c r="L148" s="178"/>
    </row>
    <row r="149" spans="2:12" s="176" customFormat="1" ht="30" customHeight="1" x14ac:dyDescent="0.2">
      <c r="B149" s="177"/>
      <c r="C149" s="250"/>
      <c r="D149" s="266" t="s">
        <v>451</v>
      </c>
      <c r="E149" s="266"/>
      <c r="F149" s="251" t="s">
        <v>96</v>
      </c>
      <c r="G149" s="185" t="s">
        <v>452</v>
      </c>
      <c r="H149" s="266" t="s">
        <v>124</v>
      </c>
      <c r="I149" s="261">
        <v>3</v>
      </c>
      <c r="J149" s="255">
        <v>327754.24294268608</v>
      </c>
      <c r="K149" s="256">
        <f t="shared" si="7"/>
        <v>983262.72882805823</v>
      </c>
      <c r="L149" s="178"/>
    </row>
    <row r="150" spans="2:12" s="176" customFormat="1" ht="16.5" customHeight="1" x14ac:dyDescent="0.2">
      <c r="B150" s="177"/>
      <c r="C150" s="250"/>
      <c r="D150" s="266" t="s">
        <v>453</v>
      </c>
      <c r="E150" s="266"/>
      <c r="F150" s="251" t="s">
        <v>96</v>
      </c>
      <c r="G150" s="185" t="s">
        <v>454</v>
      </c>
      <c r="H150" s="266" t="s">
        <v>104</v>
      </c>
      <c r="I150" s="261">
        <v>15</v>
      </c>
      <c r="J150" s="255">
        <v>687610.98836612469</v>
      </c>
      <c r="K150" s="256">
        <f t="shared" si="7"/>
        <v>10314164.82549187</v>
      </c>
      <c r="L150" s="178"/>
    </row>
    <row r="151" spans="2:12" s="176" customFormat="1" ht="30" customHeight="1" x14ac:dyDescent="0.2">
      <c r="B151" s="177"/>
      <c r="C151" s="250"/>
      <c r="D151" s="266" t="s">
        <v>455</v>
      </c>
      <c r="E151" s="266"/>
      <c r="F151" s="251" t="s">
        <v>96</v>
      </c>
      <c r="G151" s="185" t="s">
        <v>456</v>
      </c>
      <c r="H151" s="266" t="s">
        <v>104</v>
      </c>
      <c r="I151" s="261">
        <v>30</v>
      </c>
      <c r="J151" s="255">
        <v>910000</v>
      </c>
      <c r="K151" s="256">
        <f t="shared" si="7"/>
        <v>27300000</v>
      </c>
      <c r="L151" s="178"/>
    </row>
    <row r="152" spans="2:12" s="176" customFormat="1" ht="18.75" customHeight="1" x14ac:dyDescent="0.2">
      <c r="B152" s="177"/>
      <c r="C152" s="250"/>
      <c r="D152" s="266" t="s">
        <v>457</v>
      </c>
      <c r="E152" s="266"/>
      <c r="F152" s="251" t="s">
        <v>96</v>
      </c>
      <c r="G152" s="185" t="s">
        <v>458</v>
      </c>
      <c r="H152" s="266" t="s">
        <v>104</v>
      </c>
      <c r="I152" s="261">
        <v>14</v>
      </c>
      <c r="J152" s="255">
        <v>591709.30000000005</v>
      </c>
      <c r="K152" s="256">
        <f t="shared" si="7"/>
        <v>8283930.2000000011</v>
      </c>
      <c r="L152" s="178"/>
    </row>
    <row r="153" spans="2:12" s="176" customFormat="1" ht="16.5" customHeight="1" x14ac:dyDescent="0.2">
      <c r="B153" s="177"/>
      <c r="C153" s="250"/>
      <c r="D153" s="266" t="s">
        <v>459</v>
      </c>
      <c r="E153" s="266"/>
      <c r="F153" s="251" t="s">
        <v>96</v>
      </c>
      <c r="G153" s="185" t="s">
        <v>460</v>
      </c>
      <c r="H153" s="266" t="s">
        <v>124</v>
      </c>
      <c r="I153" s="261">
        <v>10</v>
      </c>
      <c r="J153" s="255">
        <v>747235.40273738233</v>
      </c>
      <c r="K153" s="256">
        <f t="shared" si="7"/>
        <v>7472354.0273738233</v>
      </c>
      <c r="L153" s="178"/>
    </row>
    <row r="154" spans="2:12" s="176" customFormat="1" ht="25.5" customHeight="1" x14ac:dyDescent="0.2">
      <c r="B154" s="177"/>
      <c r="C154" s="250"/>
      <c r="D154" s="266" t="s">
        <v>461</v>
      </c>
      <c r="E154" s="266"/>
      <c r="F154" s="251" t="s">
        <v>96</v>
      </c>
      <c r="G154" s="185" t="s">
        <v>462</v>
      </c>
      <c r="H154" s="266" t="s">
        <v>124</v>
      </c>
      <c r="I154" s="261">
        <v>20</v>
      </c>
      <c r="J154" s="255">
        <v>715000</v>
      </c>
      <c r="K154" s="256">
        <f t="shared" si="7"/>
        <v>14300000</v>
      </c>
      <c r="L154" s="178"/>
    </row>
    <row r="155" spans="2:12" s="176" customFormat="1" ht="30" customHeight="1" x14ac:dyDescent="0.2">
      <c r="B155" s="177"/>
      <c r="C155" s="250"/>
      <c r="D155" s="266" t="s">
        <v>463</v>
      </c>
      <c r="E155" s="266"/>
      <c r="F155" s="251" t="s">
        <v>96</v>
      </c>
      <c r="G155" s="185" t="s">
        <v>464</v>
      </c>
      <c r="H155" s="266" t="s">
        <v>124</v>
      </c>
      <c r="I155" s="261">
        <v>1</v>
      </c>
      <c r="J155" s="255">
        <v>4157309.4881950375</v>
      </c>
      <c r="K155" s="256">
        <f t="shared" si="7"/>
        <v>4157309.4881950375</v>
      </c>
      <c r="L155" s="178"/>
    </row>
    <row r="156" spans="2:12" s="176" customFormat="1" ht="30" customHeight="1" thickBot="1" x14ac:dyDescent="0.25">
      <c r="B156" s="177"/>
      <c r="C156" s="259" t="s">
        <v>14</v>
      </c>
      <c r="D156" s="281"/>
      <c r="E156" s="281"/>
      <c r="F156" s="281"/>
      <c r="G156" s="187"/>
      <c r="H156" s="282"/>
      <c r="I156" s="261"/>
      <c r="J156" s="262"/>
      <c r="K156" s="263">
        <f>SUM(K148:K155)</f>
        <v>87479063.718973473</v>
      </c>
      <c r="L156" s="178"/>
    </row>
    <row r="157" spans="2:12" s="176" customFormat="1" ht="13.5" thickBot="1" x14ac:dyDescent="0.25">
      <c r="B157" s="177"/>
      <c r="C157" s="246" t="s">
        <v>465</v>
      </c>
      <c r="D157" s="247" t="s">
        <v>466</v>
      </c>
      <c r="E157" s="264"/>
      <c r="F157" s="264"/>
      <c r="G157" s="181"/>
      <c r="H157" s="247"/>
      <c r="I157" s="247"/>
      <c r="J157" s="272"/>
      <c r="K157" s="273"/>
      <c r="L157" s="178"/>
    </row>
    <row r="158" spans="2:12" s="176" customFormat="1" ht="20.25" customHeight="1" x14ac:dyDescent="0.2">
      <c r="B158" s="177"/>
      <c r="C158" s="250"/>
      <c r="D158" s="266" t="s">
        <v>467</v>
      </c>
      <c r="E158" s="251" t="s">
        <v>468</v>
      </c>
      <c r="F158" s="251"/>
      <c r="G158" s="188" t="s">
        <v>469</v>
      </c>
      <c r="H158" s="251" t="s">
        <v>117</v>
      </c>
      <c r="I158" s="261">
        <v>13</v>
      </c>
      <c r="J158" s="255">
        <v>2602287.662</v>
      </c>
      <c r="K158" s="256">
        <f>+I158*J158</f>
        <v>33829739.605999999</v>
      </c>
      <c r="L158" s="178"/>
    </row>
    <row r="159" spans="2:12" s="176" customFormat="1" ht="20.25" customHeight="1" x14ac:dyDescent="0.2">
      <c r="B159" s="177"/>
      <c r="C159" s="250"/>
      <c r="D159" s="266" t="s">
        <v>470</v>
      </c>
      <c r="E159" s="251" t="s">
        <v>471</v>
      </c>
      <c r="F159" s="251"/>
      <c r="G159" s="188" t="s">
        <v>472</v>
      </c>
      <c r="H159" s="251" t="s">
        <v>117</v>
      </c>
      <c r="I159" s="261">
        <v>21</v>
      </c>
      <c r="J159" s="255">
        <v>431952.56</v>
      </c>
      <c r="K159" s="256">
        <f>+I159*J159</f>
        <v>9071003.7599999998</v>
      </c>
      <c r="L159" s="178"/>
    </row>
    <row r="160" spans="2:12" s="176" customFormat="1" ht="20.25" customHeight="1" x14ac:dyDescent="0.2">
      <c r="B160" s="177"/>
      <c r="C160" s="250"/>
      <c r="D160" s="266" t="s">
        <v>473</v>
      </c>
      <c r="E160" s="251" t="s">
        <v>474</v>
      </c>
      <c r="F160" s="251"/>
      <c r="G160" s="188" t="s">
        <v>475</v>
      </c>
      <c r="H160" s="251" t="s">
        <v>117</v>
      </c>
      <c r="I160" s="274">
        <v>5</v>
      </c>
      <c r="J160" s="257">
        <v>719241.65300000005</v>
      </c>
      <c r="K160" s="256">
        <f>+I160*J160</f>
        <v>3596208.2650000001</v>
      </c>
      <c r="L160" s="178"/>
    </row>
    <row r="161" spans="2:12" s="176" customFormat="1" ht="30" customHeight="1" thickBot="1" x14ac:dyDescent="0.25">
      <c r="B161" s="177"/>
      <c r="C161" s="259" t="s">
        <v>14</v>
      </c>
      <c r="D161" s="269"/>
      <c r="E161" s="270"/>
      <c r="F161" s="270"/>
      <c r="G161" s="184"/>
      <c r="H161" s="269"/>
      <c r="I161" s="261"/>
      <c r="J161" s="271"/>
      <c r="K161" s="263">
        <f>SUM(K158:K160)</f>
        <v>46496951.630999997</v>
      </c>
      <c r="L161" s="178"/>
    </row>
    <row r="162" spans="2:12" s="176" customFormat="1" ht="13.5" thickBot="1" x14ac:dyDescent="0.25">
      <c r="B162" s="177"/>
      <c r="C162" s="246" t="s">
        <v>476</v>
      </c>
      <c r="D162" s="247" t="s">
        <v>477</v>
      </c>
      <c r="E162" s="264"/>
      <c r="F162" s="264"/>
      <c r="G162" s="181"/>
      <c r="H162" s="247"/>
      <c r="I162" s="247"/>
      <c r="J162" s="272"/>
      <c r="K162" s="273"/>
      <c r="L162" s="178"/>
    </row>
    <row r="163" spans="2:12" s="176" customFormat="1" ht="16.5" customHeight="1" x14ac:dyDescent="0.2">
      <c r="B163" s="177"/>
      <c r="C163" s="250"/>
      <c r="D163" s="266" t="s">
        <v>478</v>
      </c>
      <c r="E163" s="266" t="s">
        <v>479</v>
      </c>
      <c r="F163" s="266"/>
      <c r="G163" s="185" t="s">
        <v>480</v>
      </c>
      <c r="H163" s="266" t="s">
        <v>117</v>
      </c>
      <c r="I163" s="261">
        <v>8</v>
      </c>
      <c r="J163" s="255">
        <v>107987.59400000001</v>
      </c>
      <c r="K163" s="256">
        <f>+I163*J163</f>
        <v>863900.75200000009</v>
      </c>
      <c r="L163" s="178"/>
    </row>
    <row r="164" spans="2:12" s="176" customFormat="1" ht="16.5" customHeight="1" x14ac:dyDescent="0.2">
      <c r="B164" s="177"/>
      <c r="C164" s="250"/>
      <c r="D164" s="266" t="s">
        <v>481</v>
      </c>
      <c r="E164" s="251" t="s">
        <v>482</v>
      </c>
      <c r="F164" s="251"/>
      <c r="G164" s="185" t="s">
        <v>483</v>
      </c>
      <c r="H164" s="266" t="s">
        <v>104</v>
      </c>
      <c r="I164" s="261">
        <v>50</v>
      </c>
      <c r="J164" s="255">
        <v>129180.71399999999</v>
      </c>
      <c r="K164" s="256">
        <f>+I164*J164</f>
        <v>6459035.6999999993</v>
      </c>
      <c r="L164" s="178"/>
    </row>
    <row r="165" spans="2:12" s="176" customFormat="1" ht="30" customHeight="1" thickBot="1" x14ac:dyDescent="0.25">
      <c r="B165" s="177"/>
      <c r="C165" s="276" t="s">
        <v>14</v>
      </c>
      <c r="D165" s="277"/>
      <c r="E165" s="277"/>
      <c r="F165" s="277"/>
      <c r="G165" s="186"/>
      <c r="H165" s="277"/>
      <c r="I165" s="261"/>
      <c r="J165" s="278"/>
      <c r="K165" s="263">
        <f>SUM(K163:K164)</f>
        <v>7322936.4519999996</v>
      </c>
      <c r="L165" s="178"/>
    </row>
    <row r="166" spans="2:12" s="176" customFormat="1" ht="13.5" thickBot="1" x14ac:dyDescent="0.25">
      <c r="B166" s="177"/>
      <c r="C166" s="246" t="s">
        <v>484</v>
      </c>
      <c r="D166" s="247" t="s">
        <v>485</v>
      </c>
      <c r="E166" s="264"/>
      <c r="F166" s="264"/>
      <c r="G166" s="181"/>
      <c r="H166" s="247"/>
      <c r="I166" s="247"/>
      <c r="J166" s="272"/>
      <c r="K166" s="273"/>
      <c r="L166" s="178"/>
    </row>
    <row r="167" spans="2:12" s="176" customFormat="1" ht="18.75" customHeight="1" x14ac:dyDescent="0.2">
      <c r="B167" s="177"/>
      <c r="C167" s="250"/>
      <c r="D167" s="266" t="s">
        <v>486</v>
      </c>
      <c r="E167" s="266" t="s">
        <v>487</v>
      </c>
      <c r="F167" s="266"/>
      <c r="G167" s="185" t="s">
        <v>488</v>
      </c>
      <c r="H167" s="266" t="s">
        <v>104</v>
      </c>
      <c r="I167" s="261">
        <v>700.8</v>
      </c>
      <c r="J167" s="255">
        <v>9290.3459999999995</v>
      </c>
      <c r="K167" s="256">
        <f>+I167*J167</f>
        <v>6510674.4767999994</v>
      </c>
      <c r="L167" s="178"/>
    </row>
    <row r="168" spans="2:12" s="176" customFormat="1" ht="18.75" customHeight="1" x14ac:dyDescent="0.2">
      <c r="B168" s="177"/>
      <c r="C168" s="250"/>
      <c r="D168" s="266" t="s">
        <v>489</v>
      </c>
      <c r="E168" s="266" t="s">
        <v>490</v>
      </c>
      <c r="F168" s="266"/>
      <c r="G168" s="185" t="s">
        <v>491</v>
      </c>
      <c r="H168" s="266" t="s">
        <v>104</v>
      </c>
      <c r="I168" s="261">
        <v>52.08</v>
      </c>
      <c r="J168" s="255">
        <v>105151.8</v>
      </c>
      <c r="K168" s="256">
        <f>+I168*J168</f>
        <v>5476305.7439999999</v>
      </c>
      <c r="L168" s="178"/>
    </row>
    <row r="169" spans="2:12" s="176" customFormat="1" ht="30" customHeight="1" thickBot="1" x14ac:dyDescent="0.25">
      <c r="B169" s="177"/>
      <c r="C169" s="259" t="s">
        <v>14</v>
      </c>
      <c r="D169" s="281"/>
      <c r="E169" s="281"/>
      <c r="F169" s="281"/>
      <c r="G169" s="187"/>
      <c r="H169" s="282"/>
      <c r="I169" s="261"/>
      <c r="J169" s="262"/>
      <c r="K169" s="263">
        <f>SUM(K167:K168)</f>
        <v>11986980.220799999</v>
      </c>
      <c r="L169" s="178"/>
    </row>
    <row r="170" spans="2:12" s="176" customFormat="1" ht="13.5" thickBot="1" x14ac:dyDescent="0.25">
      <c r="B170" s="177"/>
      <c r="C170" s="246" t="s">
        <v>492</v>
      </c>
      <c r="D170" s="247" t="s">
        <v>493</v>
      </c>
      <c r="E170" s="264"/>
      <c r="F170" s="264"/>
      <c r="G170" s="181"/>
      <c r="H170" s="247"/>
      <c r="I170" s="247"/>
      <c r="J170" s="272"/>
      <c r="K170" s="273"/>
      <c r="L170" s="178"/>
    </row>
    <row r="171" spans="2:12" s="176" customFormat="1" ht="20.25" customHeight="1" x14ac:dyDescent="0.2">
      <c r="B171" s="177"/>
      <c r="C171" s="250"/>
      <c r="D171" s="266" t="s">
        <v>494</v>
      </c>
      <c r="E171" s="251" t="s">
        <v>495</v>
      </c>
      <c r="F171" s="251"/>
      <c r="G171" s="188" t="s">
        <v>496</v>
      </c>
      <c r="H171" s="251" t="s">
        <v>104</v>
      </c>
      <c r="I171" s="274">
        <v>4.6499999999999995</v>
      </c>
      <c r="J171" s="255">
        <v>422034.75599999999</v>
      </c>
      <c r="K171" s="256">
        <f>+I171*J171</f>
        <v>1962461.6153999998</v>
      </c>
      <c r="L171" s="178"/>
    </row>
    <row r="172" spans="2:12" s="176" customFormat="1" ht="27" customHeight="1" x14ac:dyDescent="0.2">
      <c r="B172" s="177"/>
      <c r="C172" s="250"/>
      <c r="D172" s="251" t="s">
        <v>497</v>
      </c>
      <c r="E172" s="251"/>
      <c r="F172" s="287" t="s">
        <v>498</v>
      </c>
      <c r="G172" s="188" t="s">
        <v>499</v>
      </c>
      <c r="H172" s="284" t="s">
        <v>500</v>
      </c>
      <c r="I172" s="274">
        <v>43.679995018110461</v>
      </c>
      <c r="J172" s="257">
        <v>455000.05199999997</v>
      </c>
      <c r="K172" s="258">
        <f>+I172*J172</f>
        <v>19874400.0046</v>
      </c>
      <c r="L172" s="178"/>
    </row>
    <row r="173" spans="2:12" s="176" customFormat="1" ht="30" customHeight="1" thickBot="1" x14ac:dyDescent="0.25">
      <c r="B173" s="177"/>
      <c r="C173" s="259" t="s">
        <v>14</v>
      </c>
      <c r="D173" s="269"/>
      <c r="E173" s="270"/>
      <c r="F173" s="270"/>
      <c r="G173" s="184"/>
      <c r="H173" s="269"/>
      <c r="I173" s="261"/>
      <c r="J173" s="271"/>
      <c r="K173" s="263">
        <f>SUM(K171:K172)</f>
        <v>21836861.620000001</v>
      </c>
      <c r="L173" s="178"/>
    </row>
    <row r="174" spans="2:12" s="176" customFormat="1" ht="13.5" thickBot="1" x14ac:dyDescent="0.25">
      <c r="B174" s="177"/>
      <c r="C174" s="246" t="s">
        <v>501</v>
      </c>
      <c r="D174" s="247" t="s">
        <v>502</v>
      </c>
      <c r="E174" s="264"/>
      <c r="F174" s="264"/>
      <c r="G174" s="181"/>
      <c r="H174" s="247"/>
      <c r="I174" s="247"/>
      <c r="J174" s="272"/>
      <c r="K174" s="273"/>
      <c r="L174" s="178"/>
    </row>
    <row r="175" spans="2:12" s="176" customFormat="1" ht="17.25" customHeight="1" x14ac:dyDescent="0.2">
      <c r="B175" s="177"/>
      <c r="C175" s="250"/>
      <c r="D175" s="266" t="s">
        <v>503</v>
      </c>
      <c r="E175" s="266"/>
      <c r="F175" s="266" t="s">
        <v>225</v>
      </c>
      <c r="G175" s="185" t="s">
        <v>504</v>
      </c>
      <c r="H175" s="266" t="s">
        <v>108</v>
      </c>
      <c r="I175" s="261">
        <v>0.97</v>
      </c>
      <c r="J175" s="255">
        <v>80670.851299999995</v>
      </c>
      <c r="K175" s="256">
        <f t="shared" ref="K175:K187" si="8">+I175*J175</f>
        <v>78250.725760999994</v>
      </c>
      <c r="L175" s="178"/>
    </row>
    <row r="176" spans="2:12" s="176" customFormat="1" ht="17.25" customHeight="1" x14ac:dyDescent="0.2">
      <c r="B176" s="177"/>
      <c r="C176" s="250"/>
      <c r="D176" s="266" t="s">
        <v>505</v>
      </c>
      <c r="E176" s="251"/>
      <c r="F176" s="251" t="s">
        <v>225</v>
      </c>
      <c r="G176" s="185" t="s">
        <v>506</v>
      </c>
      <c r="H176" s="266" t="s">
        <v>108</v>
      </c>
      <c r="I176" s="261">
        <v>0.4</v>
      </c>
      <c r="J176" s="255">
        <v>96400.313099999999</v>
      </c>
      <c r="K176" s="256">
        <f t="shared" si="8"/>
        <v>38560.125240000001</v>
      </c>
      <c r="L176" s="178"/>
    </row>
    <row r="177" spans="2:12" s="176" customFormat="1" ht="17.25" customHeight="1" x14ac:dyDescent="0.2">
      <c r="B177" s="177"/>
      <c r="C177" s="250"/>
      <c r="D177" s="266" t="s">
        <v>507</v>
      </c>
      <c r="E177" s="266"/>
      <c r="F177" s="266" t="s">
        <v>225</v>
      </c>
      <c r="G177" s="185" t="s">
        <v>508</v>
      </c>
      <c r="H177" s="266" t="s">
        <v>108</v>
      </c>
      <c r="I177" s="261">
        <v>12</v>
      </c>
      <c r="J177" s="255">
        <v>130486.564</v>
      </c>
      <c r="K177" s="256">
        <f t="shared" si="8"/>
        <v>1565838.7679999999</v>
      </c>
      <c r="L177" s="178"/>
    </row>
    <row r="178" spans="2:12" s="176" customFormat="1" ht="17.25" customHeight="1" x14ac:dyDescent="0.2">
      <c r="B178" s="177"/>
      <c r="C178" s="250"/>
      <c r="D178" s="266" t="s">
        <v>509</v>
      </c>
      <c r="E178" s="266"/>
      <c r="F178" s="266" t="s">
        <v>225</v>
      </c>
      <c r="G178" s="185" t="s">
        <v>510</v>
      </c>
      <c r="H178" s="266" t="s">
        <v>108</v>
      </c>
      <c r="I178" s="261">
        <v>98.4</v>
      </c>
      <c r="J178" s="255">
        <v>207636.48619999998</v>
      </c>
      <c r="K178" s="256">
        <f t="shared" si="8"/>
        <v>20431430.242079999</v>
      </c>
      <c r="L178" s="178"/>
    </row>
    <row r="179" spans="2:12" s="176" customFormat="1" ht="17.25" customHeight="1" x14ac:dyDescent="0.2">
      <c r="B179" s="177"/>
      <c r="C179" s="250"/>
      <c r="D179" s="266" t="s">
        <v>511</v>
      </c>
      <c r="E179" s="266"/>
      <c r="F179" s="266" t="s">
        <v>225</v>
      </c>
      <c r="G179" s="185" t="s">
        <v>512</v>
      </c>
      <c r="H179" s="266" t="s">
        <v>124</v>
      </c>
      <c r="I179" s="261">
        <v>1</v>
      </c>
      <c r="J179" s="255">
        <v>34312.239000000001</v>
      </c>
      <c r="K179" s="256">
        <f t="shared" si="8"/>
        <v>34312.239000000001</v>
      </c>
      <c r="L179" s="178"/>
    </row>
    <row r="180" spans="2:12" s="176" customFormat="1" ht="17.25" customHeight="1" x14ac:dyDescent="0.2">
      <c r="B180" s="177"/>
      <c r="C180" s="250"/>
      <c r="D180" s="266" t="s">
        <v>513</v>
      </c>
      <c r="E180" s="266"/>
      <c r="F180" s="266" t="s">
        <v>225</v>
      </c>
      <c r="G180" s="185" t="s">
        <v>514</v>
      </c>
      <c r="H180" s="266" t="s">
        <v>124</v>
      </c>
      <c r="I180" s="261">
        <v>1</v>
      </c>
      <c r="J180" s="255">
        <v>39475.049275999991</v>
      </c>
      <c r="K180" s="256">
        <f t="shared" si="8"/>
        <v>39475.049275999991</v>
      </c>
      <c r="L180" s="178"/>
    </row>
    <row r="181" spans="2:12" s="176" customFormat="1" ht="17.25" customHeight="1" x14ac:dyDescent="0.2">
      <c r="B181" s="177"/>
      <c r="C181" s="250"/>
      <c r="D181" s="266" t="s">
        <v>515</v>
      </c>
      <c r="E181" s="266"/>
      <c r="F181" s="266" t="s">
        <v>225</v>
      </c>
      <c r="G181" s="185" t="s">
        <v>516</v>
      </c>
      <c r="H181" s="266" t="s">
        <v>124</v>
      </c>
      <c r="I181" s="261">
        <v>6</v>
      </c>
      <c r="J181" s="255">
        <v>29335.325499999999</v>
      </c>
      <c r="K181" s="256">
        <f t="shared" si="8"/>
        <v>176011.95299999998</v>
      </c>
      <c r="L181" s="178"/>
    </row>
    <row r="182" spans="2:12" s="176" customFormat="1" ht="17.25" customHeight="1" x14ac:dyDescent="0.2">
      <c r="B182" s="177"/>
      <c r="C182" s="250"/>
      <c r="D182" s="266" t="s">
        <v>517</v>
      </c>
      <c r="E182" s="266"/>
      <c r="F182" s="266" t="s">
        <v>225</v>
      </c>
      <c r="G182" s="185" t="s">
        <v>518</v>
      </c>
      <c r="H182" s="266" t="s">
        <v>124</v>
      </c>
      <c r="I182" s="261">
        <v>1</v>
      </c>
      <c r="J182" s="255">
        <v>79675.106329000002</v>
      </c>
      <c r="K182" s="256">
        <f t="shared" si="8"/>
        <v>79675.106329000002</v>
      </c>
      <c r="L182" s="178"/>
    </row>
    <row r="183" spans="2:12" s="176" customFormat="1" ht="17.25" customHeight="1" x14ac:dyDescent="0.2">
      <c r="B183" s="177"/>
      <c r="C183" s="250"/>
      <c r="D183" s="266" t="s">
        <v>519</v>
      </c>
      <c r="E183" s="266"/>
      <c r="F183" s="266" t="s">
        <v>225</v>
      </c>
      <c r="G183" s="185" t="s">
        <v>520</v>
      </c>
      <c r="H183" s="266" t="s">
        <v>124</v>
      </c>
      <c r="I183" s="261">
        <v>1</v>
      </c>
      <c r="J183" s="255">
        <v>115605.43737599999</v>
      </c>
      <c r="K183" s="256">
        <f t="shared" si="8"/>
        <v>115605.43737599999</v>
      </c>
      <c r="L183" s="178"/>
    </row>
    <row r="184" spans="2:12" s="176" customFormat="1" ht="17.25" customHeight="1" x14ac:dyDescent="0.2">
      <c r="B184" s="177"/>
      <c r="C184" s="250"/>
      <c r="D184" s="266" t="s">
        <v>521</v>
      </c>
      <c r="E184" s="266"/>
      <c r="F184" s="266" t="s">
        <v>225</v>
      </c>
      <c r="G184" s="185" t="s">
        <v>522</v>
      </c>
      <c r="H184" s="266" t="s">
        <v>124</v>
      </c>
      <c r="I184" s="261">
        <v>1</v>
      </c>
      <c r="J184" s="255">
        <v>61271.687776000006</v>
      </c>
      <c r="K184" s="256">
        <f t="shared" si="8"/>
        <v>61271.687776000006</v>
      </c>
      <c r="L184" s="178"/>
    </row>
    <row r="185" spans="2:12" s="176" customFormat="1" ht="17.25" customHeight="1" x14ac:dyDescent="0.2">
      <c r="B185" s="177"/>
      <c r="C185" s="250"/>
      <c r="D185" s="266" t="s">
        <v>523</v>
      </c>
      <c r="E185" s="266"/>
      <c r="F185" s="266" t="s">
        <v>225</v>
      </c>
      <c r="G185" s="185" t="s">
        <v>524</v>
      </c>
      <c r="H185" s="266" t="s">
        <v>124</v>
      </c>
      <c r="I185" s="261">
        <v>3</v>
      </c>
      <c r="J185" s="255">
        <v>68182.438376000006</v>
      </c>
      <c r="K185" s="256">
        <f t="shared" si="8"/>
        <v>204547.31512800002</v>
      </c>
      <c r="L185" s="178"/>
    </row>
    <row r="186" spans="2:12" s="176" customFormat="1" ht="17.25" customHeight="1" x14ac:dyDescent="0.2">
      <c r="B186" s="177"/>
      <c r="C186" s="250"/>
      <c r="D186" s="266" t="s">
        <v>525</v>
      </c>
      <c r="E186" s="266"/>
      <c r="F186" s="266" t="s">
        <v>225</v>
      </c>
      <c r="G186" s="185" t="s">
        <v>526</v>
      </c>
      <c r="H186" s="266" t="s">
        <v>124</v>
      </c>
      <c r="I186" s="261">
        <v>1</v>
      </c>
      <c r="J186" s="255">
        <v>194685.74647599997</v>
      </c>
      <c r="K186" s="256">
        <f t="shared" si="8"/>
        <v>194685.74647599997</v>
      </c>
      <c r="L186" s="178"/>
    </row>
    <row r="187" spans="2:12" s="176" customFormat="1" ht="17.25" customHeight="1" x14ac:dyDescent="0.2">
      <c r="B187" s="177"/>
      <c r="C187" s="250"/>
      <c r="D187" s="266" t="s">
        <v>527</v>
      </c>
      <c r="E187" s="266"/>
      <c r="F187" s="266" t="s">
        <v>225</v>
      </c>
      <c r="G187" s="185" t="s">
        <v>528</v>
      </c>
      <c r="H187" s="266" t="s">
        <v>124</v>
      </c>
      <c r="I187" s="261">
        <v>1</v>
      </c>
      <c r="J187" s="255">
        <v>166904.25304799998</v>
      </c>
      <c r="K187" s="256">
        <f t="shared" si="8"/>
        <v>166904.25304799998</v>
      </c>
      <c r="L187" s="178"/>
    </row>
    <row r="188" spans="2:12" s="176" customFormat="1" ht="30" customHeight="1" thickBot="1" x14ac:dyDescent="0.25">
      <c r="B188" s="177"/>
      <c r="C188" s="276" t="s">
        <v>14</v>
      </c>
      <c r="D188" s="277"/>
      <c r="E188" s="277"/>
      <c r="F188" s="277"/>
      <c r="G188" s="186"/>
      <c r="H188" s="277"/>
      <c r="I188" s="261"/>
      <c r="J188" s="278"/>
      <c r="K188" s="263">
        <f>SUM(K175:K187)</f>
        <v>23186568.648490001</v>
      </c>
      <c r="L188" s="178"/>
    </row>
    <row r="189" spans="2:12" s="176" customFormat="1" ht="13.5" thickBot="1" x14ac:dyDescent="0.25">
      <c r="B189" s="177"/>
      <c r="C189" s="246"/>
      <c r="D189" s="247" t="s">
        <v>529</v>
      </c>
      <c r="E189" s="264"/>
      <c r="F189" s="264"/>
      <c r="G189" s="181"/>
      <c r="H189" s="247"/>
      <c r="I189" s="247"/>
      <c r="J189" s="272"/>
      <c r="K189" s="273"/>
      <c r="L189" s="178"/>
    </row>
    <row r="190" spans="2:12" s="176" customFormat="1" ht="17.25" customHeight="1" x14ac:dyDescent="0.2">
      <c r="B190" s="177"/>
      <c r="C190" s="250"/>
      <c r="D190" s="266" t="s">
        <v>530</v>
      </c>
      <c r="E190" s="266"/>
      <c r="F190" s="266" t="s">
        <v>225</v>
      </c>
      <c r="G190" s="185" t="s">
        <v>531</v>
      </c>
      <c r="H190" s="266" t="s">
        <v>108</v>
      </c>
      <c r="I190" s="274">
        <v>4.8330916064470832</v>
      </c>
      <c r="J190" s="255">
        <v>56297.965710999997</v>
      </c>
      <c r="K190" s="256">
        <f t="shared" ref="K190:K219" si="9">+I190*J190</f>
        <v>272093.2255378798</v>
      </c>
      <c r="L190" s="178"/>
    </row>
    <row r="191" spans="2:12" s="176" customFormat="1" ht="17.25" customHeight="1" x14ac:dyDescent="0.2">
      <c r="B191" s="177"/>
      <c r="C191" s="250"/>
      <c r="D191" s="266" t="s">
        <v>532</v>
      </c>
      <c r="E191" s="266"/>
      <c r="F191" s="266" t="s">
        <v>225</v>
      </c>
      <c r="G191" s="185" t="s">
        <v>533</v>
      </c>
      <c r="H191" s="266" t="s">
        <v>108</v>
      </c>
      <c r="I191" s="261">
        <v>14.26</v>
      </c>
      <c r="J191" s="255">
        <v>67094.521311999997</v>
      </c>
      <c r="K191" s="256">
        <f t="shared" si="9"/>
        <v>956767.87390911998</v>
      </c>
      <c r="L191" s="178"/>
    </row>
    <row r="192" spans="2:12" s="176" customFormat="1" ht="17.25" customHeight="1" x14ac:dyDescent="0.2">
      <c r="B192" s="177"/>
      <c r="C192" s="250"/>
      <c r="D192" s="266" t="s">
        <v>534</v>
      </c>
      <c r="E192" s="266"/>
      <c r="F192" s="266" t="s">
        <v>225</v>
      </c>
      <c r="G192" s="185" t="s">
        <v>504</v>
      </c>
      <c r="H192" s="266" t="s">
        <v>108</v>
      </c>
      <c r="I192" s="261">
        <v>12.8</v>
      </c>
      <c r="J192" s="255">
        <v>80670.851299999995</v>
      </c>
      <c r="K192" s="256">
        <f t="shared" si="9"/>
        <v>1032586.8966399999</v>
      </c>
      <c r="L192" s="178"/>
    </row>
    <row r="193" spans="2:12" s="176" customFormat="1" ht="17.25" customHeight="1" x14ac:dyDescent="0.2">
      <c r="B193" s="177"/>
      <c r="C193" s="250"/>
      <c r="D193" s="266" t="s">
        <v>535</v>
      </c>
      <c r="E193" s="266"/>
      <c r="F193" s="266" t="s">
        <v>225</v>
      </c>
      <c r="G193" s="185" t="s">
        <v>506</v>
      </c>
      <c r="H193" s="266" t="s">
        <v>108</v>
      </c>
      <c r="I193" s="261">
        <v>10.199999999999999</v>
      </c>
      <c r="J193" s="255">
        <v>96400.313099999999</v>
      </c>
      <c r="K193" s="256">
        <f t="shared" si="9"/>
        <v>983283.19361999992</v>
      </c>
      <c r="L193" s="178"/>
    </row>
    <row r="194" spans="2:12" s="176" customFormat="1" ht="17.25" customHeight="1" x14ac:dyDescent="0.2">
      <c r="B194" s="177"/>
      <c r="C194" s="250"/>
      <c r="D194" s="266" t="s">
        <v>536</v>
      </c>
      <c r="E194" s="266"/>
      <c r="F194" s="266" t="s">
        <v>225</v>
      </c>
      <c r="G194" s="185" t="s">
        <v>508</v>
      </c>
      <c r="H194" s="266" t="s">
        <v>108</v>
      </c>
      <c r="I194" s="261">
        <v>31.26</v>
      </c>
      <c r="J194" s="255">
        <v>130486.564</v>
      </c>
      <c r="K194" s="256">
        <f t="shared" si="9"/>
        <v>4079009.99064</v>
      </c>
      <c r="L194" s="178"/>
    </row>
    <row r="195" spans="2:12" s="176" customFormat="1" ht="17.25" customHeight="1" x14ac:dyDescent="0.2">
      <c r="B195" s="177"/>
      <c r="C195" s="250"/>
      <c r="D195" s="266" t="s">
        <v>537</v>
      </c>
      <c r="E195" s="266"/>
      <c r="F195" s="266" t="s">
        <v>225</v>
      </c>
      <c r="G195" s="185" t="s">
        <v>538</v>
      </c>
      <c r="H195" s="266" t="s">
        <v>124</v>
      </c>
      <c r="I195" s="261">
        <v>1</v>
      </c>
      <c r="J195" s="255">
        <v>93118.810629</v>
      </c>
      <c r="K195" s="256">
        <f t="shared" si="9"/>
        <v>93118.810629</v>
      </c>
      <c r="L195" s="178"/>
    </row>
    <row r="196" spans="2:12" s="176" customFormat="1" ht="17.25" customHeight="1" x14ac:dyDescent="0.2">
      <c r="B196" s="177"/>
      <c r="C196" s="250"/>
      <c r="D196" s="266" t="s">
        <v>539</v>
      </c>
      <c r="E196" s="266"/>
      <c r="F196" s="266" t="s">
        <v>225</v>
      </c>
      <c r="G196" s="185" t="s">
        <v>540</v>
      </c>
      <c r="H196" s="266" t="s">
        <v>124</v>
      </c>
      <c r="I196" s="261">
        <v>4</v>
      </c>
      <c r="J196" s="255">
        <v>90848.941299999991</v>
      </c>
      <c r="K196" s="256">
        <f t="shared" si="9"/>
        <v>363395.76519999997</v>
      </c>
      <c r="L196" s="178"/>
    </row>
    <row r="197" spans="2:12" s="176" customFormat="1" ht="17.25" customHeight="1" x14ac:dyDescent="0.2">
      <c r="B197" s="177"/>
      <c r="C197" s="250"/>
      <c r="D197" s="266" t="s">
        <v>541</v>
      </c>
      <c r="E197" s="266"/>
      <c r="F197" s="266" t="s">
        <v>225</v>
      </c>
      <c r="G197" s="185" t="s">
        <v>542</v>
      </c>
      <c r="H197" s="266" t="s">
        <v>124</v>
      </c>
      <c r="I197" s="261">
        <v>2</v>
      </c>
      <c r="J197" s="255">
        <v>38717.782128999999</v>
      </c>
      <c r="K197" s="256">
        <f t="shared" si="9"/>
        <v>77435.564257999999</v>
      </c>
      <c r="L197" s="178"/>
    </row>
    <row r="198" spans="2:12" s="176" customFormat="1" ht="17.25" customHeight="1" x14ac:dyDescent="0.2">
      <c r="B198" s="177"/>
      <c r="C198" s="250"/>
      <c r="D198" s="266" t="s">
        <v>543</v>
      </c>
      <c r="E198" s="266"/>
      <c r="F198" s="266" t="s">
        <v>225</v>
      </c>
      <c r="G198" s="185" t="s">
        <v>544</v>
      </c>
      <c r="H198" s="266" t="s">
        <v>124</v>
      </c>
      <c r="I198" s="261">
        <v>1</v>
      </c>
      <c r="J198" s="255">
        <v>38717.782128999999</v>
      </c>
      <c r="K198" s="256">
        <f t="shared" si="9"/>
        <v>38717.782128999999</v>
      </c>
      <c r="L198" s="178"/>
    </row>
    <row r="199" spans="2:12" s="176" customFormat="1" ht="17.25" customHeight="1" x14ac:dyDescent="0.2">
      <c r="B199" s="177"/>
      <c r="C199" s="250"/>
      <c r="D199" s="266" t="s">
        <v>545</v>
      </c>
      <c r="E199" s="266"/>
      <c r="F199" s="266" t="s">
        <v>225</v>
      </c>
      <c r="G199" s="185" t="s">
        <v>546</v>
      </c>
      <c r="H199" s="266" t="s">
        <v>124</v>
      </c>
      <c r="I199" s="261">
        <v>2</v>
      </c>
      <c r="J199" s="255">
        <v>40276.547986999998</v>
      </c>
      <c r="K199" s="256">
        <f t="shared" si="9"/>
        <v>80553.095973999996</v>
      </c>
      <c r="L199" s="178"/>
    </row>
    <row r="200" spans="2:12" s="176" customFormat="1" ht="17.25" customHeight="1" x14ac:dyDescent="0.2">
      <c r="B200" s="177"/>
      <c r="C200" s="250"/>
      <c r="D200" s="266" t="s">
        <v>547</v>
      </c>
      <c r="E200" s="266"/>
      <c r="F200" s="266" t="s">
        <v>225</v>
      </c>
      <c r="G200" s="185" t="s">
        <v>548</v>
      </c>
      <c r="H200" s="266" t="s">
        <v>124</v>
      </c>
      <c r="I200" s="261">
        <v>2</v>
      </c>
      <c r="J200" s="255">
        <v>78693.886700000003</v>
      </c>
      <c r="K200" s="256">
        <f t="shared" si="9"/>
        <v>157387.77340000001</v>
      </c>
      <c r="L200" s="178"/>
    </row>
    <row r="201" spans="2:12" s="176" customFormat="1" ht="17.25" customHeight="1" x14ac:dyDescent="0.2">
      <c r="B201" s="177"/>
      <c r="C201" s="250"/>
      <c r="D201" s="266" t="s">
        <v>549</v>
      </c>
      <c r="E201" s="266"/>
      <c r="F201" s="266" t="s">
        <v>225</v>
      </c>
      <c r="G201" s="185" t="s">
        <v>550</v>
      </c>
      <c r="H201" s="266" t="s">
        <v>124</v>
      </c>
      <c r="I201" s="261">
        <v>4</v>
      </c>
      <c r="J201" s="255">
        <v>37365.303728999999</v>
      </c>
      <c r="K201" s="256">
        <f t="shared" si="9"/>
        <v>149461.214916</v>
      </c>
      <c r="L201" s="178"/>
    </row>
    <row r="202" spans="2:12" s="176" customFormat="1" ht="17.25" customHeight="1" x14ac:dyDescent="0.2">
      <c r="B202" s="177"/>
      <c r="C202" s="250"/>
      <c r="D202" s="266" t="s">
        <v>551</v>
      </c>
      <c r="E202" s="266"/>
      <c r="F202" s="266" t="s">
        <v>225</v>
      </c>
      <c r="G202" s="185" t="s">
        <v>552</v>
      </c>
      <c r="H202" s="266" t="s">
        <v>124</v>
      </c>
      <c r="I202" s="261">
        <v>1</v>
      </c>
      <c r="J202" s="255">
        <v>46777.449329000003</v>
      </c>
      <c r="K202" s="256">
        <f t="shared" si="9"/>
        <v>46777.449329000003</v>
      </c>
      <c r="L202" s="178"/>
    </row>
    <row r="203" spans="2:12" s="176" customFormat="1" ht="17.25" customHeight="1" x14ac:dyDescent="0.2">
      <c r="B203" s="177"/>
      <c r="C203" s="250"/>
      <c r="D203" s="266" t="s">
        <v>553</v>
      </c>
      <c r="E203" s="266"/>
      <c r="F203" s="266" t="s">
        <v>225</v>
      </c>
      <c r="G203" s="185" t="s">
        <v>554</v>
      </c>
      <c r="H203" s="266" t="s">
        <v>124</v>
      </c>
      <c r="I203" s="261">
        <v>42</v>
      </c>
      <c r="J203" s="255">
        <v>30854.776329</v>
      </c>
      <c r="K203" s="256">
        <f t="shared" si="9"/>
        <v>1295900.6058179999</v>
      </c>
      <c r="L203" s="178"/>
    </row>
    <row r="204" spans="2:12" s="176" customFormat="1" ht="17.25" customHeight="1" x14ac:dyDescent="0.2">
      <c r="B204" s="177"/>
      <c r="C204" s="250"/>
      <c r="D204" s="266" t="s">
        <v>555</v>
      </c>
      <c r="E204" s="266"/>
      <c r="F204" s="266" t="s">
        <v>225</v>
      </c>
      <c r="G204" s="185" t="s">
        <v>556</v>
      </c>
      <c r="H204" s="266" t="s">
        <v>124</v>
      </c>
      <c r="I204" s="261">
        <v>21</v>
      </c>
      <c r="J204" s="255">
        <v>36547.606329000002</v>
      </c>
      <c r="K204" s="256">
        <f t="shared" si="9"/>
        <v>767499.73290900001</v>
      </c>
      <c r="L204" s="178"/>
    </row>
    <row r="205" spans="2:12" s="176" customFormat="1" ht="17.25" customHeight="1" x14ac:dyDescent="0.2">
      <c r="B205" s="177"/>
      <c r="C205" s="250"/>
      <c r="D205" s="266" t="s">
        <v>557</v>
      </c>
      <c r="E205" s="266"/>
      <c r="F205" s="266" t="s">
        <v>225</v>
      </c>
      <c r="G205" s="185" t="s">
        <v>558</v>
      </c>
      <c r="H205" s="266" t="s">
        <v>124</v>
      </c>
      <c r="I205" s="261">
        <v>56</v>
      </c>
      <c r="J205" s="255">
        <v>31172.194728999999</v>
      </c>
      <c r="K205" s="256">
        <f t="shared" si="9"/>
        <v>1745642.9048239999</v>
      </c>
      <c r="L205" s="178"/>
    </row>
    <row r="206" spans="2:12" s="176" customFormat="1" ht="17.25" customHeight="1" x14ac:dyDescent="0.2">
      <c r="B206" s="177"/>
      <c r="C206" s="250"/>
      <c r="D206" s="266" t="s">
        <v>559</v>
      </c>
      <c r="E206" s="266"/>
      <c r="F206" s="266" t="s">
        <v>225</v>
      </c>
      <c r="G206" s="185" t="s">
        <v>514</v>
      </c>
      <c r="H206" s="266" t="s">
        <v>124</v>
      </c>
      <c r="I206" s="261">
        <v>1</v>
      </c>
      <c r="J206" s="255">
        <v>48035.047229000003</v>
      </c>
      <c r="K206" s="256">
        <f t="shared" si="9"/>
        <v>48035.047229000003</v>
      </c>
      <c r="L206" s="178"/>
    </row>
    <row r="207" spans="2:12" s="176" customFormat="1" ht="17.25" customHeight="1" x14ac:dyDescent="0.2">
      <c r="B207" s="177"/>
      <c r="C207" s="250"/>
      <c r="D207" s="266" t="s">
        <v>560</v>
      </c>
      <c r="E207" s="266"/>
      <c r="F207" s="266" t="s">
        <v>225</v>
      </c>
      <c r="G207" s="185" t="s">
        <v>561</v>
      </c>
      <c r="H207" s="266" t="s">
        <v>124</v>
      </c>
      <c r="I207" s="261">
        <v>1</v>
      </c>
      <c r="J207" s="255">
        <v>68339.474228999999</v>
      </c>
      <c r="K207" s="256">
        <f t="shared" si="9"/>
        <v>68339.474228999999</v>
      </c>
      <c r="L207" s="178"/>
    </row>
    <row r="208" spans="2:12" s="176" customFormat="1" ht="17.25" customHeight="1" x14ac:dyDescent="0.2">
      <c r="B208" s="177"/>
      <c r="C208" s="250"/>
      <c r="D208" s="266" t="s">
        <v>562</v>
      </c>
      <c r="E208" s="266"/>
      <c r="F208" s="266" t="s">
        <v>225</v>
      </c>
      <c r="G208" s="185" t="s">
        <v>516</v>
      </c>
      <c r="H208" s="266" t="s">
        <v>124</v>
      </c>
      <c r="I208" s="261">
        <v>2</v>
      </c>
      <c r="J208" s="255">
        <v>47873.8</v>
      </c>
      <c r="K208" s="256">
        <f t="shared" si="9"/>
        <v>95747.6</v>
      </c>
      <c r="L208" s="178"/>
    </row>
    <row r="209" spans="2:12" s="176" customFormat="1" ht="17.25" customHeight="1" x14ac:dyDescent="0.2">
      <c r="B209" s="177"/>
      <c r="C209" s="250"/>
      <c r="D209" s="266" t="s">
        <v>563</v>
      </c>
      <c r="E209" s="266"/>
      <c r="F209" s="266" t="s">
        <v>225</v>
      </c>
      <c r="G209" s="185" t="s">
        <v>564</v>
      </c>
      <c r="H209" s="266" t="s">
        <v>124</v>
      </c>
      <c r="I209" s="261">
        <v>1</v>
      </c>
      <c r="J209" s="255">
        <v>178809.70292899999</v>
      </c>
      <c r="K209" s="256">
        <f t="shared" si="9"/>
        <v>178809.70292899999</v>
      </c>
      <c r="L209" s="178"/>
    </row>
    <row r="210" spans="2:12" s="176" customFormat="1" ht="17.25" customHeight="1" x14ac:dyDescent="0.2">
      <c r="B210" s="177"/>
      <c r="C210" s="250"/>
      <c r="D210" s="266" t="s">
        <v>565</v>
      </c>
      <c r="E210" s="266"/>
      <c r="F210" s="266" t="s">
        <v>225</v>
      </c>
      <c r="G210" s="185" t="s">
        <v>566</v>
      </c>
      <c r="H210" s="266" t="s">
        <v>124</v>
      </c>
      <c r="I210" s="261">
        <v>9</v>
      </c>
      <c r="J210" s="255">
        <v>178809.70292899999</v>
      </c>
      <c r="K210" s="256">
        <f t="shared" si="9"/>
        <v>1609287.3263609998</v>
      </c>
      <c r="L210" s="178"/>
    </row>
    <row r="211" spans="2:12" s="176" customFormat="1" ht="17.25" customHeight="1" x14ac:dyDescent="0.2">
      <c r="B211" s="177"/>
      <c r="C211" s="250"/>
      <c r="D211" s="266" t="s">
        <v>567</v>
      </c>
      <c r="E211" s="266"/>
      <c r="F211" s="266" t="s">
        <v>225</v>
      </c>
      <c r="G211" s="185" t="s">
        <v>518</v>
      </c>
      <c r="H211" s="266" t="s">
        <v>124</v>
      </c>
      <c r="I211" s="261">
        <v>1</v>
      </c>
      <c r="J211" s="255">
        <v>79675.106329000002</v>
      </c>
      <c r="K211" s="256">
        <f t="shared" si="9"/>
        <v>79675.106329000002</v>
      </c>
      <c r="L211" s="178"/>
    </row>
    <row r="212" spans="2:12" s="176" customFormat="1" ht="17.25" customHeight="1" x14ac:dyDescent="0.2">
      <c r="B212" s="177"/>
      <c r="C212" s="250"/>
      <c r="D212" s="266" t="s">
        <v>568</v>
      </c>
      <c r="E212" s="266"/>
      <c r="F212" s="266" t="s">
        <v>225</v>
      </c>
      <c r="G212" s="185" t="s">
        <v>569</v>
      </c>
      <c r="H212" s="266" t="s">
        <v>124</v>
      </c>
      <c r="I212" s="274">
        <v>2</v>
      </c>
      <c r="J212" s="257">
        <v>68339.474228999999</v>
      </c>
      <c r="K212" s="256">
        <f t="shared" si="9"/>
        <v>136678.948458</v>
      </c>
      <c r="L212" s="178"/>
    </row>
    <row r="213" spans="2:12" s="176" customFormat="1" ht="17.25" customHeight="1" x14ac:dyDescent="0.2">
      <c r="B213" s="177"/>
      <c r="C213" s="250"/>
      <c r="D213" s="266" t="s">
        <v>570</v>
      </c>
      <c r="E213" s="266"/>
      <c r="F213" s="266" t="s">
        <v>225</v>
      </c>
      <c r="G213" s="185" t="s">
        <v>571</v>
      </c>
      <c r="H213" s="266" t="s">
        <v>124</v>
      </c>
      <c r="I213" s="274">
        <v>1</v>
      </c>
      <c r="J213" s="257">
        <v>46733.686999999998</v>
      </c>
      <c r="K213" s="256">
        <f t="shared" si="9"/>
        <v>46733.686999999998</v>
      </c>
      <c r="L213" s="178"/>
    </row>
    <row r="214" spans="2:12" s="176" customFormat="1" ht="17.25" customHeight="1" x14ac:dyDescent="0.2">
      <c r="B214" s="177"/>
      <c r="C214" s="250"/>
      <c r="D214" s="266" t="s">
        <v>572</v>
      </c>
      <c r="E214" s="266"/>
      <c r="F214" s="266" t="s">
        <v>225</v>
      </c>
      <c r="G214" s="185" t="s">
        <v>573</v>
      </c>
      <c r="H214" s="266" t="s">
        <v>124</v>
      </c>
      <c r="I214" s="274">
        <v>1</v>
      </c>
      <c r="J214" s="257">
        <v>135791.24649999998</v>
      </c>
      <c r="K214" s="256">
        <f t="shared" si="9"/>
        <v>135791.24649999998</v>
      </c>
      <c r="L214" s="178"/>
    </row>
    <row r="215" spans="2:12" s="176" customFormat="1" ht="17.25" customHeight="1" x14ac:dyDescent="0.2">
      <c r="B215" s="177"/>
      <c r="C215" s="250"/>
      <c r="D215" s="266" t="s">
        <v>574</v>
      </c>
      <c r="E215" s="266"/>
      <c r="F215" s="266" t="s">
        <v>225</v>
      </c>
      <c r="G215" s="185" t="s">
        <v>575</v>
      </c>
      <c r="H215" s="266" t="s">
        <v>124</v>
      </c>
      <c r="I215" s="261">
        <v>1</v>
      </c>
      <c r="J215" s="255">
        <v>48035.047229000003</v>
      </c>
      <c r="K215" s="256">
        <f t="shared" si="9"/>
        <v>48035.047229000003</v>
      </c>
      <c r="L215" s="178"/>
    </row>
    <row r="216" spans="2:12" s="176" customFormat="1" ht="17.25" customHeight="1" x14ac:dyDescent="0.2">
      <c r="B216" s="177"/>
      <c r="C216" s="250"/>
      <c r="D216" s="266" t="s">
        <v>576</v>
      </c>
      <c r="E216" s="266"/>
      <c r="F216" s="266" t="s">
        <v>225</v>
      </c>
      <c r="G216" s="185" t="s">
        <v>577</v>
      </c>
      <c r="H216" s="266" t="s">
        <v>124</v>
      </c>
      <c r="I216" s="261">
        <v>1</v>
      </c>
      <c r="J216" s="255">
        <v>48035.047229000003</v>
      </c>
      <c r="K216" s="256">
        <f t="shared" si="9"/>
        <v>48035.047229000003</v>
      </c>
      <c r="L216" s="178"/>
    </row>
    <row r="217" spans="2:12" s="176" customFormat="1" ht="17.25" customHeight="1" x14ac:dyDescent="0.2">
      <c r="B217" s="177"/>
      <c r="C217" s="250"/>
      <c r="D217" s="266" t="s">
        <v>578</v>
      </c>
      <c r="E217" s="266"/>
      <c r="F217" s="266" t="s">
        <v>225</v>
      </c>
      <c r="G217" s="185" t="s">
        <v>579</v>
      </c>
      <c r="H217" s="266" t="s">
        <v>124</v>
      </c>
      <c r="I217" s="261">
        <v>1</v>
      </c>
      <c r="J217" s="255">
        <v>135792.60932899997</v>
      </c>
      <c r="K217" s="256">
        <f t="shared" si="9"/>
        <v>135792.60932899997</v>
      </c>
      <c r="L217" s="178"/>
    </row>
    <row r="218" spans="2:12" s="176" customFormat="1" ht="17.25" customHeight="1" x14ac:dyDescent="0.2">
      <c r="B218" s="177"/>
      <c r="C218" s="250"/>
      <c r="D218" s="266" t="s">
        <v>580</v>
      </c>
      <c r="E218" s="266"/>
      <c r="F218" s="266" t="s">
        <v>225</v>
      </c>
      <c r="G218" s="185" t="s">
        <v>581</v>
      </c>
      <c r="H218" s="266" t="s">
        <v>124</v>
      </c>
      <c r="I218" s="261">
        <v>5</v>
      </c>
      <c r="J218" s="255">
        <v>132145.747929</v>
      </c>
      <c r="K218" s="256">
        <f t="shared" si="9"/>
        <v>660728.73964500008</v>
      </c>
      <c r="L218" s="178"/>
    </row>
    <row r="219" spans="2:12" s="176" customFormat="1" ht="17.25" customHeight="1" x14ac:dyDescent="0.2">
      <c r="B219" s="177"/>
      <c r="C219" s="250"/>
      <c r="D219" s="266" t="s">
        <v>582</v>
      </c>
      <c r="E219" s="266"/>
      <c r="F219" s="266" t="s">
        <v>225</v>
      </c>
      <c r="G219" s="185" t="s">
        <v>583</v>
      </c>
      <c r="H219" s="266" t="s">
        <v>124</v>
      </c>
      <c r="I219" s="261">
        <v>31</v>
      </c>
      <c r="J219" s="255">
        <v>337495.11379999999</v>
      </c>
      <c r="K219" s="256">
        <f t="shared" si="9"/>
        <v>10462348.527799999</v>
      </c>
      <c r="L219" s="178"/>
    </row>
    <row r="220" spans="2:12" s="176" customFormat="1" ht="30" customHeight="1" thickBot="1" x14ac:dyDescent="0.25">
      <c r="B220" s="177"/>
      <c r="C220" s="259" t="s">
        <v>14</v>
      </c>
      <c r="D220" s="281"/>
      <c r="E220" s="281"/>
      <c r="F220" s="281"/>
      <c r="G220" s="187"/>
      <c r="H220" s="282"/>
      <c r="I220" s="261"/>
      <c r="J220" s="262"/>
      <c r="K220" s="288">
        <f>SUM(K190:K219)</f>
        <v>25893669.989999998</v>
      </c>
      <c r="L220" s="178"/>
    </row>
    <row r="221" spans="2:12" s="176" customFormat="1" ht="13.5" thickBot="1" x14ac:dyDescent="0.25">
      <c r="B221" s="177"/>
      <c r="C221" s="246"/>
      <c r="D221" s="247" t="s">
        <v>584</v>
      </c>
      <c r="E221" s="264"/>
      <c r="F221" s="264"/>
      <c r="G221" s="181"/>
      <c r="H221" s="247"/>
      <c r="I221" s="247"/>
      <c r="J221" s="272"/>
      <c r="K221" s="273"/>
      <c r="L221" s="178"/>
    </row>
    <row r="222" spans="2:12" s="176" customFormat="1" ht="15" customHeight="1" x14ac:dyDescent="0.2">
      <c r="B222" s="177"/>
      <c r="C222" s="250"/>
      <c r="D222" s="266" t="s">
        <v>585</v>
      </c>
      <c r="E222" s="287" t="s">
        <v>586</v>
      </c>
      <c r="F222" s="287"/>
      <c r="G222" s="188" t="s">
        <v>587</v>
      </c>
      <c r="H222" s="251" t="s">
        <v>124</v>
      </c>
      <c r="I222" s="274">
        <v>1</v>
      </c>
      <c r="J222" s="257">
        <v>2694330.3530000001</v>
      </c>
      <c r="K222" s="256">
        <f t="shared" ref="K222:K227" si="10">+I222*J222</f>
        <v>2694330.3530000001</v>
      </c>
      <c r="L222" s="178"/>
    </row>
    <row r="223" spans="2:12" s="176" customFormat="1" ht="15" customHeight="1" x14ac:dyDescent="0.2">
      <c r="B223" s="177"/>
      <c r="C223" s="250"/>
      <c r="D223" s="266" t="s">
        <v>588</v>
      </c>
      <c r="E223" s="251" t="s">
        <v>589</v>
      </c>
      <c r="F223" s="251"/>
      <c r="G223" s="188" t="s">
        <v>590</v>
      </c>
      <c r="H223" s="251" t="s">
        <v>124</v>
      </c>
      <c r="I223" s="274">
        <v>1</v>
      </c>
      <c r="J223" s="257">
        <v>1457489.54</v>
      </c>
      <c r="K223" s="256">
        <f t="shared" si="10"/>
        <v>1457489.54</v>
      </c>
      <c r="L223" s="178"/>
    </row>
    <row r="224" spans="2:12" s="176" customFormat="1" ht="15" customHeight="1" x14ac:dyDescent="0.2">
      <c r="B224" s="177"/>
      <c r="C224" s="250"/>
      <c r="D224" s="266" t="s">
        <v>591</v>
      </c>
      <c r="E224" s="251"/>
      <c r="F224" s="251" t="s">
        <v>96</v>
      </c>
      <c r="G224" s="188" t="s">
        <v>592</v>
      </c>
      <c r="H224" s="251" t="s">
        <v>124</v>
      </c>
      <c r="I224" s="274">
        <v>1</v>
      </c>
      <c r="J224" s="257">
        <v>756570.20659999992</v>
      </c>
      <c r="K224" s="256">
        <f t="shared" si="10"/>
        <v>756570.20659999992</v>
      </c>
      <c r="L224" s="178"/>
    </row>
    <row r="225" spans="2:12" s="176" customFormat="1" ht="15" customHeight="1" x14ac:dyDescent="0.2">
      <c r="B225" s="177"/>
      <c r="C225" s="250"/>
      <c r="D225" s="266" t="s">
        <v>593</v>
      </c>
      <c r="E225" s="251" t="s">
        <v>594</v>
      </c>
      <c r="F225" s="251"/>
      <c r="G225" s="188" t="s">
        <v>595</v>
      </c>
      <c r="H225" s="251" t="s">
        <v>596</v>
      </c>
      <c r="I225" s="274">
        <v>1</v>
      </c>
      <c r="J225" s="257">
        <v>7968826.1899999995</v>
      </c>
      <c r="K225" s="256">
        <f t="shared" si="10"/>
        <v>7968826.1899999995</v>
      </c>
      <c r="L225" s="178"/>
    </row>
    <row r="226" spans="2:12" s="176" customFormat="1" ht="15" customHeight="1" x14ac:dyDescent="0.2">
      <c r="B226" s="177"/>
      <c r="C226" s="250"/>
      <c r="D226" s="266" t="s">
        <v>597</v>
      </c>
      <c r="E226" s="251" t="s">
        <v>598</v>
      </c>
      <c r="F226" s="251"/>
      <c r="G226" s="188" t="s">
        <v>599</v>
      </c>
      <c r="H226" s="251" t="s">
        <v>124</v>
      </c>
      <c r="I226" s="274">
        <v>1</v>
      </c>
      <c r="J226" s="257">
        <v>378509.41700000002</v>
      </c>
      <c r="K226" s="256">
        <f t="shared" si="10"/>
        <v>378509.41700000002</v>
      </c>
      <c r="L226" s="178"/>
    </row>
    <row r="227" spans="2:12" s="176" customFormat="1" ht="15" customHeight="1" x14ac:dyDescent="0.2">
      <c r="B227" s="177"/>
      <c r="C227" s="250"/>
      <c r="D227" s="266" t="s">
        <v>600</v>
      </c>
      <c r="E227" s="251" t="s">
        <v>601</v>
      </c>
      <c r="F227" s="251"/>
      <c r="G227" s="188" t="s">
        <v>602</v>
      </c>
      <c r="H227" s="251" t="s">
        <v>124</v>
      </c>
      <c r="I227" s="274">
        <v>3</v>
      </c>
      <c r="J227" s="257">
        <v>147291.40400000001</v>
      </c>
      <c r="K227" s="256">
        <f t="shared" si="10"/>
        <v>441874.21200000006</v>
      </c>
      <c r="L227" s="178"/>
    </row>
    <row r="228" spans="2:12" s="176" customFormat="1" ht="30" customHeight="1" thickBot="1" x14ac:dyDescent="0.25">
      <c r="B228" s="177"/>
      <c r="C228" s="259" t="s">
        <v>14</v>
      </c>
      <c r="D228" s="269"/>
      <c r="E228" s="270"/>
      <c r="F228" s="270"/>
      <c r="G228" s="184"/>
      <c r="H228" s="269"/>
      <c r="I228" s="261"/>
      <c r="J228" s="271"/>
      <c r="K228" s="263">
        <f>SUM(K222:K227)</f>
        <v>13697599.918599999</v>
      </c>
      <c r="L228" s="178"/>
    </row>
    <row r="229" spans="2:12" s="176" customFormat="1" ht="13.5" thickBot="1" x14ac:dyDescent="0.25">
      <c r="B229" s="177"/>
      <c r="C229" s="246" t="s">
        <v>603</v>
      </c>
      <c r="D229" s="247" t="s">
        <v>604</v>
      </c>
      <c r="E229" s="264"/>
      <c r="F229" s="264"/>
      <c r="G229" s="181"/>
      <c r="H229" s="247"/>
      <c r="I229" s="247"/>
      <c r="J229" s="272"/>
      <c r="K229" s="273"/>
      <c r="L229" s="178"/>
    </row>
    <row r="230" spans="2:12" s="176" customFormat="1" ht="15.75" customHeight="1" x14ac:dyDescent="0.2">
      <c r="B230" s="177"/>
      <c r="C230" s="250"/>
      <c r="D230" s="266" t="s">
        <v>605</v>
      </c>
      <c r="E230" s="266"/>
      <c r="F230" s="266" t="s">
        <v>394</v>
      </c>
      <c r="G230" s="185" t="s">
        <v>606</v>
      </c>
      <c r="H230" s="266" t="s">
        <v>117</v>
      </c>
      <c r="I230" s="274">
        <v>1</v>
      </c>
      <c r="J230" s="257">
        <v>18425749.9725</v>
      </c>
      <c r="K230" s="258">
        <f t="shared" ref="K230:K238" si="11">+I230*J230</f>
        <v>18425749.9725</v>
      </c>
      <c r="L230" s="178"/>
    </row>
    <row r="231" spans="2:12" s="176" customFormat="1" ht="15.75" customHeight="1" x14ac:dyDescent="0.2">
      <c r="B231" s="177"/>
      <c r="C231" s="250"/>
      <c r="D231" s="266" t="s">
        <v>607</v>
      </c>
      <c r="E231" s="251" t="s">
        <v>608</v>
      </c>
      <c r="F231" s="251"/>
      <c r="G231" s="185" t="s">
        <v>609</v>
      </c>
      <c r="H231" s="283" t="s">
        <v>124</v>
      </c>
      <c r="I231" s="274">
        <v>1</v>
      </c>
      <c r="J231" s="257">
        <v>1688826.737</v>
      </c>
      <c r="K231" s="258">
        <f t="shared" si="11"/>
        <v>1688826.737</v>
      </c>
      <c r="L231" s="178"/>
    </row>
    <row r="232" spans="2:12" s="176" customFormat="1" ht="15.75" customHeight="1" x14ac:dyDescent="0.2">
      <c r="B232" s="177"/>
      <c r="C232" s="250"/>
      <c r="D232" s="266" t="s">
        <v>610</v>
      </c>
      <c r="E232" s="266" t="s">
        <v>611</v>
      </c>
      <c r="F232" s="266"/>
      <c r="G232" s="185" t="s">
        <v>612</v>
      </c>
      <c r="H232" s="266" t="s">
        <v>108</v>
      </c>
      <c r="I232" s="274">
        <v>129.84</v>
      </c>
      <c r="J232" s="257">
        <v>9846.1739999999991</v>
      </c>
      <c r="K232" s="258">
        <f t="shared" si="11"/>
        <v>1278427.2321599999</v>
      </c>
      <c r="L232" s="178"/>
    </row>
    <row r="233" spans="2:12" s="176" customFormat="1" ht="15.75" customHeight="1" x14ac:dyDescent="0.2">
      <c r="B233" s="177"/>
      <c r="C233" s="250"/>
      <c r="D233" s="266" t="s">
        <v>613</v>
      </c>
      <c r="E233" s="266"/>
      <c r="F233" s="266" t="s">
        <v>394</v>
      </c>
      <c r="G233" s="185" t="s">
        <v>614</v>
      </c>
      <c r="H233" s="266" t="s">
        <v>117</v>
      </c>
      <c r="I233" s="274">
        <v>1</v>
      </c>
      <c r="J233" s="257">
        <v>3005662.4311999995</v>
      </c>
      <c r="K233" s="258">
        <f t="shared" si="11"/>
        <v>3005662.4311999995</v>
      </c>
      <c r="L233" s="178"/>
    </row>
    <row r="234" spans="2:12" s="176" customFormat="1" ht="15.75" customHeight="1" x14ac:dyDescent="0.2">
      <c r="B234" s="177"/>
      <c r="C234" s="250"/>
      <c r="D234" s="266" t="s">
        <v>615</v>
      </c>
      <c r="E234" s="266" t="s">
        <v>616</v>
      </c>
      <c r="F234" s="266"/>
      <c r="G234" s="185" t="s">
        <v>617</v>
      </c>
      <c r="H234" s="266" t="s">
        <v>108</v>
      </c>
      <c r="I234" s="274">
        <v>52.6</v>
      </c>
      <c r="J234" s="257">
        <v>88934.755000000005</v>
      </c>
      <c r="K234" s="258">
        <f t="shared" si="11"/>
        <v>4677968.1130000008</v>
      </c>
      <c r="L234" s="178"/>
    </row>
    <row r="235" spans="2:12" s="176" customFormat="1" ht="15.75" customHeight="1" x14ac:dyDescent="0.2">
      <c r="B235" s="177"/>
      <c r="C235" s="250"/>
      <c r="D235" s="266" t="s">
        <v>618</v>
      </c>
      <c r="E235" s="266" t="s">
        <v>619</v>
      </c>
      <c r="F235" s="266"/>
      <c r="G235" s="185" t="s">
        <v>620</v>
      </c>
      <c r="H235" s="266" t="s">
        <v>117</v>
      </c>
      <c r="I235" s="274">
        <v>1</v>
      </c>
      <c r="J235" s="257">
        <v>2007641.909</v>
      </c>
      <c r="K235" s="258">
        <f t="shared" si="11"/>
        <v>2007641.909</v>
      </c>
      <c r="L235" s="178"/>
    </row>
    <row r="236" spans="2:12" s="176" customFormat="1" ht="15.75" customHeight="1" x14ac:dyDescent="0.2">
      <c r="B236" s="177"/>
      <c r="C236" s="250"/>
      <c r="D236" s="266" t="s">
        <v>621</v>
      </c>
      <c r="E236" s="266"/>
      <c r="F236" s="266" t="s">
        <v>225</v>
      </c>
      <c r="G236" s="185" t="s">
        <v>622</v>
      </c>
      <c r="H236" s="266" t="s">
        <v>117</v>
      </c>
      <c r="I236" s="274">
        <v>2</v>
      </c>
      <c r="J236" s="257">
        <v>410523.7721</v>
      </c>
      <c r="K236" s="258">
        <f t="shared" si="11"/>
        <v>821047.5442</v>
      </c>
      <c r="L236" s="178"/>
    </row>
    <row r="237" spans="2:12" s="176" customFormat="1" ht="15.75" customHeight="1" x14ac:dyDescent="0.2">
      <c r="B237" s="177"/>
      <c r="C237" s="250"/>
      <c r="D237" s="266" t="s">
        <v>623</v>
      </c>
      <c r="E237" s="266" t="s">
        <v>624</v>
      </c>
      <c r="F237" s="266"/>
      <c r="G237" s="185" t="s">
        <v>625</v>
      </c>
      <c r="H237" s="266" t="s">
        <v>117</v>
      </c>
      <c r="I237" s="274">
        <v>24</v>
      </c>
      <c r="J237" s="257">
        <v>153557.66399999999</v>
      </c>
      <c r="K237" s="258">
        <f t="shared" si="11"/>
        <v>3685383.9359999998</v>
      </c>
      <c r="L237" s="178"/>
    </row>
    <row r="238" spans="2:12" s="176" customFormat="1" ht="15.75" customHeight="1" x14ac:dyDescent="0.2">
      <c r="B238" s="177"/>
      <c r="C238" s="250"/>
      <c r="D238" s="266" t="s">
        <v>626</v>
      </c>
      <c r="E238" s="266" t="s">
        <v>627</v>
      </c>
      <c r="F238" s="266"/>
      <c r="G238" s="185" t="s">
        <v>628</v>
      </c>
      <c r="H238" s="266" t="s">
        <v>117</v>
      </c>
      <c r="I238" s="274">
        <v>1</v>
      </c>
      <c r="J238" s="257">
        <v>1623852.2430000002</v>
      </c>
      <c r="K238" s="258">
        <f t="shared" si="11"/>
        <v>1623852.2430000002</v>
      </c>
      <c r="L238" s="178"/>
    </row>
    <row r="239" spans="2:12" s="176" customFormat="1" ht="30" customHeight="1" thickBot="1" x14ac:dyDescent="0.25">
      <c r="B239" s="177"/>
      <c r="C239" s="259" t="s">
        <v>14</v>
      </c>
      <c r="D239" s="269"/>
      <c r="E239" s="270"/>
      <c r="F239" s="270"/>
      <c r="G239" s="184"/>
      <c r="H239" s="269"/>
      <c r="I239" s="269"/>
      <c r="J239" s="271"/>
      <c r="K239" s="263">
        <f>SUM(K230:K238)</f>
        <v>37214560.11806</v>
      </c>
      <c r="L239" s="178"/>
    </row>
    <row r="240" spans="2:12" s="176" customFormat="1" ht="13.5" thickBot="1" x14ac:dyDescent="0.25">
      <c r="B240" s="177"/>
      <c r="C240" s="246" t="s">
        <v>629</v>
      </c>
      <c r="D240" s="247" t="s">
        <v>630</v>
      </c>
      <c r="E240" s="264"/>
      <c r="F240" s="264"/>
      <c r="G240" s="181"/>
      <c r="H240" s="247"/>
      <c r="I240" s="247"/>
      <c r="J240" s="272"/>
      <c r="K240" s="273"/>
      <c r="L240" s="178"/>
    </row>
    <row r="241" spans="1:12" s="176" customFormat="1" ht="18" customHeight="1" x14ac:dyDescent="0.2">
      <c r="B241" s="177"/>
      <c r="C241" s="250"/>
      <c r="D241" s="266" t="s">
        <v>631</v>
      </c>
      <c r="E241" s="266"/>
      <c r="F241" s="266" t="s">
        <v>394</v>
      </c>
      <c r="G241" s="185" t="s">
        <v>632</v>
      </c>
      <c r="H241" s="266" t="s">
        <v>117</v>
      </c>
      <c r="I241" s="289">
        <v>1</v>
      </c>
      <c r="J241" s="290">
        <v>236860317.87000051</v>
      </c>
      <c r="K241" s="256">
        <f>+I241*J241</f>
        <v>236860317.87000051</v>
      </c>
      <c r="L241" s="178"/>
    </row>
    <row r="242" spans="1:12" s="176" customFormat="1" ht="30" customHeight="1" thickBot="1" x14ac:dyDescent="0.25">
      <c r="B242" s="177"/>
      <c r="C242" s="259" t="s">
        <v>14</v>
      </c>
      <c r="D242" s="269"/>
      <c r="E242" s="270"/>
      <c r="F242" s="270"/>
      <c r="G242" s="184"/>
      <c r="H242" s="269"/>
      <c r="I242" s="269"/>
      <c r="J242" s="271"/>
      <c r="K242" s="263">
        <f>SUM(K241:K241)</f>
        <v>236860317.87000051</v>
      </c>
      <c r="L242" s="178"/>
    </row>
    <row r="243" spans="1:12" s="176" customFormat="1" ht="13.5" thickBot="1" x14ac:dyDescent="0.25">
      <c r="B243" s="177"/>
      <c r="C243" s="246" t="s">
        <v>633</v>
      </c>
      <c r="D243" s="247" t="s">
        <v>634</v>
      </c>
      <c r="E243" s="264"/>
      <c r="F243" s="264"/>
      <c r="G243" s="181"/>
      <c r="H243" s="247"/>
      <c r="I243" s="247"/>
      <c r="J243" s="272"/>
      <c r="K243" s="273"/>
      <c r="L243" s="178"/>
    </row>
    <row r="244" spans="1:12" s="176" customFormat="1" ht="27" customHeight="1" x14ac:dyDescent="0.2">
      <c r="B244" s="177"/>
      <c r="C244" s="250"/>
      <c r="D244" s="266" t="s">
        <v>652</v>
      </c>
      <c r="E244" s="266"/>
      <c r="F244" s="266" t="s">
        <v>394</v>
      </c>
      <c r="G244" s="185" t="s">
        <v>660</v>
      </c>
      <c r="H244" s="266" t="s">
        <v>635</v>
      </c>
      <c r="I244" s="274">
        <v>1</v>
      </c>
      <c r="J244" s="290">
        <v>3000000</v>
      </c>
      <c r="K244" s="256">
        <f>+I244*J244</f>
        <v>3000000</v>
      </c>
      <c r="L244" s="178"/>
    </row>
    <row r="245" spans="1:12" s="176" customFormat="1" ht="30" customHeight="1" thickBot="1" x14ac:dyDescent="0.25">
      <c r="B245" s="177"/>
      <c r="C245" s="259" t="s">
        <v>14</v>
      </c>
      <c r="D245" s="269"/>
      <c r="E245" s="270"/>
      <c r="F245" s="270"/>
      <c r="G245" s="184"/>
      <c r="H245" s="269"/>
      <c r="I245" s="269"/>
      <c r="J245" s="271"/>
      <c r="K245" s="263">
        <f>SUM(K244:K244)</f>
        <v>3000000</v>
      </c>
      <c r="L245" s="178"/>
    </row>
    <row r="246" spans="1:12" s="176" customFormat="1" ht="13.5" thickBot="1" x14ac:dyDescent="0.25">
      <c r="B246" s="177"/>
      <c r="C246" s="246" t="s">
        <v>653</v>
      </c>
      <c r="D246" s="247" t="s">
        <v>636</v>
      </c>
      <c r="E246" s="264"/>
      <c r="F246" s="264"/>
      <c r="G246" s="181"/>
      <c r="H246" s="247"/>
      <c r="I246" s="247"/>
      <c r="J246" s="272"/>
      <c r="K246" s="273"/>
      <c r="L246" s="178"/>
    </row>
    <row r="247" spans="1:12" s="176" customFormat="1" ht="17.25" customHeight="1" x14ac:dyDescent="0.2">
      <c r="B247" s="177"/>
      <c r="C247" s="250"/>
      <c r="D247" s="266" t="s">
        <v>654</v>
      </c>
      <c r="E247" s="266"/>
      <c r="F247" s="291" t="s">
        <v>637</v>
      </c>
      <c r="G247" s="185" t="s">
        <v>638</v>
      </c>
      <c r="H247" s="266" t="s">
        <v>117</v>
      </c>
      <c r="I247" s="274">
        <v>1</v>
      </c>
      <c r="J247" s="257">
        <v>66358065.773076914</v>
      </c>
      <c r="K247" s="256">
        <f t="shared" ref="K247:K252" si="12">+I247*J247</f>
        <v>66358065.773076914</v>
      </c>
      <c r="L247" s="178"/>
    </row>
    <row r="248" spans="1:12" s="176" customFormat="1" ht="17.25" customHeight="1" x14ac:dyDescent="0.2">
      <c r="B248" s="177"/>
      <c r="C248" s="250"/>
      <c r="D248" s="266" t="s">
        <v>655</v>
      </c>
      <c r="E248" s="266"/>
      <c r="F248" s="291" t="s">
        <v>639</v>
      </c>
      <c r="G248" s="185" t="s">
        <v>640</v>
      </c>
      <c r="H248" s="266" t="s">
        <v>117</v>
      </c>
      <c r="I248" s="274">
        <v>1</v>
      </c>
      <c r="J248" s="257">
        <v>5898494.7353846151</v>
      </c>
      <c r="K248" s="256">
        <f t="shared" si="12"/>
        <v>5898494.7353846151</v>
      </c>
      <c r="L248" s="178"/>
    </row>
    <row r="249" spans="1:12" s="176" customFormat="1" ht="17.25" customHeight="1" x14ac:dyDescent="0.2">
      <c r="B249" s="177"/>
      <c r="C249" s="250"/>
      <c r="D249" s="266" t="s">
        <v>656</v>
      </c>
      <c r="E249" s="251"/>
      <c r="F249" s="291" t="s">
        <v>641</v>
      </c>
      <c r="G249" s="185" t="s">
        <v>642</v>
      </c>
      <c r="H249" s="266" t="s">
        <v>117</v>
      </c>
      <c r="I249" s="274">
        <v>1</v>
      </c>
      <c r="J249" s="257">
        <v>58984947.353846148</v>
      </c>
      <c r="K249" s="256">
        <f t="shared" si="12"/>
        <v>58984947.353846148</v>
      </c>
      <c r="L249" s="178"/>
    </row>
    <row r="250" spans="1:12" s="176" customFormat="1" ht="17.25" customHeight="1" x14ac:dyDescent="0.2">
      <c r="B250" s="177"/>
      <c r="C250" s="250"/>
      <c r="D250" s="266" t="s">
        <v>657</v>
      </c>
      <c r="E250" s="266"/>
      <c r="F250" s="291" t="s">
        <v>643</v>
      </c>
      <c r="G250" s="185" t="s">
        <v>644</v>
      </c>
      <c r="H250" s="266" t="s">
        <v>117</v>
      </c>
      <c r="I250" s="274">
        <v>1</v>
      </c>
      <c r="J250" s="257">
        <v>14746236.838461537</v>
      </c>
      <c r="K250" s="256">
        <f t="shared" si="12"/>
        <v>14746236.838461537</v>
      </c>
      <c r="L250" s="178"/>
    </row>
    <row r="251" spans="1:12" s="176" customFormat="1" ht="17.25" customHeight="1" x14ac:dyDescent="0.2">
      <c r="B251" s="177"/>
      <c r="C251" s="250"/>
      <c r="D251" s="266" t="s">
        <v>658</v>
      </c>
      <c r="E251" s="251"/>
      <c r="F251" s="291" t="s">
        <v>643</v>
      </c>
      <c r="G251" s="185" t="s">
        <v>645</v>
      </c>
      <c r="H251" s="266" t="s">
        <v>117</v>
      </c>
      <c r="I251" s="274">
        <v>1</v>
      </c>
      <c r="J251" s="257">
        <v>14746236.838461537</v>
      </c>
      <c r="K251" s="256">
        <f t="shared" si="12"/>
        <v>14746236.838461537</v>
      </c>
      <c r="L251" s="178"/>
    </row>
    <row r="252" spans="1:12" s="176" customFormat="1" ht="17.25" customHeight="1" x14ac:dyDescent="0.2">
      <c r="B252" s="177"/>
      <c r="C252" s="250"/>
      <c r="D252" s="266" t="s">
        <v>659</v>
      </c>
      <c r="E252" s="251"/>
      <c r="F252" s="291" t="s">
        <v>643</v>
      </c>
      <c r="G252" s="185" t="s">
        <v>646</v>
      </c>
      <c r="H252" s="266" t="s">
        <v>117</v>
      </c>
      <c r="I252" s="274">
        <v>1</v>
      </c>
      <c r="J252" s="257">
        <v>14746236.838461537</v>
      </c>
      <c r="K252" s="256">
        <f t="shared" si="12"/>
        <v>14746236.838461537</v>
      </c>
      <c r="L252" s="178"/>
    </row>
    <row r="253" spans="1:12" s="176" customFormat="1" ht="30" customHeight="1" thickBot="1" x14ac:dyDescent="0.25">
      <c r="B253" s="177"/>
      <c r="C253" s="259" t="s">
        <v>14</v>
      </c>
      <c r="D253" s="269"/>
      <c r="E253" s="270"/>
      <c r="F253" s="270"/>
      <c r="G253" s="184"/>
      <c r="H253" s="269"/>
      <c r="I253" s="269"/>
      <c r="J253" s="271"/>
      <c r="K253" s="263">
        <f>SUM(K247:K252)</f>
        <v>175480218.37769231</v>
      </c>
      <c r="L253" s="178"/>
    </row>
    <row r="254" spans="1:12" s="195" customFormat="1" ht="15.75" x14ac:dyDescent="0.25">
      <c r="A254" s="190"/>
      <c r="B254" s="191"/>
      <c r="C254" s="125"/>
      <c r="D254" s="125"/>
      <c r="E254" s="125"/>
      <c r="F254" s="125"/>
      <c r="G254" s="192"/>
      <c r="H254" s="125"/>
      <c r="I254" s="125"/>
      <c r="J254" s="193"/>
      <c r="K254" s="190"/>
      <c r="L254" s="194"/>
    </row>
    <row r="255" spans="1:12" s="195" customFormat="1" ht="30" customHeight="1" x14ac:dyDescent="0.3">
      <c r="A255" s="190"/>
      <c r="B255" s="191"/>
      <c r="C255" s="196"/>
      <c r="D255" s="197"/>
      <c r="E255" s="197"/>
      <c r="F255" s="197"/>
      <c r="G255" s="198" t="s">
        <v>647</v>
      </c>
      <c r="H255" s="199"/>
      <c r="I255" s="200"/>
      <c r="J255" s="201"/>
      <c r="K255" s="202">
        <f>ROUND((+K34+K51+K58+K64+K67+K87+K103+K111+K117+K127+K142+K146+K156+K161+K165+K169+K173+K188+K220+K228+K239+K242+K245),0)</f>
        <v>3834021578</v>
      </c>
      <c r="L255" s="194"/>
    </row>
    <row r="256" spans="1:12" s="195" customFormat="1" ht="30" customHeight="1" thickBot="1" x14ac:dyDescent="0.35">
      <c r="A256" s="190"/>
      <c r="B256" s="191"/>
      <c r="C256" s="196"/>
      <c r="D256" s="203"/>
      <c r="E256" s="196"/>
      <c r="F256" s="196"/>
      <c r="G256" s="204" t="s">
        <v>648</v>
      </c>
      <c r="H256" s="205"/>
      <c r="I256" s="206"/>
      <c r="J256" s="207"/>
      <c r="K256" s="208">
        <f>ROUND((+K253),0)</f>
        <v>175480218</v>
      </c>
      <c r="L256" s="194"/>
    </row>
    <row r="257" spans="1:12" s="195" customFormat="1" ht="30" customHeight="1" thickBot="1" x14ac:dyDescent="0.35">
      <c r="A257" s="190"/>
      <c r="B257" s="191"/>
      <c r="C257" s="196"/>
      <c r="D257" s="203"/>
      <c r="E257" s="196"/>
      <c r="F257" s="196"/>
      <c r="G257" s="209" t="s">
        <v>15</v>
      </c>
      <c r="H257" s="210"/>
      <c r="I257" s="211"/>
      <c r="J257" s="212"/>
      <c r="K257" s="213">
        <f>+K255+K256</f>
        <v>4009501796</v>
      </c>
      <c r="L257" s="194"/>
    </row>
    <row r="258" spans="1:12" s="195" customFormat="1" ht="17.25" thickBot="1" x14ac:dyDescent="0.35">
      <c r="A258" s="190"/>
      <c r="B258" s="191"/>
      <c r="C258" s="196"/>
      <c r="D258" s="203"/>
      <c r="E258" s="203"/>
      <c r="F258" s="203"/>
      <c r="G258" s="214"/>
      <c r="H258" s="196"/>
      <c r="I258" s="215"/>
      <c r="J258" s="216"/>
      <c r="K258" s="217"/>
      <c r="L258" s="194"/>
    </row>
    <row r="259" spans="1:12" s="195" customFormat="1" ht="16.5" x14ac:dyDescent="0.25">
      <c r="A259" s="190"/>
      <c r="B259" s="191"/>
      <c r="C259" s="218"/>
      <c r="D259" s="317"/>
      <c r="E259" s="317"/>
      <c r="F259" s="317"/>
      <c r="G259" s="317"/>
      <c r="H259" s="317"/>
      <c r="I259" s="317"/>
      <c r="J259" s="317"/>
      <c r="K259" s="318"/>
      <c r="L259" s="194"/>
    </row>
    <row r="260" spans="1:12" s="195" customFormat="1" ht="31.5" customHeight="1" x14ac:dyDescent="0.25">
      <c r="A260" s="190"/>
      <c r="B260" s="191"/>
      <c r="C260" s="324" t="s">
        <v>649</v>
      </c>
      <c r="D260" s="325"/>
      <c r="E260" s="325"/>
      <c r="F260" s="325"/>
      <c r="G260" s="326"/>
      <c r="H260" s="327" t="s">
        <v>16</v>
      </c>
      <c r="I260" s="328"/>
      <c r="J260" s="219"/>
      <c r="K260" s="220" t="s">
        <v>17</v>
      </c>
      <c r="L260" s="194"/>
    </row>
    <row r="261" spans="1:12" s="195" customFormat="1" ht="31.5" customHeight="1" x14ac:dyDescent="0.25">
      <c r="A261" s="190"/>
      <c r="B261" s="191"/>
      <c r="C261" s="324" t="s">
        <v>650</v>
      </c>
      <c r="D261" s="325"/>
      <c r="E261" s="325"/>
      <c r="F261" s="325"/>
      <c r="G261" s="326"/>
      <c r="H261" s="329" t="s">
        <v>18</v>
      </c>
      <c r="I261" s="330"/>
      <c r="J261" s="221" t="s">
        <v>19</v>
      </c>
      <c r="K261" s="222">
        <v>0.25</v>
      </c>
      <c r="L261" s="194"/>
    </row>
    <row r="262" spans="1:12" s="195" customFormat="1" ht="31.5" customHeight="1" x14ac:dyDescent="0.25">
      <c r="A262" s="190"/>
      <c r="B262" s="191"/>
      <c r="C262" s="324" t="s">
        <v>651</v>
      </c>
      <c r="D262" s="325"/>
      <c r="E262" s="325"/>
      <c r="F262" s="325"/>
      <c r="G262" s="326"/>
      <c r="H262" s="331" t="s">
        <v>20</v>
      </c>
      <c r="I262" s="332"/>
      <c r="J262" s="223" t="s">
        <v>21</v>
      </c>
      <c r="K262" s="222">
        <v>0.01</v>
      </c>
      <c r="L262" s="194"/>
    </row>
    <row r="263" spans="1:12" s="225" customFormat="1" ht="31.5" customHeight="1" x14ac:dyDescent="0.25">
      <c r="A263" s="190"/>
      <c r="B263" s="191"/>
      <c r="C263" s="224"/>
      <c r="E263" s="226"/>
      <c r="F263" s="226"/>
      <c r="G263" s="227"/>
      <c r="H263" s="319" t="s">
        <v>22</v>
      </c>
      <c r="I263" s="320"/>
      <c r="J263" s="223" t="s">
        <v>23</v>
      </c>
      <c r="K263" s="222">
        <v>0.04</v>
      </c>
      <c r="L263" s="228"/>
    </row>
    <row r="264" spans="1:12" s="235" customFormat="1" ht="31.5" customHeight="1" x14ac:dyDescent="0.3">
      <c r="A264" s="229"/>
      <c r="B264" s="230"/>
      <c r="C264" s="231"/>
      <c r="D264" s="232"/>
      <c r="E264" s="232"/>
      <c r="F264" s="232"/>
      <c r="G264" s="233"/>
      <c r="H264" s="321" t="s">
        <v>24</v>
      </c>
      <c r="I264" s="322"/>
      <c r="J264" s="223" t="s">
        <v>25</v>
      </c>
      <c r="K264" s="222">
        <f>SUM(K261:K263)</f>
        <v>0.3</v>
      </c>
      <c r="L264" s="234"/>
    </row>
    <row r="265" spans="1:12" s="235" customFormat="1" ht="17.25" thickBot="1" x14ac:dyDescent="0.35">
      <c r="A265" s="229"/>
      <c r="B265" s="230"/>
      <c r="C265" s="236"/>
      <c r="D265" s="237"/>
      <c r="E265" s="237"/>
      <c r="F265" s="237"/>
      <c r="G265" s="238"/>
      <c r="H265" s="323"/>
      <c r="I265" s="323"/>
      <c r="J265" s="239"/>
      <c r="K265" s="240"/>
      <c r="L265" s="234"/>
    </row>
    <row r="266" spans="1:12" s="235" customFormat="1" ht="17.25" thickBot="1" x14ac:dyDescent="0.35">
      <c r="A266" s="229"/>
      <c r="B266" s="241"/>
      <c r="C266" s="242"/>
      <c r="D266" s="242"/>
      <c r="E266" s="243"/>
      <c r="F266" s="242"/>
      <c r="G266" s="244"/>
      <c r="H266" s="242"/>
      <c r="I266" s="242"/>
      <c r="J266" s="242"/>
      <c r="K266" s="242"/>
      <c r="L266" s="245"/>
    </row>
    <row r="267" spans="1:12" ht="15" thickTop="1" x14ac:dyDescent="0.2"/>
  </sheetData>
  <mergeCells count="23">
    <mergeCell ref="D9:G9"/>
    <mergeCell ref="D259:K259"/>
    <mergeCell ref="H263:I263"/>
    <mergeCell ref="H264:I264"/>
    <mergeCell ref="H265:I265"/>
    <mergeCell ref="C260:G260"/>
    <mergeCell ref="H260:I260"/>
    <mergeCell ref="C261:G261"/>
    <mergeCell ref="H261:I261"/>
    <mergeCell ref="C262:G262"/>
    <mergeCell ref="H262:I262"/>
    <mergeCell ref="C3:K4"/>
    <mergeCell ref="C5:K5"/>
    <mergeCell ref="C1:F1"/>
    <mergeCell ref="C6:K6"/>
    <mergeCell ref="I7:I8"/>
    <mergeCell ref="J7:J8"/>
    <mergeCell ref="K7:K8"/>
    <mergeCell ref="C7:C8"/>
    <mergeCell ref="D7:D8"/>
    <mergeCell ref="G7:G8"/>
    <mergeCell ref="H7:H8"/>
    <mergeCell ref="E7:F7"/>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B9ED0-8D58-435D-9464-40F511A50E47}">
  <dimension ref="A1:M273"/>
  <sheetViews>
    <sheetView showGridLines="0" tabSelected="1" zoomScale="85" zoomScaleNormal="85" zoomScaleSheetLayoutView="100" zoomScalePageLayoutView="55" workbookViewId="0">
      <selection activeCell="E274" sqref="E274"/>
    </sheetView>
  </sheetViews>
  <sheetFormatPr baseColWidth="10" defaultColWidth="11.42578125" defaultRowHeight="14.25" x14ac:dyDescent="0.2"/>
  <cols>
    <col min="1" max="2" width="3.42578125" style="166" customWidth="1"/>
    <col min="3" max="3" width="5.140625" style="166" customWidth="1"/>
    <col min="4" max="4" width="15.42578125" style="166" customWidth="1"/>
    <col min="5" max="5" width="16.140625" style="173" customWidth="1"/>
    <col min="6" max="6" width="17.42578125" style="166" customWidth="1"/>
    <col min="7" max="7" width="73" style="166" customWidth="1"/>
    <col min="8" max="8" width="8.5703125" style="166" customWidth="1"/>
    <col min="9" max="9" width="18.5703125" style="166" customWidth="1"/>
    <col min="10" max="10" width="23.5703125" style="166" customWidth="1"/>
    <col min="11" max="11" width="30" style="166" customWidth="1"/>
    <col min="12" max="12" width="3.42578125" style="166" customWidth="1"/>
    <col min="13" max="13" width="2.5703125" style="166" customWidth="1"/>
    <col min="14" max="16384" width="11.42578125" style="166"/>
  </cols>
  <sheetData>
    <row r="1" spans="1:13" s="1" customFormat="1" ht="17.25" thickBot="1" x14ac:dyDescent="0.35">
      <c r="A1" s="4"/>
      <c r="B1" s="4"/>
      <c r="C1" s="4"/>
      <c r="D1" s="4"/>
      <c r="E1" s="5"/>
      <c r="F1" s="4"/>
      <c r="G1" s="4"/>
      <c r="H1" s="4"/>
      <c r="I1" s="4"/>
      <c r="J1" s="4"/>
      <c r="K1" s="4"/>
      <c r="L1" s="4"/>
      <c r="M1" s="4"/>
    </row>
    <row r="2" spans="1:13" s="1" customFormat="1" ht="17.25" thickTop="1" x14ac:dyDescent="0.3">
      <c r="A2" s="4"/>
      <c r="B2" s="6"/>
      <c r="C2" s="154"/>
      <c r="D2" s="154"/>
      <c r="E2" s="155"/>
      <c r="F2" s="154"/>
      <c r="G2" s="154"/>
      <c r="H2" s="154"/>
      <c r="I2" s="154"/>
      <c r="J2" s="154"/>
      <c r="K2" s="154"/>
      <c r="L2" s="7"/>
      <c r="M2" s="4"/>
    </row>
    <row r="3" spans="1:13" s="1" customFormat="1" ht="26.25" customHeight="1" x14ac:dyDescent="0.3">
      <c r="A3" s="4"/>
      <c r="B3" s="8"/>
      <c r="C3" s="301" t="s">
        <v>0</v>
      </c>
      <c r="D3" s="302"/>
      <c r="E3" s="302"/>
      <c r="F3" s="302"/>
      <c r="G3" s="4"/>
      <c r="H3" s="4"/>
      <c r="I3" s="4"/>
      <c r="J3" s="4"/>
      <c r="K3" s="4"/>
      <c r="L3" s="9"/>
      <c r="M3" s="4"/>
    </row>
    <row r="4" spans="1:13" s="1" customFormat="1" ht="16.5" x14ac:dyDescent="0.3">
      <c r="A4" s="4"/>
      <c r="B4" s="8"/>
      <c r="C4" s="132"/>
      <c r="D4" s="133" t="s">
        <v>1</v>
      </c>
      <c r="E4" s="132"/>
      <c r="F4" s="133"/>
      <c r="G4" s="4"/>
      <c r="H4" s="4"/>
      <c r="I4" s="4"/>
      <c r="J4" s="4"/>
      <c r="K4" s="4"/>
      <c r="L4" s="9"/>
      <c r="M4" s="4"/>
    </row>
    <row r="5" spans="1:13" s="1" customFormat="1" ht="16.5" x14ac:dyDescent="0.3">
      <c r="A5" s="4"/>
      <c r="B5" s="8"/>
      <c r="C5" s="335" t="s">
        <v>26</v>
      </c>
      <c r="D5" s="335"/>
      <c r="E5" s="335"/>
      <c r="F5" s="335"/>
      <c r="G5" s="335"/>
      <c r="H5" s="335"/>
      <c r="I5" s="335"/>
      <c r="J5" s="335"/>
      <c r="K5" s="335"/>
      <c r="L5" s="9"/>
      <c r="M5" s="4"/>
    </row>
    <row r="6" spans="1:13" s="1" customFormat="1" ht="17.25" thickBot="1" x14ac:dyDescent="0.35">
      <c r="A6" s="4"/>
      <c r="B6" s="8"/>
      <c r="C6" s="336" t="s">
        <v>27</v>
      </c>
      <c r="D6" s="336"/>
      <c r="E6" s="336"/>
      <c r="F6" s="336"/>
      <c r="G6" s="336"/>
      <c r="H6" s="336"/>
      <c r="I6" s="336"/>
      <c r="J6" s="336"/>
      <c r="K6" s="336"/>
      <c r="L6" s="9"/>
      <c r="M6" s="4"/>
    </row>
    <row r="7" spans="1:13" s="17" customFormat="1" ht="16.5" customHeight="1" x14ac:dyDescent="0.3">
      <c r="A7" s="16"/>
      <c r="B7" s="146"/>
      <c r="C7" s="337" t="s">
        <v>28</v>
      </c>
      <c r="D7" s="338"/>
      <c r="E7" s="338"/>
      <c r="F7" s="338"/>
      <c r="G7" s="338"/>
      <c r="H7" s="338"/>
      <c r="I7" s="338"/>
      <c r="J7" s="338"/>
      <c r="K7" s="339"/>
      <c r="L7" s="18"/>
      <c r="M7" s="16"/>
    </row>
    <row r="8" spans="1:13" s="1" customFormat="1" ht="74.25" customHeight="1" thickBot="1" x14ac:dyDescent="0.35">
      <c r="A8" s="4"/>
      <c r="B8" s="147"/>
      <c r="C8" s="340"/>
      <c r="D8" s="341"/>
      <c r="E8" s="341"/>
      <c r="F8" s="341"/>
      <c r="G8" s="341"/>
      <c r="H8" s="341"/>
      <c r="I8" s="341"/>
      <c r="J8" s="341"/>
      <c r="K8" s="342"/>
      <c r="L8" s="9"/>
      <c r="M8" s="4"/>
    </row>
    <row r="9" spans="1:13" s="1" customFormat="1" ht="34.5" customHeight="1" x14ac:dyDescent="0.3">
      <c r="A9" s="4"/>
      <c r="B9" s="147"/>
      <c r="C9" s="343" t="s">
        <v>29</v>
      </c>
      <c r="D9" s="344"/>
      <c r="E9" s="344"/>
      <c r="F9" s="344"/>
      <c r="G9" s="344"/>
      <c r="H9" s="344"/>
      <c r="I9" s="344"/>
      <c r="J9" s="344"/>
      <c r="K9" s="345"/>
      <c r="L9" s="9"/>
      <c r="M9" s="4"/>
    </row>
    <row r="10" spans="1:13" s="1" customFormat="1" ht="30" customHeight="1" thickBot="1" x14ac:dyDescent="0.35">
      <c r="A10" s="4"/>
      <c r="B10" s="147"/>
      <c r="C10" s="346"/>
      <c r="D10" s="346"/>
      <c r="E10" s="346"/>
      <c r="F10" s="346"/>
      <c r="G10" s="346"/>
      <c r="H10" s="346"/>
      <c r="I10" s="346"/>
      <c r="J10" s="346"/>
      <c r="K10" s="347"/>
      <c r="L10" s="9"/>
      <c r="M10" s="4"/>
    </row>
    <row r="11" spans="1:13" ht="30" customHeight="1" x14ac:dyDescent="0.2">
      <c r="A11" s="163"/>
      <c r="B11" s="164"/>
      <c r="C11" s="312" t="s">
        <v>4</v>
      </c>
      <c r="D11" s="306" t="s">
        <v>5</v>
      </c>
      <c r="E11" s="314" t="s">
        <v>6</v>
      </c>
      <c r="F11" s="314"/>
      <c r="G11" s="312" t="s">
        <v>7</v>
      </c>
      <c r="H11" s="306" t="s">
        <v>8</v>
      </c>
      <c r="I11" s="306" t="s">
        <v>9</v>
      </c>
      <c r="J11" s="308" t="s">
        <v>10</v>
      </c>
      <c r="K11" s="310" t="s">
        <v>11</v>
      </c>
      <c r="L11" s="165"/>
      <c r="M11" s="163"/>
    </row>
    <row r="12" spans="1:13" ht="30" customHeight="1" thickBot="1" x14ac:dyDescent="0.25">
      <c r="A12" s="163"/>
      <c r="B12" s="164"/>
      <c r="C12" s="313"/>
      <c r="D12" s="307"/>
      <c r="E12" s="172" t="s">
        <v>12</v>
      </c>
      <c r="F12" s="172" t="s">
        <v>13</v>
      </c>
      <c r="G12" s="313"/>
      <c r="H12" s="307"/>
      <c r="I12" s="307"/>
      <c r="J12" s="309"/>
      <c r="K12" s="311"/>
      <c r="L12" s="165"/>
      <c r="M12" s="163"/>
    </row>
    <row r="13" spans="1:13" s="176" customFormat="1" ht="13.5" thickBot="1" x14ac:dyDescent="0.25">
      <c r="B13" s="177"/>
      <c r="C13" s="246" t="s">
        <v>93</v>
      </c>
      <c r="D13" s="315" t="s">
        <v>94</v>
      </c>
      <c r="E13" s="316"/>
      <c r="F13" s="316"/>
      <c r="G13" s="315"/>
      <c r="H13" s="247"/>
      <c r="I13" s="247"/>
      <c r="J13" s="248"/>
      <c r="K13" s="249"/>
      <c r="L13" s="178"/>
    </row>
    <row r="14" spans="1:13" s="176" customFormat="1" ht="21.75" customHeight="1" x14ac:dyDescent="0.2">
      <c r="B14" s="177"/>
      <c r="C14" s="250" t="s">
        <v>86</v>
      </c>
      <c r="D14" s="251" t="s">
        <v>95</v>
      </c>
      <c r="E14" s="251"/>
      <c r="F14" s="252" t="s">
        <v>96</v>
      </c>
      <c r="G14" s="179" t="s">
        <v>97</v>
      </c>
      <c r="H14" s="253" t="s">
        <v>98</v>
      </c>
      <c r="I14" s="254">
        <v>11</v>
      </c>
      <c r="J14" s="255">
        <v>158709.20000000001</v>
      </c>
      <c r="K14" s="256">
        <f t="shared" ref="K14:K37" si="0">+I14*J14</f>
        <v>1745801.2000000002</v>
      </c>
      <c r="L14" s="178"/>
    </row>
    <row r="15" spans="1:13" s="176" customFormat="1" ht="21.75" customHeight="1" x14ac:dyDescent="0.2">
      <c r="B15" s="177"/>
      <c r="C15" s="250"/>
      <c r="D15" s="251" t="s">
        <v>99</v>
      </c>
      <c r="E15" s="251"/>
      <c r="F15" s="251" t="s">
        <v>96</v>
      </c>
      <c r="G15" s="179" t="s">
        <v>100</v>
      </c>
      <c r="H15" s="253" t="s">
        <v>98</v>
      </c>
      <c r="I15" s="254">
        <v>11</v>
      </c>
      <c r="J15" s="255">
        <v>178547.85</v>
      </c>
      <c r="K15" s="256">
        <f t="shared" si="0"/>
        <v>1964026.35</v>
      </c>
      <c r="L15" s="178"/>
    </row>
    <row r="16" spans="1:13" s="176" customFormat="1" ht="21.75" customHeight="1" x14ac:dyDescent="0.2">
      <c r="B16" s="177"/>
      <c r="C16" s="250"/>
      <c r="D16" s="251" t="s">
        <v>101</v>
      </c>
      <c r="E16" s="253" t="s">
        <v>102</v>
      </c>
      <c r="F16" s="253"/>
      <c r="G16" s="179" t="s">
        <v>103</v>
      </c>
      <c r="H16" s="253" t="s">
        <v>104</v>
      </c>
      <c r="I16" s="254">
        <v>700.8</v>
      </c>
      <c r="J16" s="255">
        <v>10081.981</v>
      </c>
      <c r="K16" s="256">
        <f t="shared" si="0"/>
        <v>7065452.2847999996</v>
      </c>
      <c r="L16" s="178"/>
    </row>
    <row r="17" spans="2:12" s="176" customFormat="1" ht="21.75" customHeight="1" x14ac:dyDescent="0.2">
      <c r="B17" s="177"/>
      <c r="C17" s="250"/>
      <c r="D17" s="251" t="s">
        <v>105</v>
      </c>
      <c r="E17" s="253" t="s">
        <v>106</v>
      </c>
      <c r="F17" s="253"/>
      <c r="G17" s="179" t="s">
        <v>107</v>
      </c>
      <c r="H17" s="253" t="s">
        <v>108</v>
      </c>
      <c r="I17" s="254">
        <v>92.72</v>
      </c>
      <c r="J17" s="255">
        <v>6199.1539999999995</v>
      </c>
      <c r="K17" s="256">
        <f t="shared" si="0"/>
        <v>574785.55887999991</v>
      </c>
      <c r="L17" s="178"/>
    </row>
    <row r="18" spans="2:12" s="176" customFormat="1" ht="21.75" customHeight="1" x14ac:dyDescent="0.2">
      <c r="B18" s="177"/>
      <c r="C18" s="250"/>
      <c r="D18" s="251" t="s">
        <v>109</v>
      </c>
      <c r="E18" s="253" t="s">
        <v>110</v>
      </c>
      <c r="F18" s="253"/>
      <c r="G18" s="179" t="s">
        <v>111</v>
      </c>
      <c r="H18" s="253" t="s">
        <v>108</v>
      </c>
      <c r="I18" s="254">
        <v>84.5</v>
      </c>
      <c r="J18" s="255">
        <v>3505.4369999999999</v>
      </c>
      <c r="K18" s="256">
        <f t="shared" si="0"/>
        <v>296209.4265</v>
      </c>
      <c r="L18" s="178"/>
    </row>
    <row r="19" spans="2:12" s="176" customFormat="1" ht="21.75" customHeight="1" x14ac:dyDescent="0.2">
      <c r="B19" s="177"/>
      <c r="C19" s="250"/>
      <c r="D19" s="251" t="s">
        <v>112</v>
      </c>
      <c r="E19" s="251"/>
      <c r="F19" s="251" t="s">
        <v>96</v>
      </c>
      <c r="G19" s="179" t="s">
        <v>113</v>
      </c>
      <c r="H19" s="253" t="s">
        <v>104</v>
      </c>
      <c r="I19" s="254">
        <v>265.77100000000002</v>
      </c>
      <c r="J19" s="255">
        <v>157576.9</v>
      </c>
      <c r="K19" s="256">
        <f t="shared" si="0"/>
        <v>41879370.289899997</v>
      </c>
      <c r="L19" s="178"/>
    </row>
    <row r="20" spans="2:12" s="176" customFormat="1" ht="36.75" customHeight="1" x14ac:dyDescent="0.2">
      <c r="B20" s="177"/>
      <c r="C20" s="250"/>
      <c r="D20" s="251" t="s">
        <v>114</v>
      </c>
      <c r="E20" s="251"/>
      <c r="F20" s="252" t="s">
        <v>115</v>
      </c>
      <c r="G20" s="179" t="s">
        <v>116</v>
      </c>
      <c r="H20" s="253" t="s">
        <v>117</v>
      </c>
      <c r="I20" s="254">
        <v>31</v>
      </c>
      <c r="J20" s="255">
        <v>116445.78399999999</v>
      </c>
      <c r="K20" s="256">
        <f t="shared" si="0"/>
        <v>3609819.3039999995</v>
      </c>
      <c r="L20" s="178"/>
    </row>
    <row r="21" spans="2:12" s="176" customFormat="1" ht="38.25" x14ac:dyDescent="0.2">
      <c r="B21" s="177"/>
      <c r="C21" s="250"/>
      <c r="D21" s="251" t="s">
        <v>118</v>
      </c>
      <c r="E21" s="251"/>
      <c r="F21" s="252" t="s">
        <v>119</v>
      </c>
      <c r="G21" s="179" t="s">
        <v>120</v>
      </c>
      <c r="H21" s="253" t="s">
        <v>117</v>
      </c>
      <c r="I21" s="254">
        <v>5</v>
      </c>
      <c r="J21" s="255">
        <v>116445.78399999999</v>
      </c>
      <c r="K21" s="256">
        <f t="shared" si="0"/>
        <v>582228.91999999993</v>
      </c>
      <c r="L21" s="178"/>
    </row>
    <row r="22" spans="2:12" s="176" customFormat="1" ht="30" customHeight="1" x14ac:dyDescent="0.2">
      <c r="B22" s="177"/>
      <c r="C22" s="250"/>
      <c r="D22" s="251" t="s">
        <v>121</v>
      </c>
      <c r="E22" s="251"/>
      <c r="F22" s="252" t="s">
        <v>122</v>
      </c>
      <c r="G22" s="179" t="s">
        <v>123</v>
      </c>
      <c r="H22" s="253" t="s">
        <v>124</v>
      </c>
      <c r="I22" s="254">
        <v>4</v>
      </c>
      <c r="J22" s="255">
        <v>950546.45399999991</v>
      </c>
      <c r="K22" s="256">
        <f t="shared" si="0"/>
        <v>3802185.8159999996</v>
      </c>
      <c r="L22" s="178"/>
    </row>
    <row r="23" spans="2:12" s="176" customFormat="1" ht="30" customHeight="1" x14ac:dyDescent="0.2">
      <c r="B23" s="177"/>
      <c r="C23" s="250"/>
      <c r="D23" s="251" t="s">
        <v>125</v>
      </c>
      <c r="E23" s="251"/>
      <c r="F23" s="252" t="s">
        <v>126</v>
      </c>
      <c r="G23" s="179" t="s">
        <v>127</v>
      </c>
      <c r="H23" s="253" t="s">
        <v>104</v>
      </c>
      <c r="I23" s="254">
        <v>25</v>
      </c>
      <c r="J23" s="255">
        <v>109571.826</v>
      </c>
      <c r="K23" s="256">
        <f t="shared" si="0"/>
        <v>2739295.65</v>
      </c>
      <c r="L23" s="178"/>
    </row>
    <row r="24" spans="2:12" s="176" customFormat="1" ht="41.25" customHeight="1" x14ac:dyDescent="0.2">
      <c r="B24" s="177"/>
      <c r="C24" s="250"/>
      <c r="D24" s="251" t="s">
        <v>128</v>
      </c>
      <c r="E24" s="251"/>
      <c r="F24" s="252" t="s">
        <v>129</v>
      </c>
      <c r="G24" s="179" t="s">
        <v>130</v>
      </c>
      <c r="H24" s="253" t="s">
        <v>104</v>
      </c>
      <c r="I24" s="254">
        <v>485.36</v>
      </c>
      <c r="J24" s="255">
        <v>53511.523000000001</v>
      </c>
      <c r="K24" s="256">
        <f t="shared" si="0"/>
        <v>25972352.80328</v>
      </c>
      <c r="L24" s="178"/>
    </row>
    <row r="25" spans="2:12" s="176" customFormat="1" ht="20.25" customHeight="1" x14ac:dyDescent="0.2">
      <c r="B25" s="177"/>
      <c r="C25" s="250"/>
      <c r="D25" s="251" t="s">
        <v>131</v>
      </c>
      <c r="E25" s="253" t="s">
        <v>132</v>
      </c>
      <c r="F25" s="253"/>
      <c r="G25" s="179" t="s">
        <v>133</v>
      </c>
      <c r="H25" s="253" t="s">
        <v>104</v>
      </c>
      <c r="I25" s="254">
        <v>10</v>
      </c>
      <c r="J25" s="257">
        <v>40571.856</v>
      </c>
      <c r="K25" s="258">
        <f t="shared" si="0"/>
        <v>405718.56</v>
      </c>
      <c r="L25" s="178"/>
    </row>
    <row r="26" spans="2:12" s="176" customFormat="1" ht="30" customHeight="1" x14ac:dyDescent="0.2">
      <c r="B26" s="177"/>
      <c r="C26" s="250"/>
      <c r="D26" s="251" t="s">
        <v>134</v>
      </c>
      <c r="E26" s="253" t="s">
        <v>132</v>
      </c>
      <c r="F26" s="253"/>
      <c r="G26" s="179" t="s">
        <v>135</v>
      </c>
      <c r="H26" s="253" t="s">
        <v>104</v>
      </c>
      <c r="I26" s="254">
        <v>11</v>
      </c>
      <c r="J26" s="257">
        <v>40571.856</v>
      </c>
      <c r="K26" s="258">
        <f t="shared" si="0"/>
        <v>446290.41599999997</v>
      </c>
      <c r="L26" s="178"/>
    </row>
    <row r="27" spans="2:12" s="176" customFormat="1" ht="30" customHeight="1" x14ac:dyDescent="0.2">
      <c r="B27" s="177"/>
      <c r="C27" s="250"/>
      <c r="D27" s="251" t="s">
        <v>136</v>
      </c>
      <c r="E27" s="251"/>
      <c r="F27" s="252" t="s">
        <v>137</v>
      </c>
      <c r="G27" s="179" t="s">
        <v>138</v>
      </c>
      <c r="H27" s="253" t="s">
        <v>108</v>
      </c>
      <c r="I27" s="254">
        <v>22</v>
      </c>
      <c r="J27" s="255">
        <v>14506.218999999999</v>
      </c>
      <c r="K27" s="256">
        <f t="shared" si="0"/>
        <v>319136.81799999997</v>
      </c>
      <c r="L27" s="178"/>
    </row>
    <row r="28" spans="2:12" s="176" customFormat="1" ht="30" customHeight="1" x14ac:dyDescent="0.2">
      <c r="B28" s="177"/>
      <c r="C28" s="250"/>
      <c r="D28" s="251" t="s">
        <v>139</v>
      </c>
      <c r="E28" s="253" t="s">
        <v>140</v>
      </c>
      <c r="F28" s="253"/>
      <c r="G28" s="179" t="s">
        <v>141</v>
      </c>
      <c r="H28" s="253" t="s">
        <v>104</v>
      </c>
      <c r="I28" s="254">
        <v>265.77100000000002</v>
      </c>
      <c r="J28" s="255">
        <v>53511.523000000001</v>
      </c>
      <c r="K28" s="256">
        <f t="shared" si="0"/>
        <v>14221810.979233</v>
      </c>
      <c r="L28" s="178"/>
    </row>
    <row r="29" spans="2:12" s="176" customFormat="1" ht="30" customHeight="1" x14ac:dyDescent="0.2">
      <c r="B29" s="177"/>
      <c r="C29" s="250"/>
      <c r="D29" s="251" t="s">
        <v>142</v>
      </c>
      <c r="E29" s="251"/>
      <c r="F29" s="252" t="s">
        <v>129</v>
      </c>
      <c r="G29" s="179" t="s">
        <v>143</v>
      </c>
      <c r="H29" s="253" t="s">
        <v>104</v>
      </c>
      <c r="I29" s="254">
        <v>265.77100000000002</v>
      </c>
      <c r="J29" s="255">
        <v>53511.523000000001</v>
      </c>
      <c r="K29" s="256">
        <f t="shared" si="0"/>
        <v>14221810.979233</v>
      </c>
      <c r="L29" s="178"/>
    </row>
    <row r="30" spans="2:12" s="176" customFormat="1" ht="30" customHeight="1" x14ac:dyDescent="0.2">
      <c r="B30" s="177"/>
      <c r="C30" s="250"/>
      <c r="D30" s="251" t="s">
        <v>144</v>
      </c>
      <c r="E30" s="251"/>
      <c r="F30" s="252" t="s">
        <v>145</v>
      </c>
      <c r="G30" s="179" t="s">
        <v>146</v>
      </c>
      <c r="H30" s="253" t="s">
        <v>104</v>
      </c>
      <c r="I30" s="254">
        <v>265.77100000000002</v>
      </c>
      <c r="J30" s="255">
        <v>24324.911</v>
      </c>
      <c r="K30" s="256">
        <f t="shared" si="0"/>
        <v>6464855.9213810004</v>
      </c>
      <c r="L30" s="178"/>
    </row>
    <row r="31" spans="2:12" s="176" customFormat="1" ht="42" customHeight="1" x14ac:dyDescent="0.2">
      <c r="B31" s="177"/>
      <c r="C31" s="250"/>
      <c r="D31" s="251" t="s">
        <v>147</v>
      </c>
      <c r="E31" s="251"/>
      <c r="F31" s="252" t="s">
        <v>148</v>
      </c>
      <c r="G31" s="179" t="s">
        <v>149</v>
      </c>
      <c r="H31" s="253" t="s">
        <v>108</v>
      </c>
      <c r="I31" s="254">
        <v>60</v>
      </c>
      <c r="J31" s="255">
        <v>23786.281999999999</v>
      </c>
      <c r="K31" s="256">
        <f t="shared" si="0"/>
        <v>1427176.92</v>
      </c>
      <c r="L31" s="178"/>
    </row>
    <row r="32" spans="2:12" s="176" customFormat="1" ht="19.5" customHeight="1" x14ac:dyDescent="0.2">
      <c r="B32" s="177"/>
      <c r="C32" s="250"/>
      <c r="D32" s="251" t="s">
        <v>150</v>
      </c>
      <c r="E32" s="253" t="s">
        <v>151</v>
      </c>
      <c r="F32" s="253"/>
      <c r="G32" s="179" t="s">
        <v>152</v>
      </c>
      <c r="H32" s="253" t="s">
        <v>104</v>
      </c>
      <c r="I32" s="254">
        <v>34.6</v>
      </c>
      <c r="J32" s="255">
        <v>26361.478000000003</v>
      </c>
      <c r="K32" s="256">
        <f t="shared" si="0"/>
        <v>912107.13880000019</v>
      </c>
      <c r="L32" s="178"/>
    </row>
    <row r="33" spans="2:12" s="176" customFormat="1" ht="30" customHeight="1" x14ac:dyDescent="0.2">
      <c r="B33" s="177"/>
      <c r="C33" s="250"/>
      <c r="D33" s="251" t="s">
        <v>153</v>
      </c>
      <c r="E33" s="253" t="s">
        <v>154</v>
      </c>
      <c r="F33" s="253"/>
      <c r="G33" s="179" t="s">
        <v>155</v>
      </c>
      <c r="H33" s="253" t="s">
        <v>104</v>
      </c>
      <c r="I33" s="254">
        <v>102</v>
      </c>
      <c r="J33" s="255">
        <v>11905.048999999999</v>
      </c>
      <c r="K33" s="256">
        <f t="shared" si="0"/>
        <v>1214314.9979999999</v>
      </c>
      <c r="L33" s="178"/>
    </row>
    <row r="34" spans="2:12" s="176" customFormat="1" ht="16.5" customHeight="1" x14ac:dyDescent="0.2">
      <c r="B34" s="177"/>
      <c r="C34" s="250"/>
      <c r="D34" s="251" t="s">
        <v>156</v>
      </c>
      <c r="E34" s="253" t="s">
        <v>157</v>
      </c>
      <c r="F34" s="253"/>
      <c r="G34" s="179" t="s">
        <v>158</v>
      </c>
      <c r="H34" s="253" t="s">
        <v>104</v>
      </c>
      <c r="I34" s="254">
        <v>52.08</v>
      </c>
      <c r="J34" s="255">
        <v>108294.97900000001</v>
      </c>
      <c r="K34" s="256">
        <f t="shared" si="0"/>
        <v>5640002.5063200006</v>
      </c>
      <c r="L34" s="178"/>
    </row>
    <row r="35" spans="2:12" s="176" customFormat="1" ht="30" customHeight="1" x14ac:dyDescent="0.2">
      <c r="B35" s="177"/>
      <c r="C35" s="250"/>
      <c r="D35" s="251" t="s">
        <v>159</v>
      </c>
      <c r="E35" s="253" t="s">
        <v>160</v>
      </c>
      <c r="F35" s="253"/>
      <c r="G35" s="179" t="s">
        <v>161</v>
      </c>
      <c r="H35" s="253" t="s">
        <v>104</v>
      </c>
      <c r="I35" s="254">
        <v>146.64999999999998</v>
      </c>
      <c r="J35" s="255">
        <v>13170.859</v>
      </c>
      <c r="K35" s="256">
        <f t="shared" si="0"/>
        <v>1931506.4723499997</v>
      </c>
      <c r="L35" s="178"/>
    </row>
    <row r="36" spans="2:12" s="176" customFormat="1" ht="24" customHeight="1" x14ac:dyDescent="0.2">
      <c r="B36" s="177"/>
      <c r="C36" s="250"/>
      <c r="D36" s="251" t="s">
        <v>162</v>
      </c>
      <c r="E36" s="251"/>
      <c r="F36" s="252" t="s">
        <v>163</v>
      </c>
      <c r="G36" s="179" t="s">
        <v>164</v>
      </c>
      <c r="H36" s="253" t="s">
        <v>108</v>
      </c>
      <c r="I36" s="254">
        <v>51.4</v>
      </c>
      <c r="J36" s="255">
        <v>114944.20599999999</v>
      </c>
      <c r="K36" s="256">
        <f t="shared" si="0"/>
        <v>5908132.1883999994</v>
      </c>
      <c r="L36" s="178"/>
    </row>
    <row r="37" spans="2:12" s="176" customFormat="1" ht="32.25" customHeight="1" x14ac:dyDescent="0.2">
      <c r="B37" s="177"/>
      <c r="C37" s="250"/>
      <c r="D37" s="251" t="s">
        <v>165</v>
      </c>
      <c r="E37" s="251"/>
      <c r="F37" s="252" t="s">
        <v>157</v>
      </c>
      <c r="G37" s="460" t="s">
        <v>166</v>
      </c>
      <c r="H37" s="253" t="s">
        <v>104</v>
      </c>
      <c r="I37" s="254">
        <v>2045.4440801814364</v>
      </c>
      <c r="J37" s="255">
        <v>108294.97900000001</v>
      </c>
      <c r="K37" s="256">
        <f t="shared" si="0"/>
        <v>221511323.70892298</v>
      </c>
      <c r="L37" s="178"/>
    </row>
    <row r="38" spans="2:12" s="176" customFormat="1" ht="30" customHeight="1" thickBot="1" x14ac:dyDescent="0.25">
      <c r="B38" s="177"/>
      <c r="C38" s="259" t="s">
        <v>14</v>
      </c>
      <c r="D38" s="260"/>
      <c r="E38" s="260"/>
      <c r="F38" s="260"/>
      <c r="G38" s="180"/>
      <c r="H38" s="260"/>
      <c r="I38" s="261"/>
      <c r="J38" s="262"/>
      <c r="K38" s="263">
        <f>SUM(K14:K37)</f>
        <v>364855715.20999998</v>
      </c>
      <c r="L38" s="178"/>
    </row>
    <row r="39" spans="2:12" s="176" customFormat="1" ht="13.5" thickBot="1" x14ac:dyDescent="0.25">
      <c r="B39" s="177"/>
      <c r="C39" s="246" t="s">
        <v>167</v>
      </c>
      <c r="D39" s="247" t="s">
        <v>168</v>
      </c>
      <c r="E39" s="264"/>
      <c r="F39" s="264"/>
      <c r="G39" s="181"/>
      <c r="H39" s="247"/>
      <c r="I39" s="247"/>
      <c r="J39" s="248"/>
      <c r="K39" s="265"/>
      <c r="L39" s="178"/>
    </row>
    <row r="40" spans="2:12" s="176" customFormat="1" ht="18.75" customHeight="1" x14ac:dyDescent="0.2">
      <c r="B40" s="177"/>
      <c r="C40" s="250"/>
      <c r="D40" s="266" t="s">
        <v>169</v>
      </c>
      <c r="E40" s="252" t="s">
        <v>170</v>
      </c>
      <c r="F40" s="252"/>
      <c r="G40" s="182" t="s">
        <v>171</v>
      </c>
      <c r="H40" s="267" t="s">
        <v>117</v>
      </c>
      <c r="I40" s="268">
        <v>2</v>
      </c>
      <c r="J40" s="255">
        <v>916511.4659999999</v>
      </c>
      <c r="K40" s="256">
        <f t="shared" ref="K40:K54" si="1">+I40*J40</f>
        <v>1833022.9319999998</v>
      </c>
      <c r="L40" s="178"/>
    </row>
    <row r="41" spans="2:12" s="176" customFormat="1" ht="18.75" customHeight="1" x14ac:dyDescent="0.2">
      <c r="B41" s="177"/>
      <c r="C41" s="250"/>
      <c r="D41" s="251" t="s">
        <v>172</v>
      </c>
      <c r="E41" s="252" t="s">
        <v>173</v>
      </c>
      <c r="F41" s="252"/>
      <c r="G41" s="182" t="s">
        <v>174</v>
      </c>
      <c r="H41" s="267" t="s">
        <v>117</v>
      </c>
      <c r="I41" s="268">
        <v>3</v>
      </c>
      <c r="J41" s="255">
        <v>732633.52500000002</v>
      </c>
      <c r="K41" s="256">
        <f t="shared" si="1"/>
        <v>2197900.5750000002</v>
      </c>
      <c r="L41" s="178"/>
    </row>
    <row r="42" spans="2:12" s="176" customFormat="1" ht="18.75" customHeight="1" x14ac:dyDescent="0.2">
      <c r="B42" s="177"/>
      <c r="C42" s="250"/>
      <c r="D42" s="266" t="s">
        <v>175</v>
      </c>
      <c r="E42" s="252" t="s">
        <v>176</v>
      </c>
      <c r="F42" s="252"/>
      <c r="G42" s="182" t="s">
        <v>177</v>
      </c>
      <c r="H42" s="267" t="s">
        <v>178</v>
      </c>
      <c r="I42" s="268">
        <v>31.563200000000002</v>
      </c>
      <c r="J42" s="255">
        <v>683555.91200000001</v>
      </c>
      <c r="K42" s="256">
        <f t="shared" si="1"/>
        <v>21575211.961638402</v>
      </c>
      <c r="L42" s="178"/>
    </row>
    <row r="43" spans="2:12" s="176" customFormat="1" ht="18.75" customHeight="1" x14ac:dyDescent="0.2">
      <c r="B43" s="177"/>
      <c r="C43" s="250"/>
      <c r="D43" s="251" t="s">
        <v>179</v>
      </c>
      <c r="E43" s="252" t="s">
        <v>180</v>
      </c>
      <c r="F43" s="252"/>
      <c r="G43" s="182" t="s">
        <v>181</v>
      </c>
      <c r="H43" s="267" t="s">
        <v>178</v>
      </c>
      <c r="I43" s="268">
        <v>23.672399999999996</v>
      </c>
      <c r="J43" s="255">
        <v>1268699.588</v>
      </c>
      <c r="K43" s="256">
        <f t="shared" si="1"/>
        <v>30033164.126971196</v>
      </c>
      <c r="L43" s="178"/>
    </row>
    <row r="44" spans="2:12" s="176" customFormat="1" ht="18.75" customHeight="1" x14ac:dyDescent="0.2">
      <c r="B44" s="177"/>
      <c r="C44" s="250"/>
      <c r="D44" s="266" t="s">
        <v>182</v>
      </c>
      <c r="E44" s="253" t="s">
        <v>183</v>
      </c>
      <c r="F44" s="253"/>
      <c r="G44" s="182" t="s">
        <v>184</v>
      </c>
      <c r="H44" s="267" t="s">
        <v>178</v>
      </c>
      <c r="I44" s="268">
        <v>23.924000000000003</v>
      </c>
      <c r="J44" s="255">
        <v>1228661.642</v>
      </c>
      <c r="K44" s="256">
        <f t="shared" si="1"/>
        <v>29394501.123208005</v>
      </c>
      <c r="L44" s="178"/>
    </row>
    <row r="45" spans="2:12" s="176" customFormat="1" ht="18.75" customHeight="1" x14ac:dyDescent="0.2">
      <c r="B45" s="177"/>
      <c r="C45" s="250"/>
      <c r="D45" s="251" t="s">
        <v>185</v>
      </c>
      <c r="E45" s="252" t="s">
        <v>186</v>
      </c>
      <c r="F45" s="252"/>
      <c r="G45" s="182" t="s">
        <v>187</v>
      </c>
      <c r="H45" s="267" t="s">
        <v>178</v>
      </c>
      <c r="I45" s="268">
        <v>142.5592</v>
      </c>
      <c r="J45" s="255">
        <v>127653.448</v>
      </c>
      <c r="K45" s="256">
        <f t="shared" si="1"/>
        <v>18198173.4241216</v>
      </c>
      <c r="L45" s="178"/>
    </row>
    <row r="46" spans="2:12" s="176" customFormat="1" ht="18.75" customHeight="1" x14ac:dyDescent="0.2">
      <c r="B46" s="177"/>
      <c r="C46" s="250"/>
      <c r="D46" s="266" t="s">
        <v>188</v>
      </c>
      <c r="E46" s="252" t="s">
        <v>189</v>
      </c>
      <c r="F46" s="252"/>
      <c r="G46" s="182" t="s">
        <v>190</v>
      </c>
      <c r="H46" s="267" t="s">
        <v>178</v>
      </c>
      <c r="I46" s="268">
        <v>3.3</v>
      </c>
      <c r="J46" s="255">
        <v>1478210.0060000001</v>
      </c>
      <c r="K46" s="256">
        <f t="shared" si="1"/>
        <v>4878093.0197999999</v>
      </c>
      <c r="L46" s="178"/>
    </row>
    <row r="47" spans="2:12" s="176" customFormat="1" ht="18.75" customHeight="1" x14ac:dyDescent="0.2">
      <c r="B47" s="177"/>
      <c r="C47" s="250"/>
      <c r="D47" s="251" t="s">
        <v>191</v>
      </c>
      <c r="E47" s="252" t="s">
        <v>192</v>
      </c>
      <c r="F47" s="252"/>
      <c r="G47" s="182" t="s">
        <v>193</v>
      </c>
      <c r="H47" s="267" t="s">
        <v>104</v>
      </c>
      <c r="I47" s="268">
        <v>98.155999999999992</v>
      </c>
      <c r="J47" s="255">
        <v>56058.769</v>
      </c>
      <c r="K47" s="256">
        <f t="shared" si="1"/>
        <v>5502504.529964</v>
      </c>
      <c r="L47" s="178"/>
    </row>
    <row r="48" spans="2:12" s="176" customFormat="1" ht="18.75" customHeight="1" x14ac:dyDescent="0.2">
      <c r="B48" s="177"/>
      <c r="C48" s="250"/>
      <c r="D48" s="266" t="s">
        <v>194</v>
      </c>
      <c r="E48" s="253" t="s">
        <v>195</v>
      </c>
      <c r="F48" s="253"/>
      <c r="G48" s="182" t="s">
        <v>196</v>
      </c>
      <c r="H48" s="267" t="s">
        <v>197</v>
      </c>
      <c r="I48" s="268">
        <v>625.18720000000008</v>
      </c>
      <c r="J48" s="255">
        <v>9650.9660000000003</v>
      </c>
      <c r="K48" s="256">
        <f t="shared" si="1"/>
        <v>6033660.4108352009</v>
      </c>
      <c r="L48" s="178"/>
    </row>
    <row r="49" spans="2:12" s="176" customFormat="1" ht="18.75" customHeight="1" x14ac:dyDescent="0.2">
      <c r="B49" s="177"/>
      <c r="C49" s="250"/>
      <c r="D49" s="251" t="s">
        <v>198</v>
      </c>
      <c r="E49" s="252" t="s">
        <v>199</v>
      </c>
      <c r="F49" s="252"/>
      <c r="G49" s="182" t="s">
        <v>200</v>
      </c>
      <c r="H49" s="267" t="s">
        <v>108</v>
      </c>
      <c r="I49" s="268">
        <v>12</v>
      </c>
      <c r="J49" s="255">
        <v>95100.551000000007</v>
      </c>
      <c r="K49" s="256">
        <f t="shared" si="1"/>
        <v>1141206.6120000002</v>
      </c>
      <c r="L49" s="178"/>
    </row>
    <row r="50" spans="2:12" s="176" customFormat="1" ht="18.75" customHeight="1" x14ac:dyDescent="0.2">
      <c r="B50" s="177"/>
      <c r="C50" s="250"/>
      <c r="D50" s="266" t="s">
        <v>201</v>
      </c>
      <c r="E50" s="252" t="s">
        <v>202</v>
      </c>
      <c r="F50" s="252"/>
      <c r="G50" s="182" t="s">
        <v>203</v>
      </c>
      <c r="H50" s="267" t="s">
        <v>108</v>
      </c>
      <c r="I50" s="268">
        <v>24</v>
      </c>
      <c r="J50" s="255">
        <v>45161.284999999996</v>
      </c>
      <c r="K50" s="256">
        <f t="shared" si="1"/>
        <v>1083870.8399999999</v>
      </c>
      <c r="L50" s="178"/>
    </row>
    <row r="51" spans="2:12" s="176" customFormat="1" ht="18.75" customHeight="1" x14ac:dyDescent="0.2">
      <c r="B51" s="177"/>
      <c r="C51" s="250"/>
      <c r="D51" s="266" t="s">
        <v>204</v>
      </c>
      <c r="E51" s="252" t="s">
        <v>205</v>
      </c>
      <c r="F51" s="252"/>
      <c r="G51" s="182" t="s">
        <v>206</v>
      </c>
      <c r="H51" s="267" t="s">
        <v>108</v>
      </c>
      <c r="I51" s="268">
        <v>5</v>
      </c>
      <c r="J51" s="255">
        <v>48503.897000000004</v>
      </c>
      <c r="K51" s="256">
        <f t="shared" si="1"/>
        <v>242519.48500000002</v>
      </c>
      <c r="L51" s="178"/>
    </row>
    <row r="52" spans="2:12" s="176" customFormat="1" ht="18.75" customHeight="1" x14ac:dyDescent="0.2">
      <c r="B52" s="177"/>
      <c r="C52" s="250"/>
      <c r="D52" s="251" t="s">
        <v>207</v>
      </c>
      <c r="E52" s="252" t="s">
        <v>208</v>
      </c>
      <c r="F52" s="252"/>
      <c r="G52" s="183" t="s">
        <v>209</v>
      </c>
      <c r="H52" s="267" t="s">
        <v>108</v>
      </c>
      <c r="I52" s="268">
        <v>43.5</v>
      </c>
      <c r="J52" s="255">
        <v>67680.547999999995</v>
      </c>
      <c r="K52" s="256">
        <f t="shared" si="1"/>
        <v>2944103.838</v>
      </c>
      <c r="L52" s="178"/>
    </row>
    <row r="53" spans="2:12" s="176" customFormat="1" ht="18.75" customHeight="1" x14ac:dyDescent="0.2">
      <c r="B53" s="177"/>
      <c r="C53" s="250"/>
      <c r="D53" s="266" t="s">
        <v>210</v>
      </c>
      <c r="E53" s="252" t="s">
        <v>211</v>
      </c>
      <c r="F53" s="252"/>
      <c r="G53" s="182" t="s">
        <v>212</v>
      </c>
      <c r="H53" s="267" t="s">
        <v>197</v>
      </c>
      <c r="I53" s="268">
        <v>762.47</v>
      </c>
      <c r="J53" s="255">
        <v>8896.4850000000006</v>
      </c>
      <c r="K53" s="256">
        <f t="shared" si="1"/>
        <v>6783302.9179500006</v>
      </c>
      <c r="L53" s="178"/>
    </row>
    <row r="54" spans="2:12" s="176" customFormat="1" ht="18.75" customHeight="1" x14ac:dyDescent="0.2">
      <c r="B54" s="177"/>
      <c r="C54" s="250"/>
      <c r="D54" s="266" t="s">
        <v>213</v>
      </c>
      <c r="E54" s="252" t="s">
        <v>214</v>
      </c>
      <c r="F54" s="252"/>
      <c r="G54" s="182" t="s">
        <v>215</v>
      </c>
      <c r="H54" s="267" t="s">
        <v>197</v>
      </c>
      <c r="I54" s="268">
        <v>1311.9806000000001</v>
      </c>
      <c r="J54" s="255">
        <v>9977.5650000000005</v>
      </c>
      <c r="K54" s="256">
        <f t="shared" si="1"/>
        <v>13090371.715239001</v>
      </c>
      <c r="L54" s="178"/>
    </row>
    <row r="55" spans="2:12" s="176" customFormat="1" ht="30" customHeight="1" thickBot="1" x14ac:dyDescent="0.25">
      <c r="B55" s="177"/>
      <c r="C55" s="259" t="s">
        <v>14</v>
      </c>
      <c r="D55" s="269"/>
      <c r="E55" s="270"/>
      <c r="F55" s="270"/>
      <c r="G55" s="184"/>
      <c r="H55" s="269"/>
      <c r="I55" s="261"/>
      <c r="J55" s="271"/>
      <c r="K55" s="263">
        <f>SUM(K40:K54)</f>
        <v>144931607.51172742</v>
      </c>
      <c r="L55" s="178"/>
    </row>
    <row r="56" spans="2:12" s="176" customFormat="1" ht="13.5" thickBot="1" x14ac:dyDescent="0.25">
      <c r="B56" s="177"/>
      <c r="C56" s="246" t="s">
        <v>216</v>
      </c>
      <c r="D56" s="247" t="s">
        <v>217</v>
      </c>
      <c r="E56" s="264"/>
      <c r="F56" s="264"/>
      <c r="G56" s="181"/>
      <c r="H56" s="247"/>
      <c r="I56" s="247"/>
      <c r="J56" s="272"/>
      <c r="K56" s="273"/>
      <c r="L56" s="178"/>
    </row>
    <row r="57" spans="2:12" s="176" customFormat="1" ht="12.75" x14ac:dyDescent="0.2">
      <c r="B57" s="177"/>
      <c r="C57" s="250"/>
      <c r="D57" s="266" t="s">
        <v>218</v>
      </c>
      <c r="E57" s="266" t="s">
        <v>219</v>
      </c>
      <c r="F57" s="266"/>
      <c r="G57" s="185" t="s">
        <v>220</v>
      </c>
      <c r="H57" s="266" t="s">
        <v>178</v>
      </c>
      <c r="I57" s="274">
        <v>9.3249999999999993</v>
      </c>
      <c r="J57" s="255">
        <v>1818826.139</v>
      </c>
      <c r="K57" s="256">
        <f>+I57*J57</f>
        <v>16960553.746174999</v>
      </c>
      <c r="L57" s="178"/>
    </row>
    <row r="58" spans="2:12" s="176" customFormat="1" ht="12.75" x14ac:dyDescent="0.2">
      <c r="B58" s="177"/>
      <c r="C58" s="250"/>
      <c r="D58" s="251" t="s">
        <v>221</v>
      </c>
      <c r="E58" s="251" t="s">
        <v>222</v>
      </c>
      <c r="F58" s="251"/>
      <c r="G58" s="185" t="s">
        <v>223</v>
      </c>
      <c r="H58" s="266" t="s">
        <v>104</v>
      </c>
      <c r="I58" s="274">
        <v>380.81</v>
      </c>
      <c r="J58" s="257">
        <v>236171.97500000001</v>
      </c>
      <c r="K58" s="258">
        <f>+I58*J58</f>
        <v>89936649.79975</v>
      </c>
      <c r="L58" s="178"/>
    </row>
    <row r="59" spans="2:12" s="176" customFormat="1" ht="27.75" customHeight="1" x14ac:dyDescent="0.2">
      <c r="B59" s="177"/>
      <c r="C59" s="250"/>
      <c r="D59" s="266" t="s">
        <v>224</v>
      </c>
      <c r="E59" s="266"/>
      <c r="F59" s="266" t="s">
        <v>225</v>
      </c>
      <c r="G59" s="185" t="s">
        <v>226</v>
      </c>
      <c r="H59" s="266" t="s">
        <v>124</v>
      </c>
      <c r="I59" s="274">
        <v>1349</v>
      </c>
      <c r="J59" s="255">
        <v>13314.3218</v>
      </c>
      <c r="K59" s="256">
        <f>+I59*J59</f>
        <v>17961020.108199999</v>
      </c>
      <c r="L59" s="178"/>
    </row>
    <row r="60" spans="2:12" s="176" customFormat="1" ht="27.75" customHeight="1" x14ac:dyDescent="0.2">
      <c r="B60" s="177"/>
      <c r="C60" s="250"/>
      <c r="D60" s="251" t="s">
        <v>227</v>
      </c>
      <c r="E60" s="266"/>
      <c r="F60" s="266" t="s">
        <v>225</v>
      </c>
      <c r="G60" s="185" t="s">
        <v>228</v>
      </c>
      <c r="H60" s="266" t="s">
        <v>124</v>
      </c>
      <c r="I60" s="274">
        <v>1349</v>
      </c>
      <c r="J60" s="255">
        <v>8997.2610000000004</v>
      </c>
      <c r="K60" s="256">
        <f>+I60*J60</f>
        <v>12137305.089</v>
      </c>
      <c r="L60" s="178"/>
    </row>
    <row r="61" spans="2:12" s="176" customFormat="1" ht="27.75" customHeight="1" x14ac:dyDescent="0.2">
      <c r="B61" s="177"/>
      <c r="C61" s="250"/>
      <c r="D61" s="266" t="s">
        <v>229</v>
      </c>
      <c r="E61" s="266"/>
      <c r="F61" s="275" t="s">
        <v>230</v>
      </c>
      <c r="G61" s="185" t="s">
        <v>231</v>
      </c>
      <c r="H61" s="266" t="s">
        <v>232</v>
      </c>
      <c r="I61" s="274">
        <v>59944.203812787142</v>
      </c>
      <c r="J61" s="255">
        <v>31348.642</v>
      </c>
      <c r="K61" s="258">
        <f>+I61*J61</f>
        <v>1879169385.3020992</v>
      </c>
      <c r="L61" s="178"/>
    </row>
    <row r="62" spans="2:12" s="176" customFormat="1" ht="30" customHeight="1" thickBot="1" x14ac:dyDescent="0.25">
      <c r="B62" s="177"/>
      <c r="C62" s="276" t="s">
        <v>14</v>
      </c>
      <c r="D62" s="277"/>
      <c r="E62" s="277"/>
      <c r="F62" s="277"/>
      <c r="G62" s="186"/>
      <c r="H62" s="277"/>
      <c r="I62" s="261"/>
      <c r="J62" s="278"/>
      <c r="K62" s="263">
        <f>SUM(K57:K61)</f>
        <v>2016164914.0452242</v>
      </c>
      <c r="L62" s="178"/>
    </row>
    <row r="63" spans="2:12" s="176" customFormat="1" ht="13.5" thickBot="1" x14ac:dyDescent="0.25">
      <c r="B63" s="177"/>
      <c r="C63" s="246" t="s">
        <v>233</v>
      </c>
      <c r="D63" s="247" t="s">
        <v>234</v>
      </c>
      <c r="E63" s="264"/>
      <c r="F63" s="264"/>
      <c r="G63" s="181"/>
      <c r="H63" s="247"/>
      <c r="I63" s="247"/>
      <c r="J63" s="272"/>
      <c r="K63" s="279"/>
      <c r="L63" s="178"/>
    </row>
    <row r="64" spans="2:12" s="176" customFormat="1" ht="27" customHeight="1" x14ac:dyDescent="0.2">
      <c r="B64" s="177"/>
      <c r="C64" s="250"/>
      <c r="D64" s="266" t="s">
        <v>235</v>
      </c>
      <c r="E64" s="266"/>
      <c r="F64" s="275" t="s">
        <v>236</v>
      </c>
      <c r="G64" s="185" t="s">
        <v>237</v>
      </c>
      <c r="H64" s="266" t="s">
        <v>104</v>
      </c>
      <c r="I64" s="261">
        <v>38.035000000000004</v>
      </c>
      <c r="J64" s="255">
        <v>215064.58999999997</v>
      </c>
      <c r="K64" s="256">
        <f>+I64*J64</f>
        <v>8179981.6806499995</v>
      </c>
      <c r="L64" s="178"/>
    </row>
    <row r="65" spans="2:12" s="176" customFormat="1" ht="38.25" customHeight="1" x14ac:dyDescent="0.2">
      <c r="B65" s="177"/>
      <c r="C65" s="250"/>
      <c r="D65" s="266" t="s">
        <v>238</v>
      </c>
      <c r="E65" s="266"/>
      <c r="F65" s="275" t="s">
        <v>239</v>
      </c>
      <c r="G65" s="185" t="s">
        <v>240</v>
      </c>
      <c r="H65" s="266" t="s">
        <v>104</v>
      </c>
      <c r="I65" s="261">
        <v>62.8</v>
      </c>
      <c r="J65" s="255">
        <v>225642.56</v>
      </c>
      <c r="K65" s="256">
        <f>+I65*J65</f>
        <v>14170352.767999999</v>
      </c>
      <c r="L65" s="178"/>
    </row>
    <row r="66" spans="2:12" s="176" customFormat="1" ht="27" customHeight="1" x14ac:dyDescent="0.2">
      <c r="B66" s="177"/>
      <c r="C66" s="250"/>
      <c r="D66" s="266" t="s">
        <v>241</v>
      </c>
      <c r="E66" s="275" t="s">
        <v>242</v>
      </c>
      <c r="F66" s="275"/>
      <c r="G66" s="185" t="s">
        <v>243</v>
      </c>
      <c r="H66" s="266" t="s">
        <v>104</v>
      </c>
      <c r="I66" s="261">
        <v>392.024</v>
      </c>
      <c r="J66" s="255">
        <v>49995.231</v>
      </c>
      <c r="K66" s="256">
        <f>+I66*J66</f>
        <v>19599330.437543999</v>
      </c>
      <c r="L66" s="178"/>
    </row>
    <row r="67" spans="2:12" s="176" customFormat="1" ht="30" customHeight="1" x14ac:dyDescent="0.2">
      <c r="B67" s="177"/>
      <c r="C67" s="280"/>
      <c r="D67" s="266" t="s">
        <v>244</v>
      </c>
      <c r="E67" s="266" t="s">
        <v>245</v>
      </c>
      <c r="F67" s="266"/>
      <c r="G67" s="185" t="s">
        <v>246</v>
      </c>
      <c r="H67" s="266" t="s">
        <v>108</v>
      </c>
      <c r="I67" s="274">
        <v>1229.5999999999999</v>
      </c>
      <c r="J67" s="257">
        <v>31190.925999999999</v>
      </c>
      <c r="K67" s="258">
        <f>+I67*J67</f>
        <v>38352362.6096</v>
      </c>
      <c r="L67" s="178"/>
    </row>
    <row r="68" spans="2:12" s="176" customFormat="1" ht="30" customHeight="1" thickBot="1" x14ac:dyDescent="0.25">
      <c r="B68" s="177"/>
      <c r="C68" s="259" t="s">
        <v>14</v>
      </c>
      <c r="D68" s="281"/>
      <c r="E68" s="281"/>
      <c r="F68" s="281"/>
      <c r="G68" s="187"/>
      <c r="H68" s="282"/>
      <c r="I68" s="261"/>
      <c r="J68" s="262"/>
      <c r="K68" s="263">
        <f>SUM(K64:K67)</f>
        <v>80302027.495793998</v>
      </c>
      <c r="L68" s="178"/>
    </row>
    <row r="69" spans="2:12" s="176" customFormat="1" ht="13.5" thickBot="1" x14ac:dyDescent="0.25">
      <c r="B69" s="177"/>
      <c r="C69" s="246" t="s">
        <v>247</v>
      </c>
      <c r="D69" s="247" t="s">
        <v>248</v>
      </c>
      <c r="E69" s="264"/>
      <c r="F69" s="264"/>
      <c r="G69" s="181"/>
      <c r="H69" s="247"/>
      <c r="I69" s="247"/>
      <c r="J69" s="272"/>
      <c r="K69" s="273"/>
      <c r="L69" s="178"/>
    </row>
    <row r="70" spans="2:12" s="176" customFormat="1" ht="17.25" customHeight="1" x14ac:dyDescent="0.2">
      <c r="B70" s="177"/>
      <c r="C70" s="250"/>
      <c r="D70" s="266" t="s">
        <v>249</v>
      </c>
      <c r="E70" s="251" t="s">
        <v>250</v>
      </c>
      <c r="F70" s="251"/>
      <c r="G70" s="188" t="s">
        <v>251</v>
      </c>
      <c r="H70" s="251" t="s">
        <v>108</v>
      </c>
      <c r="I70" s="261">
        <v>903.22</v>
      </c>
      <c r="J70" s="255">
        <v>16636.633000000002</v>
      </c>
      <c r="K70" s="256">
        <f>+I70*J70</f>
        <v>15026539.658260003</v>
      </c>
      <c r="L70" s="178"/>
    </row>
    <row r="71" spans="2:12" s="176" customFormat="1" ht="30" customHeight="1" thickBot="1" x14ac:dyDescent="0.25">
      <c r="B71" s="177"/>
      <c r="C71" s="259" t="s">
        <v>14</v>
      </c>
      <c r="D71" s="269"/>
      <c r="E71" s="270"/>
      <c r="F71" s="270"/>
      <c r="G71" s="184"/>
      <c r="H71" s="269"/>
      <c r="I71" s="261"/>
      <c r="J71" s="271"/>
      <c r="K71" s="263">
        <f>SUM(K70)</f>
        <v>15026539.658260003</v>
      </c>
      <c r="L71" s="178"/>
    </row>
    <row r="72" spans="2:12" s="176" customFormat="1" ht="13.5" thickBot="1" x14ac:dyDescent="0.25">
      <c r="B72" s="177"/>
      <c r="C72" s="246" t="s">
        <v>252</v>
      </c>
      <c r="D72" s="247" t="s">
        <v>253</v>
      </c>
      <c r="E72" s="264"/>
      <c r="F72" s="264"/>
      <c r="G72" s="181"/>
      <c r="H72" s="247"/>
      <c r="I72" s="247"/>
      <c r="J72" s="272"/>
      <c r="K72" s="273"/>
      <c r="L72" s="178"/>
    </row>
    <row r="73" spans="2:12" s="176" customFormat="1" ht="18.75" customHeight="1" x14ac:dyDescent="0.2">
      <c r="B73" s="177"/>
      <c r="C73" s="250"/>
      <c r="D73" s="266" t="s">
        <v>254</v>
      </c>
      <c r="E73" s="266" t="s">
        <v>255</v>
      </c>
      <c r="F73" s="266"/>
      <c r="G73" s="185" t="s">
        <v>256</v>
      </c>
      <c r="H73" s="266" t="s">
        <v>108</v>
      </c>
      <c r="I73" s="261">
        <v>22.1</v>
      </c>
      <c r="J73" s="255">
        <v>72111.182000000001</v>
      </c>
      <c r="K73" s="256">
        <f t="shared" ref="K73:K90" si="2">+I73*J73</f>
        <v>1593657.1222000001</v>
      </c>
      <c r="L73" s="178"/>
    </row>
    <row r="74" spans="2:12" s="176" customFormat="1" ht="18.75" customHeight="1" x14ac:dyDescent="0.2">
      <c r="B74" s="177"/>
      <c r="C74" s="250"/>
      <c r="D74" s="251" t="s">
        <v>257</v>
      </c>
      <c r="E74" s="266" t="s">
        <v>258</v>
      </c>
      <c r="F74" s="266"/>
      <c r="G74" s="185" t="s">
        <v>259</v>
      </c>
      <c r="H74" s="266" t="s">
        <v>108</v>
      </c>
      <c r="I74" s="261">
        <v>14.9</v>
      </c>
      <c r="J74" s="255">
        <v>78184.483000000007</v>
      </c>
      <c r="K74" s="256">
        <f t="shared" si="2"/>
        <v>1164948.7967000001</v>
      </c>
      <c r="L74" s="178"/>
    </row>
    <row r="75" spans="2:12" s="176" customFormat="1" ht="18.75" customHeight="1" x14ac:dyDescent="0.2">
      <c r="B75" s="177"/>
      <c r="C75" s="250"/>
      <c r="D75" s="283" t="s">
        <v>260</v>
      </c>
      <c r="E75" s="283" t="s">
        <v>261</v>
      </c>
      <c r="F75" s="283"/>
      <c r="G75" s="189" t="s">
        <v>262</v>
      </c>
      <c r="H75" s="266" t="s">
        <v>108</v>
      </c>
      <c r="I75" s="274">
        <v>10</v>
      </c>
      <c r="J75" s="257">
        <v>56324.111999999994</v>
      </c>
      <c r="K75" s="258">
        <f t="shared" si="2"/>
        <v>563241.11999999988</v>
      </c>
      <c r="L75" s="178"/>
    </row>
    <row r="76" spans="2:12" s="176" customFormat="1" ht="18.75" customHeight="1" x14ac:dyDescent="0.2">
      <c r="B76" s="177"/>
      <c r="C76" s="250"/>
      <c r="D76" s="284" t="s">
        <v>263</v>
      </c>
      <c r="E76" s="283" t="s">
        <v>264</v>
      </c>
      <c r="F76" s="283"/>
      <c r="G76" s="189" t="s">
        <v>265</v>
      </c>
      <c r="H76" s="266" t="s">
        <v>108</v>
      </c>
      <c r="I76" s="274">
        <v>7.45</v>
      </c>
      <c r="J76" s="257">
        <v>39429.572</v>
      </c>
      <c r="K76" s="258">
        <f t="shared" si="2"/>
        <v>293750.31140000001</v>
      </c>
      <c r="L76" s="178"/>
    </row>
    <row r="77" spans="2:12" s="176" customFormat="1" ht="18.75" customHeight="1" x14ac:dyDescent="0.2">
      <c r="B77" s="177"/>
      <c r="C77" s="250"/>
      <c r="D77" s="283" t="s">
        <v>266</v>
      </c>
      <c r="E77" s="283" t="s">
        <v>267</v>
      </c>
      <c r="F77" s="283"/>
      <c r="G77" s="189" t="s">
        <v>268</v>
      </c>
      <c r="H77" s="266" t="s">
        <v>117</v>
      </c>
      <c r="I77" s="274">
        <v>20.8013104591986</v>
      </c>
      <c r="J77" s="257">
        <v>146132.97399999999</v>
      </c>
      <c r="K77" s="258">
        <f t="shared" si="2"/>
        <v>3039757.3604999967</v>
      </c>
      <c r="L77" s="178"/>
    </row>
    <row r="78" spans="2:12" s="176" customFormat="1" ht="18.75" customHeight="1" x14ac:dyDescent="0.2">
      <c r="B78" s="177"/>
      <c r="C78" s="250"/>
      <c r="D78" s="284" t="s">
        <v>269</v>
      </c>
      <c r="E78" s="283" t="s">
        <v>270</v>
      </c>
      <c r="F78" s="283"/>
      <c r="G78" s="189" t="s">
        <v>271</v>
      </c>
      <c r="H78" s="266" t="s">
        <v>108</v>
      </c>
      <c r="I78" s="274">
        <v>25.9</v>
      </c>
      <c r="J78" s="257">
        <v>73441.692999999999</v>
      </c>
      <c r="K78" s="258">
        <f t="shared" si="2"/>
        <v>1902139.8487</v>
      </c>
      <c r="L78" s="178"/>
    </row>
    <row r="79" spans="2:12" s="176" customFormat="1" ht="18.75" customHeight="1" x14ac:dyDescent="0.2">
      <c r="B79" s="177"/>
      <c r="C79" s="250"/>
      <c r="D79" s="266" t="s">
        <v>272</v>
      </c>
      <c r="E79" s="266" t="s">
        <v>273</v>
      </c>
      <c r="F79" s="266"/>
      <c r="G79" s="185" t="s">
        <v>274</v>
      </c>
      <c r="H79" s="266" t="s">
        <v>108</v>
      </c>
      <c r="I79" s="274">
        <v>20.5</v>
      </c>
      <c r="J79" s="255">
        <v>41439.618999999999</v>
      </c>
      <c r="K79" s="256">
        <f t="shared" si="2"/>
        <v>849512.18949999998</v>
      </c>
      <c r="L79" s="178"/>
    </row>
    <row r="80" spans="2:12" s="176" customFormat="1" ht="18.75" customHeight="1" x14ac:dyDescent="0.2">
      <c r="B80" s="177"/>
      <c r="C80" s="250"/>
      <c r="D80" s="251" t="s">
        <v>275</v>
      </c>
      <c r="E80" s="266" t="s">
        <v>276</v>
      </c>
      <c r="F80" s="266"/>
      <c r="G80" s="185" t="s">
        <v>277</v>
      </c>
      <c r="H80" s="266" t="s">
        <v>108</v>
      </c>
      <c r="I80" s="274">
        <v>22</v>
      </c>
      <c r="J80" s="255">
        <v>27861.638999999999</v>
      </c>
      <c r="K80" s="256">
        <f t="shared" si="2"/>
        <v>612956.05799999996</v>
      </c>
      <c r="L80" s="178"/>
    </row>
    <row r="81" spans="2:12" s="176" customFormat="1" ht="18.75" customHeight="1" x14ac:dyDescent="0.2">
      <c r="B81" s="177"/>
      <c r="C81" s="250"/>
      <c r="D81" s="266" t="s">
        <v>278</v>
      </c>
      <c r="E81" s="266" t="s">
        <v>279</v>
      </c>
      <c r="F81" s="266"/>
      <c r="G81" s="185" t="s">
        <v>280</v>
      </c>
      <c r="H81" s="266" t="s">
        <v>108</v>
      </c>
      <c r="I81" s="261">
        <v>4</v>
      </c>
      <c r="J81" s="255">
        <v>17501.679</v>
      </c>
      <c r="K81" s="256">
        <f t="shared" si="2"/>
        <v>70006.716</v>
      </c>
      <c r="L81" s="178"/>
    </row>
    <row r="82" spans="2:12" s="176" customFormat="1" ht="18.75" customHeight="1" x14ac:dyDescent="0.2">
      <c r="B82" s="177"/>
      <c r="C82" s="250"/>
      <c r="D82" s="251" t="s">
        <v>281</v>
      </c>
      <c r="E82" s="266" t="s">
        <v>282</v>
      </c>
      <c r="F82" s="266"/>
      <c r="G82" s="185" t="s">
        <v>283</v>
      </c>
      <c r="H82" s="266" t="s">
        <v>108</v>
      </c>
      <c r="I82" s="261">
        <v>21</v>
      </c>
      <c r="J82" s="255">
        <v>13774.514000000001</v>
      </c>
      <c r="K82" s="256">
        <f t="shared" si="2"/>
        <v>289264.79399999999</v>
      </c>
      <c r="L82" s="178"/>
    </row>
    <row r="83" spans="2:12" s="176" customFormat="1" ht="18.75" customHeight="1" x14ac:dyDescent="0.2">
      <c r="B83" s="177"/>
      <c r="C83" s="250"/>
      <c r="D83" s="266" t="s">
        <v>284</v>
      </c>
      <c r="E83" s="266" t="s">
        <v>285</v>
      </c>
      <c r="F83" s="266"/>
      <c r="G83" s="185" t="s">
        <v>286</v>
      </c>
      <c r="H83" s="266" t="s">
        <v>108</v>
      </c>
      <c r="I83" s="261">
        <v>40</v>
      </c>
      <c r="J83" s="255">
        <v>9813.244999999999</v>
      </c>
      <c r="K83" s="256">
        <f t="shared" si="2"/>
        <v>392529.79999999993</v>
      </c>
      <c r="L83" s="178"/>
    </row>
    <row r="84" spans="2:12" s="176" customFormat="1" ht="27" customHeight="1" x14ac:dyDescent="0.2">
      <c r="B84" s="177"/>
      <c r="C84" s="250"/>
      <c r="D84" s="251" t="s">
        <v>287</v>
      </c>
      <c r="E84" s="266"/>
      <c r="F84" s="275" t="s">
        <v>288</v>
      </c>
      <c r="G84" s="185" t="s">
        <v>289</v>
      </c>
      <c r="H84" s="266" t="s">
        <v>117</v>
      </c>
      <c r="I84" s="274">
        <v>4</v>
      </c>
      <c r="J84" s="257">
        <v>184737.8</v>
      </c>
      <c r="K84" s="258">
        <f t="shared" si="2"/>
        <v>738951.2</v>
      </c>
      <c r="L84" s="178"/>
    </row>
    <row r="85" spans="2:12" s="176" customFormat="1" ht="27" customHeight="1" x14ac:dyDescent="0.2">
      <c r="B85" s="177"/>
      <c r="C85" s="250"/>
      <c r="D85" s="266" t="s">
        <v>290</v>
      </c>
      <c r="E85" s="266"/>
      <c r="F85" s="275" t="s">
        <v>291</v>
      </c>
      <c r="G85" s="185" t="s">
        <v>292</v>
      </c>
      <c r="H85" s="266" t="s">
        <v>117</v>
      </c>
      <c r="I85" s="274">
        <v>2</v>
      </c>
      <c r="J85" s="257">
        <v>415619.50300000003</v>
      </c>
      <c r="K85" s="258">
        <f t="shared" si="2"/>
        <v>831239.00600000005</v>
      </c>
      <c r="L85" s="178"/>
    </row>
    <row r="86" spans="2:12" s="176" customFormat="1" ht="27" customHeight="1" x14ac:dyDescent="0.2">
      <c r="B86" s="177"/>
      <c r="C86" s="250"/>
      <c r="D86" s="251" t="s">
        <v>293</v>
      </c>
      <c r="E86" s="266"/>
      <c r="F86" s="275" t="s">
        <v>294</v>
      </c>
      <c r="G86" s="185" t="s">
        <v>295</v>
      </c>
      <c r="H86" s="266" t="s">
        <v>117</v>
      </c>
      <c r="I86" s="274">
        <v>4</v>
      </c>
      <c r="J86" s="257">
        <v>786777.62800000003</v>
      </c>
      <c r="K86" s="258">
        <f t="shared" si="2"/>
        <v>3147110.5120000001</v>
      </c>
      <c r="L86" s="178"/>
    </row>
    <row r="87" spans="2:12" s="176" customFormat="1" ht="21" customHeight="1" x14ac:dyDescent="0.2">
      <c r="B87" s="177"/>
      <c r="C87" s="250"/>
      <c r="D87" s="266" t="s">
        <v>296</v>
      </c>
      <c r="E87" s="266" t="s">
        <v>297</v>
      </c>
      <c r="F87" s="266"/>
      <c r="G87" s="185" t="s">
        <v>298</v>
      </c>
      <c r="H87" s="266" t="s">
        <v>108</v>
      </c>
      <c r="I87" s="274">
        <v>61</v>
      </c>
      <c r="J87" s="257">
        <v>37708.892</v>
      </c>
      <c r="K87" s="258">
        <f t="shared" si="2"/>
        <v>2300242.412</v>
      </c>
      <c r="L87" s="178"/>
    </row>
    <row r="88" spans="2:12" s="176" customFormat="1" ht="21" customHeight="1" x14ac:dyDescent="0.2">
      <c r="B88" s="177"/>
      <c r="C88" s="250"/>
      <c r="D88" s="251" t="s">
        <v>299</v>
      </c>
      <c r="E88" s="266" t="s">
        <v>300</v>
      </c>
      <c r="F88" s="266"/>
      <c r="G88" s="185" t="s">
        <v>301</v>
      </c>
      <c r="H88" s="266" t="s">
        <v>117</v>
      </c>
      <c r="I88" s="261">
        <v>23</v>
      </c>
      <c r="J88" s="255">
        <v>107411.2</v>
      </c>
      <c r="K88" s="258">
        <f t="shared" si="2"/>
        <v>2470457.6</v>
      </c>
      <c r="L88" s="178"/>
    </row>
    <row r="89" spans="2:12" s="176" customFormat="1" ht="21" customHeight="1" x14ac:dyDescent="0.2">
      <c r="B89" s="177"/>
      <c r="C89" s="250"/>
      <c r="D89" s="266" t="s">
        <v>302</v>
      </c>
      <c r="E89" s="266" t="s">
        <v>303</v>
      </c>
      <c r="F89" s="266"/>
      <c r="G89" s="185" t="s">
        <v>304</v>
      </c>
      <c r="H89" s="266" t="s">
        <v>117</v>
      </c>
      <c r="I89" s="274">
        <v>6</v>
      </c>
      <c r="J89" s="257">
        <v>155369.383</v>
      </c>
      <c r="K89" s="258">
        <f t="shared" si="2"/>
        <v>932216.29799999995</v>
      </c>
      <c r="L89" s="178"/>
    </row>
    <row r="90" spans="2:12" s="176" customFormat="1" ht="21" customHeight="1" x14ac:dyDescent="0.2">
      <c r="B90" s="177"/>
      <c r="C90" s="250"/>
      <c r="D90" s="266" t="s">
        <v>305</v>
      </c>
      <c r="E90" s="266" t="s">
        <v>306</v>
      </c>
      <c r="F90" s="266"/>
      <c r="G90" s="185" t="s">
        <v>307</v>
      </c>
      <c r="H90" s="266" t="s">
        <v>117</v>
      </c>
      <c r="I90" s="274">
        <v>5</v>
      </c>
      <c r="J90" s="257">
        <v>210393.18300000002</v>
      </c>
      <c r="K90" s="258">
        <f t="shared" si="2"/>
        <v>1051965.915</v>
      </c>
      <c r="L90" s="178"/>
    </row>
    <row r="91" spans="2:12" s="176" customFormat="1" ht="30" customHeight="1" thickBot="1" x14ac:dyDescent="0.25">
      <c r="B91" s="177"/>
      <c r="C91" s="276" t="s">
        <v>14</v>
      </c>
      <c r="D91" s="277"/>
      <c r="E91" s="277"/>
      <c r="F91" s="277"/>
      <c r="G91" s="186"/>
      <c r="H91" s="277"/>
      <c r="I91" s="261"/>
      <c r="J91" s="278"/>
      <c r="K91" s="263">
        <f>SUM(K73:K90)</f>
        <v>22243947.059999999</v>
      </c>
      <c r="L91" s="178"/>
    </row>
    <row r="92" spans="2:12" s="176" customFormat="1" ht="13.5" thickBot="1" x14ac:dyDescent="0.25">
      <c r="B92" s="177"/>
      <c r="C92" s="246" t="s">
        <v>308</v>
      </c>
      <c r="D92" s="247" t="s">
        <v>309</v>
      </c>
      <c r="E92" s="264"/>
      <c r="F92" s="264"/>
      <c r="G92" s="181"/>
      <c r="H92" s="247"/>
      <c r="I92" s="247"/>
      <c r="J92" s="272"/>
      <c r="K92" s="273"/>
      <c r="L92" s="178"/>
    </row>
    <row r="93" spans="2:12" s="176" customFormat="1" ht="16.5" customHeight="1" x14ac:dyDescent="0.2">
      <c r="B93" s="177"/>
      <c r="C93" s="250"/>
      <c r="D93" s="266" t="s">
        <v>310</v>
      </c>
      <c r="E93" s="266"/>
      <c r="F93" s="266" t="s">
        <v>225</v>
      </c>
      <c r="G93" s="185" t="s">
        <v>311</v>
      </c>
      <c r="H93" s="266" t="s">
        <v>117</v>
      </c>
      <c r="I93" s="261">
        <v>1</v>
      </c>
      <c r="J93" s="255">
        <v>1765357.4380000001</v>
      </c>
      <c r="K93" s="256">
        <f t="shared" ref="K93:K106" si="3">+I93*J93</f>
        <v>1765357.4380000001</v>
      </c>
      <c r="L93" s="178"/>
    </row>
    <row r="94" spans="2:12" s="176" customFormat="1" ht="16.5" customHeight="1" x14ac:dyDescent="0.2">
      <c r="B94" s="177"/>
      <c r="C94" s="250"/>
      <c r="D94" s="266" t="s">
        <v>312</v>
      </c>
      <c r="E94" s="266"/>
      <c r="F94" s="266" t="s">
        <v>225</v>
      </c>
      <c r="G94" s="185" t="s">
        <v>313</v>
      </c>
      <c r="H94" s="266" t="s">
        <v>117</v>
      </c>
      <c r="I94" s="261">
        <v>24</v>
      </c>
      <c r="J94" s="255">
        <v>307024.67249999999</v>
      </c>
      <c r="K94" s="256">
        <f t="shared" si="3"/>
        <v>7368592.1399999997</v>
      </c>
      <c r="L94" s="178"/>
    </row>
    <row r="95" spans="2:12" s="176" customFormat="1" ht="16.5" customHeight="1" x14ac:dyDescent="0.2">
      <c r="B95" s="177"/>
      <c r="C95" s="250"/>
      <c r="D95" s="266" t="s">
        <v>314</v>
      </c>
      <c r="E95" s="266"/>
      <c r="F95" s="266" t="s">
        <v>225</v>
      </c>
      <c r="G95" s="185" t="s">
        <v>315</v>
      </c>
      <c r="H95" s="266" t="s">
        <v>117</v>
      </c>
      <c r="I95" s="261">
        <v>15</v>
      </c>
      <c r="J95" s="255">
        <v>1275312.9519</v>
      </c>
      <c r="K95" s="256">
        <f t="shared" si="3"/>
        <v>19129694.278499998</v>
      </c>
      <c r="L95" s="178"/>
    </row>
    <row r="96" spans="2:12" s="176" customFormat="1" ht="16.5" customHeight="1" x14ac:dyDescent="0.2">
      <c r="B96" s="177"/>
      <c r="C96" s="250"/>
      <c r="D96" s="266" t="s">
        <v>316</v>
      </c>
      <c r="E96" s="266"/>
      <c r="F96" s="266" t="s">
        <v>225</v>
      </c>
      <c r="G96" s="185" t="s">
        <v>317</v>
      </c>
      <c r="H96" s="266" t="s">
        <v>117</v>
      </c>
      <c r="I96" s="274">
        <v>7</v>
      </c>
      <c r="J96" s="257">
        <v>405527.88249999995</v>
      </c>
      <c r="K96" s="258">
        <f t="shared" si="3"/>
        <v>2838695.1774999998</v>
      </c>
      <c r="L96" s="178"/>
    </row>
    <row r="97" spans="2:12" s="176" customFormat="1" ht="16.5" customHeight="1" x14ac:dyDescent="0.2">
      <c r="B97" s="177"/>
      <c r="C97" s="250"/>
      <c r="D97" s="266" t="s">
        <v>318</v>
      </c>
      <c r="E97" s="266" t="s">
        <v>319</v>
      </c>
      <c r="F97" s="266"/>
      <c r="G97" s="185" t="s">
        <v>320</v>
      </c>
      <c r="H97" s="266" t="s">
        <v>117</v>
      </c>
      <c r="I97" s="261">
        <v>7</v>
      </c>
      <c r="J97" s="255">
        <v>139265.568</v>
      </c>
      <c r="K97" s="256">
        <f t="shared" si="3"/>
        <v>974858.97600000002</v>
      </c>
      <c r="L97" s="178"/>
    </row>
    <row r="98" spans="2:12" s="176" customFormat="1" ht="16.5" customHeight="1" x14ac:dyDescent="0.2">
      <c r="B98" s="177"/>
      <c r="C98" s="250"/>
      <c r="D98" s="266" t="s">
        <v>321</v>
      </c>
      <c r="E98" s="266" t="s">
        <v>322</v>
      </c>
      <c r="F98" s="266"/>
      <c r="G98" s="185" t="s">
        <v>323</v>
      </c>
      <c r="H98" s="266" t="s">
        <v>117</v>
      </c>
      <c r="I98" s="261">
        <v>4</v>
      </c>
      <c r="J98" s="255">
        <v>221020.83900000001</v>
      </c>
      <c r="K98" s="256">
        <f t="shared" si="3"/>
        <v>884083.35600000003</v>
      </c>
      <c r="L98" s="178"/>
    </row>
    <row r="99" spans="2:12" s="176" customFormat="1" ht="16.5" customHeight="1" x14ac:dyDescent="0.2">
      <c r="B99" s="177"/>
      <c r="C99" s="250"/>
      <c r="D99" s="266" t="s">
        <v>324</v>
      </c>
      <c r="E99" s="266" t="s">
        <v>325</v>
      </c>
      <c r="F99" s="266"/>
      <c r="G99" s="185" t="s">
        <v>326</v>
      </c>
      <c r="H99" s="266" t="s">
        <v>117</v>
      </c>
      <c r="I99" s="261">
        <v>43</v>
      </c>
      <c r="J99" s="255">
        <v>155088.15400000001</v>
      </c>
      <c r="K99" s="256">
        <f t="shared" si="3"/>
        <v>6668790.6220000004</v>
      </c>
      <c r="L99" s="178"/>
    </row>
    <row r="100" spans="2:12" s="176" customFormat="1" ht="16.5" customHeight="1" x14ac:dyDescent="0.2">
      <c r="B100" s="177"/>
      <c r="C100" s="250"/>
      <c r="D100" s="283" t="s">
        <v>327</v>
      </c>
      <c r="E100" s="283" t="s">
        <v>328</v>
      </c>
      <c r="F100" s="283"/>
      <c r="G100" s="189" t="s">
        <v>329</v>
      </c>
      <c r="H100" s="283" t="s">
        <v>117</v>
      </c>
      <c r="I100" s="285">
        <v>2</v>
      </c>
      <c r="J100" s="286">
        <v>435580.587</v>
      </c>
      <c r="K100" s="258">
        <f t="shared" si="3"/>
        <v>871161.174</v>
      </c>
      <c r="L100" s="178"/>
    </row>
    <row r="101" spans="2:12" s="176" customFormat="1" ht="16.5" customHeight="1" x14ac:dyDescent="0.2">
      <c r="B101" s="177"/>
      <c r="C101" s="250"/>
      <c r="D101" s="283" t="s">
        <v>330</v>
      </c>
      <c r="E101" s="283" t="s">
        <v>331</v>
      </c>
      <c r="F101" s="283"/>
      <c r="G101" s="189" t="s">
        <v>332</v>
      </c>
      <c r="H101" s="283" t="s">
        <v>117</v>
      </c>
      <c r="I101" s="285">
        <v>1</v>
      </c>
      <c r="J101" s="286">
        <v>488972.83500000002</v>
      </c>
      <c r="K101" s="258">
        <f t="shared" si="3"/>
        <v>488972.83500000002</v>
      </c>
      <c r="L101" s="178"/>
    </row>
    <row r="102" spans="2:12" s="176" customFormat="1" ht="16.5" customHeight="1" x14ac:dyDescent="0.2">
      <c r="B102" s="177"/>
      <c r="C102" s="250"/>
      <c r="D102" s="283" t="s">
        <v>333</v>
      </c>
      <c r="E102" s="283" t="s">
        <v>334</v>
      </c>
      <c r="F102" s="283"/>
      <c r="G102" s="189" t="s">
        <v>335</v>
      </c>
      <c r="H102" s="283" t="s">
        <v>117</v>
      </c>
      <c r="I102" s="285">
        <v>1</v>
      </c>
      <c r="J102" s="286">
        <v>846641.1590000001</v>
      </c>
      <c r="K102" s="258">
        <f t="shared" si="3"/>
        <v>846641.1590000001</v>
      </c>
      <c r="L102" s="178"/>
    </row>
    <row r="103" spans="2:12" s="176" customFormat="1" ht="16.5" customHeight="1" x14ac:dyDescent="0.2">
      <c r="B103" s="177"/>
      <c r="C103" s="250"/>
      <c r="D103" s="283" t="s">
        <v>336</v>
      </c>
      <c r="E103" s="283" t="s">
        <v>337</v>
      </c>
      <c r="F103" s="283"/>
      <c r="G103" s="189" t="s">
        <v>338</v>
      </c>
      <c r="H103" s="283" t="s">
        <v>117</v>
      </c>
      <c r="I103" s="285">
        <v>2</v>
      </c>
      <c r="J103" s="286">
        <v>363612.87300000002</v>
      </c>
      <c r="K103" s="258">
        <f t="shared" si="3"/>
        <v>727225.74600000004</v>
      </c>
      <c r="L103" s="178"/>
    </row>
    <row r="104" spans="2:12" s="176" customFormat="1" ht="16.5" customHeight="1" x14ac:dyDescent="0.2">
      <c r="B104" s="177"/>
      <c r="C104" s="250"/>
      <c r="D104" s="283" t="s">
        <v>339</v>
      </c>
      <c r="E104" s="283" t="s">
        <v>340</v>
      </c>
      <c r="F104" s="283"/>
      <c r="G104" s="189" t="s">
        <v>341</v>
      </c>
      <c r="H104" s="283" t="s">
        <v>117</v>
      </c>
      <c r="I104" s="285">
        <v>1</v>
      </c>
      <c r="J104" s="286">
        <v>579806.43500000006</v>
      </c>
      <c r="K104" s="258">
        <f t="shared" si="3"/>
        <v>579806.43500000006</v>
      </c>
      <c r="L104" s="178"/>
    </row>
    <row r="105" spans="2:12" s="176" customFormat="1" ht="16.5" customHeight="1" x14ac:dyDescent="0.2">
      <c r="B105" s="177"/>
      <c r="C105" s="250"/>
      <c r="D105" s="266" t="s">
        <v>342</v>
      </c>
      <c r="E105" s="266" t="s">
        <v>343</v>
      </c>
      <c r="F105" s="266"/>
      <c r="G105" s="185" t="s">
        <v>344</v>
      </c>
      <c r="H105" s="266" t="s">
        <v>108</v>
      </c>
      <c r="I105" s="261">
        <v>126.4</v>
      </c>
      <c r="J105" s="255">
        <v>11585.522000000001</v>
      </c>
      <c r="K105" s="256">
        <f t="shared" si="3"/>
        <v>1464409.9808000003</v>
      </c>
      <c r="L105" s="178"/>
    </row>
    <row r="106" spans="2:12" s="176" customFormat="1" ht="16.5" customHeight="1" x14ac:dyDescent="0.2">
      <c r="B106" s="177"/>
      <c r="C106" s="250"/>
      <c r="D106" s="266" t="s">
        <v>345</v>
      </c>
      <c r="E106" s="266" t="s">
        <v>346</v>
      </c>
      <c r="F106" s="266"/>
      <c r="G106" s="185" t="s">
        <v>347</v>
      </c>
      <c r="H106" s="266" t="s">
        <v>117</v>
      </c>
      <c r="I106" s="261">
        <v>1</v>
      </c>
      <c r="J106" s="255">
        <v>776852.86899999995</v>
      </c>
      <c r="K106" s="256">
        <f t="shared" si="3"/>
        <v>776852.86899999995</v>
      </c>
      <c r="L106" s="178"/>
    </row>
    <row r="107" spans="2:12" s="176" customFormat="1" ht="30" customHeight="1" thickBot="1" x14ac:dyDescent="0.25">
      <c r="B107" s="177"/>
      <c r="C107" s="259" t="s">
        <v>14</v>
      </c>
      <c r="D107" s="281"/>
      <c r="E107" s="281"/>
      <c r="F107" s="281"/>
      <c r="G107" s="187"/>
      <c r="H107" s="282"/>
      <c r="I107" s="261"/>
      <c r="J107" s="262"/>
      <c r="K107" s="263">
        <f>SUM(K93:K106)</f>
        <v>45385142.186800011</v>
      </c>
      <c r="L107" s="178"/>
    </row>
    <row r="108" spans="2:12" s="176" customFormat="1" ht="13.5" thickBot="1" x14ac:dyDescent="0.25">
      <c r="B108" s="177"/>
      <c r="C108" s="246" t="s">
        <v>348</v>
      </c>
      <c r="D108" s="247" t="s">
        <v>349</v>
      </c>
      <c r="E108" s="264"/>
      <c r="F108" s="264"/>
      <c r="G108" s="181"/>
      <c r="H108" s="247"/>
      <c r="I108" s="247"/>
      <c r="J108" s="272"/>
      <c r="K108" s="273"/>
      <c r="L108" s="178"/>
    </row>
    <row r="109" spans="2:12" s="176" customFormat="1" ht="15" customHeight="1" x14ac:dyDescent="0.2">
      <c r="B109" s="177"/>
      <c r="C109" s="250"/>
      <c r="D109" s="266" t="s">
        <v>350</v>
      </c>
      <c r="E109" s="251" t="s">
        <v>351</v>
      </c>
      <c r="F109" s="251"/>
      <c r="G109" s="188" t="s">
        <v>352</v>
      </c>
      <c r="H109" s="251" t="s">
        <v>108</v>
      </c>
      <c r="I109" s="261">
        <v>636.76</v>
      </c>
      <c r="J109" s="255">
        <v>10694.892</v>
      </c>
      <c r="K109" s="256">
        <f t="shared" ref="K109:K114" si="4">+I109*J109</f>
        <v>6810079.42992</v>
      </c>
      <c r="L109" s="178"/>
    </row>
    <row r="110" spans="2:12" s="176" customFormat="1" ht="15" customHeight="1" x14ac:dyDescent="0.2">
      <c r="B110" s="177"/>
      <c r="C110" s="250"/>
      <c r="D110" s="251" t="s">
        <v>353</v>
      </c>
      <c r="E110" s="251" t="s">
        <v>354</v>
      </c>
      <c r="F110" s="251"/>
      <c r="G110" s="188" t="s">
        <v>355</v>
      </c>
      <c r="H110" s="251" t="s">
        <v>104</v>
      </c>
      <c r="I110" s="261">
        <v>667.74</v>
      </c>
      <c r="J110" s="255">
        <v>41736.851000000002</v>
      </c>
      <c r="K110" s="256">
        <f t="shared" si="4"/>
        <v>27869364.886740003</v>
      </c>
      <c r="L110" s="178"/>
    </row>
    <row r="111" spans="2:12" s="176" customFormat="1" ht="30" customHeight="1" x14ac:dyDescent="0.2">
      <c r="B111" s="177"/>
      <c r="C111" s="250"/>
      <c r="D111" s="266" t="s">
        <v>356</v>
      </c>
      <c r="E111" s="251" t="s">
        <v>357</v>
      </c>
      <c r="F111" s="251"/>
      <c r="G111" s="188" t="s">
        <v>358</v>
      </c>
      <c r="H111" s="251" t="s">
        <v>104</v>
      </c>
      <c r="I111" s="261">
        <v>777.25199999999995</v>
      </c>
      <c r="J111" s="255">
        <v>22686.130999999998</v>
      </c>
      <c r="K111" s="256">
        <f t="shared" si="4"/>
        <v>17632840.692011997</v>
      </c>
      <c r="L111" s="178"/>
    </row>
    <row r="112" spans="2:12" s="176" customFormat="1" ht="30" customHeight="1" x14ac:dyDescent="0.2">
      <c r="B112" s="177"/>
      <c r="C112" s="250"/>
      <c r="D112" s="251" t="s">
        <v>359</v>
      </c>
      <c r="E112" s="251"/>
      <c r="F112" s="275" t="s">
        <v>360</v>
      </c>
      <c r="G112" s="188" t="s">
        <v>361</v>
      </c>
      <c r="H112" s="284" t="s">
        <v>108</v>
      </c>
      <c r="I112" s="274">
        <v>309.29939999999999</v>
      </c>
      <c r="J112" s="257">
        <v>44785</v>
      </c>
      <c r="K112" s="258">
        <f t="shared" si="4"/>
        <v>13851973.628999999</v>
      </c>
      <c r="L112" s="178"/>
    </row>
    <row r="113" spans="2:12" s="176" customFormat="1" ht="17.25" customHeight="1" x14ac:dyDescent="0.2">
      <c r="B113" s="177"/>
      <c r="C113" s="250"/>
      <c r="D113" s="266" t="s">
        <v>362</v>
      </c>
      <c r="E113" s="251" t="s">
        <v>363</v>
      </c>
      <c r="F113" s="251"/>
      <c r="G113" s="188" t="s">
        <v>364</v>
      </c>
      <c r="H113" s="251" t="s">
        <v>104</v>
      </c>
      <c r="I113" s="261">
        <v>777.25199999999995</v>
      </c>
      <c r="J113" s="255">
        <v>14702.518999999998</v>
      </c>
      <c r="K113" s="256">
        <f t="shared" si="4"/>
        <v>11427562.297787998</v>
      </c>
      <c r="L113" s="178"/>
    </row>
    <row r="114" spans="2:12" s="176" customFormat="1" ht="38.25" x14ac:dyDescent="0.2">
      <c r="B114" s="177"/>
      <c r="C114" s="250"/>
      <c r="D114" s="251" t="s">
        <v>365</v>
      </c>
      <c r="E114" s="251"/>
      <c r="F114" s="275" t="s">
        <v>366</v>
      </c>
      <c r="G114" s="188" t="s">
        <v>367</v>
      </c>
      <c r="H114" s="251" t="s">
        <v>104</v>
      </c>
      <c r="I114" s="261">
        <v>309.29939999999999</v>
      </c>
      <c r="J114" s="255">
        <v>29801.407999999999</v>
      </c>
      <c r="K114" s="256">
        <f t="shared" si="4"/>
        <v>9217557.6135552004</v>
      </c>
      <c r="L114" s="178"/>
    </row>
    <row r="115" spans="2:12" s="176" customFormat="1" ht="30" customHeight="1" thickBot="1" x14ac:dyDescent="0.25">
      <c r="B115" s="177"/>
      <c r="C115" s="259" t="s">
        <v>14</v>
      </c>
      <c r="D115" s="269"/>
      <c r="E115" s="270"/>
      <c r="F115" s="270"/>
      <c r="G115" s="184"/>
      <c r="H115" s="269"/>
      <c r="I115" s="261"/>
      <c r="J115" s="271"/>
      <c r="K115" s="263">
        <f>SUM(K109:K114)</f>
        <v>86809378.549015194</v>
      </c>
      <c r="L115" s="178"/>
    </row>
    <row r="116" spans="2:12" s="176" customFormat="1" ht="30" customHeight="1" thickBot="1" x14ac:dyDescent="0.25">
      <c r="B116" s="177"/>
      <c r="C116" s="246" t="s">
        <v>368</v>
      </c>
      <c r="D116" s="247" t="s">
        <v>369</v>
      </c>
      <c r="E116" s="264"/>
      <c r="F116" s="264"/>
      <c r="G116" s="181"/>
      <c r="H116" s="247"/>
      <c r="I116" s="247"/>
      <c r="J116" s="272"/>
      <c r="K116" s="273"/>
      <c r="L116" s="178"/>
    </row>
    <row r="117" spans="2:12" s="176" customFormat="1" ht="17.25" customHeight="1" x14ac:dyDescent="0.2">
      <c r="B117" s="177"/>
      <c r="C117" s="250"/>
      <c r="D117" s="266" t="s">
        <v>370</v>
      </c>
      <c r="E117" s="251" t="s">
        <v>371</v>
      </c>
      <c r="F117" s="252"/>
      <c r="G117" s="182" t="s">
        <v>372</v>
      </c>
      <c r="H117" s="267" t="s">
        <v>104</v>
      </c>
      <c r="I117" s="254">
        <v>177.64500000000001</v>
      </c>
      <c r="J117" s="255">
        <v>120717.857</v>
      </c>
      <c r="K117" s="256">
        <f>+I117*J117</f>
        <v>21444923.706765004</v>
      </c>
      <c r="L117" s="178"/>
    </row>
    <row r="118" spans="2:12" s="176" customFormat="1" ht="17.25" customHeight="1" x14ac:dyDescent="0.2">
      <c r="B118" s="177"/>
      <c r="C118" s="250"/>
      <c r="D118" s="251" t="s">
        <v>373</v>
      </c>
      <c r="E118" s="251" t="s">
        <v>374</v>
      </c>
      <c r="F118" s="252"/>
      <c r="G118" s="182" t="s">
        <v>375</v>
      </c>
      <c r="H118" s="267" t="s">
        <v>117</v>
      </c>
      <c r="I118" s="254">
        <v>2</v>
      </c>
      <c r="J118" s="255">
        <v>86480.55</v>
      </c>
      <c r="K118" s="256">
        <f>+I118*J118</f>
        <v>172961.1</v>
      </c>
      <c r="L118" s="178"/>
    </row>
    <row r="119" spans="2:12" s="176" customFormat="1" ht="17.25" customHeight="1" x14ac:dyDescent="0.2">
      <c r="B119" s="177"/>
      <c r="C119" s="250"/>
      <c r="D119" s="266" t="s">
        <v>376</v>
      </c>
      <c r="E119" s="251" t="s">
        <v>377</v>
      </c>
      <c r="F119" s="252"/>
      <c r="G119" s="182" t="s">
        <v>378</v>
      </c>
      <c r="H119" s="267" t="s">
        <v>117</v>
      </c>
      <c r="I119" s="254">
        <v>8</v>
      </c>
      <c r="J119" s="255">
        <v>30466.267</v>
      </c>
      <c r="K119" s="256">
        <f>+I119*J119</f>
        <v>243730.136</v>
      </c>
      <c r="L119" s="178"/>
    </row>
    <row r="120" spans="2:12" s="176" customFormat="1" ht="17.25" customHeight="1" x14ac:dyDescent="0.2">
      <c r="B120" s="177"/>
      <c r="C120" s="250"/>
      <c r="D120" s="251" t="s">
        <v>379</v>
      </c>
      <c r="E120" s="251" t="s">
        <v>380</v>
      </c>
      <c r="F120" s="252"/>
      <c r="G120" s="182" t="s">
        <v>381</v>
      </c>
      <c r="H120" s="267" t="s">
        <v>108</v>
      </c>
      <c r="I120" s="254">
        <v>76.36</v>
      </c>
      <c r="J120" s="255">
        <v>26772.226000000002</v>
      </c>
      <c r="K120" s="256">
        <f>+I120*J120</f>
        <v>2044327.1773600001</v>
      </c>
      <c r="L120" s="178"/>
    </row>
    <row r="121" spans="2:12" s="176" customFormat="1" ht="30" customHeight="1" thickBot="1" x14ac:dyDescent="0.25">
      <c r="B121" s="177"/>
      <c r="C121" s="276" t="s">
        <v>14</v>
      </c>
      <c r="D121" s="277"/>
      <c r="E121" s="277"/>
      <c r="F121" s="277"/>
      <c r="G121" s="186"/>
      <c r="H121" s="277"/>
      <c r="I121" s="261"/>
      <c r="J121" s="278"/>
      <c r="K121" s="263">
        <f>SUM(K117:K120)</f>
        <v>23905942.120125003</v>
      </c>
      <c r="L121" s="178"/>
    </row>
    <row r="122" spans="2:12" s="176" customFormat="1" ht="13.5" thickBot="1" x14ac:dyDescent="0.25">
      <c r="B122" s="177"/>
      <c r="C122" s="246" t="s">
        <v>382</v>
      </c>
      <c r="D122" s="247" t="s">
        <v>383</v>
      </c>
      <c r="E122" s="264"/>
      <c r="F122" s="264"/>
      <c r="G122" s="181"/>
      <c r="H122" s="247"/>
      <c r="I122" s="247"/>
      <c r="J122" s="272"/>
      <c r="K122" s="273"/>
      <c r="L122" s="178"/>
    </row>
    <row r="123" spans="2:12" s="176" customFormat="1" ht="16.5" customHeight="1" x14ac:dyDescent="0.2">
      <c r="B123" s="177"/>
      <c r="C123" s="250"/>
      <c r="D123" s="266" t="s">
        <v>384</v>
      </c>
      <c r="E123" s="266" t="s">
        <v>385</v>
      </c>
      <c r="F123" s="266"/>
      <c r="G123" s="185" t="s">
        <v>386</v>
      </c>
      <c r="H123" s="266" t="s">
        <v>104</v>
      </c>
      <c r="I123" s="261">
        <v>614.41</v>
      </c>
      <c r="J123" s="255">
        <v>77329.953999999998</v>
      </c>
      <c r="K123" s="256">
        <f t="shared" ref="K123:K130" si="5">+I123*J123</f>
        <v>47512297.037139997</v>
      </c>
      <c r="L123" s="178"/>
    </row>
    <row r="124" spans="2:12" s="176" customFormat="1" ht="16.5" customHeight="1" x14ac:dyDescent="0.2">
      <c r="B124" s="177"/>
      <c r="C124" s="250"/>
      <c r="D124" s="266" t="s">
        <v>387</v>
      </c>
      <c r="E124" s="266" t="s">
        <v>388</v>
      </c>
      <c r="F124" s="266"/>
      <c r="G124" s="185" t="s">
        <v>389</v>
      </c>
      <c r="H124" s="266" t="s">
        <v>178</v>
      </c>
      <c r="I124" s="274">
        <v>116.8</v>
      </c>
      <c r="J124" s="255">
        <v>120748.97900000001</v>
      </c>
      <c r="K124" s="256">
        <f t="shared" si="5"/>
        <v>14103480.747200001</v>
      </c>
      <c r="L124" s="178"/>
    </row>
    <row r="125" spans="2:12" s="176" customFormat="1" ht="16.5" customHeight="1" x14ac:dyDescent="0.2">
      <c r="B125" s="177"/>
      <c r="C125" s="250"/>
      <c r="D125" s="266" t="s">
        <v>390</v>
      </c>
      <c r="E125" s="266" t="s">
        <v>391</v>
      </c>
      <c r="F125" s="266"/>
      <c r="G125" s="185" t="s">
        <v>392</v>
      </c>
      <c r="H125" s="266" t="s">
        <v>104</v>
      </c>
      <c r="I125" s="274">
        <v>53.330000000000005</v>
      </c>
      <c r="J125" s="255">
        <v>118723.28</v>
      </c>
      <c r="K125" s="256">
        <f t="shared" si="5"/>
        <v>6331512.5224000001</v>
      </c>
      <c r="L125" s="178"/>
    </row>
    <row r="126" spans="2:12" s="176" customFormat="1" ht="16.5" customHeight="1" x14ac:dyDescent="0.2">
      <c r="B126" s="177"/>
      <c r="C126" s="250"/>
      <c r="D126" s="266" t="s">
        <v>393</v>
      </c>
      <c r="E126" s="266"/>
      <c r="F126" s="266" t="s">
        <v>394</v>
      </c>
      <c r="G126" s="185" t="s">
        <v>395</v>
      </c>
      <c r="H126" s="266" t="s">
        <v>104</v>
      </c>
      <c r="I126" s="274">
        <v>307</v>
      </c>
      <c r="J126" s="257">
        <v>379522</v>
      </c>
      <c r="K126" s="256">
        <f t="shared" si="5"/>
        <v>116513254</v>
      </c>
      <c r="L126" s="178"/>
    </row>
    <row r="127" spans="2:12" s="176" customFormat="1" ht="12.75" x14ac:dyDescent="0.2">
      <c r="B127" s="177"/>
      <c r="C127" s="250"/>
      <c r="D127" s="266" t="s">
        <v>396</v>
      </c>
      <c r="E127" s="266"/>
      <c r="F127" s="275" t="s">
        <v>96</v>
      </c>
      <c r="G127" s="185" t="s">
        <v>397</v>
      </c>
      <c r="H127" s="266" t="s">
        <v>108</v>
      </c>
      <c r="I127" s="274">
        <v>161</v>
      </c>
      <c r="J127" s="257">
        <v>58653.4</v>
      </c>
      <c r="K127" s="256">
        <f t="shared" si="5"/>
        <v>9443197.4000000004</v>
      </c>
      <c r="L127" s="178"/>
    </row>
    <row r="128" spans="2:12" s="176" customFormat="1" ht="15" customHeight="1" x14ac:dyDescent="0.2">
      <c r="B128" s="177"/>
      <c r="C128" s="250"/>
      <c r="D128" s="266" t="s">
        <v>398</v>
      </c>
      <c r="E128" s="266" t="s">
        <v>399</v>
      </c>
      <c r="F128" s="266"/>
      <c r="G128" s="185" t="s">
        <v>400</v>
      </c>
      <c r="H128" s="266" t="s">
        <v>104</v>
      </c>
      <c r="I128" s="261">
        <v>233.6</v>
      </c>
      <c r="J128" s="255">
        <v>96828.926999999996</v>
      </c>
      <c r="K128" s="256">
        <f t="shared" si="5"/>
        <v>22619237.347199999</v>
      </c>
      <c r="L128" s="178"/>
    </row>
    <row r="129" spans="2:12" s="176" customFormat="1" ht="30" customHeight="1" x14ac:dyDescent="0.2">
      <c r="B129" s="177"/>
      <c r="C129" s="250"/>
      <c r="D129" s="266" t="s">
        <v>401</v>
      </c>
      <c r="E129" s="266" t="s">
        <v>402</v>
      </c>
      <c r="F129" s="266"/>
      <c r="G129" s="185" t="s">
        <v>403</v>
      </c>
      <c r="H129" s="266" t="s">
        <v>178</v>
      </c>
      <c r="I129" s="261">
        <v>140.16</v>
      </c>
      <c r="J129" s="255">
        <v>140646.09</v>
      </c>
      <c r="K129" s="256">
        <f t="shared" si="5"/>
        <v>19712955.974399999</v>
      </c>
      <c r="L129" s="178"/>
    </row>
    <row r="130" spans="2:12" s="176" customFormat="1" ht="15" customHeight="1" x14ac:dyDescent="0.2">
      <c r="B130" s="177"/>
      <c r="C130" s="250"/>
      <c r="D130" s="266" t="s">
        <v>404</v>
      </c>
      <c r="E130" s="266" t="s">
        <v>405</v>
      </c>
      <c r="F130" s="266"/>
      <c r="G130" s="185" t="s">
        <v>406</v>
      </c>
      <c r="H130" s="266" t="s">
        <v>104</v>
      </c>
      <c r="I130" s="261">
        <v>163.92999999999998</v>
      </c>
      <c r="J130" s="255">
        <v>123031.272</v>
      </c>
      <c r="K130" s="256">
        <f t="shared" si="5"/>
        <v>20168516.418959998</v>
      </c>
      <c r="L130" s="178"/>
    </row>
    <row r="131" spans="2:12" s="176" customFormat="1" ht="30" customHeight="1" thickBot="1" x14ac:dyDescent="0.25">
      <c r="B131" s="177"/>
      <c r="C131" s="259" t="s">
        <v>14</v>
      </c>
      <c r="D131" s="281"/>
      <c r="E131" s="281"/>
      <c r="F131" s="281"/>
      <c r="G131" s="187"/>
      <c r="H131" s="282"/>
      <c r="I131" s="261"/>
      <c r="J131" s="262"/>
      <c r="K131" s="263">
        <f>SUM(K123:K130)</f>
        <v>256404451.44729999</v>
      </c>
      <c r="L131" s="178"/>
    </row>
    <row r="132" spans="2:12" s="176" customFormat="1" ht="13.5" thickBot="1" x14ac:dyDescent="0.25">
      <c r="B132" s="177"/>
      <c r="C132" s="246" t="s">
        <v>407</v>
      </c>
      <c r="D132" s="247" t="s">
        <v>408</v>
      </c>
      <c r="E132" s="264"/>
      <c r="F132" s="264"/>
      <c r="G132" s="181"/>
      <c r="H132" s="247"/>
      <c r="I132" s="247"/>
      <c r="J132" s="272"/>
      <c r="K132" s="273"/>
      <c r="L132" s="178"/>
    </row>
    <row r="133" spans="2:12" s="176" customFormat="1" ht="30" customHeight="1" x14ac:dyDescent="0.2">
      <c r="B133" s="177"/>
      <c r="C133" s="250"/>
      <c r="D133" s="266" t="s">
        <v>409</v>
      </c>
      <c r="E133" s="251"/>
      <c r="F133" s="251" t="s">
        <v>96</v>
      </c>
      <c r="G133" s="188" t="s">
        <v>410</v>
      </c>
      <c r="H133" s="251" t="s">
        <v>108</v>
      </c>
      <c r="I133" s="261">
        <v>600</v>
      </c>
      <c r="J133" s="255">
        <v>66675.114999999991</v>
      </c>
      <c r="K133" s="256">
        <f t="shared" ref="K133:K145" si="6">+I133*J133</f>
        <v>40005068.999999993</v>
      </c>
      <c r="L133" s="178"/>
    </row>
    <row r="134" spans="2:12" s="176" customFormat="1" ht="30" customHeight="1" x14ac:dyDescent="0.2">
      <c r="B134" s="177"/>
      <c r="C134" s="250"/>
      <c r="D134" s="266" t="s">
        <v>411</v>
      </c>
      <c r="E134" s="251"/>
      <c r="F134" s="251" t="s">
        <v>96</v>
      </c>
      <c r="G134" s="188" t="s">
        <v>412</v>
      </c>
      <c r="H134" s="251" t="s">
        <v>413</v>
      </c>
      <c r="I134" s="261">
        <v>90</v>
      </c>
      <c r="J134" s="255">
        <v>182256.81499999997</v>
      </c>
      <c r="K134" s="256">
        <f t="shared" si="6"/>
        <v>16403113.349999998</v>
      </c>
      <c r="L134" s="178"/>
    </row>
    <row r="135" spans="2:12" s="176" customFormat="1" ht="30" customHeight="1" x14ac:dyDescent="0.2">
      <c r="B135" s="177"/>
      <c r="C135" s="250"/>
      <c r="D135" s="266" t="s">
        <v>414</v>
      </c>
      <c r="E135" s="251"/>
      <c r="F135" s="251" t="s">
        <v>96</v>
      </c>
      <c r="G135" s="188" t="s">
        <v>415</v>
      </c>
      <c r="H135" s="251" t="s">
        <v>124</v>
      </c>
      <c r="I135" s="261">
        <v>62</v>
      </c>
      <c r="J135" s="255">
        <v>207012</v>
      </c>
      <c r="K135" s="256">
        <f t="shared" si="6"/>
        <v>12834744</v>
      </c>
      <c r="L135" s="178"/>
    </row>
    <row r="136" spans="2:12" s="176" customFormat="1" ht="30" customHeight="1" x14ac:dyDescent="0.2">
      <c r="B136" s="177"/>
      <c r="C136" s="250"/>
      <c r="D136" s="266" t="s">
        <v>416</v>
      </c>
      <c r="E136" s="251"/>
      <c r="F136" s="251" t="s">
        <v>96</v>
      </c>
      <c r="G136" s="188" t="s">
        <v>417</v>
      </c>
      <c r="H136" s="251" t="s">
        <v>108</v>
      </c>
      <c r="I136" s="261">
        <v>60</v>
      </c>
      <c r="J136" s="255">
        <v>108127.5429</v>
      </c>
      <c r="K136" s="256">
        <f t="shared" si="6"/>
        <v>6487652.574</v>
      </c>
      <c r="L136" s="178"/>
    </row>
    <row r="137" spans="2:12" s="176" customFormat="1" ht="30" customHeight="1" x14ac:dyDescent="0.2">
      <c r="B137" s="177"/>
      <c r="C137" s="250"/>
      <c r="D137" s="266" t="s">
        <v>418</v>
      </c>
      <c r="E137" s="251"/>
      <c r="F137" s="251" t="s">
        <v>96</v>
      </c>
      <c r="G137" s="188" t="s">
        <v>419</v>
      </c>
      <c r="H137" s="251" t="s">
        <v>108</v>
      </c>
      <c r="I137" s="261">
        <v>450</v>
      </c>
      <c r="J137" s="255">
        <v>26428.531999999999</v>
      </c>
      <c r="K137" s="256">
        <f t="shared" si="6"/>
        <v>11892839.4</v>
      </c>
      <c r="L137" s="178"/>
    </row>
    <row r="138" spans="2:12" s="176" customFormat="1" ht="42.75" customHeight="1" x14ac:dyDescent="0.2">
      <c r="B138" s="177"/>
      <c r="C138" s="250"/>
      <c r="D138" s="266" t="s">
        <v>420</v>
      </c>
      <c r="E138" s="251"/>
      <c r="F138" s="251" t="s">
        <v>96</v>
      </c>
      <c r="G138" s="188" t="s">
        <v>421</v>
      </c>
      <c r="H138" s="251" t="s">
        <v>104</v>
      </c>
      <c r="I138" s="261">
        <v>240</v>
      </c>
      <c r="J138" s="255">
        <v>135423.8002</v>
      </c>
      <c r="K138" s="256">
        <f t="shared" si="6"/>
        <v>32501712.048</v>
      </c>
      <c r="L138" s="178"/>
    </row>
    <row r="139" spans="2:12" s="176" customFormat="1" ht="30" customHeight="1" x14ac:dyDescent="0.2">
      <c r="B139" s="177"/>
      <c r="C139" s="250"/>
      <c r="D139" s="266" t="s">
        <v>422</v>
      </c>
      <c r="E139" s="251" t="s">
        <v>423</v>
      </c>
      <c r="F139" s="251" t="s">
        <v>96</v>
      </c>
      <c r="G139" s="188" t="s">
        <v>424</v>
      </c>
      <c r="H139" s="251" t="s">
        <v>104</v>
      </c>
      <c r="I139" s="261">
        <v>240</v>
      </c>
      <c r="J139" s="255">
        <v>128911.5477</v>
      </c>
      <c r="K139" s="256">
        <f t="shared" si="6"/>
        <v>30938771.447999999</v>
      </c>
      <c r="L139" s="178"/>
    </row>
    <row r="140" spans="2:12" s="176" customFormat="1" ht="26.25" customHeight="1" x14ac:dyDescent="0.2">
      <c r="B140" s="177"/>
      <c r="C140" s="250"/>
      <c r="D140" s="266" t="s">
        <v>425</v>
      </c>
      <c r="E140" s="251"/>
      <c r="F140" s="251" t="s">
        <v>96</v>
      </c>
      <c r="G140" s="188" t="s">
        <v>426</v>
      </c>
      <c r="H140" s="251" t="s">
        <v>108</v>
      </c>
      <c r="I140" s="261">
        <v>72</v>
      </c>
      <c r="J140" s="255">
        <v>227713.2</v>
      </c>
      <c r="K140" s="256">
        <f t="shared" si="6"/>
        <v>16395350.4</v>
      </c>
      <c r="L140" s="178"/>
    </row>
    <row r="141" spans="2:12" s="176" customFormat="1" ht="27.75" customHeight="1" x14ac:dyDescent="0.2">
      <c r="B141" s="177"/>
      <c r="C141" s="250"/>
      <c r="D141" s="266" t="s">
        <v>427</v>
      </c>
      <c r="E141" s="251"/>
      <c r="F141" s="251" t="s">
        <v>96</v>
      </c>
      <c r="G141" s="188" t="s">
        <v>661</v>
      </c>
      <c r="H141" s="251" t="s">
        <v>104</v>
      </c>
      <c r="I141" s="261">
        <v>120</v>
      </c>
      <c r="J141" s="255">
        <v>47138.357499999998</v>
      </c>
      <c r="K141" s="256">
        <f t="shared" si="6"/>
        <v>5656602.8999999994</v>
      </c>
      <c r="L141" s="178"/>
    </row>
    <row r="142" spans="2:12" s="176" customFormat="1" ht="30" customHeight="1" x14ac:dyDescent="0.2">
      <c r="B142" s="177"/>
      <c r="C142" s="250"/>
      <c r="D142" s="266" t="s">
        <v>428</v>
      </c>
      <c r="E142" s="251" t="s">
        <v>429</v>
      </c>
      <c r="F142" s="251" t="s">
        <v>96</v>
      </c>
      <c r="G142" s="188" t="s">
        <v>430</v>
      </c>
      <c r="H142" s="251" t="s">
        <v>108</v>
      </c>
      <c r="I142" s="261">
        <v>35</v>
      </c>
      <c r="J142" s="255">
        <v>115581.7</v>
      </c>
      <c r="K142" s="256">
        <f t="shared" si="6"/>
        <v>4045359.5</v>
      </c>
      <c r="L142" s="178"/>
    </row>
    <row r="143" spans="2:12" s="176" customFormat="1" ht="30" customHeight="1" x14ac:dyDescent="0.2">
      <c r="B143" s="177"/>
      <c r="C143" s="250"/>
      <c r="D143" s="266" t="s">
        <v>431</v>
      </c>
      <c r="E143" s="251"/>
      <c r="F143" s="251" t="s">
        <v>96</v>
      </c>
      <c r="G143" s="188" t="s">
        <v>432</v>
      </c>
      <c r="H143" s="251" t="s">
        <v>433</v>
      </c>
      <c r="I143" s="261">
        <v>210</v>
      </c>
      <c r="J143" s="255">
        <v>16560.96</v>
      </c>
      <c r="K143" s="256">
        <f t="shared" si="6"/>
        <v>3477801.5999999996</v>
      </c>
      <c r="L143" s="178"/>
    </row>
    <row r="144" spans="2:12" s="176" customFormat="1" ht="15.75" customHeight="1" x14ac:dyDescent="0.2">
      <c r="B144" s="177"/>
      <c r="C144" s="250"/>
      <c r="D144" s="266" t="s">
        <v>434</v>
      </c>
      <c r="E144" s="251"/>
      <c r="F144" s="251" t="s">
        <v>96</v>
      </c>
      <c r="G144" s="188" t="s">
        <v>435</v>
      </c>
      <c r="H144" s="251" t="s">
        <v>108</v>
      </c>
      <c r="I144" s="261">
        <v>160</v>
      </c>
      <c r="J144" s="255">
        <v>41564.559399999998</v>
      </c>
      <c r="K144" s="256">
        <f t="shared" si="6"/>
        <v>6650329.5039999997</v>
      </c>
      <c r="L144" s="178"/>
    </row>
    <row r="145" spans="2:12" s="176" customFormat="1" ht="15.75" customHeight="1" x14ac:dyDescent="0.2">
      <c r="B145" s="177"/>
      <c r="C145" s="250"/>
      <c r="D145" s="266" t="s">
        <v>436</v>
      </c>
      <c r="E145" s="251" t="s">
        <v>437</v>
      </c>
      <c r="F145" s="251" t="s">
        <v>96</v>
      </c>
      <c r="G145" s="188" t="s">
        <v>438</v>
      </c>
      <c r="H145" s="251" t="s">
        <v>104</v>
      </c>
      <c r="I145" s="261">
        <v>120</v>
      </c>
      <c r="J145" s="255">
        <v>118946.243</v>
      </c>
      <c r="K145" s="256">
        <f t="shared" si="6"/>
        <v>14273549.16</v>
      </c>
      <c r="L145" s="178"/>
    </row>
    <row r="146" spans="2:12" s="176" customFormat="1" ht="30" customHeight="1" thickBot="1" x14ac:dyDescent="0.25">
      <c r="B146" s="177"/>
      <c r="C146" s="259" t="s">
        <v>14</v>
      </c>
      <c r="D146" s="269"/>
      <c r="E146" s="270"/>
      <c r="F146" s="270"/>
      <c r="G146" s="184"/>
      <c r="H146" s="269"/>
      <c r="I146" s="261"/>
      <c r="J146" s="271"/>
      <c r="K146" s="263">
        <f>SUM(K133:K145)</f>
        <v>201562894.884</v>
      </c>
      <c r="L146" s="178"/>
    </row>
    <row r="147" spans="2:12" s="176" customFormat="1" ht="13.5" thickBot="1" x14ac:dyDescent="0.25">
      <c r="B147" s="177"/>
      <c r="C147" s="246" t="s">
        <v>439</v>
      </c>
      <c r="D147" s="247" t="s">
        <v>440</v>
      </c>
      <c r="E147" s="264"/>
      <c r="F147" s="264"/>
      <c r="G147" s="181"/>
      <c r="H147" s="247"/>
      <c r="I147" s="247"/>
      <c r="J147" s="272"/>
      <c r="K147" s="273"/>
      <c r="L147" s="178"/>
    </row>
    <row r="148" spans="2:12" s="176" customFormat="1" ht="15" customHeight="1" x14ac:dyDescent="0.2">
      <c r="B148" s="177"/>
      <c r="C148" s="250"/>
      <c r="D148" s="266" t="s">
        <v>441</v>
      </c>
      <c r="E148" s="266" t="s">
        <v>442</v>
      </c>
      <c r="F148" s="266"/>
      <c r="G148" s="185" t="s">
        <v>443</v>
      </c>
      <c r="H148" s="266" t="s">
        <v>104</v>
      </c>
      <c r="I148" s="261">
        <v>561.07999999999993</v>
      </c>
      <c r="J148" s="255">
        <v>98660.796000000002</v>
      </c>
      <c r="K148" s="256">
        <f>+I148*J148</f>
        <v>55356599.419679992</v>
      </c>
      <c r="L148" s="178"/>
    </row>
    <row r="149" spans="2:12" s="176" customFormat="1" ht="15" customHeight="1" x14ac:dyDescent="0.2">
      <c r="B149" s="177"/>
      <c r="C149" s="250"/>
      <c r="D149" s="251" t="s">
        <v>444</v>
      </c>
      <c r="E149" s="251" t="s">
        <v>445</v>
      </c>
      <c r="F149" s="251"/>
      <c r="G149" s="185" t="s">
        <v>446</v>
      </c>
      <c r="H149" s="266" t="s">
        <v>104</v>
      </c>
      <c r="I149" s="261">
        <v>53.330000000000005</v>
      </c>
      <c r="J149" s="255">
        <v>114324.171</v>
      </c>
      <c r="K149" s="256">
        <f>+I149*J149</f>
        <v>6096908.0394300008</v>
      </c>
      <c r="L149" s="178"/>
    </row>
    <row r="150" spans="2:12" s="176" customFormat="1" ht="30" customHeight="1" thickBot="1" x14ac:dyDescent="0.25">
      <c r="B150" s="177"/>
      <c r="C150" s="276" t="s">
        <v>14</v>
      </c>
      <c r="D150" s="277"/>
      <c r="E150" s="277"/>
      <c r="F150" s="277"/>
      <c r="G150" s="186"/>
      <c r="H150" s="277"/>
      <c r="I150" s="261"/>
      <c r="J150" s="278"/>
      <c r="K150" s="263">
        <f>SUM(K148:K149)</f>
        <v>61453507.459109992</v>
      </c>
      <c r="L150" s="178"/>
    </row>
    <row r="151" spans="2:12" s="176" customFormat="1" ht="13.5" thickBot="1" x14ac:dyDescent="0.25">
      <c r="B151" s="177"/>
      <c r="C151" s="246" t="s">
        <v>447</v>
      </c>
      <c r="D151" s="247" t="s">
        <v>448</v>
      </c>
      <c r="E151" s="264"/>
      <c r="F151" s="264"/>
      <c r="G151" s="181"/>
      <c r="H151" s="247"/>
      <c r="I151" s="247"/>
      <c r="J151" s="272"/>
      <c r="K151" s="273"/>
      <c r="L151" s="178"/>
    </row>
    <row r="152" spans="2:12" s="176" customFormat="1" ht="24.75" customHeight="1" x14ac:dyDescent="0.2">
      <c r="B152" s="177"/>
      <c r="C152" s="250"/>
      <c r="D152" s="266" t="s">
        <v>449</v>
      </c>
      <c r="E152" s="266"/>
      <c r="F152" s="251" t="s">
        <v>96</v>
      </c>
      <c r="G152" s="185" t="s">
        <v>450</v>
      </c>
      <c r="H152" s="266" t="s">
        <v>108</v>
      </c>
      <c r="I152" s="261">
        <v>60</v>
      </c>
      <c r="J152" s="255">
        <v>244467.37415141141</v>
      </c>
      <c r="K152" s="256">
        <f t="shared" ref="K152:K159" si="7">+I152*J152</f>
        <v>14668042.449084684</v>
      </c>
      <c r="L152" s="178"/>
    </row>
    <row r="153" spans="2:12" s="176" customFormat="1" ht="30" customHeight="1" x14ac:dyDescent="0.2">
      <c r="B153" s="177"/>
      <c r="C153" s="250"/>
      <c r="D153" s="266" t="s">
        <v>451</v>
      </c>
      <c r="E153" s="266"/>
      <c r="F153" s="251" t="s">
        <v>96</v>
      </c>
      <c r="G153" s="185" t="s">
        <v>452</v>
      </c>
      <c r="H153" s="266" t="s">
        <v>124</v>
      </c>
      <c r="I153" s="261">
        <v>3</v>
      </c>
      <c r="J153" s="255">
        <v>327754.24294268608</v>
      </c>
      <c r="K153" s="256">
        <f t="shared" si="7"/>
        <v>983262.72882805823</v>
      </c>
      <c r="L153" s="178"/>
    </row>
    <row r="154" spans="2:12" s="176" customFormat="1" ht="16.5" customHeight="1" x14ac:dyDescent="0.2">
      <c r="B154" s="177"/>
      <c r="C154" s="250"/>
      <c r="D154" s="266" t="s">
        <v>453</v>
      </c>
      <c r="E154" s="266"/>
      <c r="F154" s="251" t="s">
        <v>96</v>
      </c>
      <c r="G154" s="185" t="s">
        <v>454</v>
      </c>
      <c r="H154" s="266" t="s">
        <v>104</v>
      </c>
      <c r="I154" s="261">
        <v>15</v>
      </c>
      <c r="J154" s="255">
        <v>687610.98836612469</v>
      </c>
      <c r="K154" s="256">
        <f t="shared" si="7"/>
        <v>10314164.82549187</v>
      </c>
      <c r="L154" s="178"/>
    </row>
    <row r="155" spans="2:12" s="176" customFormat="1" ht="30" customHeight="1" x14ac:dyDescent="0.2">
      <c r="B155" s="177"/>
      <c r="C155" s="250"/>
      <c r="D155" s="266" t="s">
        <v>455</v>
      </c>
      <c r="E155" s="266"/>
      <c r="F155" s="251" t="s">
        <v>96</v>
      </c>
      <c r="G155" s="185" t="s">
        <v>456</v>
      </c>
      <c r="H155" s="266" t="s">
        <v>104</v>
      </c>
      <c r="I155" s="261">
        <v>30</v>
      </c>
      <c r="J155" s="255">
        <v>910000</v>
      </c>
      <c r="K155" s="256">
        <f t="shared" si="7"/>
        <v>27300000</v>
      </c>
      <c r="L155" s="178"/>
    </row>
    <row r="156" spans="2:12" s="176" customFormat="1" ht="18.75" customHeight="1" x14ac:dyDescent="0.2">
      <c r="B156" s="177"/>
      <c r="C156" s="250"/>
      <c r="D156" s="266" t="s">
        <v>457</v>
      </c>
      <c r="E156" s="266"/>
      <c r="F156" s="251" t="s">
        <v>96</v>
      </c>
      <c r="G156" s="185" t="s">
        <v>458</v>
      </c>
      <c r="H156" s="266" t="s">
        <v>104</v>
      </c>
      <c r="I156" s="261">
        <v>14</v>
      </c>
      <c r="J156" s="255">
        <v>591709.30000000005</v>
      </c>
      <c r="K156" s="256">
        <f t="shared" si="7"/>
        <v>8283930.2000000011</v>
      </c>
      <c r="L156" s="178"/>
    </row>
    <row r="157" spans="2:12" s="176" customFormat="1" ht="16.5" customHeight="1" x14ac:dyDescent="0.2">
      <c r="B157" s="177"/>
      <c r="C157" s="250"/>
      <c r="D157" s="266" t="s">
        <v>459</v>
      </c>
      <c r="E157" s="266"/>
      <c r="F157" s="251" t="s">
        <v>96</v>
      </c>
      <c r="G157" s="185" t="s">
        <v>460</v>
      </c>
      <c r="H157" s="266" t="s">
        <v>124</v>
      </c>
      <c r="I157" s="261">
        <v>10</v>
      </c>
      <c r="J157" s="255">
        <v>747235.40273738233</v>
      </c>
      <c r="K157" s="256">
        <f t="shared" si="7"/>
        <v>7472354.0273738233</v>
      </c>
      <c r="L157" s="178"/>
    </row>
    <row r="158" spans="2:12" s="176" customFormat="1" ht="25.5" customHeight="1" x14ac:dyDescent="0.2">
      <c r="B158" s="177"/>
      <c r="C158" s="250"/>
      <c r="D158" s="266" t="s">
        <v>461</v>
      </c>
      <c r="E158" s="266"/>
      <c r="F158" s="251" t="s">
        <v>96</v>
      </c>
      <c r="G158" s="185" t="s">
        <v>462</v>
      </c>
      <c r="H158" s="266" t="s">
        <v>124</v>
      </c>
      <c r="I158" s="261">
        <v>20</v>
      </c>
      <c r="J158" s="255">
        <v>715000</v>
      </c>
      <c r="K158" s="256">
        <f t="shared" si="7"/>
        <v>14300000</v>
      </c>
      <c r="L158" s="178"/>
    </row>
    <row r="159" spans="2:12" s="176" customFormat="1" ht="30" customHeight="1" x14ac:dyDescent="0.2">
      <c r="B159" s="177"/>
      <c r="C159" s="250"/>
      <c r="D159" s="266" t="s">
        <v>463</v>
      </c>
      <c r="E159" s="266"/>
      <c r="F159" s="251" t="s">
        <v>96</v>
      </c>
      <c r="G159" s="185" t="s">
        <v>464</v>
      </c>
      <c r="H159" s="266" t="s">
        <v>124</v>
      </c>
      <c r="I159" s="261">
        <v>1</v>
      </c>
      <c r="J159" s="255">
        <v>4157309.4881950375</v>
      </c>
      <c r="K159" s="256">
        <f t="shared" si="7"/>
        <v>4157309.4881950375</v>
      </c>
      <c r="L159" s="178"/>
    </row>
    <row r="160" spans="2:12" s="176" customFormat="1" ht="30" customHeight="1" thickBot="1" x14ac:dyDescent="0.25">
      <c r="B160" s="177"/>
      <c r="C160" s="259" t="s">
        <v>14</v>
      </c>
      <c r="D160" s="281"/>
      <c r="E160" s="281"/>
      <c r="F160" s="281"/>
      <c r="G160" s="187"/>
      <c r="H160" s="282"/>
      <c r="I160" s="261"/>
      <c r="J160" s="262"/>
      <c r="K160" s="263">
        <f>SUM(K152:K159)</f>
        <v>87479063.718973473</v>
      </c>
      <c r="L160" s="178"/>
    </row>
    <row r="161" spans="2:12" s="176" customFormat="1" ht="13.5" thickBot="1" x14ac:dyDescent="0.25">
      <c r="B161" s="177"/>
      <c r="C161" s="246" t="s">
        <v>465</v>
      </c>
      <c r="D161" s="247" t="s">
        <v>466</v>
      </c>
      <c r="E161" s="264"/>
      <c r="F161" s="264"/>
      <c r="G161" s="181"/>
      <c r="H161" s="247"/>
      <c r="I161" s="247"/>
      <c r="J161" s="272"/>
      <c r="K161" s="273"/>
      <c r="L161" s="178"/>
    </row>
    <row r="162" spans="2:12" s="176" customFormat="1" ht="20.25" customHeight="1" x14ac:dyDescent="0.2">
      <c r="B162" s="177"/>
      <c r="C162" s="250"/>
      <c r="D162" s="266" t="s">
        <v>467</v>
      </c>
      <c r="E162" s="251" t="s">
        <v>468</v>
      </c>
      <c r="F162" s="251"/>
      <c r="G162" s="188" t="s">
        <v>469</v>
      </c>
      <c r="H162" s="251" t="s">
        <v>117</v>
      </c>
      <c r="I162" s="261">
        <v>13</v>
      </c>
      <c r="J162" s="255">
        <v>2602287.662</v>
      </c>
      <c r="K162" s="256">
        <f>+I162*J162</f>
        <v>33829739.605999999</v>
      </c>
      <c r="L162" s="178"/>
    </row>
    <row r="163" spans="2:12" s="176" customFormat="1" ht="20.25" customHeight="1" x14ac:dyDescent="0.2">
      <c r="B163" s="177"/>
      <c r="C163" s="250"/>
      <c r="D163" s="266" t="s">
        <v>470</v>
      </c>
      <c r="E163" s="251" t="s">
        <v>471</v>
      </c>
      <c r="F163" s="251"/>
      <c r="G163" s="188" t="s">
        <v>472</v>
      </c>
      <c r="H163" s="251" t="s">
        <v>117</v>
      </c>
      <c r="I163" s="261">
        <v>21</v>
      </c>
      <c r="J163" s="255">
        <v>431952.56</v>
      </c>
      <c r="K163" s="256">
        <f>+I163*J163</f>
        <v>9071003.7599999998</v>
      </c>
      <c r="L163" s="178"/>
    </row>
    <row r="164" spans="2:12" s="176" customFormat="1" ht="20.25" customHeight="1" x14ac:dyDescent="0.2">
      <c r="B164" s="177"/>
      <c r="C164" s="250"/>
      <c r="D164" s="266" t="s">
        <v>473</v>
      </c>
      <c r="E164" s="251" t="s">
        <v>474</v>
      </c>
      <c r="F164" s="251"/>
      <c r="G164" s="188" t="s">
        <v>475</v>
      </c>
      <c r="H164" s="251" t="s">
        <v>117</v>
      </c>
      <c r="I164" s="274">
        <v>5</v>
      </c>
      <c r="J164" s="257">
        <v>719241.65300000005</v>
      </c>
      <c r="K164" s="256">
        <f>+I164*J164</f>
        <v>3596208.2650000001</v>
      </c>
      <c r="L164" s="178"/>
    </row>
    <row r="165" spans="2:12" s="176" customFormat="1" ht="30" customHeight="1" thickBot="1" x14ac:dyDescent="0.25">
      <c r="B165" s="177"/>
      <c r="C165" s="259" t="s">
        <v>14</v>
      </c>
      <c r="D165" s="269"/>
      <c r="E165" s="270"/>
      <c r="F165" s="270"/>
      <c r="G165" s="184"/>
      <c r="H165" s="269"/>
      <c r="I165" s="261"/>
      <c r="J165" s="271"/>
      <c r="K165" s="263">
        <f>SUM(K162:K164)</f>
        <v>46496951.630999997</v>
      </c>
      <c r="L165" s="178"/>
    </row>
    <row r="166" spans="2:12" s="176" customFormat="1" ht="13.5" thickBot="1" x14ac:dyDescent="0.25">
      <c r="B166" s="177"/>
      <c r="C166" s="246" t="s">
        <v>476</v>
      </c>
      <c r="D166" s="247" t="s">
        <v>477</v>
      </c>
      <c r="E166" s="264"/>
      <c r="F166" s="264"/>
      <c r="G166" s="181"/>
      <c r="H166" s="247"/>
      <c r="I166" s="247"/>
      <c r="J166" s="272"/>
      <c r="K166" s="273"/>
      <c r="L166" s="178"/>
    </row>
    <row r="167" spans="2:12" s="176" customFormat="1" ht="16.5" customHeight="1" x14ac:dyDescent="0.2">
      <c r="B167" s="177"/>
      <c r="C167" s="250"/>
      <c r="D167" s="266" t="s">
        <v>478</v>
      </c>
      <c r="E167" s="266" t="s">
        <v>479</v>
      </c>
      <c r="F167" s="266"/>
      <c r="G167" s="185" t="s">
        <v>480</v>
      </c>
      <c r="H167" s="266" t="s">
        <v>117</v>
      </c>
      <c r="I167" s="261">
        <v>8</v>
      </c>
      <c r="J167" s="255">
        <v>107987.59400000001</v>
      </c>
      <c r="K167" s="256">
        <f>+I167*J167</f>
        <v>863900.75200000009</v>
      </c>
      <c r="L167" s="178"/>
    </row>
    <row r="168" spans="2:12" s="176" customFormat="1" ht="16.5" customHeight="1" x14ac:dyDescent="0.2">
      <c r="B168" s="177"/>
      <c r="C168" s="250"/>
      <c r="D168" s="266" t="s">
        <v>481</v>
      </c>
      <c r="E168" s="251" t="s">
        <v>482</v>
      </c>
      <c r="F168" s="251"/>
      <c r="G168" s="185" t="s">
        <v>483</v>
      </c>
      <c r="H168" s="266" t="s">
        <v>104</v>
      </c>
      <c r="I168" s="261">
        <v>50</v>
      </c>
      <c r="J168" s="255">
        <v>129180.71399999999</v>
      </c>
      <c r="K168" s="256">
        <f>+I168*J168</f>
        <v>6459035.6999999993</v>
      </c>
      <c r="L168" s="178"/>
    </row>
    <row r="169" spans="2:12" s="176" customFormat="1" ht="30" customHeight="1" thickBot="1" x14ac:dyDescent="0.25">
      <c r="B169" s="177"/>
      <c r="C169" s="276" t="s">
        <v>14</v>
      </c>
      <c r="D169" s="277"/>
      <c r="E169" s="277"/>
      <c r="F169" s="277"/>
      <c r="G169" s="186"/>
      <c r="H169" s="277"/>
      <c r="I169" s="261"/>
      <c r="J169" s="278"/>
      <c r="K169" s="263">
        <f>SUM(K167:K168)</f>
        <v>7322936.4519999996</v>
      </c>
      <c r="L169" s="178"/>
    </row>
    <row r="170" spans="2:12" s="176" customFormat="1" ht="13.5" thickBot="1" x14ac:dyDescent="0.25">
      <c r="B170" s="177"/>
      <c r="C170" s="246" t="s">
        <v>484</v>
      </c>
      <c r="D170" s="247" t="s">
        <v>485</v>
      </c>
      <c r="E170" s="264"/>
      <c r="F170" s="264"/>
      <c r="G170" s="181"/>
      <c r="H170" s="247"/>
      <c r="I170" s="247"/>
      <c r="J170" s="272"/>
      <c r="K170" s="273"/>
      <c r="L170" s="178"/>
    </row>
    <row r="171" spans="2:12" s="176" customFormat="1" ht="18.75" customHeight="1" x14ac:dyDescent="0.2">
      <c r="B171" s="177"/>
      <c r="C171" s="250"/>
      <c r="D171" s="266" t="s">
        <v>486</v>
      </c>
      <c r="E171" s="266" t="s">
        <v>487</v>
      </c>
      <c r="F171" s="266"/>
      <c r="G171" s="185" t="s">
        <v>488</v>
      </c>
      <c r="H171" s="266" t="s">
        <v>104</v>
      </c>
      <c r="I171" s="261">
        <v>700.8</v>
      </c>
      <c r="J171" s="255">
        <v>9290.3459999999995</v>
      </c>
      <c r="K171" s="256">
        <f>+I171*J171</f>
        <v>6510674.4767999994</v>
      </c>
      <c r="L171" s="178"/>
    </row>
    <row r="172" spans="2:12" s="176" customFormat="1" ht="18.75" customHeight="1" x14ac:dyDescent="0.2">
      <c r="B172" s="177"/>
      <c r="C172" s="250"/>
      <c r="D172" s="266" t="s">
        <v>489</v>
      </c>
      <c r="E172" s="266" t="s">
        <v>490</v>
      </c>
      <c r="F172" s="266"/>
      <c r="G172" s="185" t="s">
        <v>491</v>
      </c>
      <c r="H172" s="266" t="s">
        <v>104</v>
      </c>
      <c r="I172" s="261">
        <v>52.08</v>
      </c>
      <c r="J172" s="255">
        <v>105151.8</v>
      </c>
      <c r="K172" s="256">
        <f>+I172*J172</f>
        <v>5476305.7439999999</v>
      </c>
      <c r="L172" s="178"/>
    </row>
    <row r="173" spans="2:12" s="176" customFormat="1" ht="30" customHeight="1" thickBot="1" x14ac:dyDescent="0.25">
      <c r="B173" s="177"/>
      <c r="C173" s="259" t="s">
        <v>14</v>
      </c>
      <c r="D173" s="281"/>
      <c r="E173" s="281"/>
      <c r="F173" s="281"/>
      <c r="G173" s="187"/>
      <c r="H173" s="282"/>
      <c r="I173" s="261"/>
      <c r="J173" s="262"/>
      <c r="K173" s="263">
        <f>SUM(K171:K172)</f>
        <v>11986980.220799999</v>
      </c>
      <c r="L173" s="178"/>
    </row>
    <row r="174" spans="2:12" s="176" customFormat="1" ht="13.5" thickBot="1" x14ac:dyDescent="0.25">
      <c r="B174" s="177"/>
      <c r="C174" s="246" t="s">
        <v>492</v>
      </c>
      <c r="D174" s="247" t="s">
        <v>493</v>
      </c>
      <c r="E174" s="264"/>
      <c r="F174" s="264"/>
      <c r="G174" s="181"/>
      <c r="H174" s="247"/>
      <c r="I174" s="247"/>
      <c r="J174" s="272"/>
      <c r="K174" s="273"/>
      <c r="L174" s="178"/>
    </row>
    <row r="175" spans="2:12" s="176" customFormat="1" ht="20.25" customHeight="1" x14ac:dyDescent="0.2">
      <c r="B175" s="177"/>
      <c r="C175" s="250"/>
      <c r="D175" s="266" t="s">
        <v>494</v>
      </c>
      <c r="E175" s="251" t="s">
        <v>495</v>
      </c>
      <c r="F175" s="251"/>
      <c r="G175" s="188" t="s">
        <v>496</v>
      </c>
      <c r="H175" s="251" t="s">
        <v>104</v>
      </c>
      <c r="I175" s="274">
        <v>4.6499999999999995</v>
      </c>
      <c r="J175" s="255">
        <v>422034.75599999999</v>
      </c>
      <c r="K175" s="256">
        <f>+I175*J175</f>
        <v>1962461.6153999998</v>
      </c>
      <c r="L175" s="178"/>
    </row>
    <row r="176" spans="2:12" s="176" customFormat="1" ht="27" customHeight="1" x14ac:dyDescent="0.2">
      <c r="B176" s="177"/>
      <c r="C176" s="250"/>
      <c r="D176" s="251" t="s">
        <v>497</v>
      </c>
      <c r="E176" s="251"/>
      <c r="F176" s="287" t="s">
        <v>498</v>
      </c>
      <c r="G176" s="188" t="s">
        <v>499</v>
      </c>
      <c r="H176" s="284" t="s">
        <v>500</v>
      </c>
      <c r="I176" s="274">
        <v>43.679995018110461</v>
      </c>
      <c r="J176" s="257">
        <v>455000.05199999997</v>
      </c>
      <c r="K176" s="258">
        <f>+I176*J176</f>
        <v>19874400.0046</v>
      </c>
      <c r="L176" s="178"/>
    </row>
    <row r="177" spans="2:12" s="176" customFormat="1" ht="30" customHeight="1" thickBot="1" x14ac:dyDescent="0.25">
      <c r="B177" s="177"/>
      <c r="C177" s="259" t="s">
        <v>14</v>
      </c>
      <c r="D177" s="269"/>
      <c r="E177" s="270"/>
      <c r="F177" s="270"/>
      <c r="G177" s="184"/>
      <c r="H177" s="269"/>
      <c r="I177" s="261"/>
      <c r="J177" s="271"/>
      <c r="K177" s="263">
        <f>SUM(K175:K176)</f>
        <v>21836861.620000001</v>
      </c>
      <c r="L177" s="178"/>
    </row>
    <row r="178" spans="2:12" s="176" customFormat="1" ht="13.5" thickBot="1" x14ac:dyDescent="0.25">
      <c r="B178" s="177"/>
      <c r="C178" s="246" t="s">
        <v>501</v>
      </c>
      <c r="D178" s="247" t="s">
        <v>502</v>
      </c>
      <c r="E178" s="264"/>
      <c r="F178" s="264"/>
      <c r="G178" s="181"/>
      <c r="H178" s="247"/>
      <c r="I178" s="247"/>
      <c r="J178" s="272"/>
      <c r="K178" s="273"/>
      <c r="L178" s="178"/>
    </row>
    <row r="179" spans="2:12" s="176" customFormat="1" ht="17.25" customHeight="1" x14ac:dyDescent="0.2">
      <c r="B179" s="177"/>
      <c r="C179" s="250"/>
      <c r="D179" s="266" t="s">
        <v>503</v>
      </c>
      <c r="E179" s="266"/>
      <c r="F179" s="266" t="s">
        <v>225</v>
      </c>
      <c r="G179" s="185" t="s">
        <v>504</v>
      </c>
      <c r="H179" s="266" t="s">
        <v>108</v>
      </c>
      <c r="I179" s="261">
        <v>0.97</v>
      </c>
      <c r="J179" s="255">
        <v>80670.851299999995</v>
      </c>
      <c r="K179" s="256">
        <f t="shared" ref="K179:K191" si="8">+I179*J179</f>
        <v>78250.725760999994</v>
      </c>
      <c r="L179" s="178"/>
    </row>
    <row r="180" spans="2:12" s="176" customFormat="1" ht="17.25" customHeight="1" x14ac:dyDescent="0.2">
      <c r="B180" s="177"/>
      <c r="C180" s="250"/>
      <c r="D180" s="266" t="s">
        <v>505</v>
      </c>
      <c r="E180" s="251"/>
      <c r="F180" s="251" t="s">
        <v>225</v>
      </c>
      <c r="G180" s="185" t="s">
        <v>506</v>
      </c>
      <c r="H180" s="266" t="s">
        <v>108</v>
      </c>
      <c r="I180" s="261">
        <v>0.4</v>
      </c>
      <c r="J180" s="255">
        <v>96400.313099999999</v>
      </c>
      <c r="K180" s="256">
        <f t="shared" si="8"/>
        <v>38560.125240000001</v>
      </c>
      <c r="L180" s="178"/>
    </row>
    <row r="181" spans="2:12" s="176" customFormat="1" ht="17.25" customHeight="1" x14ac:dyDescent="0.2">
      <c r="B181" s="177"/>
      <c r="C181" s="250"/>
      <c r="D181" s="266" t="s">
        <v>507</v>
      </c>
      <c r="E181" s="266"/>
      <c r="F181" s="266" t="s">
        <v>225</v>
      </c>
      <c r="G181" s="185" t="s">
        <v>508</v>
      </c>
      <c r="H181" s="266" t="s">
        <v>108</v>
      </c>
      <c r="I181" s="261">
        <v>12</v>
      </c>
      <c r="J181" s="255">
        <v>130486.564</v>
      </c>
      <c r="K181" s="256">
        <f t="shared" si="8"/>
        <v>1565838.7679999999</v>
      </c>
      <c r="L181" s="178"/>
    </row>
    <row r="182" spans="2:12" s="176" customFormat="1" ht="17.25" customHeight="1" x14ac:dyDescent="0.2">
      <c r="B182" s="177"/>
      <c r="C182" s="250"/>
      <c r="D182" s="266" t="s">
        <v>509</v>
      </c>
      <c r="E182" s="266"/>
      <c r="F182" s="266" t="s">
        <v>225</v>
      </c>
      <c r="G182" s="185" t="s">
        <v>510</v>
      </c>
      <c r="H182" s="266" t="s">
        <v>108</v>
      </c>
      <c r="I182" s="261">
        <v>98.4</v>
      </c>
      <c r="J182" s="255">
        <v>207636.48619999998</v>
      </c>
      <c r="K182" s="256">
        <f t="shared" si="8"/>
        <v>20431430.242079999</v>
      </c>
      <c r="L182" s="178"/>
    </row>
    <row r="183" spans="2:12" s="176" customFormat="1" ht="17.25" customHeight="1" x14ac:dyDescent="0.2">
      <c r="B183" s="177"/>
      <c r="C183" s="250"/>
      <c r="D183" s="266" t="s">
        <v>511</v>
      </c>
      <c r="E183" s="266"/>
      <c r="F183" s="266" t="s">
        <v>225</v>
      </c>
      <c r="G183" s="185" t="s">
        <v>512</v>
      </c>
      <c r="H183" s="266" t="s">
        <v>124</v>
      </c>
      <c r="I183" s="261">
        <v>1</v>
      </c>
      <c r="J183" s="255">
        <v>34312.239000000001</v>
      </c>
      <c r="K183" s="256">
        <f t="shared" si="8"/>
        <v>34312.239000000001</v>
      </c>
      <c r="L183" s="178"/>
    </row>
    <row r="184" spans="2:12" s="176" customFormat="1" ht="17.25" customHeight="1" x14ac:dyDescent="0.2">
      <c r="B184" s="177"/>
      <c r="C184" s="250"/>
      <c r="D184" s="266" t="s">
        <v>513</v>
      </c>
      <c r="E184" s="266"/>
      <c r="F184" s="266" t="s">
        <v>225</v>
      </c>
      <c r="G184" s="185" t="s">
        <v>514</v>
      </c>
      <c r="H184" s="266" t="s">
        <v>124</v>
      </c>
      <c r="I184" s="261">
        <v>1</v>
      </c>
      <c r="J184" s="255">
        <v>39475.049275999991</v>
      </c>
      <c r="K184" s="256">
        <f t="shared" si="8"/>
        <v>39475.049275999991</v>
      </c>
      <c r="L184" s="178"/>
    </row>
    <row r="185" spans="2:12" s="176" customFormat="1" ht="17.25" customHeight="1" x14ac:dyDescent="0.2">
      <c r="B185" s="177"/>
      <c r="C185" s="250"/>
      <c r="D185" s="266" t="s">
        <v>515</v>
      </c>
      <c r="E185" s="266"/>
      <c r="F185" s="266" t="s">
        <v>225</v>
      </c>
      <c r="G185" s="185" t="s">
        <v>516</v>
      </c>
      <c r="H185" s="266" t="s">
        <v>124</v>
      </c>
      <c r="I185" s="261">
        <v>6</v>
      </c>
      <c r="J185" s="255">
        <v>29335.325499999999</v>
      </c>
      <c r="K185" s="256">
        <f t="shared" si="8"/>
        <v>176011.95299999998</v>
      </c>
      <c r="L185" s="178"/>
    </row>
    <row r="186" spans="2:12" s="176" customFormat="1" ht="17.25" customHeight="1" x14ac:dyDescent="0.2">
      <c r="B186" s="177"/>
      <c r="C186" s="250"/>
      <c r="D186" s="266" t="s">
        <v>517</v>
      </c>
      <c r="E186" s="266"/>
      <c r="F186" s="266" t="s">
        <v>225</v>
      </c>
      <c r="G186" s="185" t="s">
        <v>518</v>
      </c>
      <c r="H186" s="266" t="s">
        <v>124</v>
      </c>
      <c r="I186" s="261">
        <v>1</v>
      </c>
      <c r="J186" s="255">
        <v>79675.106329000002</v>
      </c>
      <c r="K186" s="256">
        <f t="shared" si="8"/>
        <v>79675.106329000002</v>
      </c>
      <c r="L186" s="178"/>
    </row>
    <row r="187" spans="2:12" s="176" customFormat="1" ht="17.25" customHeight="1" x14ac:dyDescent="0.2">
      <c r="B187" s="177"/>
      <c r="C187" s="250"/>
      <c r="D187" s="266" t="s">
        <v>519</v>
      </c>
      <c r="E187" s="266"/>
      <c r="F187" s="266" t="s">
        <v>225</v>
      </c>
      <c r="G187" s="185" t="s">
        <v>520</v>
      </c>
      <c r="H187" s="266" t="s">
        <v>124</v>
      </c>
      <c r="I187" s="261">
        <v>1</v>
      </c>
      <c r="J187" s="255">
        <v>115605.43737599999</v>
      </c>
      <c r="K187" s="256">
        <f t="shared" si="8"/>
        <v>115605.43737599999</v>
      </c>
      <c r="L187" s="178"/>
    </row>
    <row r="188" spans="2:12" s="176" customFormat="1" ht="17.25" customHeight="1" x14ac:dyDescent="0.2">
      <c r="B188" s="177"/>
      <c r="C188" s="250"/>
      <c r="D188" s="266" t="s">
        <v>521</v>
      </c>
      <c r="E188" s="266"/>
      <c r="F188" s="266" t="s">
        <v>225</v>
      </c>
      <c r="G188" s="185" t="s">
        <v>522</v>
      </c>
      <c r="H188" s="266" t="s">
        <v>124</v>
      </c>
      <c r="I188" s="261">
        <v>1</v>
      </c>
      <c r="J188" s="255">
        <v>61271.687776000006</v>
      </c>
      <c r="K188" s="256">
        <f t="shared" si="8"/>
        <v>61271.687776000006</v>
      </c>
      <c r="L188" s="178"/>
    </row>
    <row r="189" spans="2:12" s="176" customFormat="1" ht="17.25" customHeight="1" x14ac:dyDescent="0.2">
      <c r="B189" s="177"/>
      <c r="C189" s="250"/>
      <c r="D189" s="266" t="s">
        <v>523</v>
      </c>
      <c r="E189" s="266"/>
      <c r="F189" s="266" t="s">
        <v>225</v>
      </c>
      <c r="G189" s="185" t="s">
        <v>524</v>
      </c>
      <c r="H189" s="266" t="s">
        <v>124</v>
      </c>
      <c r="I189" s="261">
        <v>3</v>
      </c>
      <c r="J189" s="255">
        <v>68182.438376000006</v>
      </c>
      <c r="K189" s="256">
        <f t="shared" si="8"/>
        <v>204547.31512800002</v>
      </c>
      <c r="L189" s="178"/>
    </row>
    <row r="190" spans="2:12" s="176" customFormat="1" ht="17.25" customHeight="1" x14ac:dyDescent="0.2">
      <c r="B190" s="177"/>
      <c r="C190" s="250"/>
      <c r="D190" s="266" t="s">
        <v>525</v>
      </c>
      <c r="E190" s="266"/>
      <c r="F190" s="266" t="s">
        <v>225</v>
      </c>
      <c r="G190" s="185" t="s">
        <v>526</v>
      </c>
      <c r="H190" s="266" t="s">
        <v>124</v>
      </c>
      <c r="I190" s="261">
        <v>1</v>
      </c>
      <c r="J190" s="255">
        <v>194685.74647599997</v>
      </c>
      <c r="K190" s="256">
        <f t="shared" si="8"/>
        <v>194685.74647599997</v>
      </c>
      <c r="L190" s="178"/>
    </row>
    <row r="191" spans="2:12" s="176" customFormat="1" ht="17.25" customHeight="1" x14ac:dyDescent="0.2">
      <c r="B191" s="177"/>
      <c r="C191" s="250"/>
      <c r="D191" s="266" t="s">
        <v>527</v>
      </c>
      <c r="E191" s="266"/>
      <c r="F191" s="266" t="s">
        <v>225</v>
      </c>
      <c r="G191" s="185" t="s">
        <v>528</v>
      </c>
      <c r="H191" s="266" t="s">
        <v>124</v>
      </c>
      <c r="I191" s="261">
        <v>1</v>
      </c>
      <c r="J191" s="255">
        <v>166904.25304799998</v>
      </c>
      <c r="K191" s="256">
        <f t="shared" si="8"/>
        <v>166904.25304799998</v>
      </c>
      <c r="L191" s="178"/>
    </row>
    <row r="192" spans="2:12" s="176" customFormat="1" ht="30" customHeight="1" thickBot="1" x14ac:dyDescent="0.25">
      <c r="B192" s="177"/>
      <c r="C192" s="276" t="s">
        <v>14</v>
      </c>
      <c r="D192" s="277"/>
      <c r="E192" s="277"/>
      <c r="F192" s="277"/>
      <c r="G192" s="186"/>
      <c r="H192" s="277"/>
      <c r="I192" s="261"/>
      <c r="J192" s="278"/>
      <c r="K192" s="263">
        <f>SUM(K179:K191)</f>
        <v>23186568.648490001</v>
      </c>
      <c r="L192" s="178"/>
    </row>
    <row r="193" spans="2:12" s="176" customFormat="1" ht="13.5" thickBot="1" x14ac:dyDescent="0.25">
      <c r="B193" s="177"/>
      <c r="C193" s="246"/>
      <c r="D193" s="247" t="s">
        <v>529</v>
      </c>
      <c r="E193" s="264"/>
      <c r="F193" s="264"/>
      <c r="G193" s="181"/>
      <c r="H193" s="247"/>
      <c r="I193" s="247"/>
      <c r="J193" s="272"/>
      <c r="K193" s="273"/>
      <c r="L193" s="178"/>
    </row>
    <row r="194" spans="2:12" s="176" customFormat="1" ht="17.25" customHeight="1" x14ac:dyDescent="0.2">
      <c r="B194" s="177"/>
      <c r="C194" s="250"/>
      <c r="D194" s="266" t="s">
        <v>530</v>
      </c>
      <c r="E194" s="266"/>
      <c r="F194" s="266" t="s">
        <v>225</v>
      </c>
      <c r="G194" s="185" t="s">
        <v>531</v>
      </c>
      <c r="H194" s="266" t="s">
        <v>108</v>
      </c>
      <c r="I194" s="274">
        <v>4.8330916064470832</v>
      </c>
      <c r="J194" s="255">
        <v>56297.965710999997</v>
      </c>
      <c r="K194" s="256">
        <f t="shared" ref="K194:K223" si="9">+I194*J194</f>
        <v>272093.2255378798</v>
      </c>
      <c r="L194" s="178"/>
    </row>
    <row r="195" spans="2:12" s="176" customFormat="1" ht="17.25" customHeight="1" x14ac:dyDescent="0.2">
      <c r="B195" s="177"/>
      <c r="C195" s="250"/>
      <c r="D195" s="266" t="s">
        <v>532</v>
      </c>
      <c r="E195" s="266"/>
      <c r="F195" s="266" t="s">
        <v>225</v>
      </c>
      <c r="G195" s="185" t="s">
        <v>533</v>
      </c>
      <c r="H195" s="266" t="s">
        <v>108</v>
      </c>
      <c r="I195" s="261">
        <v>14.26</v>
      </c>
      <c r="J195" s="255">
        <v>67094.521311999997</v>
      </c>
      <c r="K195" s="256">
        <f t="shared" si="9"/>
        <v>956767.87390911998</v>
      </c>
      <c r="L195" s="178"/>
    </row>
    <row r="196" spans="2:12" s="176" customFormat="1" ht="17.25" customHeight="1" x14ac:dyDescent="0.2">
      <c r="B196" s="177"/>
      <c r="C196" s="250"/>
      <c r="D196" s="266" t="s">
        <v>534</v>
      </c>
      <c r="E196" s="266"/>
      <c r="F196" s="266" t="s">
        <v>225</v>
      </c>
      <c r="G196" s="185" t="s">
        <v>504</v>
      </c>
      <c r="H196" s="266" t="s">
        <v>108</v>
      </c>
      <c r="I196" s="261">
        <v>12.8</v>
      </c>
      <c r="J196" s="255">
        <v>80670.851299999995</v>
      </c>
      <c r="K196" s="256">
        <f t="shared" si="9"/>
        <v>1032586.8966399999</v>
      </c>
      <c r="L196" s="178"/>
    </row>
    <row r="197" spans="2:12" s="176" customFormat="1" ht="17.25" customHeight="1" x14ac:dyDescent="0.2">
      <c r="B197" s="177"/>
      <c r="C197" s="250"/>
      <c r="D197" s="266" t="s">
        <v>535</v>
      </c>
      <c r="E197" s="266"/>
      <c r="F197" s="266" t="s">
        <v>225</v>
      </c>
      <c r="G197" s="185" t="s">
        <v>506</v>
      </c>
      <c r="H197" s="266" t="s">
        <v>108</v>
      </c>
      <c r="I197" s="261">
        <v>10.199999999999999</v>
      </c>
      <c r="J197" s="255">
        <v>96400.313099999999</v>
      </c>
      <c r="K197" s="256">
        <f t="shared" si="9"/>
        <v>983283.19361999992</v>
      </c>
      <c r="L197" s="178"/>
    </row>
    <row r="198" spans="2:12" s="176" customFormat="1" ht="17.25" customHeight="1" x14ac:dyDescent="0.2">
      <c r="B198" s="177"/>
      <c r="C198" s="250"/>
      <c r="D198" s="266" t="s">
        <v>536</v>
      </c>
      <c r="E198" s="266"/>
      <c r="F198" s="266" t="s">
        <v>225</v>
      </c>
      <c r="G198" s="185" t="s">
        <v>508</v>
      </c>
      <c r="H198" s="266" t="s">
        <v>108</v>
      </c>
      <c r="I198" s="261">
        <v>31.26</v>
      </c>
      <c r="J198" s="255">
        <v>130486.564</v>
      </c>
      <c r="K198" s="256">
        <f t="shared" si="9"/>
        <v>4079009.99064</v>
      </c>
      <c r="L198" s="178"/>
    </row>
    <row r="199" spans="2:12" s="176" customFormat="1" ht="17.25" customHeight="1" x14ac:dyDescent="0.2">
      <c r="B199" s="177"/>
      <c r="C199" s="250"/>
      <c r="D199" s="266" t="s">
        <v>537</v>
      </c>
      <c r="E199" s="266"/>
      <c r="F199" s="266" t="s">
        <v>225</v>
      </c>
      <c r="G199" s="185" t="s">
        <v>538</v>
      </c>
      <c r="H199" s="266" t="s">
        <v>124</v>
      </c>
      <c r="I199" s="261">
        <v>1</v>
      </c>
      <c r="J199" s="255">
        <v>93118.810629</v>
      </c>
      <c r="K199" s="256">
        <f t="shared" si="9"/>
        <v>93118.810629</v>
      </c>
      <c r="L199" s="178"/>
    </row>
    <row r="200" spans="2:12" s="176" customFormat="1" ht="17.25" customHeight="1" x14ac:dyDescent="0.2">
      <c r="B200" s="177"/>
      <c r="C200" s="250"/>
      <c r="D200" s="266" t="s">
        <v>539</v>
      </c>
      <c r="E200" s="266"/>
      <c r="F200" s="266" t="s">
        <v>225</v>
      </c>
      <c r="G200" s="185" t="s">
        <v>540</v>
      </c>
      <c r="H200" s="266" t="s">
        <v>124</v>
      </c>
      <c r="I200" s="261">
        <v>4</v>
      </c>
      <c r="J200" s="255">
        <v>90848.941299999991</v>
      </c>
      <c r="K200" s="256">
        <f t="shared" si="9"/>
        <v>363395.76519999997</v>
      </c>
      <c r="L200" s="178"/>
    </row>
    <row r="201" spans="2:12" s="176" customFormat="1" ht="17.25" customHeight="1" x14ac:dyDescent="0.2">
      <c r="B201" s="177"/>
      <c r="C201" s="250"/>
      <c r="D201" s="266" t="s">
        <v>541</v>
      </c>
      <c r="E201" s="266"/>
      <c r="F201" s="266" t="s">
        <v>225</v>
      </c>
      <c r="G201" s="185" t="s">
        <v>542</v>
      </c>
      <c r="H201" s="266" t="s">
        <v>124</v>
      </c>
      <c r="I201" s="261">
        <v>2</v>
      </c>
      <c r="J201" s="255">
        <v>38717.782128999999</v>
      </c>
      <c r="K201" s="256">
        <f t="shared" si="9"/>
        <v>77435.564257999999</v>
      </c>
      <c r="L201" s="178"/>
    </row>
    <row r="202" spans="2:12" s="176" customFormat="1" ht="17.25" customHeight="1" x14ac:dyDescent="0.2">
      <c r="B202" s="177"/>
      <c r="C202" s="250"/>
      <c r="D202" s="266" t="s">
        <v>543</v>
      </c>
      <c r="E202" s="266"/>
      <c r="F202" s="266" t="s">
        <v>225</v>
      </c>
      <c r="G202" s="185" t="s">
        <v>544</v>
      </c>
      <c r="H202" s="266" t="s">
        <v>124</v>
      </c>
      <c r="I202" s="261">
        <v>1</v>
      </c>
      <c r="J202" s="255">
        <v>38717.782128999999</v>
      </c>
      <c r="K202" s="256">
        <f t="shared" si="9"/>
        <v>38717.782128999999</v>
      </c>
      <c r="L202" s="178"/>
    </row>
    <row r="203" spans="2:12" s="176" customFormat="1" ht="17.25" customHeight="1" x14ac:dyDescent="0.2">
      <c r="B203" s="177"/>
      <c r="C203" s="250"/>
      <c r="D203" s="266" t="s">
        <v>545</v>
      </c>
      <c r="E203" s="266"/>
      <c r="F203" s="266" t="s">
        <v>225</v>
      </c>
      <c r="G203" s="185" t="s">
        <v>546</v>
      </c>
      <c r="H203" s="266" t="s">
        <v>124</v>
      </c>
      <c r="I203" s="261">
        <v>2</v>
      </c>
      <c r="J203" s="255">
        <v>40276.547986999998</v>
      </c>
      <c r="K203" s="256">
        <f t="shared" si="9"/>
        <v>80553.095973999996</v>
      </c>
      <c r="L203" s="178"/>
    </row>
    <row r="204" spans="2:12" s="176" customFormat="1" ht="17.25" customHeight="1" x14ac:dyDescent="0.2">
      <c r="B204" s="177"/>
      <c r="C204" s="250"/>
      <c r="D204" s="266" t="s">
        <v>547</v>
      </c>
      <c r="E204" s="266"/>
      <c r="F204" s="266" t="s">
        <v>225</v>
      </c>
      <c r="G204" s="185" t="s">
        <v>548</v>
      </c>
      <c r="H204" s="266" t="s">
        <v>124</v>
      </c>
      <c r="I204" s="261">
        <v>2</v>
      </c>
      <c r="J204" s="255">
        <v>78693.886700000003</v>
      </c>
      <c r="K204" s="256">
        <f t="shared" si="9"/>
        <v>157387.77340000001</v>
      </c>
      <c r="L204" s="178"/>
    </row>
    <row r="205" spans="2:12" s="176" customFormat="1" ht="17.25" customHeight="1" x14ac:dyDescent="0.2">
      <c r="B205" s="177"/>
      <c r="C205" s="250"/>
      <c r="D205" s="266" t="s">
        <v>549</v>
      </c>
      <c r="E205" s="266"/>
      <c r="F205" s="266" t="s">
        <v>225</v>
      </c>
      <c r="G205" s="185" t="s">
        <v>550</v>
      </c>
      <c r="H205" s="266" t="s">
        <v>124</v>
      </c>
      <c r="I205" s="261">
        <v>4</v>
      </c>
      <c r="J205" s="255">
        <v>37365.303728999999</v>
      </c>
      <c r="K205" s="256">
        <f t="shared" si="9"/>
        <v>149461.214916</v>
      </c>
      <c r="L205" s="178"/>
    </row>
    <row r="206" spans="2:12" s="176" customFormat="1" ht="17.25" customHeight="1" x14ac:dyDescent="0.2">
      <c r="B206" s="177"/>
      <c r="C206" s="250"/>
      <c r="D206" s="266" t="s">
        <v>551</v>
      </c>
      <c r="E206" s="266"/>
      <c r="F206" s="266" t="s">
        <v>225</v>
      </c>
      <c r="G206" s="185" t="s">
        <v>552</v>
      </c>
      <c r="H206" s="266" t="s">
        <v>124</v>
      </c>
      <c r="I206" s="261">
        <v>1</v>
      </c>
      <c r="J206" s="255">
        <v>46777.449329000003</v>
      </c>
      <c r="K206" s="256">
        <f t="shared" si="9"/>
        <v>46777.449329000003</v>
      </c>
      <c r="L206" s="178"/>
    </row>
    <row r="207" spans="2:12" s="176" customFormat="1" ht="17.25" customHeight="1" x14ac:dyDescent="0.2">
      <c r="B207" s="177"/>
      <c r="C207" s="250"/>
      <c r="D207" s="266" t="s">
        <v>553</v>
      </c>
      <c r="E207" s="266"/>
      <c r="F207" s="266" t="s">
        <v>225</v>
      </c>
      <c r="G207" s="185" t="s">
        <v>554</v>
      </c>
      <c r="H207" s="266" t="s">
        <v>124</v>
      </c>
      <c r="I207" s="261">
        <v>42</v>
      </c>
      <c r="J207" s="255">
        <v>30854.776329</v>
      </c>
      <c r="K207" s="256">
        <f t="shared" si="9"/>
        <v>1295900.6058179999</v>
      </c>
      <c r="L207" s="178"/>
    </row>
    <row r="208" spans="2:12" s="176" customFormat="1" ht="17.25" customHeight="1" x14ac:dyDescent="0.2">
      <c r="B208" s="177"/>
      <c r="C208" s="250"/>
      <c r="D208" s="266" t="s">
        <v>555</v>
      </c>
      <c r="E208" s="266"/>
      <c r="F208" s="266" t="s">
        <v>225</v>
      </c>
      <c r="G208" s="185" t="s">
        <v>556</v>
      </c>
      <c r="H208" s="266" t="s">
        <v>124</v>
      </c>
      <c r="I208" s="261">
        <v>21</v>
      </c>
      <c r="J208" s="255">
        <v>36547.606329000002</v>
      </c>
      <c r="K208" s="256">
        <f t="shared" si="9"/>
        <v>767499.73290900001</v>
      </c>
      <c r="L208" s="178"/>
    </row>
    <row r="209" spans="2:12" s="176" customFormat="1" ht="17.25" customHeight="1" x14ac:dyDescent="0.2">
      <c r="B209" s="177"/>
      <c r="C209" s="250"/>
      <c r="D209" s="266" t="s">
        <v>557</v>
      </c>
      <c r="E209" s="266"/>
      <c r="F209" s="266" t="s">
        <v>225</v>
      </c>
      <c r="G209" s="185" t="s">
        <v>558</v>
      </c>
      <c r="H209" s="266" t="s">
        <v>124</v>
      </c>
      <c r="I209" s="261">
        <v>56</v>
      </c>
      <c r="J209" s="255">
        <v>31172.194728999999</v>
      </c>
      <c r="K209" s="256">
        <f t="shared" si="9"/>
        <v>1745642.9048239999</v>
      </c>
      <c r="L209" s="178"/>
    </row>
    <row r="210" spans="2:12" s="176" customFormat="1" ht="17.25" customHeight="1" x14ac:dyDescent="0.2">
      <c r="B210" s="177"/>
      <c r="C210" s="250"/>
      <c r="D210" s="266" t="s">
        <v>559</v>
      </c>
      <c r="E210" s="266"/>
      <c r="F210" s="266" t="s">
        <v>225</v>
      </c>
      <c r="G210" s="185" t="s">
        <v>514</v>
      </c>
      <c r="H210" s="266" t="s">
        <v>124</v>
      </c>
      <c r="I210" s="261">
        <v>1</v>
      </c>
      <c r="J210" s="255">
        <v>48035.047229000003</v>
      </c>
      <c r="K210" s="256">
        <f t="shared" si="9"/>
        <v>48035.047229000003</v>
      </c>
      <c r="L210" s="178"/>
    </row>
    <row r="211" spans="2:12" s="176" customFormat="1" ht="17.25" customHeight="1" x14ac:dyDescent="0.2">
      <c r="B211" s="177"/>
      <c r="C211" s="250"/>
      <c r="D211" s="266" t="s">
        <v>560</v>
      </c>
      <c r="E211" s="266"/>
      <c r="F211" s="266" t="s">
        <v>225</v>
      </c>
      <c r="G211" s="185" t="s">
        <v>561</v>
      </c>
      <c r="H211" s="266" t="s">
        <v>124</v>
      </c>
      <c r="I211" s="261">
        <v>1</v>
      </c>
      <c r="J211" s="255">
        <v>68339.474228999999</v>
      </c>
      <c r="K211" s="256">
        <f t="shared" si="9"/>
        <v>68339.474228999999</v>
      </c>
      <c r="L211" s="178"/>
    </row>
    <row r="212" spans="2:12" s="176" customFormat="1" ht="17.25" customHeight="1" x14ac:dyDescent="0.2">
      <c r="B212" s="177"/>
      <c r="C212" s="250"/>
      <c r="D212" s="266" t="s">
        <v>562</v>
      </c>
      <c r="E212" s="266"/>
      <c r="F212" s="266" t="s">
        <v>225</v>
      </c>
      <c r="G212" s="185" t="s">
        <v>516</v>
      </c>
      <c r="H212" s="266" t="s">
        <v>124</v>
      </c>
      <c r="I212" s="261">
        <v>2</v>
      </c>
      <c r="J212" s="255">
        <v>47873.8</v>
      </c>
      <c r="K212" s="256">
        <f t="shared" si="9"/>
        <v>95747.6</v>
      </c>
      <c r="L212" s="178"/>
    </row>
    <row r="213" spans="2:12" s="176" customFormat="1" ht="17.25" customHeight="1" x14ac:dyDescent="0.2">
      <c r="B213" s="177"/>
      <c r="C213" s="250"/>
      <c r="D213" s="266" t="s">
        <v>563</v>
      </c>
      <c r="E213" s="266"/>
      <c r="F213" s="266" t="s">
        <v>225</v>
      </c>
      <c r="G213" s="185" t="s">
        <v>564</v>
      </c>
      <c r="H213" s="266" t="s">
        <v>124</v>
      </c>
      <c r="I213" s="261">
        <v>1</v>
      </c>
      <c r="J213" s="255">
        <v>178809.70292899999</v>
      </c>
      <c r="K213" s="256">
        <f t="shared" si="9"/>
        <v>178809.70292899999</v>
      </c>
      <c r="L213" s="178"/>
    </row>
    <row r="214" spans="2:12" s="176" customFormat="1" ht="17.25" customHeight="1" x14ac:dyDescent="0.2">
      <c r="B214" s="177"/>
      <c r="C214" s="250"/>
      <c r="D214" s="266" t="s">
        <v>565</v>
      </c>
      <c r="E214" s="266"/>
      <c r="F214" s="266" t="s">
        <v>225</v>
      </c>
      <c r="G214" s="185" t="s">
        <v>566</v>
      </c>
      <c r="H214" s="266" t="s">
        <v>124</v>
      </c>
      <c r="I214" s="261">
        <v>9</v>
      </c>
      <c r="J214" s="255">
        <v>178809.70292899999</v>
      </c>
      <c r="K214" s="256">
        <f t="shared" si="9"/>
        <v>1609287.3263609998</v>
      </c>
      <c r="L214" s="178"/>
    </row>
    <row r="215" spans="2:12" s="176" customFormat="1" ht="17.25" customHeight="1" x14ac:dyDescent="0.2">
      <c r="B215" s="177"/>
      <c r="C215" s="250"/>
      <c r="D215" s="266" t="s">
        <v>567</v>
      </c>
      <c r="E215" s="266"/>
      <c r="F215" s="266" t="s">
        <v>225</v>
      </c>
      <c r="G215" s="185" t="s">
        <v>518</v>
      </c>
      <c r="H215" s="266" t="s">
        <v>124</v>
      </c>
      <c r="I215" s="261">
        <v>1</v>
      </c>
      <c r="J215" s="255">
        <v>79675.106329000002</v>
      </c>
      <c r="K215" s="256">
        <f t="shared" si="9"/>
        <v>79675.106329000002</v>
      </c>
      <c r="L215" s="178"/>
    </row>
    <row r="216" spans="2:12" s="176" customFormat="1" ht="17.25" customHeight="1" x14ac:dyDescent="0.2">
      <c r="B216" s="177"/>
      <c r="C216" s="250"/>
      <c r="D216" s="266" t="s">
        <v>568</v>
      </c>
      <c r="E216" s="266"/>
      <c r="F216" s="266" t="s">
        <v>225</v>
      </c>
      <c r="G216" s="185" t="s">
        <v>569</v>
      </c>
      <c r="H216" s="266" t="s">
        <v>124</v>
      </c>
      <c r="I216" s="274">
        <v>2</v>
      </c>
      <c r="J216" s="257">
        <v>68339.474228999999</v>
      </c>
      <c r="K216" s="256">
        <f t="shared" si="9"/>
        <v>136678.948458</v>
      </c>
      <c r="L216" s="178"/>
    </row>
    <row r="217" spans="2:12" s="176" customFormat="1" ht="17.25" customHeight="1" x14ac:dyDescent="0.2">
      <c r="B217" s="177"/>
      <c r="C217" s="250"/>
      <c r="D217" s="266" t="s">
        <v>570</v>
      </c>
      <c r="E217" s="266"/>
      <c r="F217" s="266" t="s">
        <v>225</v>
      </c>
      <c r="G217" s="185" t="s">
        <v>571</v>
      </c>
      <c r="H217" s="266" t="s">
        <v>124</v>
      </c>
      <c r="I217" s="274">
        <v>1</v>
      </c>
      <c r="J217" s="257">
        <v>46733.686999999998</v>
      </c>
      <c r="K217" s="256">
        <f t="shared" si="9"/>
        <v>46733.686999999998</v>
      </c>
      <c r="L217" s="178"/>
    </row>
    <row r="218" spans="2:12" s="176" customFormat="1" ht="17.25" customHeight="1" x14ac:dyDescent="0.2">
      <c r="B218" s="177"/>
      <c r="C218" s="250"/>
      <c r="D218" s="266" t="s">
        <v>572</v>
      </c>
      <c r="E218" s="266"/>
      <c r="F218" s="266" t="s">
        <v>225</v>
      </c>
      <c r="G218" s="185" t="s">
        <v>573</v>
      </c>
      <c r="H218" s="266" t="s">
        <v>124</v>
      </c>
      <c r="I218" s="274">
        <v>1</v>
      </c>
      <c r="J218" s="257">
        <v>135791.24649999998</v>
      </c>
      <c r="K218" s="256">
        <f t="shared" si="9"/>
        <v>135791.24649999998</v>
      </c>
      <c r="L218" s="178"/>
    </row>
    <row r="219" spans="2:12" s="176" customFormat="1" ht="17.25" customHeight="1" x14ac:dyDescent="0.2">
      <c r="B219" s="177"/>
      <c r="C219" s="250"/>
      <c r="D219" s="266" t="s">
        <v>574</v>
      </c>
      <c r="E219" s="266"/>
      <c r="F219" s="266" t="s">
        <v>225</v>
      </c>
      <c r="G219" s="185" t="s">
        <v>575</v>
      </c>
      <c r="H219" s="266" t="s">
        <v>124</v>
      </c>
      <c r="I219" s="261">
        <v>1</v>
      </c>
      <c r="J219" s="255">
        <v>48035.047229000003</v>
      </c>
      <c r="K219" s="256">
        <f t="shared" si="9"/>
        <v>48035.047229000003</v>
      </c>
      <c r="L219" s="178"/>
    </row>
    <row r="220" spans="2:12" s="176" customFormat="1" ht="17.25" customHeight="1" x14ac:dyDescent="0.2">
      <c r="B220" s="177"/>
      <c r="C220" s="250"/>
      <c r="D220" s="266" t="s">
        <v>576</v>
      </c>
      <c r="E220" s="266"/>
      <c r="F220" s="266" t="s">
        <v>225</v>
      </c>
      <c r="G220" s="185" t="s">
        <v>577</v>
      </c>
      <c r="H220" s="266" t="s">
        <v>124</v>
      </c>
      <c r="I220" s="261">
        <v>1</v>
      </c>
      <c r="J220" s="255">
        <v>48035.047229000003</v>
      </c>
      <c r="K220" s="256">
        <f t="shared" si="9"/>
        <v>48035.047229000003</v>
      </c>
      <c r="L220" s="178"/>
    </row>
    <row r="221" spans="2:12" s="176" customFormat="1" ht="17.25" customHeight="1" x14ac:dyDescent="0.2">
      <c r="B221" s="177"/>
      <c r="C221" s="250"/>
      <c r="D221" s="266" t="s">
        <v>578</v>
      </c>
      <c r="E221" s="266"/>
      <c r="F221" s="266" t="s">
        <v>225</v>
      </c>
      <c r="G221" s="185" t="s">
        <v>579</v>
      </c>
      <c r="H221" s="266" t="s">
        <v>124</v>
      </c>
      <c r="I221" s="261">
        <v>1</v>
      </c>
      <c r="J221" s="255">
        <v>135792.60932899997</v>
      </c>
      <c r="K221" s="256">
        <f t="shared" si="9"/>
        <v>135792.60932899997</v>
      </c>
      <c r="L221" s="178"/>
    </row>
    <row r="222" spans="2:12" s="176" customFormat="1" ht="17.25" customHeight="1" x14ac:dyDescent="0.2">
      <c r="B222" s="177"/>
      <c r="C222" s="250"/>
      <c r="D222" s="266" t="s">
        <v>580</v>
      </c>
      <c r="E222" s="266"/>
      <c r="F222" s="266" t="s">
        <v>225</v>
      </c>
      <c r="G222" s="185" t="s">
        <v>581</v>
      </c>
      <c r="H222" s="266" t="s">
        <v>124</v>
      </c>
      <c r="I222" s="261">
        <v>5</v>
      </c>
      <c r="J222" s="255">
        <v>132145.747929</v>
      </c>
      <c r="K222" s="256">
        <f t="shared" si="9"/>
        <v>660728.73964500008</v>
      </c>
      <c r="L222" s="178"/>
    </row>
    <row r="223" spans="2:12" s="176" customFormat="1" ht="17.25" customHeight="1" x14ac:dyDescent="0.2">
      <c r="B223" s="177"/>
      <c r="C223" s="250"/>
      <c r="D223" s="266" t="s">
        <v>582</v>
      </c>
      <c r="E223" s="266"/>
      <c r="F223" s="266" t="s">
        <v>225</v>
      </c>
      <c r="G223" s="185" t="s">
        <v>583</v>
      </c>
      <c r="H223" s="266" t="s">
        <v>124</v>
      </c>
      <c r="I223" s="261">
        <v>31</v>
      </c>
      <c r="J223" s="255">
        <v>337495.11379999999</v>
      </c>
      <c r="K223" s="256">
        <f t="shared" si="9"/>
        <v>10462348.527799999</v>
      </c>
      <c r="L223" s="178"/>
    </row>
    <row r="224" spans="2:12" s="176" customFormat="1" ht="30" customHeight="1" thickBot="1" x14ac:dyDescent="0.25">
      <c r="B224" s="177"/>
      <c r="C224" s="259" t="s">
        <v>14</v>
      </c>
      <c r="D224" s="281"/>
      <c r="E224" s="281"/>
      <c r="F224" s="281"/>
      <c r="G224" s="187"/>
      <c r="H224" s="282"/>
      <c r="I224" s="261"/>
      <c r="J224" s="262"/>
      <c r="K224" s="288">
        <f>SUM(K194:K223)</f>
        <v>25893669.989999998</v>
      </c>
      <c r="L224" s="178"/>
    </row>
    <row r="225" spans="2:12" s="176" customFormat="1" ht="13.5" thickBot="1" x14ac:dyDescent="0.25">
      <c r="B225" s="177"/>
      <c r="C225" s="246"/>
      <c r="D225" s="247" t="s">
        <v>584</v>
      </c>
      <c r="E225" s="264"/>
      <c r="F225" s="264"/>
      <c r="G225" s="181"/>
      <c r="H225" s="247"/>
      <c r="I225" s="247"/>
      <c r="J225" s="272"/>
      <c r="K225" s="273"/>
      <c r="L225" s="178"/>
    </row>
    <row r="226" spans="2:12" s="176" customFormat="1" ht="15" customHeight="1" x14ac:dyDescent="0.2">
      <c r="B226" s="177"/>
      <c r="C226" s="250"/>
      <c r="D226" s="266" t="s">
        <v>585</v>
      </c>
      <c r="E226" s="287" t="s">
        <v>586</v>
      </c>
      <c r="F226" s="287"/>
      <c r="G226" s="188" t="s">
        <v>587</v>
      </c>
      <c r="H226" s="251" t="s">
        <v>124</v>
      </c>
      <c r="I226" s="274">
        <v>1</v>
      </c>
      <c r="J226" s="257">
        <v>2694330.3530000001</v>
      </c>
      <c r="K226" s="256">
        <f t="shared" ref="K226:K231" si="10">+I226*J226</f>
        <v>2694330.3530000001</v>
      </c>
      <c r="L226" s="178"/>
    </row>
    <row r="227" spans="2:12" s="176" customFormat="1" ht="15" customHeight="1" x14ac:dyDescent="0.2">
      <c r="B227" s="177"/>
      <c r="C227" s="250"/>
      <c r="D227" s="266" t="s">
        <v>588</v>
      </c>
      <c r="E227" s="251" t="s">
        <v>589</v>
      </c>
      <c r="F227" s="251"/>
      <c r="G227" s="188" t="s">
        <v>590</v>
      </c>
      <c r="H227" s="251" t="s">
        <v>124</v>
      </c>
      <c r="I227" s="274">
        <v>1</v>
      </c>
      <c r="J227" s="257">
        <v>1457489.54</v>
      </c>
      <c r="K227" s="256">
        <f t="shared" si="10"/>
        <v>1457489.54</v>
      </c>
      <c r="L227" s="178"/>
    </row>
    <row r="228" spans="2:12" s="176" customFormat="1" ht="15" customHeight="1" x14ac:dyDescent="0.2">
      <c r="B228" s="177"/>
      <c r="C228" s="250"/>
      <c r="D228" s="266" t="s">
        <v>591</v>
      </c>
      <c r="E228" s="251"/>
      <c r="F228" s="251" t="s">
        <v>96</v>
      </c>
      <c r="G228" s="188" t="s">
        <v>592</v>
      </c>
      <c r="H228" s="251" t="s">
        <v>124</v>
      </c>
      <c r="I228" s="274">
        <v>1</v>
      </c>
      <c r="J228" s="257">
        <v>756570.20659999992</v>
      </c>
      <c r="K228" s="256">
        <f t="shared" si="10"/>
        <v>756570.20659999992</v>
      </c>
      <c r="L228" s="178"/>
    </row>
    <row r="229" spans="2:12" s="176" customFormat="1" ht="15" customHeight="1" x14ac:dyDescent="0.2">
      <c r="B229" s="177"/>
      <c r="C229" s="250"/>
      <c r="D229" s="266" t="s">
        <v>593</v>
      </c>
      <c r="E229" s="251" t="s">
        <v>594</v>
      </c>
      <c r="F229" s="251"/>
      <c r="G229" s="188" t="s">
        <v>595</v>
      </c>
      <c r="H229" s="251" t="s">
        <v>596</v>
      </c>
      <c r="I229" s="274">
        <v>1</v>
      </c>
      <c r="J229" s="257">
        <v>7968826.1899999995</v>
      </c>
      <c r="K229" s="256">
        <f t="shared" si="10"/>
        <v>7968826.1899999995</v>
      </c>
      <c r="L229" s="178"/>
    </row>
    <row r="230" spans="2:12" s="176" customFormat="1" ht="15" customHeight="1" x14ac:dyDescent="0.2">
      <c r="B230" s="177"/>
      <c r="C230" s="250"/>
      <c r="D230" s="266" t="s">
        <v>597</v>
      </c>
      <c r="E230" s="251" t="s">
        <v>598</v>
      </c>
      <c r="F230" s="251"/>
      <c r="G230" s="188" t="s">
        <v>599</v>
      </c>
      <c r="H230" s="251" t="s">
        <v>124</v>
      </c>
      <c r="I230" s="274">
        <v>1</v>
      </c>
      <c r="J230" s="257">
        <v>378509.41700000002</v>
      </c>
      <c r="K230" s="256">
        <f t="shared" si="10"/>
        <v>378509.41700000002</v>
      </c>
      <c r="L230" s="178"/>
    </row>
    <row r="231" spans="2:12" s="176" customFormat="1" ht="15" customHeight="1" x14ac:dyDescent="0.2">
      <c r="B231" s="177"/>
      <c r="C231" s="250"/>
      <c r="D231" s="266" t="s">
        <v>600</v>
      </c>
      <c r="E231" s="251" t="s">
        <v>601</v>
      </c>
      <c r="F231" s="251"/>
      <c r="G231" s="188" t="s">
        <v>602</v>
      </c>
      <c r="H231" s="251" t="s">
        <v>124</v>
      </c>
      <c r="I231" s="274">
        <v>3</v>
      </c>
      <c r="J231" s="257">
        <v>147291.40400000001</v>
      </c>
      <c r="K231" s="256">
        <f t="shared" si="10"/>
        <v>441874.21200000006</v>
      </c>
      <c r="L231" s="178"/>
    </row>
    <row r="232" spans="2:12" s="176" customFormat="1" ht="30" customHeight="1" thickBot="1" x14ac:dyDescent="0.25">
      <c r="B232" s="177"/>
      <c r="C232" s="259" t="s">
        <v>14</v>
      </c>
      <c r="D232" s="269"/>
      <c r="E232" s="270"/>
      <c r="F232" s="270"/>
      <c r="G232" s="184"/>
      <c r="H232" s="269"/>
      <c r="I232" s="261"/>
      <c r="J232" s="271"/>
      <c r="K232" s="263">
        <f>SUM(K226:K231)</f>
        <v>13697599.918599999</v>
      </c>
      <c r="L232" s="178"/>
    </row>
    <row r="233" spans="2:12" s="176" customFormat="1" ht="13.5" thickBot="1" x14ac:dyDescent="0.25">
      <c r="B233" s="177"/>
      <c r="C233" s="246" t="s">
        <v>603</v>
      </c>
      <c r="D233" s="247" t="s">
        <v>604</v>
      </c>
      <c r="E233" s="264"/>
      <c r="F233" s="264"/>
      <c r="G233" s="181"/>
      <c r="H233" s="247"/>
      <c r="I233" s="247"/>
      <c r="J233" s="272"/>
      <c r="K233" s="273"/>
      <c r="L233" s="178"/>
    </row>
    <row r="234" spans="2:12" s="176" customFormat="1" ht="15.75" customHeight="1" x14ac:dyDescent="0.2">
      <c r="B234" s="177"/>
      <c r="C234" s="250"/>
      <c r="D234" s="266" t="s">
        <v>605</v>
      </c>
      <c r="E234" s="266"/>
      <c r="F234" s="266" t="s">
        <v>394</v>
      </c>
      <c r="G234" s="185" t="s">
        <v>606</v>
      </c>
      <c r="H234" s="266" t="s">
        <v>117</v>
      </c>
      <c r="I234" s="274">
        <v>1</v>
      </c>
      <c r="J234" s="257">
        <v>18425749.9725</v>
      </c>
      <c r="K234" s="258">
        <f t="shared" ref="K234:K242" si="11">+I234*J234</f>
        <v>18425749.9725</v>
      </c>
      <c r="L234" s="178"/>
    </row>
    <row r="235" spans="2:12" s="176" customFormat="1" ht="15.75" customHeight="1" x14ac:dyDescent="0.2">
      <c r="B235" s="177"/>
      <c r="C235" s="250"/>
      <c r="D235" s="266" t="s">
        <v>607</v>
      </c>
      <c r="E235" s="251" t="s">
        <v>608</v>
      </c>
      <c r="F235" s="251"/>
      <c r="G235" s="185" t="s">
        <v>609</v>
      </c>
      <c r="H235" s="283" t="s">
        <v>124</v>
      </c>
      <c r="I235" s="274">
        <v>1</v>
      </c>
      <c r="J235" s="257">
        <v>1688826.737</v>
      </c>
      <c r="K235" s="258">
        <f t="shared" si="11"/>
        <v>1688826.737</v>
      </c>
      <c r="L235" s="178"/>
    </row>
    <row r="236" spans="2:12" s="176" customFormat="1" ht="15.75" customHeight="1" x14ac:dyDescent="0.2">
      <c r="B236" s="177"/>
      <c r="C236" s="250"/>
      <c r="D236" s="266" t="s">
        <v>610</v>
      </c>
      <c r="E236" s="266" t="s">
        <v>611</v>
      </c>
      <c r="F236" s="266"/>
      <c r="G236" s="185" t="s">
        <v>612</v>
      </c>
      <c r="H236" s="266" t="s">
        <v>108</v>
      </c>
      <c r="I236" s="274">
        <v>129.84</v>
      </c>
      <c r="J236" s="257">
        <v>9846.1739999999991</v>
      </c>
      <c r="K236" s="258">
        <f t="shared" si="11"/>
        <v>1278427.2321599999</v>
      </c>
      <c r="L236" s="178"/>
    </row>
    <row r="237" spans="2:12" s="176" customFormat="1" ht="15.75" customHeight="1" x14ac:dyDescent="0.2">
      <c r="B237" s="177"/>
      <c r="C237" s="250"/>
      <c r="D237" s="266" t="s">
        <v>613</v>
      </c>
      <c r="E237" s="266"/>
      <c r="F237" s="266" t="s">
        <v>394</v>
      </c>
      <c r="G237" s="185" t="s">
        <v>614</v>
      </c>
      <c r="H237" s="266" t="s">
        <v>117</v>
      </c>
      <c r="I237" s="274">
        <v>1</v>
      </c>
      <c r="J237" s="257">
        <v>3005662.4311999995</v>
      </c>
      <c r="K237" s="258">
        <f t="shared" si="11"/>
        <v>3005662.4311999995</v>
      </c>
      <c r="L237" s="178"/>
    </row>
    <row r="238" spans="2:12" s="176" customFormat="1" ht="15.75" customHeight="1" x14ac:dyDescent="0.2">
      <c r="B238" s="177"/>
      <c r="C238" s="250"/>
      <c r="D238" s="266" t="s">
        <v>615</v>
      </c>
      <c r="E238" s="266" t="s">
        <v>616</v>
      </c>
      <c r="F238" s="266"/>
      <c r="G238" s="185" t="s">
        <v>617</v>
      </c>
      <c r="H238" s="266" t="s">
        <v>108</v>
      </c>
      <c r="I238" s="274">
        <v>52.6</v>
      </c>
      <c r="J238" s="257">
        <v>88934.755000000005</v>
      </c>
      <c r="K238" s="258">
        <f t="shared" si="11"/>
        <v>4677968.1130000008</v>
      </c>
      <c r="L238" s="178"/>
    </row>
    <row r="239" spans="2:12" s="176" customFormat="1" ht="15.75" customHeight="1" x14ac:dyDescent="0.2">
      <c r="B239" s="177"/>
      <c r="C239" s="250"/>
      <c r="D239" s="266" t="s">
        <v>618</v>
      </c>
      <c r="E239" s="266" t="s">
        <v>619</v>
      </c>
      <c r="F239" s="266"/>
      <c r="G239" s="185" t="s">
        <v>620</v>
      </c>
      <c r="H239" s="266" t="s">
        <v>117</v>
      </c>
      <c r="I239" s="274">
        <v>1</v>
      </c>
      <c r="J239" s="257">
        <v>2007641.909</v>
      </c>
      <c r="K239" s="258">
        <f t="shared" si="11"/>
        <v>2007641.909</v>
      </c>
      <c r="L239" s="178"/>
    </row>
    <row r="240" spans="2:12" s="176" customFormat="1" ht="15.75" customHeight="1" x14ac:dyDescent="0.2">
      <c r="B240" s="177"/>
      <c r="C240" s="250"/>
      <c r="D240" s="266" t="s">
        <v>621</v>
      </c>
      <c r="E240" s="266"/>
      <c r="F240" s="266" t="s">
        <v>225</v>
      </c>
      <c r="G240" s="185" t="s">
        <v>622</v>
      </c>
      <c r="H240" s="266" t="s">
        <v>117</v>
      </c>
      <c r="I240" s="274">
        <v>2</v>
      </c>
      <c r="J240" s="257">
        <v>410523.7721</v>
      </c>
      <c r="K240" s="258">
        <f t="shared" si="11"/>
        <v>821047.5442</v>
      </c>
      <c r="L240" s="178"/>
    </row>
    <row r="241" spans="2:12" s="176" customFormat="1" ht="15.75" customHeight="1" x14ac:dyDescent="0.2">
      <c r="B241" s="177"/>
      <c r="C241" s="250"/>
      <c r="D241" s="266" t="s">
        <v>623</v>
      </c>
      <c r="E241" s="266" t="s">
        <v>624</v>
      </c>
      <c r="F241" s="266"/>
      <c r="G241" s="185" t="s">
        <v>625</v>
      </c>
      <c r="H241" s="266" t="s">
        <v>117</v>
      </c>
      <c r="I241" s="274">
        <v>24</v>
      </c>
      <c r="J241" s="257">
        <v>153557.66399999999</v>
      </c>
      <c r="K241" s="258">
        <f t="shared" si="11"/>
        <v>3685383.9359999998</v>
      </c>
      <c r="L241" s="178"/>
    </row>
    <row r="242" spans="2:12" s="176" customFormat="1" ht="15.75" customHeight="1" x14ac:dyDescent="0.2">
      <c r="B242" s="177"/>
      <c r="C242" s="250"/>
      <c r="D242" s="266" t="s">
        <v>626</v>
      </c>
      <c r="E242" s="266" t="s">
        <v>627</v>
      </c>
      <c r="F242" s="266"/>
      <c r="G242" s="185" t="s">
        <v>628</v>
      </c>
      <c r="H242" s="266" t="s">
        <v>117</v>
      </c>
      <c r="I242" s="274">
        <v>1</v>
      </c>
      <c r="J242" s="257">
        <v>1623852.2430000002</v>
      </c>
      <c r="K242" s="258">
        <f t="shared" si="11"/>
        <v>1623852.2430000002</v>
      </c>
      <c r="L242" s="178"/>
    </row>
    <row r="243" spans="2:12" s="176" customFormat="1" ht="30" customHeight="1" thickBot="1" x14ac:dyDescent="0.25">
      <c r="B243" s="177"/>
      <c r="C243" s="259" t="s">
        <v>14</v>
      </c>
      <c r="D243" s="269"/>
      <c r="E243" s="270"/>
      <c r="F243" s="270"/>
      <c r="G243" s="184"/>
      <c r="H243" s="269"/>
      <c r="I243" s="269"/>
      <c r="J243" s="271"/>
      <c r="K243" s="263">
        <f>SUM(K234:K242)</f>
        <v>37214560.11806</v>
      </c>
      <c r="L243" s="178"/>
    </row>
    <row r="244" spans="2:12" s="176" customFormat="1" ht="13.5" thickBot="1" x14ac:dyDescent="0.25">
      <c r="B244" s="177"/>
      <c r="C244" s="246" t="s">
        <v>629</v>
      </c>
      <c r="D244" s="247" t="s">
        <v>630</v>
      </c>
      <c r="E244" s="264"/>
      <c r="F244" s="264"/>
      <c r="G244" s="181"/>
      <c r="H244" s="247"/>
      <c r="I244" s="247"/>
      <c r="J244" s="272"/>
      <c r="K244" s="273"/>
      <c r="L244" s="178"/>
    </row>
    <row r="245" spans="2:12" s="176" customFormat="1" ht="18" customHeight="1" x14ac:dyDescent="0.2">
      <c r="B245" s="177"/>
      <c r="C245" s="250"/>
      <c r="D245" s="266" t="s">
        <v>631</v>
      </c>
      <c r="E245" s="266"/>
      <c r="F245" s="266" t="s">
        <v>394</v>
      </c>
      <c r="G245" s="185" t="s">
        <v>632</v>
      </c>
      <c r="H245" s="266" t="s">
        <v>117</v>
      </c>
      <c r="I245" s="289">
        <v>1</v>
      </c>
      <c r="J245" s="290">
        <v>236860317.87000051</v>
      </c>
      <c r="K245" s="256">
        <f>+I245*J245</f>
        <v>236860317.87000051</v>
      </c>
      <c r="L245" s="178"/>
    </row>
    <row r="246" spans="2:12" s="176" customFormat="1" ht="30" customHeight="1" thickBot="1" x14ac:dyDescent="0.25">
      <c r="B246" s="177"/>
      <c r="C246" s="259" t="s">
        <v>14</v>
      </c>
      <c r="D246" s="269"/>
      <c r="E246" s="270"/>
      <c r="F246" s="270"/>
      <c r="G246" s="184"/>
      <c r="H246" s="269"/>
      <c r="I246" s="269"/>
      <c r="J246" s="271"/>
      <c r="K246" s="263">
        <f>SUM(K245:K245)</f>
        <v>236860317.87000051</v>
      </c>
      <c r="L246" s="178"/>
    </row>
    <row r="247" spans="2:12" s="176" customFormat="1" ht="13.5" thickBot="1" x14ac:dyDescent="0.25">
      <c r="B247" s="177"/>
      <c r="C247" s="246" t="s">
        <v>633</v>
      </c>
      <c r="D247" s="247" t="s">
        <v>634</v>
      </c>
      <c r="E247" s="264"/>
      <c r="F247" s="264"/>
      <c r="G247" s="181"/>
      <c r="H247" s="247"/>
      <c r="I247" s="247"/>
      <c r="J247" s="272"/>
      <c r="K247" s="273"/>
      <c r="L247" s="178"/>
    </row>
    <row r="248" spans="2:12" s="176" customFormat="1" ht="27" customHeight="1" x14ac:dyDescent="0.2">
      <c r="B248" s="177"/>
      <c r="C248" s="250"/>
      <c r="D248" s="266" t="s">
        <v>652</v>
      </c>
      <c r="E248" s="266"/>
      <c r="F248" s="266" t="s">
        <v>394</v>
      </c>
      <c r="G248" s="185" t="s">
        <v>660</v>
      </c>
      <c r="H248" s="266" t="s">
        <v>635</v>
      </c>
      <c r="I248" s="274">
        <v>1</v>
      </c>
      <c r="J248" s="290">
        <v>3000000</v>
      </c>
      <c r="K248" s="256">
        <f>+I248*J248</f>
        <v>3000000</v>
      </c>
      <c r="L248" s="178"/>
    </row>
    <row r="249" spans="2:12" s="176" customFormat="1" ht="30" customHeight="1" thickBot="1" x14ac:dyDescent="0.25">
      <c r="B249" s="177"/>
      <c r="C249" s="259" t="s">
        <v>14</v>
      </c>
      <c r="D249" s="269"/>
      <c r="E249" s="270"/>
      <c r="F249" s="270"/>
      <c r="G249" s="184"/>
      <c r="H249" s="269"/>
      <c r="I249" s="269"/>
      <c r="J249" s="271"/>
      <c r="K249" s="263">
        <f>SUM(K248:K248)</f>
        <v>3000000</v>
      </c>
      <c r="L249" s="178"/>
    </row>
    <row r="250" spans="2:12" s="176" customFormat="1" ht="13.5" thickBot="1" x14ac:dyDescent="0.25">
      <c r="B250" s="177"/>
      <c r="C250" s="246" t="s">
        <v>653</v>
      </c>
      <c r="D250" s="247" t="s">
        <v>636</v>
      </c>
      <c r="E250" s="264"/>
      <c r="F250" s="264"/>
      <c r="G250" s="181"/>
      <c r="H250" s="247"/>
      <c r="I250" s="247"/>
      <c r="J250" s="272"/>
      <c r="K250" s="273"/>
      <c r="L250" s="178"/>
    </row>
    <row r="251" spans="2:12" s="176" customFormat="1" ht="17.25" customHeight="1" x14ac:dyDescent="0.2">
      <c r="B251" s="177"/>
      <c r="C251" s="250"/>
      <c r="D251" s="266" t="s">
        <v>654</v>
      </c>
      <c r="E251" s="266"/>
      <c r="F251" s="291" t="s">
        <v>637</v>
      </c>
      <c r="G251" s="185" t="s">
        <v>638</v>
      </c>
      <c r="H251" s="266" t="s">
        <v>117</v>
      </c>
      <c r="I251" s="274">
        <v>1</v>
      </c>
      <c r="J251" s="257">
        <v>66358065.773076914</v>
      </c>
      <c r="K251" s="256">
        <f t="shared" ref="K251:K256" si="12">+I251*J251</f>
        <v>66358065.773076914</v>
      </c>
      <c r="L251" s="178"/>
    </row>
    <row r="252" spans="2:12" s="176" customFormat="1" ht="17.25" customHeight="1" x14ac:dyDescent="0.2">
      <c r="B252" s="177"/>
      <c r="C252" s="250"/>
      <c r="D252" s="266" t="s">
        <v>655</v>
      </c>
      <c r="E252" s="266"/>
      <c r="F252" s="291" t="s">
        <v>639</v>
      </c>
      <c r="G252" s="185" t="s">
        <v>640</v>
      </c>
      <c r="H252" s="266" t="s">
        <v>117</v>
      </c>
      <c r="I252" s="274">
        <v>1</v>
      </c>
      <c r="J252" s="257">
        <v>5898494.7353846151</v>
      </c>
      <c r="K252" s="256">
        <f t="shared" si="12"/>
        <v>5898494.7353846151</v>
      </c>
      <c r="L252" s="178"/>
    </row>
    <row r="253" spans="2:12" s="176" customFormat="1" ht="17.25" customHeight="1" x14ac:dyDescent="0.2">
      <c r="B253" s="177"/>
      <c r="C253" s="250"/>
      <c r="D253" s="266" t="s">
        <v>656</v>
      </c>
      <c r="E253" s="251"/>
      <c r="F253" s="291" t="s">
        <v>641</v>
      </c>
      <c r="G253" s="185" t="s">
        <v>642</v>
      </c>
      <c r="H253" s="266" t="s">
        <v>117</v>
      </c>
      <c r="I253" s="274">
        <v>1</v>
      </c>
      <c r="J253" s="257">
        <v>58984947.353846148</v>
      </c>
      <c r="K253" s="256">
        <f t="shared" si="12"/>
        <v>58984947.353846148</v>
      </c>
      <c r="L253" s="178"/>
    </row>
    <row r="254" spans="2:12" s="176" customFormat="1" ht="17.25" customHeight="1" x14ac:dyDescent="0.2">
      <c r="B254" s="177"/>
      <c r="C254" s="250"/>
      <c r="D254" s="266" t="s">
        <v>657</v>
      </c>
      <c r="E254" s="266"/>
      <c r="F254" s="291" t="s">
        <v>643</v>
      </c>
      <c r="G254" s="185" t="s">
        <v>644</v>
      </c>
      <c r="H254" s="266" t="s">
        <v>117</v>
      </c>
      <c r="I254" s="274">
        <v>1</v>
      </c>
      <c r="J254" s="257">
        <v>14746236.838461537</v>
      </c>
      <c r="K254" s="256">
        <f t="shared" si="12"/>
        <v>14746236.838461537</v>
      </c>
      <c r="L254" s="178"/>
    </row>
    <row r="255" spans="2:12" s="176" customFormat="1" ht="17.25" customHeight="1" x14ac:dyDescent="0.2">
      <c r="B255" s="177"/>
      <c r="C255" s="250"/>
      <c r="D255" s="266" t="s">
        <v>658</v>
      </c>
      <c r="E255" s="251"/>
      <c r="F255" s="291" t="s">
        <v>643</v>
      </c>
      <c r="G255" s="185" t="s">
        <v>645</v>
      </c>
      <c r="H255" s="266" t="s">
        <v>117</v>
      </c>
      <c r="I255" s="274">
        <v>1</v>
      </c>
      <c r="J255" s="257">
        <v>14746236.838461537</v>
      </c>
      <c r="K255" s="256">
        <f t="shared" si="12"/>
        <v>14746236.838461537</v>
      </c>
      <c r="L255" s="178"/>
    </row>
    <row r="256" spans="2:12" s="176" customFormat="1" ht="17.25" customHeight="1" x14ac:dyDescent="0.2">
      <c r="B256" s="177"/>
      <c r="C256" s="250"/>
      <c r="D256" s="266" t="s">
        <v>659</v>
      </c>
      <c r="E256" s="251"/>
      <c r="F256" s="291" t="s">
        <v>643</v>
      </c>
      <c r="G256" s="185" t="s">
        <v>646</v>
      </c>
      <c r="H256" s="266" t="s">
        <v>117</v>
      </c>
      <c r="I256" s="274">
        <v>1</v>
      </c>
      <c r="J256" s="257">
        <v>14746236.838461537</v>
      </c>
      <c r="K256" s="256">
        <f t="shared" si="12"/>
        <v>14746236.838461537</v>
      </c>
      <c r="L256" s="178"/>
    </row>
    <row r="257" spans="1:13" s="176" customFormat="1" ht="30" customHeight="1" thickBot="1" x14ac:dyDescent="0.25">
      <c r="B257" s="177"/>
      <c r="C257" s="259" t="s">
        <v>14</v>
      </c>
      <c r="D257" s="269"/>
      <c r="E257" s="270"/>
      <c r="F257" s="270"/>
      <c r="G257" s="184"/>
      <c r="H257" s="269"/>
      <c r="I257" s="269"/>
      <c r="J257" s="271"/>
      <c r="K257" s="263">
        <f>SUM(K251:K256)</f>
        <v>175480218.37769231</v>
      </c>
      <c r="L257" s="178"/>
    </row>
    <row r="258" spans="1:13" s="195" customFormat="1" ht="15.75" x14ac:dyDescent="0.25">
      <c r="A258" s="190"/>
      <c r="B258" s="191"/>
      <c r="C258" s="125"/>
      <c r="D258" s="125"/>
      <c r="E258" s="125"/>
      <c r="F258" s="125"/>
      <c r="G258" s="192"/>
      <c r="H258" s="125"/>
      <c r="I258" s="125"/>
      <c r="J258" s="193"/>
      <c r="K258" s="190"/>
      <c r="L258" s="194"/>
    </row>
    <row r="259" spans="1:13" s="195" customFormat="1" ht="30" customHeight="1" x14ac:dyDescent="0.3">
      <c r="A259" s="190"/>
      <c r="B259" s="191"/>
      <c r="C259" s="196"/>
      <c r="D259" s="197"/>
      <c r="E259" s="197"/>
      <c r="F259" s="197"/>
      <c r="G259" s="198" t="s">
        <v>647</v>
      </c>
      <c r="H259" s="199"/>
      <c r="I259" s="200"/>
      <c r="J259" s="201"/>
      <c r="K259" s="202">
        <f>ROUND((+K38+K55+K62+K68+K71+K91+K107+K115+K121+K131+K146+K150+K160+K165+K169+K173+K177+K192+K224+K232+K243+K246+K249),0)</f>
        <v>3834021578</v>
      </c>
      <c r="L259" s="194"/>
    </row>
    <row r="260" spans="1:13" s="195" customFormat="1" ht="30" customHeight="1" thickBot="1" x14ac:dyDescent="0.35">
      <c r="A260" s="190"/>
      <c r="B260" s="191"/>
      <c r="C260" s="196"/>
      <c r="D260" s="203"/>
      <c r="E260" s="196"/>
      <c r="F260" s="196"/>
      <c r="G260" s="204" t="s">
        <v>648</v>
      </c>
      <c r="H260" s="205"/>
      <c r="I260" s="206"/>
      <c r="J260" s="207"/>
      <c r="K260" s="208">
        <f>ROUND((+K257),0)</f>
        <v>175480218</v>
      </c>
      <c r="L260" s="194"/>
    </row>
    <row r="261" spans="1:13" s="195" customFormat="1" ht="30" customHeight="1" thickBot="1" x14ac:dyDescent="0.35">
      <c r="A261" s="190"/>
      <c r="B261" s="191"/>
      <c r="C261" s="196"/>
      <c r="D261" s="203"/>
      <c r="E261" s="196"/>
      <c r="F261" s="196"/>
      <c r="G261" s="209" t="s">
        <v>15</v>
      </c>
      <c r="H261" s="210"/>
      <c r="I261" s="211"/>
      <c r="J261" s="212"/>
      <c r="K261" s="213">
        <f>+K259+K260</f>
        <v>4009501796</v>
      </c>
      <c r="L261" s="194"/>
    </row>
    <row r="262" spans="1:13" s="195" customFormat="1" ht="17.25" thickBot="1" x14ac:dyDescent="0.35">
      <c r="A262" s="190"/>
      <c r="B262" s="191"/>
      <c r="C262" s="196"/>
      <c r="D262" s="203"/>
      <c r="E262" s="203"/>
      <c r="F262" s="203"/>
      <c r="G262" s="214"/>
      <c r="H262" s="196"/>
      <c r="I262" s="215"/>
      <c r="J262" s="216"/>
      <c r="K262" s="217"/>
      <c r="L262" s="194"/>
    </row>
    <row r="263" spans="1:13" s="2" customFormat="1" ht="15.75" x14ac:dyDescent="0.25">
      <c r="A263" s="10"/>
      <c r="B263" s="11"/>
      <c r="C263" s="126"/>
      <c r="D263" s="333"/>
      <c r="E263" s="333"/>
      <c r="F263" s="333"/>
      <c r="G263" s="333"/>
      <c r="H263" s="333"/>
      <c r="I263" s="333"/>
      <c r="J263" s="333"/>
      <c r="K263" s="334"/>
      <c r="L263" s="13"/>
      <c r="M263" s="10"/>
    </row>
    <row r="264" spans="1:13" s="2" customFormat="1" ht="46.5" customHeight="1" x14ac:dyDescent="0.25">
      <c r="A264" s="10"/>
      <c r="B264" s="11"/>
      <c r="C264" s="348" t="s">
        <v>30</v>
      </c>
      <c r="D264" s="349"/>
      <c r="E264" s="349"/>
      <c r="F264" s="349"/>
      <c r="G264" s="349"/>
      <c r="H264" s="350" t="s">
        <v>7</v>
      </c>
      <c r="I264" s="350"/>
      <c r="J264" s="350"/>
      <c r="K264" s="127" t="s">
        <v>17</v>
      </c>
      <c r="L264" s="14"/>
      <c r="M264" s="10"/>
    </row>
    <row r="265" spans="1:13" s="2" customFormat="1" ht="32.25" customHeight="1" x14ac:dyDescent="0.25">
      <c r="A265" s="10"/>
      <c r="B265" s="11"/>
      <c r="C265" s="348" t="s">
        <v>31</v>
      </c>
      <c r="D265" s="349"/>
      <c r="E265" s="349"/>
      <c r="F265" s="349"/>
      <c r="G265" s="349"/>
      <c r="H265" s="351" t="s">
        <v>18</v>
      </c>
      <c r="I265" s="351"/>
      <c r="J265" s="128" t="s">
        <v>19</v>
      </c>
      <c r="K265" s="129" t="s">
        <v>32</v>
      </c>
      <c r="L265" s="142"/>
      <c r="M265" s="10"/>
    </row>
    <row r="266" spans="1:13" s="2" customFormat="1" ht="30" customHeight="1" x14ac:dyDescent="0.25">
      <c r="A266" s="10"/>
      <c r="B266" s="11"/>
      <c r="C266" s="348" t="s">
        <v>33</v>
      </c>
      <c r="D266" s="349"/>
      <c r="E266" s="349"/>
      <c r="F266" s="349"/>
      <c r="G266" s="349"/>
      <c r="H266" s="354" t="s">
        <v>20</v>
      </c>
      <c r="I266" s="355"/>
      <c r="J266" s="128" t="s">
        <v>21</v>
      </c>
      <c r="K266" s="129" t="s">
        <v>32</v>
      </c>
      <c r="L266" s="14"/>
      <c r="M266" s="10"/>
    </row>
    <row r="267" spans="1:13" s="3" customFormat="1" ht="58.5" customHeight="1" x14ac:dyDescent="0.25">
      <c r="A267" s="10"/>
      <c r="B267" s="11"/>
      <c r="C267" s="136"/>
      <c r="D267" s="137"/>
      <c r="E267" s="137"/>
      <c r="F267" s="137"/>
      <c r="G267" s="138"/>
      <c r="H267" s="356" t="s">
        <v>22</v>
      </c>
      <c r="I267" s="351"/>
      <c r="J267" s="128" t="s">
        <v>23</v>
      </c>
      <c r="K267" s="129" t="s">
        <v>32</v>
      </c>
      <c r="L267" s="12"/>
      <c r="M267" s="10"/>
    </row>
    <row r="268" spans="1:13" s="1" customFormat="1" ht="57.75" customHeight="1" x14ac:dyDescent="0.3">
      <c r="A268" s="4"/>
      <c r="B268" s="8"/>
      <c r="C268" s="139"/>
      <c r="D268" s="140"/>
      <c r="E268" s="140"/>
      <c r="F268" s="140"/>
      <c r="G268" s="141"/>
      <c r="H268" s="351" t="s">
        <v>24</v>
      </c>
      <c r="I268" s="351"/>
      <c r="J268" s="128" t="s">
        <v>25</v>
      </c>
      <c r="K268" s="129" t="s">
        <v>32</v>
      </c>
      <c r="L268" s="9"/>
      <c r="M268" s="4"/>
    </row>
    <row r="269" spans="1:13" s="1" customFormat="1" ht="17.25" thickBot="1" x14ac:dyDescent="0.35">
      <c r="A269" s="4"/>
      <c r="B269" s="8"/>
      <c r="C269" s="139"/>
      <c r="D269" s="144"/>
      <c r="E269" s="144"/>
      <c r="F269" s="140"/>
      <c r="G269" s="145"/>
      <c r="H269" s="352"/>
      <c r="I269" s="352"/>
      <c r="J269" s="352"/>
      <c r="K269" s="353"/>
      <c r="L269" s="9"/>
      <c r="M269" s="4"/>
    </row>
    <row r="270" spans="1:13" s="1" customFormat="1" ht="47.25" customHeight="1" x14ac:dyDescent="0.3">
      <c r="A270" s="4"/>
      <c r="B270" s="8"/>
      <c r="C270" s="143"/>
      <c r="D270" s="130"/>
      <c r="E270" s="130"/>
      <c r="F270" s="143"/>
      <c r="G270" s="130"/>
      <c r="H270" s="143"/>
      <c r="I270" s="143"/>
      <c r="J270" s="143"/>
      <c r="K270" s="143"/>
      <c r="L270" s="9"/>
      <c r="M270" s="4"/>
    </row>
    <row r="271" spans="1:13" s="1" customFormat="1" ht="47.25" customHeight="1" x14ac:dyDescent="0.3">
      <c r="A271" s="4"/>
      <c r="B271" s="8"/>
      <c r="C271" s="130"/>
      <c r="D271" s="130"/>
      <c r="E271" s="130"/>
      <c r="F271" s="130"/>
      <c r="G271" s="131" t="s">
        <v>34</v>
      </c>
      <c r="H271" s="130"/>
      <c r="I271" s="130"/>
      <c r="J271" s="130"/>
      <c r="K271" s="130"/>
      <c r="L271" s="9"/>
      <c r="M271" s="4"/>
    </row>
    <row r="272" spans="1:13" s="1" customFormat="1" ht="17.25" thickBot="1" x14ac:dyDescent="0.35">
      <c r="A272" s="4"/>
      <c r="B272" s="156"/>
      <c r="C272" s="157"/>
      <c r="D272" s="157"/>
      <c r="E272" s="158"/>
      <c r="F272" s="157"/>
      <c r="G272" s="159"/>
      <c r="H272" s="157"/>
      <c r="I272" s="157"/>
      <c r="J272" s="157"/>
      <c r="K272" s="157"/>
      <c r="L272" s="160"/>
      <c r="M272" s="4"/>
    </row>
    <row r="273" ht="15" thickTop="1" x14ac:dyDescent="0.2"/>
  </sheetData>
  <mergeCells count="25">
    <mergeCell ref="H267:I267"/>
    <mergeCell ref="H268:I268"/>
    <mergeCell ref="H269:K269"/>
    <mergeCell ref="C3:F3"/>
    <mergeCell ref="C5:K5"/>
    <mergeCell ref="C6:K6"/>
    <mergeCell ref="C7:K8"/>
    <mergeCell ref="C9:K9"/>
    <mergeCell ref="C10:K10"/>
    <mergeCell ref="D263:K263"/>
    <mergeCell ref="C264:G264"/>
    <mergeCell ref="H264:J264"/>
    <mergeCell ref="J11:J12"/>
    <mergeCell ref="K11:K12"/>
    <mergeCell ref="D13:G13"/>
    <mergeCell ref="C265:G265"/>
    <mergeCell ref="H265:I265"/>
    <mergeCell ref="C266:G266"/>
    <mergeCell ref="H266:I266"/>
    <mergeCell ref="C11:C12"/>
    <mergeCell ref="D11:D12"/>
    <mergeCell ref="E11:F11"/>
    <mergeCell ref="G11:G12"/>
    <mergeCell ref="H11:H12"/>
    <mergeCell ref="I11:I12"/>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40" zoomScaleNormal="80" zoomScaleSheetLayoutView="40" workbookViewId="0">
      <selection activeCell="D12" sqref="D12:K13"/>
    </sheetView>
  </sheetViews>
  <sheetFormatPr baseColWidth="10" defaultColWidth="11.42578125" defaultRowHeight="12.75" x14ac:dyDescent="0.2"/>
  <cols>
    <col min="1" max="2" width="3.42578125" style="15" customWidth="1"/>
    <col min="3" max="3" width="12.42578125" style="15" customWidth="1"/>
    <col min="4" max="4" width="18" style="15" customWidth="1"/>
    <col min="5" max="11" width="11.42578125" style="15"/>
    <col min="12" max="12" width="17.42578125" style="15" customWidth="1"/>
    <col min="13" max="14" width="11.42578125" style="15"/>
    <col min="15" max="15" width="20" style="15" customWidth="1"/>
    <col min="16" max="17" width="3.42578125" style="15" customWidth="1"/>
    <col min="18" max="16384" width="11.42578125" style="15"/>
  </cols>
  <sheetData>
    <row r="1" spans="2:16" ht="13.5" thickBot="1" x14ac:dyDescent="0.25"/>
    <row r="2" spans="2:16" ht="13.5" thickTop="1" x14ac:dyDescent="0.2">
      <c r="B2" s="19"/>
      <c r="C2" s="20"/>
      <c r="D2" s="20"/>
      <c r="E2" s="20"/>
      <c r="F2" s="20"/>
      <c r="G2" s="20"/>
      <c r="H2" s="20"/>
      <c r="I2" s="20"/>
      <c r="J2" s="20"/>
      <c r="K2" s="20"/>
      <c r="L2" s="20"/>
      <c r="M2" s="20"/>
      <c r="N2" s="20"/>
      <c r="O2" s="20"/>
      <c r="P2" s="161"/>
    </row>
    <row r="3" spans="2:16" ht="36.75" customHeight="1" x14ac:dyDescent="0.25">
      <c r="B3" s="21"/>
      <c r="C3" s="357" t="s">
        <v>35</v>
      </c>
      <c r="D3" s="358"/>
      <c r="E3" s="358"/>
      <c r="F3" s="358"/>
      <c r="P3" s="22"/>
    </row>
    <row r="4" spans="2:16" x14ac:dyDescent="0.2">
      <c r="B4" s="21"/>
      <c r="C4" s="134"/>
      <c r="D4" s="162" t="s">
        <v>36</v>
      </c>
      <c r="E4" s="134"/>
      <c r="F4" s="135"/>
      <c r="P4" s="22"/>
    </row>
    <row r="5" spans="2:16" x14ac:dyDescent="0.2">
      <c r="B5" s="21"/>
      <c r="C5" s="123"/>
      <c r="D5" s="124"/>
      <c r="E5" s="123"/>
      <c r="F5" s="124"/>
      <c r="P5" s="22"/>
    </row>
    <row r="6" spans="2:16" ht="48" customHeight="1" x14ac:dyDescent="0.25">
      <c r="B6" s="21"/>
      <c r="C6" s="359" t="s">
        <v>37</v>
      </c>
      <c r="D6" s="359"/>
      <c r="E6" s="359"/>
      <c r="F6" s="359"/>
      <c r="G6" s="359"/>
      <c r="H6" s="359"/>
      <c r="I6" s="359"/>
      <c r="J6" s="359"/>
      <c r="K6" s="359"/>
      <c r="L6" s="359"/>
      <c r="M6" s="359"/>
      <c r="N6" s="359"/>
      <c r="O6" s="359"/>
      <c r="P6" s="23"/>
    </row>
    <row r="7" spans="2:16" ht="15" thickBot="1" x14ac:dyDescent="0.25">
      <c r="B7" s="21"/>
      <c r="C7" s="48"/>
      <c r="D7" s="48"/>
      <c r="E7" s="48"/>
      <c r="F7" s="48"/>
      <c r="G7" s="48"/>
      <c r="H7" s="48"/>
      <c r="I7" s="48"/>
      <c r="J7" s="48"/>
      <c r="K7" s="48"/>
      <c r="L7" s="48"/>
      <c r="M7" s="48"/>
      <c r="N7" s="48"/>
      <c r="O7" s="48"/>
      <c r="P7" s="22"/>
    </row>
    <row r="8" spans="2:16" ht="15" x14ac:dyDescent="0.25">
      <c r="B8" s="21"/>
      <c r="C8" s="405"/>
      <c r="D8" s="407"/>
      <c r="E8" s="408"/>
      <c r="F8" s="408"/>
      <c r="G8" s="408"/>
      <c r="H8" s="408"/>
      <c r="I8" s="408"/>
      <c r="J8" s="408"/>
      <c r="K8" s="409"/>
      <c r="L8" s="416"/>
      <c r="M8" s="417"/>
      <c r="N8" s="417"/>
      <c r="O8" s="418"/>
      <c r="P8" s="24"/>
    </row>
    <row r="9" spans="2:16" ht="15" x14ac:dyDescent="0.25">
      <c r="B9" s="21"/>
      <c r="C9" s="406"/>
      <c r="D9" s="362" t="s">
        <v>38</v>
      </c>
      <c r="E9" s="363"/>
      <c r="F9" s="363"/>
      <c r="G9" s="363"/>
      <c r="H9" s="363"/>
      <c r="I9" s="363"/>
      <c r="J9" s="363"/>
      <c r="K9" s="364"/>
      <c r="L9" s="419"/>
      <c r="M9" s="420"/>
      <c r="N9" s="420"/>
      <c r="O9" s="421"/>
      <c r="P9" s="24"/>
    </row>
    <row r="10" spans="2:16" ht="15" x14ac:dyDescent="0.25">
      <c r="B10" s="21"/>
      <c r="C10" s="406"/>
      <c r="D10" s="362"/>
      <c r="E10" s="363"/>
      <c r="F10" s="363"/>
      <c r="G10" s="363"/>
      <c r="H10" s="363"/>
      <c r="I10" s="363"/>
      <c r="J10" s="363"/>
      <c r="K10" s="364"/>
      <c r="L10" s="360" t="s">
        <v>39</v>
      </c>
      <c r="M10" s="422"/>
      <c r="N10" s="423"/>
      <c r="O10" s="424"/>
      <c r="P10" s="24"/>
    </row>
    <row r="11" spans="2:16" ht="15" x14ac:dyDescent="0.25">
      <c r="B11" s="21"/>
      <c r="C11" s="406"/>
      <c r="D11" s="362" t="s">
        <v>40</v>
      </c>
      <c r="E11" s="363"/>
      <c r="F11" s="363"/>
      <c r="G11" s="363"/>
      <c r="H11" s="363"/>
      <c r="I11" s="363"/>
      <c r="J11" s="363"/>
      <c r="K11" s="364"/>
      <c r="L11" s="410"/>
      <c r="M11" s="425"/>
      <c r="N11" s="426"/>
      <c r="O11" s="427"/>
      <c r="P11" s="25"/>
    </row>
    <row r="12" spans="2:16" ht="12.75" customHeight="1" x14ac:dyDescent="0.2">
      <c r="B12" s="21"/>
      <c r="C12" s="406"/>
      <c r="D12" s="365"/>
      <c r="E12" s="366"/>
      <c r="F12" s="366"/>
      <c r="G12" s="366"/>
      <c r="H12" s="366"/>
      <c r="I12" s="366"/>
      <c r="J12" s="366"/>
      <c r="K12" s="367"/>
      <c r="L12" s="360" t="s">
        <v>41</v>
      </c>
      <c r="M12" s="360">
        <v>1</v>
      </c>
      <c r="N12" s="360" t="s">
        <v>42</v>
      </c>
      <c r="O12" s="414">
        <v>1</v>
      </c>
      <c r="P12" s="24"/>
    </row>
    <row r="13" spans="2:16" ht="13.5" x14ac:dyDescent="0.2">
      <c r="B13" s="21"/>
      <c r="C13" s="406"/>
      <c r="D13" s="365"/>
      <c r="E13" s="366"/>
      <c r="F13" s="366"/>
      <c r="G13" s="366"/>
      <c r="H13" s="366"/>
      <c r="I13" s="366"/>
      <c r="J13" s="366"/>
      <c r="K13" s="367"/>
      <c r="L13" s="361"/>
      <c r="M13" s="361"/>
      <c r="N13" s="361"/>
      <c r="O13" s="415"/>
      <c r="P13" s="24"/>
    </row>
    <row r="14" spans="2:16" ht="15" x14ac:dyDescent="0.25">
      <c r="B14" s="21"/>
      <c r="C14" s="406"/>
      <c r="D14" s="362" t="s">
        <v>43</v>
      </c>
      <c r="E14" s="363"/>
      <c r="F14" s="363"/>
      <c r="G14" s="363"/>
      <c r="H14" s="363"/>
      <c r="I14" s="363"/>
      <c r="J14" s="363"/>
      <c r="K14" s="364"/>
      <c r="L14" s="361"/>
      <c r="M14" s="361"/>
      <c r="N14" s="361"/>
      <c r="O14" s="415"/>
      <c r="P14" s="24"/>
    </row>
    <row r="15" spans="2:16" ht="15.75" thickBot="1" x14ac:dyDescent="0.3">
      <c r="B15" s="21"/>
      <c r="C15" s="49"/>
      <c r="D15" s="50"/>
      <c r="E15" s="50"/>
      <c r="F15" s="50"/>
      <c r="G15" s="50"/>
      <c r="H15" s="50"/>
      <c r="I15" s="50"/>
      <c r="J15" s="50"/>
      <c r="K15" s="50"/>
      <c r="L15" s="50"/>
      <c r="M15" s="51"/>
      <c r="N15" s="51"/>
      <c r="O15" s="52"/>
      <c r="P15" s="26"/>
    </row>
    <row r="16" spans="2:16" ht="15" x14ac:dyDescent="0.25">
      <c r="B16" s="21"/>
      <c r="C16" s="53"/>
      <c r="D16" s="150"/>
      <c r="E16" s="150"/>
      <c r="F16" s="150"/>
      <c r="G16" s="150"/>
      <c r="H16" s="150"/>
      <c r="I16" s="150"/>
      <c r="J16" s="150"/>
      <c r="K16" s="150"/>
      <c r="L16" s="54" t="s">
        <v>44</v>
      </c>
      <c r="M16" s="55" t="s">
        <v>45</v>
      </c>
      <c r="N16" s="55" t="s">
        <v>46</v>
      </c>
      <c r="O16" s="56" t="s">
        <v>47</v>
      </c>
      <c r="P16" s="25"/>
    </row>
    <row r="17" spans="2:16" ht="15" x14ac:dyDescent="0.25">
      <c r="B17" s="21"/>
      <c r="C17" s="57"/>
      <c r="D17" s="148"/>
      <c r="E17" s="148"/>
      <c r="F17" s="148"/>
      <c r="G17" s="148"/>
      <c r="H17" s="148"/>
      <c r="I17" s="148"/>
      <c r="J17" s="148"/>
      <c r="K17" s="148"/>
      <c r="L17" s="58"/>
      <c r="M17" s="59"/>
      <c r="N17" s="59"/>
      <c r="O17" s="60"/>
      <c r="P17" s="27"/>
    </row>
    <row r="18" spans="2:16" ht="18" customHeight="1" x14ac:dyDescent="0.25">
      <c r="B18" s="21"/>
      <c r="C18" s="448" t="s">
        <v>48</v>
      </c>
      <c r="D18" s="449"/>
      <c r="E18" s="449"/>
      <c r="F18" s="449"/>
      <c r="G18" s="148"/>
      <c r="H18" s="148"/>
      <c r="I18" s="148" t="s">
        <v>49</v>
      </c>
      <c r="J18" s="48"/>
      <c r="K18" s="148"/>
      <c r="L18" s="58"/>
      <c r="M18" s="48"/>
      <c r="N18" s="48"/>
      <c r="O18" s="61"/>
      <c r="P18" s="27"/>
    </row>
    <row r="19" spans="2:16" ht="15" x14ac:dyDescent="0.25">
      <c r="B19" s="21"/>
      <c r="C19" s="62"/>
      <c r="D19" s="63"/>
      <c r="E19" s="63"/>
      <c r="F19" s="63"/>
      <c r="G19" s="63"/>
      <c r="H19" s="63"/>
      <c r="I19" s="63"/>
      <c r="J19" s="63"/>
      <c r="K19" s="63"/>
      <c r="L19" s="63"/>
      <c r="M19" s="63"/>
      <c r="N19" s="63"/>
      <c r="O19" s="64"/>
      <c r="P19" s="28"/>
    </row>
    <row r="20" spans="2:16" ht="15" thickBot="1" x14ac:dyDescent="0.25">
      <c r="B20" s="21"/>
      <c r="C20" s="65"/>
      <c r="D20" s="66"/>
      <c r="E20" s="66"/>
      <c r="F20" s="66"/>
      <c r="G20" s="66"/>
      <c r="H20" s="66"/>
      <c r="I20" s="66"/>
      <c r="J20" s="66"/>
      <c r="K20" s="66"/>
      <c r="L20" s="66"/>
      <c r="M20" s="66"/>
      <c r="N20" s="66"/>
      <c r="O20" s="67"/>
      <c r="P20" s="22"/>
    </row>
    <row r="21" spans="2:16" ht="15" thickBot="1" x14ac:dyDescent="0.25">
      <c r="B21" s="21"/>
      <c r="C21" s="68"/>
      <c r="D21" s="69"/>
      <c r="E21" s="69"/>
      <c r="F21" s="69"/>
      <c r="G21" s="69"/>
      <c r="H21" s="69"/>
      <c r="I21" s="48"/>
      <c r="J21" s="48"/>
      <c r="K21" s="69"/>
      <c r="L21" s="69"/>
      <c r="M21" s="69"/>
      <c r="N21" s="69"/>
      <c r="O21" s="70"/>
      <c r="P21" s="22"/>
    </row>
    <row r="22" spans="2:16" ht="15" x14ac:dyDescent="0.25">
      <c r="B22" s="21"/>
      <c r="C22" s="375" t="s">
        <v>50</v>
      </c>
      <c r="D22" s="376"/>
      <c r="E22" s="376"/>
      <c r="F22" s="376"/>
      <c r="G22" s="376"/>
      <c r="H22" s="376"/>
      <c r="I22" s="376"/>
      <c r="J22" s="376"/>
      <c r="K22" s="376"/>
      <c r="L22" s="376"/>
      <c r="M22" s="376"/>
      <c r="N22" s="376"/>
      <c r="O22" s="377"/>
      <c r="P22" s="29"/>
    </row>
    <row r="23" spans="2:16" ht="15" thickBot="1" x14ac:dyDescent="0.25">
      <c r="B23" s="21"/>
      <c r="C23" s="71"/>
      <c r="D23" s="48"/>
      <c r="E23" s="48"/>
      <c r="F23" s="48"/>
      <c r="G23" s="48"/>
      <c r="H23" s="48"/>
      <c r="I23" s="48"/>
      <c r="J23" s="48"/>
      <c r="K23" s="48"/>
      <c r="L23" s="48"/>
      <c r="M23" s="48"/>
      <c r="N23" s="48"/>
      <c r="O23" s="72"/>
      <c r="P23" s="22"/>
    </row>
    <row r="24" spans="2:16" ht="15" x14ac:dyDescent="0.2">
      <c r="B24" s="21"/>
      <c r="C24" s="73" t="s">
        <v>51</v>
      </c>
      <c r="D24" s="411" t="s">
        <v>7</v>
      </c>
      <c r="E24" s="412"/>
      <c r="F24" s="412"/>
      <c r="G24" s="412"/>
      <c r="H24" s="412"/>
      <c r="I24" s="412"/>
      <c r="J24" s="412"/>
      <c r="K24" s="412"/>
      <c r="L24" s="413"/>
      <c r="M24" s="373" t="s">
        <v>52</v>
      </c>
      <c r="N24" s="374"/>
      <c r="O24" s="73" t="s">
        <v>9</v>
      </c>
      <c r="P24" s="30"/>
    </row>
    <row r="25" spans="2:16" ht="15" thickBot="1" x14ac:dyDescent="0.25">
      <c r="B25" s="21"/>
      <c r="C25" s="74"/>
      <c r="D25" s="391"/>
      <c r="E25" s="431"/>
      <c r="F25" s="431"/>
      <c r="G25" s="431"/>
      <c r="H25" s="431"/>
      <c r="I25" s="431"/>
      <c r="J25" s="431"/>
      <c r="K25" s="431"/>
      <c r="L25" s="392"/>
      <c r="M25" s="391"/>
      <c r="N25" s="392"/>
      <c r="O25" s="75"/>
      <c r="P25" s="31"/>
    </row>
    <row r="26" spans="2:16" x14ac:dyDescent="0.2">
      <c r="B26" s="21"/>
      <c r="C26" s="396" t="s">
        <v>53</v>
      </c>
      <c r="D26" s="397"/>
      <c r="E26" s="397"/>
      <c r="F26" s="397"/>
      <c r="G26" s="397"/>
      <c r="H26" s="397"/>
      <c r="I26" s="397"/>
      <c r="J26" s="397"/>
      <c r="K26" s="397"/>
      <c r="L26" s="397"/>
      <c r="M26" s="397"/>
      <c r="N26" s="397"/>
      <c r="O26" s="398"/>
      <c r="P26" s="32"/>
    </row>
    <row r="27" spans="2:16" x14ac:dyDescent="0.2">
      <c r="B27" s="21"/>
      <c r="C27" s="399"/>
      <c r="D27" s="400"/>
      <c r="E27" s="400"/>
      <c r="F27" s="400"/>
      <c r="G27" s="400"/>
      <c r="H27" s="400"/>
      <c r="I27" s="400"/>
      <c r="J27" s="400"/>
      <c r="K27" s="400"/>
      <c r="L27" s="400"/>
      <c r="M27" s="400"/>
      <c r="N27" s="400"/>
      <c r="O27" s="401"/>
      <c r="P27" s="32"/>
    </row>
    <row r="28" spans="2:16" ht="13.5" thickBot="1" x14ac:dyDescent="0.25">
      <c r="B28" s="21"/>
      <c r="C28" s="402"/>
      <c r="D28" s="403"/>
      <c r="E28" s="403"/>
      <c r="F28" s="403"/>
      <c r="G28" s="403"/>
      <c r="H28" s="403"/>
      <c r="I28" s="403"/>
      <c r="J28" s="403"/>
      <c r="K28" s="403"/>
      <c r="L28" s="403"/>
      <c r="M28" s="403"/>
      <c r="N28" s="403"/>
      <c r="O28" s="404"/>
      <c r="P28" s="32"/>
    </row>
    <row r="29" spans="2:16" ht="15" x14ac:dyDescent="0.25">
      <c r="B29" s="21"/>
      <c r="C29" s="393" t="s">
        <v>7</v>
      </c>
      <c r="D29" s="394"/>
      <c r="E29" s="394"/>
      <c r="F29" s="394"/>
      <c r="G29" s="395"/>
      <c r="H29" s="371" t="s">
        <v>54</v>
      </c>
      <c r="I29" s="394"/>
      <c r="J29" s="429" t="s">
        <v>55</v>
      </c>
      <c r="K29" s="430"/>
      <c r="L29" s="76" t="s">
        <v>56</v>
      </c>
      <c r="M29" s="371" t="s">
        <v>57</v>
      </c>
      <c r="N29" s="372"/>
      <c r="O29" s="77" t="s">
        <v>58</v>
      </c>
      <c r="P29" s="33"/>
    </row>
    <row r="30" spans="2:16" ht="14.25" x14ac:dyDescent="0.2">
      <c r="B30" s="21"/>
      <c r="C30" s="378"/>
      <c r="D30" s="379"/>
      <c r="E30" s="379"/>
      <c r="F30" s="379"/>
      <c r="G30" s="380"/>
      <c r="H30" s="381"/>
      <c r="I30" s="380"/>
      <c r="J30" s="381"/>
      <c r="K30" s="380"/>
      <c r="L30" s="78"/>
      <c r="M30" s="382"/>
      <c r="N30" s="383"/>
      <c r="O30" s="79"/>
      <c r="P30" s="34"/>
    </row>
    <row r="31" spans="2:16" ht="14.25" x14ac:dyDescent="0.2">
      <c r="B31" s="21"/>
      <c r="C31" s="80"/>
      <c r="D31" s="81"/>
      <c r="E31" s="81"/>
      <c r="F31" s="81"/>
      <c r="G31" s="82"/>
      <c r="H31" s="83"/>
      <c r="I31" s="82"/>
      <c r="J31" s="83"/>
      <c r="K31" s="82"/>
      <c r="L31" s="78"/>
      <c r="M31" s="382"/>
      <c r="N31" s="383"/>
      <c r="O31" s="79"/>
      <c r="P31" s="34"/>
    </row>
    <row r="32" spans="2:16" ht="15" thickBot="1" x14ac:dyDescent="0.25">
      <c r="B32" s="21"/>
      <c r="C32" s="384"/>
      <c r="D32" s="385"/>
      <c r="E32" s="385"/>
      <c r="F32" s="385"/>
      <c r="G32" s="386"/>
      <c r="H32" s="432"/>
      <c r="I32" s="386"/>
      <c r="J32" s="432"/>
      <c r="K32" s="386"/>
      <c r="L32" s="84"/>
      <c r="M32" s="433"/>
      <c r="N32" s="434"/>
      <c r="O32" s="79"/>
      <c r="P32" s="34"/>
    </row>
    <row r="33" spans="2:16" ht="15.75" thickBot="1" x14ac:dyDescent="0.3">
      <c r="B33" s="21"/>
      <c r="C33" s="368" t="s">
        <v>59</v>
      </c>
      <c r="D33" s="369"/>
      <c r="E33" s="369"/>
      <c r="F33" s="369"/>
      <c r="G33" s="369"/>
      <c r="H33" s="369"/>
      <c r="I33" s="369"/>
      <c r="J33" s="369"/>
      <c r="K33" s="369"/>
      <c r="L33" s="369"/>
      <c r="M33" s="369"/>
      <c r="N33" s="370"/>
      <c r="O33" s="85"/>
      <c r="P33" s="35"/>
    </row>
    <row r="34" spans="2:16" ht="13.5" customHeight="1" x14ac:dyDescent="0.2">
      <c r="B34" s="21"/>
      <c r="C34" s="396" t="s">
        <v>60</v>
      </c>
      <c r="D34" s="397"/>
      <c r="E34" s="397"/>
      <c r="F34" s="397"/>
      <c r="G34" s="397"/>
      <c r="H34" s="397"/>
      <c r="I34" s="397"/>
      <c r="J34" s="397"/>
      <c r="K34" s="397"/>
      <c r="L34" s="397"/>
      <c r="M34" s="397"/>
      <c r="N34" s="397"/>
      <c r="O34" s="398"/>
      <c r="P34" s="32"/>
    </row>
    <row r="35" spans="2:16" x14ac:dyDescent="0.2">
      <c r="B35" s="21"/>
      <c r="C35" s="399"/>
      <c r="D35" s="400"/>
      <c r="E35" s="400"/>
      <c r="F35" s="400"/>
      <c r="G35" s="400"/>
      <c r="H35" s="400"/>
      <c r="I35" s="400"/>
      <c r="J35" s="400"/>
      <c r="K35" s="400"/>
      <c r="L35" s="400"/>
      <c r="M35" s="400"/>
      <c r="N35" s="400"/>
      <c r="O35" s="401"/>
      <c r="P35" s="32"/>
    </row>
    <row r="36" spans="2:16" ht="13.5" thickBot="1" x14ac:dyDescent="0.25">
      <c r="B36" s="21"/>
      <c r="C36" s="402"/>
      <c r="D36" s="403"/>
      <c r="E36" s="403"/>
      <c r="F36" s="403"/>
      <c r="G36" s="403"/>
      <c r="H36" s="403"/>
      <c r="I36" s="403"/>
      <c r="J36" s="403"/>
      <c r="K36" s="403"/>
      <c r="L36" s="403"/>
      <c r="M36" s="403"/>
      <c r="N36" s="403"/>
      <c r="O36" s="404"/>
      <c r="P36" s="32"/>
    </row>
    <row r="37" spans="2:16" ht="15" x14ac:dyDescent="0.25">
      <c r="B37" s="21"/>
      <c r="C37" s="393" t="s">
        <v>7</v>
      </c>
      <c r="D37" s="428"/>
      <c r="E37" s="428"/>
      <c r="F37" s="428"/>
      <c r="G37" s="428"/>
      <c r="H37" s="428"/>
      <c r="I37" s="428"/>
      <c r="J37" s="372"/>
      <c r="K37" s="149" t="s">
        <v>52</v>
      </c>
      <c r="L37" s="76" t="s">
        <v>9</v>
      </c>
      <c r="M37" s="371" t="s">
        <v>61</v>
      </c>
      <c r="N37" s="372"/>
      <c r="O37" s="77" t="s">
        <v>58</v>
      </c>
      <c r="P37" s="33"/>
    </row>
    <row r="38" spans="2:16" ht="14.25" x14ac:dyDescent="0.2">
      <c r="B38" s="21"/>
      <c r="C38" s="378"/>
      <c r="D38" s="379"/>
      <c r="E38" s="379"/>
      <c r="F38" s="379"/>
      <c r="G38" s="379"/>
      <c r="H38" s="379"/>
      <c r="I38" s="379"/>
      <c r="J38" s="380"/>
      <c r="K38" s="153"/>
      <c r="L38" s="86"/>
      <c r="M38" s="389"/>
      <c r="N38" s="390"/>
      <c r="O38" s="79"/>
      <c r="P38" s="34"/>
    </row>
    <row r="39" spans="2:16" ht="15" thickBot="1" x14ac:dyDescent="0.25">
      <c r="B39" s="21"/>
      <c r="C39" s="384"/>
      <c r="D39" s="385"/>
      <c r="E39" s="385"/>
      <c r="F39" s="385"/>
      <c r="G39" s="385"/>
      <c r="H39" s="385"/>
      <c r="I39" s="385"/>
      <c r="J39" s="386"/>
      <c r="K39" s="81"/>
      <c r="L39" s="87"/>
      <c r="M39" s="387"/>
      <c r="N39" s="388"/>
      <c r="O39" s="88"/>
      <c r="P39" s="34"/>
    </row>
    <row r="40" spans="2:16" ht="15.75" thickBot="1" x14ac:dyDescent="0.3">
      <c r="B40" s="21"/>
      <c r="C40" s="368" t="s">
        <v>59</v>
      </c>
      <c r="D40" s="369"/>
      <c r="E40" s="369"/>
      <c r="F40" s="369"/>
      <c r="G40" s="369"/>
      <c r="H40" s="369"/>
      <c r="I40" s="369"/>
      <c r="J40" s="369"/>
      <c r="K40" s="369"/>
      <c r="L40" s="369"/>
      <c r="M40" s="369"/>
      <c r="N40" s="370"/>
      <c r="O40" s="89">
        <v>0</v>
      </c>
      <c r="P40" s="34"/>
    </row>
    <row r="41" spans="2:16" x14ac:dyDescent="0.2">
      <c r="B41" s="21"/>
      <c r="C41" s="396" t="s">
        <v>62</v>
      </c>
      <c r="D41" s="397"/>
      <c r="E41" s="397"/>
      <c r="F41" s="397"/>
      <c r="G41" s="397"/>
      <c r="H41" s="397"/>
      <c r="I41" s="397"/>
      <c r="J41" s="397"/>
      <c r="K41" s="397"/>
      <c r="L41" s="397"/>
      <c r="M41" s="397"/>
      <c r="N41" s="397"/>
      <c r="O41" s="398"/>
      <c r="P41" s="32"/>
    </row>
    <row r="42" spans="2:16" x14ac:dyDescent="0.2">
      <c r="B42" s="21"/>
      <c r="C42" s="399"/>
      <c r="D42" s="400"/>
      <c r="E42" s="400"/>
      <c r="F42" s="400"/>
      <c r="G42" s="400"/>
      <c r="H42" s="400"/>
      <c r="I42" s="400"/>
      <c r="J42" s="400"/>
      <c r="K42" s="400"/>
      <c r="L42" s="400"/>
      <c r="M42" s="400"/>
      <c r="N42" s="400"/>
      <c r="O42" s="401"/>
      <c r="P42" s="32"/>
    </row>
    <row r="43" spans="2:16" ht="13.5" thickBot="1" x14ac:dyDescent="0.25">
      <c r="B43" s="21"/>
      <c r="C43" s="402"/>
      <c r="D43" s="403"/>
      <c r="E43" s="403"/>
      <c r="F43" s="403"/>
      <c r="G43" s="403"/>
      <c r="H43" s="403"/>
      <c r="I43" s="403"/>
      <c r="J43" s="403"/>
      <c r="K43" s="403"/>
      <c r="L43" s="403"/>
      <c r="M43" s="403"/>
      <c r="N43" s="403"/>
      <c r="O43" s="404"/>
      <c r="P43" s="32"/>
    </row>
    <row r="44" spans="2:16" ht="17.25" x14ac:dyDescent="0.25">
      <c r="B44" s="21"/>
      <c r="C44" s="393" t="s">
        <v>63</v>
      </c>
      <c r="D44" s="428"/>
      <c r="E44" s="428"/>
      <c r="F44" s="428"/>
      <c r="G44" s="428"/>
      <c r="H44" s="428"/>
      <c r="I44" s="428"/>
      <c r="J44" s="76" t="s">
        <v>64</v>
      </c>
      <c r="K44" s="151" t="s">
        <v>65</v>
      </c>
      <c r="L44" s="90" t="s">
        <v>66</v>
      </c>
      <c r="M44" s="371" t="s">
        <v>67</v>
      </c>
      <c r="N44" s="372"/>
      <c r="O44" s="77" t="s">
        <v>58</v>
      </c>
      <c r="P44" s="33"/>
    </row>
    <row r="45" spans="2:16" ht="14.25" x14ac:dyDescent="0.2">
      <c r="B45" s="21"/>
      <c r="C45" s="378"/>
      <c r="D45" s="379"/>
      <c r="E45" s="379"/>
      <c r="F45" s="379"/>
      <c r="G45" s="379"/>
      <c r="H45" s="379"/>
      <c r="I45" s="379"/>
      <c r="J45" s="91"/>
      <c r="K45" s="92"/>
      <c r="L45" s="91"/>
      <c r="M45" s="440"/>
      <c r="N45" s="441"/>
      <c r="O45" s="79"/>
      <c r="P45" s="34"/>
    </row>
    <row r="46" spans="2:16" ht="15" thickBot="1" x14ac:dyDescent="0.25">
      <c r="B46" s="21"/>
      <c r="C46" s="384"/>
      <c r="D46" s="385"/>
      <c r="E46" s="385"/>
      <c r="F46" s="385"/>
      <c r="G46" s="385"/>
      <c r="H46" s="385"/>
      <c r="I46" s="385"/>
      <c r="J46" s="93"/>
      <c r="K46" s="94"/>
      <c r="L46" s="93"/>
      <c r="M46" s="387"/>
      <c r="N46" s="388"/>
      <c r="O46" s="95"/>
      <c r="P46" s="34"/>
    </row>
    <row r="47" spans="2:16" ht="15.75" thickBot="1" x14ac:dyDescent="0.3">
      <c r="B47" s="21"/>
      <c r="C47" s="368" t="s">
        <v>59</v>
      </c>
      <c r="D47" s="369"/>
      <c r="E47" s="369"/>
      <c r="F47" s="369"/>
      <c r="G47" s="369"/>
      <c r="H47" s="369"/>
      <c r="I47" s="369"/>
      <c r="J47" s="369"/>
      <c r="K47" s="369"/>
      <c r="L47" s="369"/>
      <c r="M47" s="369"/>
      <c r="N47" s="370"/>
      <c r="O47" s="85"/>
      <c r="P47" s="35"/>
    </row>
    <row r="48" spans="2:16" x14ac:dyDescent="0.2">
      <c r="B48" s="21"/>
      <c r="C48" s="396" t="s">
        <v>68</v>
      </c>
      <c r="D48" s="397"/>
      <c r="E48" s="397"/>
      <c r="F48" s="397"/>
      <c r="G48" s="397"/>
      <c r="H48" s="397"/>
      <c r="I48" s="397"/>
      <c r="J48" s="397"/>
      <c r="K48" s="397"/>
      <c r="L48" s="397"/>
      <c r="M48" s="397"/>
      <c r="N48" s="397"/>
      <c r="O48" s="398"/>
      <c r="P48" s="32"/>
    </row>
    <row r="49" spans="2:16" x14ac:dyDescent="0.2">
      <c r="B49" s="21"/>
      <c r="C49" s="399"/>
      <c r="D49" s="400"/>
      <c r="E49" s="400"/>
      <c r="F49" s="400"/>
      <c r="G49" s="400"/>
      <c r="H49" s="400"/>
      <c r="I49" s="400"/>
      <c r="J49" s="400"/>
      <c r="K49" s="400"/>
      <c r="L49" s="400"/>
      <c r="M49" s="400"/>
      <c r="N49" s="400"/>
      <c r="O49" s="401"/>
      <c r="P49" s="32"/>
    </row>
    <row r="50" spans="2:16" ht="13.5" thickBot="1" x14ac:dyDescent="0.25">
      <c r="B50" s="21"/>
      <c r="C50" s="402"/>
      <c r="D50" s="403"/>
      <c r="E50" s="403"/>
      <c r="F50" s="403"/>
      <c r="G50" s="403"/>
      <c r="H50" s="403"/>
      <c r="I50" s="403"/>
      <c r="J50" s="403"/>
      <c r="K50" s="403"/>
      <c r="L50" s="403"/>
      <c r="M50" s="403"/>
      <c r="N50" s="403"/>
      <c r="O50" s="404"/>
      <c r="P50" s="32"/>
    </row>
    <row r="51" spans="2:16" ht="30" x14ac:dyDescent="0.25">
      <c r="B51" s="21"/>
      <c r="C51" s="393" t="s">
        <v>69</v>
      </c>
      <c r="D51" s="428"/>
      <c r="E51" s="428"/>
      <c r="F51" s="428"/>
      <c r="G51" s="428"/>
      <c r="H51" s="428"/>
      <c r="I51" s="428"/>
      <c r="J51" s="76" t="s">
        <v>70</v>
      </c>
      <c r="K51" s="96" t="s">
        <v>71</v>
      </c>
      <c r="L51" s="97" t="s">
        <v>72</v>
      </c>
      <c r="M51" s="438" t="s">
        <v>57</v>
      </c>
      <c r="N51" s="439"/>
      <c r="O51" s="98" t="s">
        <v>58</v>
      </c>
      <c r="P51" s="36"/>
    </row>
    <row r="52" spans="2:16" ht="14.25" x14ac:dyDescent="0.2">
      <c r="B52" s="21"/>
      <c r="C52" s="99"/>
      <c r="D52" s="100"/>
      <c r="E52" s="100"/>
      <c r="F52" s="100"/>
      <c r="G52" s="100"/>
      <c r="H52" s="100"/>
      <c r="I52" s="100"/>
      <c r="J52" s="101"/>
      <c r="K52" s="102"/>
      <c r="L52" s="103"/>
      <c r="M52" s="442"/>
      <c r="N52" s="443"/>
      <c r="O52" s="104"/>
      <c r="P52" s="37"/>
    </row>
    <row r="53" spans="2:16" ht="14.25" x14ac:dyDescent="0.2">
      <c r="B53" s="21"/>
      <c r="C53" s="99"/>
      <c r="D53" s="100"/>
      <c r="E53" s="100"/>
      <c r="F53" s="100"/>
      <c r="G53" s="100"/>
      <c r="H53" s="100"/>
      <c r="I53" s="100"/>
      <c r="J53" s="101"/>
      <c r="K53" s="102"/>
      <c r="L53" s="103"/>
      <c r="M53" s="442"/>
      <c r="N53" s="443"/>
      <c r="O53" s="104"/>
      <c r="P53" s="37"/>
    </row>
    <row r="54" spans="2:16" ht="14.25" x14ac:dyDescent="0.2">
      <c r="B54" s="21"/>
      <c r="C54" s="99"/>
      <c r="D54" s="100"/>
      <c r="E54" s="100"/>
      <c r="F54" s="100"/>
      <c r="G54" s="100"/>
      <c r="H54" s="100"/>
      <c r="I54" s="100"/>
      <c r="J54" s="101"/>
      <c r="K54" s="102"/>
      <c r="L54" s="103"/>
      <c r="M54" s="440"/>
      <c r="N54" s="441"/>
      <c r="O54" s="104"/>
      <c r="P54" s="37"/>
    </row>
    <row r="55" spans="2:16" ht="15" thickBot="1" x14ac:dyDescent="0.25">
      <c r="B55" s="21"/>
      <c r="C55" s="384"/>
      <c r="D55" s="385"/>
      <c r="E55" s="385"/>
      <c r="F55" s="385"/>
      <c r="G55" s="385"/>
      <c r="H55" s="385"/>
      <c r="I55" s="385"/>
      <c r="J55" s="93"/>
      <c r="K55" s="94"/>
      <c r="L55" s="93"/>
      <c r="M55" s="387"/>
      <c r="N55" s="388"/>
      <c r="O55" s="95"/>
      <c r="P55" s="34"/>
    </row>
    <row r="56" spans="2:16" ht="15.75" thickBot="1" x14ac:dyDescent="0.3">
      <c r="B56" s="21"/>
      <c r="C56" s="368" t="s">
        <v>59</v>
      </c>
      <c r="D56" s="369"/>
      <c r="E56" s="369"/>
      <c r="F56" s="369"/>
      <c r="G56" s="369"/>
      <c r="H56" s="369"/>
      <c r="I56" s="369"/>
      <c r="J56" s="369"/>
      <c r="K56" s="369"/>
      <c r="L56" s="369"/>
      <c r="M56" s="369"/>
      <c r="N56" s="370"/>
      <c r="O56" s="89"/>
      <c r="P56" s="34"/>
    </row>
    <row r="57" spans="2:16" ht="15" thickBot="1" x14ac:dyDescent="0.25">
      <c r="B57" s="21"/>
      <c r="C57" s="71"/>
      <c r="D57" s="48"/>
      <c r="E57" s="48"/>
      <c r="F57" s="48"/>
      <c r="G57" s="48"/>
      <c r="H57" s="48"/>
      <c r="I57" s="48"/>
      <c r="J57" s="48"/>
      <c r="K57" s="48"/>
      <c r="L57" s="48"/>
      <c r="M57" s="48"/>
      <c r="N57" s="48"/>
      <c r="O57" s="72"/>
      <c r="P57" s="22"/>
    </row>
    <row r="58" spans="2:16" ht="15.75" thickBot="1" x14ac:dyDescent="0.3">
      <c r="B58" s="21"/>
      <c r="C58" s="435" t="s">
        <v>73</v>
      </c>
      <c r="D58" s="436"/>
      <c r="E58" s="436"/>
      <c r="F58" s="436"/>
      <c r="G58" s="436"/>
      <c r="H58" s="436"/>
      <c r="I58" s="436"/>
      <c r="J58" s="436"/>
      <c r="K58" s="436"/>
      <c r="L58" s="436"/>
      <c r="M58" s="436"/>
      <c r="N58" s="437"/>
      <c r="O58" s="105"/>
      <c r="P58" s="38"/>
    </row>
    <row r="59" spans="2:16" x14ac:dyDescent="0.2">
      <c r="B59" s="21"/>
      <c r="C59" s="396" t="s">
        <v>74</v>
      </c>
      <c r="D59" s="397"/>
      <c r="E59" s="397"/>
      <c r="F59" s="397"/>
      <c r="G59" s="397"/>
      <c r="H59" s="397"/>
      <c r="I59" s="397"/>
      <c r="J59" s="397"/>
      <c r="K59" s="397"/>
      <c r="L59" s="397"/>
      <c r="M59" s="397"/>
      <c r="N59" s="397"/>
      <c r="O59" s="398"/>
      <c r="P59" s="32"/>
    </row>
    <row r="60" spans="2:16" x14ac:dyDescent="0.2">
      <c r="B60" s="21"/>
      <c r="C60" s="399"/>
      <c r="D60" s="400"/>
      <c r="E60" s="400"/>
      <c r="F60" s="400"/>
      <c r="G60" s="400"/>
      <c r="H60" s="400"/>
      <c r="I60" s="400"/>
      <c r="J60" s="400"/>
      <c r="K60" s="400"/>
      <c r="L60" s="400"/>
      <c r="M60" s="400"/>
      <c r="N60" s="400"/>
      <c r="O60" s="401"/>
      <c r="P60" s="32"/>
    </row>
    <row r="61" spans="2:16" ht="13.5" thickBot="1" x14ac:dyDescent="0.25">
      <c r="B61" s="21"/>
      <c r="C61" s="402"/>
      <c r="D61" s="403"/>
      <c r="E61" s="403"/>
      <c r="F61" s="403"/>
      <c r="G61" s="403"/>
      <c r="H61" s="403"/>
      <c r="I61" s="403"/>
      <c r="J61" s="403"/>
      <c r="K61" s="403"/>
      <c r="L61" s="403"/>
      <c r="M61" s="403"/>
      <c r="N61" s="403"/>
      <c r="O61" s="404"/>
      <c r="P61" s="32"/>
    </row>
    <row r="62" spans="2:16" ht="15" x14ac:dyDescent="0.25">
      <c r="B62" s="21"/>
      <c r="C62" s="393" t="s">
        <v>75</v>
      </c>
      <c r="D62" s="428"/>
      <c r="E62" s="428"/>
      <c r="F62" s="428"/>
      <c r="G62" s="428"/>
      <c r="H62" s="428"/>
      <c r="I62" s="428"/>
      <c r="J62" s="151"/>
      <c r="K62" s="152"/>
      <c r="L62" s="97" t="s">
        <v>76</v>
      </c>
      <c r="M62" s="438" t="s">
        <v>77</v>
      </c>
      <c r="N62" s="439"/>
      <c r="O62" s="98"/>
      <c r="P62" s="36"/>
    </row>
    <row r="63" spans="2:16" ht="14.25" x14ac:dyDescent="0.2">
      <c r="B63" s="21"/>
      <c r="C63" s="378" t="s">
        <v>78</v>
      </c>
      <c r="D63" s="379"/>
      <c r="E63" s="379"/>
      <c r="F63" s="379"/>
      <c r="G63" s="379"/>
      <c r="H63" s="379"/>
      <c r="I63" s="379"/>
      <c r="J63" s="106"/>
      <c r="K63" s="107"/>
      <c r="L63" s="108"/>
      <c r="M63" s="456"/>
      <c r="N63" s="457"/>
      <c r="O63" s="109"/>
      <c r="P63" s="39"/>
    </row>
    <row r="64" spans="2:16" ht="14.25" x14ac:dyDescent="0.2">
      <c r="B64" s="21"/>
      <c r="C64" s="80" t="s">
        <v>79</v>
      </c>
      <c r="D64" s="81"/>
      <c r="E64" s="81"/>
      <c r="F64" s="81"/>
      <c r="G64" s="81"/>
      <c r="H64" s="81"/>
      <c r="I64" s="81"/>
      <c r="J64" s="106"/>
      <c r="K64" s="107"/>
      <c r="L64" s="108"/>
      <c r="M64" s="456"/>
      <c r="N64" s="457"/>
      <c r="O64" s="109"/>
      <c r="P64" s="39"/>
    </row>
    <row r="65" spans="2:16" ht="15" thickBot="1" x14ac:dyDescent="0.25">
      <c r="B65" s="21"/>
      <c r="C65" s="65" t="s">
        <v>80</v>
      </c>
      <c r="D65" s="66"/>
      <c r="E65" s="66"/>
      <c r="F65" s="66"/>
      <c r="G65" s="66"/>
      <c r="H65" s="66"/>
      <c r="I65" s="66"/>
      <c r="J65" s="110"/>
      <c r="K65" s="111"/>
      <c r="L65" s="108"/>
      <c r="M65" s="458"/>
      <c r="N65" s="459"/>
      <c r="O65" s="109"/>
      <c r="P65" s="39"/>
    </row>
    <row r="66" spans="2:16" ht="15.75" thickBot="1" x14ac:dyDescent="0.3">
      <c r="B66" s="21"/>
      <c r="C66" s="368" t="s">
        <v>59</v>
      </c>
      <c r="D66" s="369"/>
      <c r="E66" s="369"/>
      <c r="F66" s="369"/>
      <c r="G66" s="369"/>
      <c r="H66" s="369"/>
      <c r="I66" s="369"/>
      <c r="J66" s="369"/>
      <c r="K66" s="369"/>
      <c r="L66" s="369"/>
      <c r="M66" s="369"/>
      <c r="N66" s="370"/>
      <c r="O66" s="112"/>
      <c r="P66" s="40"/>
    </row>
    <row r="67" spans="2:16" ht="15" thickBot="1" x14ac:dyDescent="0.25">
      <c r="B67" s="21"/>
      <c r="C67" s="71"/>
      <c r="D67" s="48"/>
      <c r="E67" s="48"/>
      <c r="F67" s="48"/>
      <c r="G67" s="48"/>
      <c r="H67" s="48"/>
      <c r="I67" s="48"/>
      <c r="J67" s="48"/>
      <c r="K67" s="48"/>
      <c r="L67" s="48"/>
      <c r="M67" s="48"/>
      <c r="N67" s="48"/>
      <c r="O67" s="72"/>
      <c r="P67" s="22"/>
    </row>
    <row r="68" spans="2:16" ht="15.75" thickBot="1" x14ac:dyDescent="0.3">
      <c r="B68" s="21"/>
      <c r="C68" s="435" t="s">
        <v>81</v>
      </c>
      <c r="D68" s="436"/>
      <c r="E68" s="436"/>
      <c r="F68" s="436"/>
      <c r="G68" s="436"/>
      <c r="H68" s="436"/>
      <c r="I68" s="436"/>
      <c r="J68" s="436"/>
      <c r="K68" s="436"/>
      <c r="L68" s="436"/>
      <c r="M68" s="436"/>
      <c r="N68" s="437"/>
      <c r="O68" s="113"/>
      <c r="P68" s="40"/>
    </row>
    <row r="69" spans="2:16" ht="14.25" x14ac:dyDescent="0.2">
      <c r="B69" s="21"/>
      <c r="C69" s="71"/>
      <c r="D69" s="48"/>
      <c r="E69" s="48"/>
      <c r="F69" s="48"/>
      <c r="G69" s="48"/>
      <c r="H69" s="48"/>
      <c r="I69" s="48"/>
      <c r="J69" s="48"/>
      <c r="K69" s="48"/>
      <c r="L69" s="48"/>
      <c r="M69" s="48"/>
      <c r="N69" s="48"/>
      <c r="O69" s="72"/>
      <c r="P69" s="22"/>
    </row>
    <row r="70" spans="2:16" ht="14.25" x14ac:dyDescent="0.2">
      <c r="B70" s="21"/>
      <c r="C70" s="71"/>
      <c r="D70" s="48"/>
      <c r="E70" s="48"/>
      <c r="F70" s="48"/>
      <c r="G70" s="48"/>
      <c r="H70" s="114" t="s">
        <v>82</v>
      </c>
      <c r="I70" s="114"/>
      <c r="J70" s="114"/>
      <c r="K70" s="114"/>
      <c r="L70" s="48"/>
      <c r="M70" s="48"/>
      <c r="N70" s="48"/>
      <c r="O70" s="72"/>
      <c r="P70" s="22"/>
    </row>
    <row r="71" spans="2:16" ht="15" x14ac:dyDescent="0.25">
      <c r="B71" s="21"/>
      <c r="C71" s="71"/>
      <c r="D71" s="48"/>
      <c r="E71" s="48"/>
      <c r="F71" s="48"/>
      <c r="G71" s="48"/>
      <c r="H71" s="114" t="s">
        <v>83</v>
      </c>
      <c r="I71" s="48"/>
      <c r="J71" s="48"/>
      <c r="K71" s="48"/>
      <c r="L71" s="48"/>
      <c r="M71" s="48"/>
      <c r="N71" s="48"/>
      <c r="O71" s="72"/>
      <c r="P71" s="41"/>
    </row>
    <row r="72" spans="2:16" ht="15" x14ac:dyDescent="0.25">
      <c r="B72" s="21"/>
      <c r="C72" s="71"/>
      <c r="D72" s="48"/>
      <c r="E72" s="48"/>
      <c r="F72" s="48"/>
      <c r="G72" s="48"/>
      <c r="H72" s="114" t="s">
        <v>84</v>
      </c>
      <c r="I72" s="48"/>
      <c r="J72" s="48"/>
      <c r="K72" s="48"/>
      <c r="L72" s="48"/>
      <c r="M72" s="48"/>
      <c r="N72" s="48"/>
      <c r="O72" s="72"/>
      <c r="P72" s="41"/>
    </row>
    <row r="73" spans="2:16" ht="14.25" x14ac:dyDescent="0.2">
      <c r="B73" s="21"/>
      <c r="C73" s="57"/>
      <c r="D73" s="115"/>
      <c r="E73" s="115"/>
      <c r="F73" s="115"/>
      <c r="G73" s="115"/>
      <c r="H73" s="114" t="s">
        <v>85</v>
      </c>
      <c r="I73" s="115"/>
      <c r="J73" s="115"/>
      <c r="K73" s="115"/>
      <c r="L73" s="115"/>
      <c r="M73" s="115"/>
      <c r="N73" s="115"/>
      <c r="O73" s="116"/>
      <c r="P73" s="42"/>
    </row>
    <row r="74" spans="2:16" ht="14.25" x14ac:dyDescent="0.2">
      <c r="B74" s="21"/>
      <c r="C74" s="71"/>
      <c r="D74" s="48"/>
      <c r="E74" s="48"/>
      <c r="F74" s="48"/>
      <c r="G74" s="48"/>
      <c r="H74" s="48" t="s">
        <v>86</v>
      </c>
      <c r="I74" s="48"/>
      <c r="J74" s="48"/>
      <c r="K74" s="48"/>
      <c r="L74" s="48"/>
      <c r="M74" s="48"/>
      <c r="N74" s="48"/>
      <c r="O74" s="72"/>
      <c r="P74" s="22"/>
    </row>
    <row r="75" spans="2:16" ht="15" x14ac:dyDescent="0.25">
      <c r="B75" s="21"/>
      <c r="C75" s="117" t="s">
        <v>87</v>
      </c>
      <c r="D75" s="118"/>
      <c r="E75" s="118"/>
      <c r="F75" s="118"/>
      <c r="G75" s="118"/>
      <c r="H75" s="118"/>
      <c r="I75" s="118"/>
      <c r="J75" s="118"/>
      <c r="K75" s="118"/>
      <c r="L75" s="118"/>
      <c r="M75" s="118"/>
      <c r="N75" s="118"/>
      <c r="O75" s="119"/>
      <c r="P75" s="22"/>
    </row>
    <row r="76" spans="2:16" ht="14.25" x14ac:dyDescent="0.2">
      <c r="B76" s="21"/>
      <c r="C76" s="453"/>
      <c r="D76" s="454"/>
      <c r="E76" s="454"/>
      <c r="F76" s="454"/>
      <c r="G76" s="454"/>
      <c r="H76" s="454"/>
      <c r="I76" s="454"/>
      <c r="J76" s="454"/>
      <c r="K76" s="454"/>
      <c r="L76" s="454"/>
      <c r="M76" s="454"/>
      <c r="N76" s="454"/>
      <c r="O76" s="455"/>
      <c r="P76" s="42"/>
    </row>
    <row r="77" spans="2:16" ht="14.25" x14ac:dyDescent="0.2">
      <c r="B77" s="21"/>
      <c r="C77" s="453"/>
      <c r="D77" s="454"/>
      <c r="E77" s="454"/>
      <c r="F77" s="454"/>
      <c r="G77" s="454"/>
      <c r="H77" s="454"/>
      <c r="I77" s="454"/>
      <c r="J77" s="454"/>
      <c r="K77" s="454"/>
      <c r="L77" s="454"/>
      <c r="M77" s="454"/>
      <c r="N77" s="454"/>
      <c r="O77" s="455"/>
      <c r="P77" s="42"/>
    </row>
    <row r="78" spans="2:16" ht="14.25" x14ac:dyDescent="0.2">
      <c r="B78" s="21"/>
      <c r="C78" s="57"/>
      <c r="D78" s="115"/>
      <c r="E78" s="115"/>
      <c r="F78" s="115"/>
      <c r="G78" s="115"/>
      <c r="H78" s="115"/>
      <c r="I78" s="115"/>
      <c r="J78" s="115"/>
      <c r="K78" s="115"/>
      <c r="L78" s="115"/>
      <c r="M78" s="115"/>
      <c r="N78" s="115"/>
      <c r="O78" s="116"/>
      <c r="P78" s="42"/>
    </row>
    <row r="79" spans="2:16" ht="15" x14ac:dyDescent="0.25">
      <c r="B79" s="21"/>
      <c r="C79" s="120" t="s">
        <v>88</v>
      </c>
      <c r="D79" s="115"/>
      <c r="E79" s="115"/>
      <c r="F79" s="115"/>
      <c r="G79" s="115"/>
      <c r="H79" s="115"/>
      <c r="I79" s="115"/>
      <c r="J79" s="115"/>
      <c r="K79" s="115"/>
      <c r="L79" s="115"/>
      <c r="M79" s="115"/>
      <c r="N79" s="115"/>
      <c r="O79" s="116"/>
      <c r="P79" s="42"/>
    </row>
    <row r="80" spans="2:16" ht="12.75" customHeight="1" x14ac:dyDescent="0.2">
      <c r="B80" s="21"/>
      <c r="C80" s="450" t="s">
        <v>89</v>
      </c>
      <c r="D80" s="451"/>
      <c r="E80" s="451"/>
      <c r="F80" s="451"/>
      <c r="G80" s="451"/>
      <c r="H80" s="451"/>
      <c r="I80" s="451"/>
      <c r="J80" s="451"/>
      <c r="K80" s="451"/>
      <c r="L80" s="451"/>
      <c r="M80" s="451"/>
      <c r="N80" s="451"/>
      <c r="O80" s="452"/>
      <c r="P80" s="43"/>
    </row>
    <row r="81" spans="2:16" ht="28.5" customHeight="1" x14ac:dyDescent="0.2">
      <c r="B81" s="21"/>
      <c r="C81" s="450"/>
      <c r="D81" s="451"/>
      <c r="E81" s="451"/>
      <c r="F81" s="451"/>
      <c r="G81" s="451"/>
      <c r="H81" s="451"/>
      <c r="I81" s="451"/>
      <c r="J81" s="451"/>
      <c r="K81" s="451"/>
      <c r="L81" s="451"/>
      <c r="M81" s="451"/>
      <c r="N81" s="451"/>
      <c r="O81" s="452"/>
      <c r="P81" s="43"/>
    </row>
    <row r="82" spans="2:16" ht="13.35" customHeight="1" x14ac:dyDescent="0.2">
      <c r="B82" s="21"/>
      <c r="C82" s="450" t="s">
        <v>90</v>
      </c>
      <c r="D82" s="451"/>
      <c r="E82" s="451"/>
      <c r="F82" s="451"/>
      <c r="G82" s="451"/>
      <c r="H82" s="451"/>
      <c r="I82" s="451"/>
      <c r="J82" s="451"/>
      <c r="K82" s="451"/>
      <c r="L82" s="451"/>
      <c r="M82" s="451"/>
      <c r="N82" s="451"/>
      <c r="O82" s="452"/>
      <c r="P82" s="43"/>
    </row>
    <row r="83" spans="2:16" ht="45" customHeight="1" x14ac:dyDescent="0.2">
      <c r="B83" s="21"/>
      <c r="C83" s="450"/>
      <c r="D83" s="451"/>
      <c r="E83" s="451"/>
      <c r="F83" s="451"/>
      <c r="G83" s="451"/>
      <c r="H83" s="451"/>
      <c r="I83" s="451"/>
      <c r="J83" s="451"/>
      <c r="K83" s="451"/>
      <c r="L83" s="451"/>
      <c r="M83" s="451"/>
      <c r="N83" s="451"/>
      <c r="O83" s="452"/>
      <c r="P83" s="43"/>
    </row>
    <row r="84" spans="2:16" ht="14.25" x14ac:dyDescent="0.2">
      <c r="B84" s="21"/>
      <c r="C84" s="57"/>
      <c r="D84" s="115"/>
      <c r="E84" s="115"/>
      <c r="F84" s="115"/>
      <c r="G84" s="115"/>
      <c r="H84" s="115"/>
      <c r="I84" s="115"/>
      <c r="J84" s="115"/>
      <c r="K84" s="115"/>
      <c r="L84" s="115"/>
      <c r="M84" s="115"/>
      <c r="N84" s="115"/>
      <c r="O84" s="116"/>
      <c r="P84" s="42"/>
    </row>
    <row r="85" spans="2:16" ht="14.25" x14ac:dyDescent="0.2">
      <c r="B85" s="21"/>
      <c r="C85" s="71"/>
      <c r="D85" s="48"/>
      <c r="E85" s="48"/>
      <c r="F85" s="48"/>
      <c r="G85" s="48"/>
      <c r="H85" s="114" t="s">
        <v>82</v>
      </c>
      <c r="I85" s="48"/>
      <c r="J85" s="48"/>
      <c r="K85" s="48"/>
      <c r="L85" s="48"/>
      <c r="M85" s="48"/>
      <c r="N85" s="48"/>
      <c r="O85" s="72"/>
      <c r="P85" s="22"/>
    </row>
    <row r="86" spans="2:16" ht="14.25" x14ac:dyDescent="0.2">
      <c r="B86" s="21"/>
      <c r="C86" s="71"/>
      <c r="D86" s="48"/>
      <c r="E86" s="48"/>
      <c r="F86" s="48"/>
      <c r="G86" s="48"/>
      <c r="H86" s="48" t="s">
        <v>83</v>
      </c>
      <c r="I86" s="81"/>
      <c r="J86" s="81"/>
      <c r="K86" s="81"/>
      <c r="L86" s="48"/>
      <c r="M86" s="48"/>
      <c r="N86" s="48"/>
      <c r="O86" s="72"/>
      <c r="P86" s="22"/>
    </row>
    <row r="87" spans="2:16" ht="14.25" x14ac:dyDescent="0.2">
      <c r="B87" s="21"/>
      <c r="C87" s="71"/>
      <c r="D87" s="48"/>
      <c r="E87" s="48"/>
      <c r="F87" s="48"/>
      <c r="G87" s="48"/>
      <c r="H87" s="48" t="s">
        <v>91</v>
      </c>
      <c r="I87" s="121"/>
      <c r="J87" s="121"/>
      <c r="K87" s="121"/>
      <c r="L87" s="48"/>
      <c r="M87" s="48"/>
      <c r="N87" s="48"/>
      <c r="O87" s="72"/>
      <c r="P87" s="22"/>
    </row>
    <row r="88" spans="2:16" ht="14.25" x14ac:dyDescent="0.2">
      <c r="B88" s="21"/>
      <c r="C88" s="122"/>
      <c r="D88" s="115"/>
      <c r="E88" s="115"/>
      <c r="F88" s="115"/>
      <c r="G88" s="115"/>
      <c r="H88" s="48" t="s">
        <v>92</v>
      </c>
      <c r="I88" s="48"/>
      <c r="J88" s="48"/>
      <c r="K88" s="48"/>
      <c r="L88" s="115"/>
      <c r="M88" s="115"/>
      <c r="N88" s="115"/>
      <c r="O88" s="116"/>
      <c r="P88" s="42"/>
    </row>
    <row r="89" spans="2:16" ht="18.75" customHeight="1" thickBot="1" x14ac:dyDescent="0.3">
      <c r="B89" s="21"/>
      <c r="C89" s="446"/>
      <c r="D89" s="447"/>
      <c r="E89" s="447"/>
      <c r="F89" s="94"/>
      <c r="G89" s="94"/>
      <c r="H89" s="94"/>
      <c r="I89" s="94"/>
      <c r="J89" s="94"/>
      <c r="K89" s="444"/>
      <c r="L89" s="444"/>
      <c r="M89" s="444"/>
      <c r="N89" s="444"/>
      <c r="O89" s="445"/>
      <c r="P89" s="44"/>
    </row>
    <row r="90" spans="2:16" ht="13.5" thickBot="1" x14ac:dyDescent="0.25">
      <c r="B90" s="45"/>
      <c r="C90" s="46"/>
      <c r="D90" s="46"/>
      <c r="E90" s="46"/>
      <c r="F90" s="46"/>
      <c r="G90" s="46"/>
      <c r="H90" s="46"/>
      <c r="I90" s="46"/>
      <c r="J90" s="46"/>
      <c r="K90" s="46"/>
      <c r="L90" s="46"/>
      <c r="M90" s="46"/>
      <c r="N90" s="46"/>
      <c r="O90" s="46"/>
      <c r="P90" s="47"/>
    </row>
    <row r="91" spans="2:16" ht="13.5" thickTop="1" x14ac:dyDescent="0.2"/>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Jerson Quiroz</cp:lastModifiedBy>
  <cp:revision/>
  <dcterms:created xsi:type="dcterms:W3CDTF">2006-06-27T16:47:25Z</dcterms:created>
  <dcterms:modified xsi:type="dcterms:W3CDTF">2026-08-25T13:49:22Z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