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FREDY BASTIDAS\14. ALCALDIA MPAL SUCRE CAUCA - CONTRATACIÓN\CONTRATACIÓN 2026\3. SELECCIÓN ABREVIADA\1. MENOR CUANTIA\1. OBRA PÚBLICA\1. INFRAESTRUCTURA EDUCATIVA\"/>
    </mc:Choice>
  </mc:AlternateContent>
  <xr:revisionPtr revIDLastSave="0" documentId="13_ncr:1_{E7723B5F-61C1-465C-9887-BC3AE8AF337E}" xr6:coauthVersionLast="47" xr6:coauthVersionMax="47" xr10:uidLastSave="{00000000-0000-0000-0000-000000000000}"/>
  <bookViews>
    <workbookView xWindow="-120" yWindow="-120" windowWidth="29040" windowHeight="15720" tabRatio="825" xr2:uid="{00000000-000D-0000-FFFF-FFFF00000000}"/>
  </bookViews>
  <sheets>
    <sheet name="Presupuesto oficial entidad" sheetId="23" r:id="rId1"/>
    <sheet name="Presupuesto oficial proponente" sheetId="24" r:id="rId2"/>
    <sheet name="INDICAR CÓDIGO DEL ITEM DE PAGO" sheetId="25" r:id="rId3"/>
  </sheets>
  <definedNames>
    <definedName name="_xlnm.Print_Area" localSheetId="0">'Presupuesto oficial entidad'!$A$1:$J$393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86" i="23" l="1"/>
  <c r="I382" i="23"/>
  <c r="I367" i="23"/>
  <c r="I357" i="23"/>
  <c r="I341" i="23"/>
  <c r="I338" i="23"/>
  <c r="I332" i="23"/>
  <c r="I319" i="23"/>
  <c r="I314" i="23"/>
  <c r="I284" i="23"/>
  <c r="I269" i="23"/>
  <c r="I258" i="23"/>
  <c r="I248" i="23"/>
  <c r="I233" i="23"/>
  <c r="I192" i="23"/>
  <c r="I179" i="23"/>
  <c r="I163" i="23"/>
  <c r="I153" i="23"/>
  <c r="I147" i="23"/>
  <c r="I128" i="23"/>
  <c r="I114" i="23"/>
  <c r="I108" i="23"/>
  <c r="I86" i="23"/>
  <c r="I62" i="23"/>
  <c r="K62" i="23"/>
  <c r="K86" i="23" s="1"/>
  <c r="K108" i="23" s="1"/>
  <c r="K114" i="23" s="1"/>
  <c r="K128" i="23" s="1"/>
  <c r="K39" i="23"/>
  <c r="J39" i="23" s="1"/>
  <c r="J287" i="23"/>
  <c r="J288" i="23"/>
  <c r="J28" i="23"/>
  <c r="J17" i="23"/>
  <c r="I298" i="23"/>
  <c r="I279" i="23"/>
  <c r="I224" i="23"/>
  <c r="I212" i="23"/>
  <c r="I202" i="23"/>
  <c r="I170" i="23"/>
  <c r="I123" i="23"/>
  <c r="I92" i="23"/>
  <c r="I48" i="23"/>
  <c r="I38" i="23"/>
  <c r="K153" i="23" l="1"/>
  <c r="K147" i="23"/>
  <c r="J62" i="23"/>
  <c r="J128" i="23"/>
  <c r="J108" i="23"/>
  <c r="K49" i="23"/>
  <c r="J153" i="23"/>
  <c r="J147" i="23"/>
  <c r="J114" i="23"/>
  <c r="J86" i="23"/>
  <c r="J49" i="23" l="1"/>
  <c r="K93" i="23"/>
  <c r="K179" i="23"/>
  <c r="K163" i="23"/>
  <c r="J163" i="23" s="1"/>
  <c r="K192" i="23" l="1"/>
  <c r="J179" i="23"/>
  <c r="K124" i="23"/>
  <c r="J124" i="23" s="1"/>
  <c r="J93" i="23"/>
  <c r="K171" i="23"/>
  <c r="J372" i="23"/>
  <c r="I373" i="23" s="1"/>
  <c r="J368" i="23"/>
  <c r="J366" i="23"/>
  <c r="J362" i="23"/>
  <c r="J361" i="23"/>
  <c r="I363" i="23" s="1"/>
  <c r="J350" i="23"/>
  <c r="J351" i="23"/>
  <c r="J352" i="23"/>
  <c r="J353" i="23"/>
  <c r="J354" i="23"/>
  <c r="J355" i="23"/>
  <c r="J356" i="23"/>
  <c r="J349" i="23"/>
  <c r="J339" i="23"/>
  <c r="J340" i="23"/>
  <c r="J342" i="23"/>
  <c r="J343" i="23"/>
  <c r="J344" i="23"/>
  <c r="J345" i="23"/>
  <c r="J337" i="23"/>
  <c r="J328" i="23"/>
  <c r="J329" i="23"/>
  <c r="J330" i="23"/>
  <c r="J331" i="23"/>
  <c r="J333" i="23"/>
  <c r="J327" i="23"/>
  <c r="J320" i="23"/>
  <c r="J318" i="23"/>
  <c r="J307" i="23"/>
  <c r="J308" i="23"/>
  <c r="J309" i="23"/>
  <c r="J310" i="23"/>
  <c r="J311" i="23"/>
  <c r="J312" i="23"/>
  <c r="J313" i="23"/>
  <c r="J306" i="23"/>
  <c r="J297" i="23"/>
  <c r="J298" i="23"/>
  <c r="J300" i="23"/>
  <c r="J301" i="23"/>
  <c r="J302" i="23"/>
  <c r="J296" i="23"/>
  <c r="J279" i="23"/>
  <c r="J281" i="23"/>
  <c r="J282" i="23"/>
  <c r="J283" i="23"/>
  <c r="J285" i="23"/>
  <c r="J286" i="23"/>
  <c r="J289" i="23"/>
  <c r="J278" i="23"/>
  <c r="J274" i="23"/>
  <c r="I275" i="23" s="1"/>
  <c r="J270" i="23"/>
  <c r="J268" i="23"/>
  <c r="J264" i="23"/>
  <c r="I265" i="23" s="1"/>
  <c r="J263" i="23"/>
  <c r="J254" i="23"/>
  <c r="J255" i="23"/>
  <c r="J256" i="23"/>
  <c r="J257" i="23"/>
  <c r="J259" i="23"/>
  <c r="J253" i="23"/>
  <c r="J247" i="23"/>
  <c r="J249" i="23"/>
  <c r="J246" i="23"/>
  <c r="J242" i="23"/>
  <c r="J241" i="23"/>
  <c r="I243" i="23" s="1"/>
  <c r="J234" i="23"/>
  <c r="J232" i="23"/>
  <c r="J223" i="23"/>
  <c r="J224" i="23"/>
  <c r="J226" i="23"/>
  <c r="J227" i="23"/>
  <c r="J228" i="23"/>
  <c r="J222" i="23"/>
  <c r="J211" i="23"/>
  <c r="J212" i="23"/>
  <c r="J214" i="23"/>
  <c r="J215" i="23"/>
  <c r="J216" i="23"/>
  <c r="J217" i="23"/>
  <c r="J218" i="23"/>
  <c r="J210" i="23"/>
  <c r="J205" i="23"/>
  <c r="J201" i="23"/>
  <c r="J202" i="23"/>
  <c r="J204" i="23"/>
  <c r="J206" i="23"/>
  <c r="J200" i="23"/>
  <c r="J193" i="23"/>
  <c r="J191" i="23"/>
  <c r="J187" i="23"/>
  <c r="I188" i="23" s="1"/>
  <c r="I181" i="23"/>
  <c r="J180" i="23"/>
  <c r="J178" i="23"/>
  <c r="J169" i="23"/>
  <c r="J170" i="23"/>
  <c r="J172" i="23"/>
  <c r="J173" i="23"/>
  <c r="J174" i="23"/>
  <c r="J168" i="23"/>
  <c r="J164" i="23"/>
  <c r="J162" i="23"/>
  <c r="J161" i="23"/>
  <c r="I165" i="23" s="1"/>
  <c r="J154" i="23"/>
  <c r="J152" i="23"/>
  <c r="J146" i="23"/>
  <c r="J148" i="23"/>
  <c r="J145" i="23"/>
  <c r="I149" i="23" s="1"/>
  <c r="J141" i="23"/>
  <c r="J140" i="23"/>
  <c r="I142" i="23" s="1"/>
  <c r="J136" i="23"/>
  <c r="J135" i="23"/>
  <c r="I137" i="23" s="1"/>
  <c r="J134" i="23"/>
  <c r="J123" i="23"/>
  <c r="J125" i="23"/>
  <c r="J126" i="23"/>
  <c r="J127" i="23"/>
  <c r="J129" i="23"/>
  <c r="J130" i="23"/>
  <c r="J122" i="23"/>
  <c r="J115" i="23"/>
  <c r="J113" i="23"/>
  <c r="J107" i="23"/>
  <c r="I110" i="23" s="1"/>
  <c r="J109" i="23"/>
  <c r="J106" i="23"/>
  <c r="J101" i="23"/>
  <c r="J102" i="23"/>
  <c r="J100" i="23"/>
  <c r="I103" i="23" s="1"/>
  <c r="J91" i="23"/>
  <c r="J92" i="23"/>
  <c r="J94" i="23"/>
  <c r="J95" i="23"/>
  <c r="J96" i="23"/>
  <c r="J90" i="23"/>
  <c r="J84" i="23"/>
  <c r="I87" i="23" s="1"/>
  <c r="J85" i="23"/>
  <c r="J83" i="23"/>
  <c r="J77" i="23"/>
  <c r="J78" i="23"/>
  <c r="J79" i="23"/>
  <c r="J76" i="23"/>
  <c r="I80" i="23" s="1"/>
  <c r="J72" i="23"/>
  <c r="J71" i="23"/>
  <c r="I73" i="23" s="1"/>
  <c r="J63" i="23"/>
  <c r="J61" i="23"/>
  <c r="J57" i="23"/>
  <c r="J56" i="23"/>
  <c r="I58" i="23" s="1"/>
  <c r="J51" i="23"/>
  <c r="J40" i="23"/>
  <c r="J47" i="23"/>
  <c r="J48" i="23"/>
  <c r="J50" i="23"/>
  <c r="J52" i="23"/>
  <c r="J46" i="23"/>
  <c r="J42" i="23"/>
  <c r="J37" i="23"/>
  <c r="J38" i="23"/>
  <c r="J41" i="23"/>
  <c r="J36" i="23"/>
  <c r="J29" i="23"/>
  <c r="J27" i="23"/>
  <c r="J23" i="23"/>
  <c r="J22" i="23"/>
  <c r="I24" i="23" s="1"/>
  <c r="J16" i="23"/>
  <c r="J18" i="23"/>
  <c r="J15" i="23"/>
  <c r="I19" i="23" l="1"/>
  <c r="I97" i="23"/>
  <c r="I53" i="23"/>
  <c r="J171" i="23"/>
  <c r="I175" i="23" s="1"/>
  <c r="I182" i="23" s="1"/>
  <c r="K203" i="23"/>
  <c r="I131" i="23"/>
  <c r="J192" i="23"/>
  <c r="K233" i="23"/>
  <c r="I194" i="23"/>
  <c r="I195" i="23" s="1"/>
  <c r="I155" i="23"/>
  <c r="I156" i="23" s="1"/>
  <c r="I116" i="23"/>
  <c r="I64" i="23"/>
  <c r="I30" i="23"/>
  <c r="I31" i="23"/>
  <c r="I43" i="23"/>
  <c r="I66" i="23" s="1"/>
  <c r="I34" i="23"/>
  <c r="I69" i="23" s="1"/>
  <c r="I120" i="23" s="1"/>
  <c r="I159" i="23" s="1"/>
  <c r="I185" i="23" s="1"/>
  <c r="I198" i="23" s="1"/>
  <c r="I239" i="23" s="1"/>
  <c r="I294" i="23" s="1"/>
  <c r="I325" i="23" s="1"/>
  <c r="J203" i="23" l="1"/>
  <c r="I207" i="23" s="1"/>
  <c r="K213" i="23"/>
  <c r="K248" i="23"/>
  <c r="J233" i="23"/>
  <c r="I235" i="23" s="1"/>
  <c r="I117" i="23"/>
  <c r="K38" i="24"/>
  <c r="K39" i="24" s="1"/>
  <c r="K34" i="24"/>
  <c r="K35" i="24"/>
  <c r="K33" i="24"/>
  <c r="K36" i="24" s="1"/>
  <c r="K24" i="24"/>
  <c r="K25" i="24"/>
  <c r="K26" i="24"/>
  <c r="K27" i="24"/>
  <c r="K28" i="24"/>
  <c r="K29" i="24"/>
  <c r="K30" i="24"/>
  <c r="K23" i="24"/>
  <c r="K31" i="24" s="1"/>
  <c r="K18" i="24"/>
  <c r="K21" i="24" s="1"/>
  <c r="K19" i="24"/>
  <c r="K20" i="24"/>
  <c r="K17" i="24"/>
  <c r="K14" i="24"/>
  <c r="K15" i="24" s="1"/>
  <c r="K16" i="24" s="1"/>
  <c r="K258" i="23" l="1"/>
  <c r="J248" i="23"/>
  <c r="I250" i="23" s="1"/>
  <c r="K225" i="23"/>
  <c r="J213" i="23"/>
  <c r="I219" i="23" s="1"/>
  <c r="J225" i="23" l="1"/>
  <c r="I229" i="23" s="1"/>
  <c r="I236" i="23" s="1"/>
  <c r="K280" i="23"/>
  <c r="K269" i="23"/>
  <c r="J258" i="23"/>
  <c r="I260" i="23" s="1"/>
  <c r="J280" i="23" l="1"/>
  <c r="K299" i="23"/>
  <c r="J299" i="23" s="1"/>
  <c r="I303" i="23" s="1"/>
  <c r="K284" i="23"/>
  <c r="J269" i="23"/>
  <c r="I271" i="23" s="1"/>
  <c r="J284" i="23" l="1"/>
  <c r="K314" i="23"/>
  <c r="I290" i="23"/>
  <c r="I291" i="23" s="1"/>
  <c r="K319" i="23" l="1"/>
  <c r="J314" i="23"/>
  <c r="I315" i="23" s="1"/>
  <c r="K332" i="23" l="1"/>
  <c r="J319" i="23"/>
  <c r="I321" i="23" s="1"/>
  <c r="I322" i="23" s="1"/>
  <c r="J332" i="23" l="1"/>
  <c r="I334" i="23" s="1"/>
  <c r="K338" i="23"/>
  <c r="K341" i="23" l="1"/>
  <c r="J338" i="23"/>
  <c r="J341" i="23" l="1"/>
  <c r="I346" i="23" s="1"/>
  <c r="K357" i="23"/>
  <c r="K367" i="23" l="1"/>
  <c r="J367" i="23" s="1"/>
  <c r="I369" i="23" s="1"/>
  <c r="J357" i="23"/>
  <c r="I358" i="23" s="1"/>
  <c r="I375" i="23" l="1"/>
  <c r="I377" i="23" s="1"/>
</calcChain>
</file>

<file path=xl/sharedStrings.xml><?xml version="1.0" encoding="utf-8"?>
<sst xmlns="http://schemas.openxmlformats.org/spreadsheetml/2006/main" count="1126" uniqueCount="313">
  <si>
    <t xml:space="preserve">ADECUACIONES Y MEJORAMIENTO SEDE CRUCERO BELLO </t>
  </si>
  <si>
    <t xml:space="preserve">DESRIPCION </t>
  </si>
  <si>
    <t>UNIDAD</t>
  </si>
  <si>
    <t xml:space="preserve">CANTIDAD </t>
  </si>
  <si>
    <t>VALOR TOTAL</t>
  </si>
  <si>
    <t>MEJORAMIENTO DE PISOS</t>
  </si>
  <si>
    <t xml:space="preserve">TOTAL COSTO DIRECTO ADECUACIONES Y MEJORAMIENTO SEDE CRUCERO BELLO </t>
  </si>
  <si>
    <t xml:space="preserve"> </t>
  </si>
  <si>
    <t>TOTAL COSTO DIRECTO ADECUACIONES Y MEJORAMIENTO SEDE LA GRANJA</t>
  </si>
  <si>
    <t>UND</t>
  </si>
  <si>
    <t>UTILIDAD</t>
  </si>
  <si>
    <t>DESCRIPCION</t>
  </si>
  <si>
    <t>PORCENTAJE</t>
  </si>
  <si>
    <t>ADMINISTRACIÓN</t>
  </si>
  <si>
    <t>A=</t>
  </si>
  <si>
    <t xml:space="preserve">IMPREVISTO
</t>
  </si>
  <si>
    <t>I=</t>
  </si>
  <si>
    <t xml:space="preserve">UTILIDAD
</t>
  </si>
  <si>
    <t>U=</t>
  </si>
  <si>
    <t>TOTAL A.I.U</t>
  </si>
  <si>
    <t>A.I.U.=</t>
  </si>
  <si>
    <t>ADECUACIONES Y MEJORAMIENTO SEDE LOS DUENDES</t>
  </si>
  <si>
    <t>TOTAL COSTO DIRECTO ADECUACIONES Y MEJORAMIENTO SEDE LOS DUENDES</t>
  </si>
  <si>
    <t>ADECUACIONES Y MEJORAMIENTO SEDE MAZAMORRAS</t>
  </si>
  <si>
    <t>TOTAL COSTO DIRECTO ADECUACIONES Y MEJORAMIENTO SEDE MAZAMORRAS</t>
  </si>
  <si>
    <t>ADECUACIONES Y MEJORAMIENTO SEDE PEÑA BLANCA</t>
  </si>
  <si>
    <t>ADECUACIONES Y MEJORAMIENTO SEDE LOS ALPES</t>
  </si>
  <si>
    <t>TOTAL COSTO DIRECTO ADECUACIONES Y MEJORAMIENTO SEDE LOS ALPES</t>
  </si>
  <si>
    <t>ADECUACIONES Y MEJORAMIENTO SEDE LA CEJA</t>
  </si>
  <si>
    <t>TOTAL COSTO DIRECTO ADECUACIONES Y MEJORAMIENTO SEDE LA CEJA</t>
  </si>
  <si>
    <t>ADECUACIONES Y MEJORAMIENTO SEDE EL TESORO</t>
  </si>
  <si>
    <t>KG</t>
  </si>
  <si>
    <t>Kg</t>
  </si>
  <si>
    <t>IV. MANO DE OBRA</t>
  </si>
  <si>
    <t>PRESTACIONES</t>
  </si>
  <si>
    <t>DEMOLICIONES</t>
  </si>
  <si>
    <t>No
ITEM</t>
  </si>
  <si>
    <t>RENDIMIENTO</t>
  </si>
  <si>
    <t>Demolición de pisos y andenes en concreto. incluye retiro</t>
  </si>
  <si>
    <t>APU`s</t>
  </si>
  <si>
    <t>Cargue de material RCD</t>
  </si>
  <si>
    <t>Disposicion de material RCD</t>
  </si>
  <si>
    <t>Acarreo de material RCD</t>
  </si>
  <si>
    <t>Cotizacion</t>
  </si>
  <si>
    <t>Alistado para piso en mortero 1:4 impermeabilizado. e=0.03 m</t>
  </si>
  <si>
    <t>1.06.0576</t>
  </si>
  <si>
    <t>1.07.0393</t>
  </si>
  <si>
    <t>Suministro e Intalacion de piso cerámica tráfico 4, formato 45 x 45 cm.</t>
  </si>
  <si>
    <t>SUBTOTAL CAPITULO 2  MEJORAMIENTO DE PISOS</t>
  </si>
  <si>
    <t>Excavaciones varias en material común en seco</t>
  </si>
  <si>
    <t>3.01.0212</t>
  </si>
  <si>
    <t>M</t>
  </si>
  <si>
    <t>VIA DE ACCESO</t>
  </si>
  <si>
    <t>Localización y replanteo via de acceso</t>
  </si>
  <si>
    <t>Cargue de material comun</t>
  </si>
  <si>
    <t>Acarreo de material comun</t>
  </si>
  <si>
    <t>Disposicion de material comun</t>
  </si>
  <si>
    <t>SUBTOTAL CAPITULO 1 DEMOLICIONES</t>
  </si>
  <si>
    <t>SUBTOTAL VIA DE ACCESO</t>
  </si>
  <si>
    <t>ANDEN PARA CONTROL DE LLUVIAS</t>
  </si>
  <si>
    <t>1.03.0377</t>
  </si>
  <si>
    <t>Relleno y compactación con material del sitio</t>
  </si>
  <si>
    <t>REPARACION DE MUROS</t>
  </si>
  <si>
    <t>Abuzardado y limpieza del muro</t>
  </si>
  <si>
    <t>Pañete para muros con mortero 1:3. espesor 1.5 cm.</t>
  </si>
  <si>
    <t>1.08.0403</t>
  </si>
  <si>
    <t>1.09.0618</t>
  </si>
  <si>
    <t>APU´s</t>
  </si>
  <si>
    <t>SUBTOTAL REPARACION DE MUROS</t>
  </si>
  <si>
    <t>ADECUACIONES Y MEJORAMIENTO SEDE BAUTISTA</t>
  </si>
  <si>
    <t xml:space="preserve">TOTAL COSTO DIRECTO ADECUACIONES Y MEJORAMIENTO SEDE BAUTISTA </t>
  </si>
  <si>
    <t>ADECUACIONES Y MEJORAMIENTO SEDE LA GRANJA</t>
  </si>
  <si>
    <t>SUBTOTAL MEJORAMIENTO DE PISOS</t>
  </si>
  <si>
    <t>REPARACION HIDRSANITARIA</t>
  </si>
  <si>
    <t>Excavacion manual de 0,3* 0,5</t>
  </si>
  <si>
    <t>Mts</t>
  </si>
  <si>
    <t>Suminstro e instalacion de tuberia sanitaria 3"</t>
  </si>
  <si>
    <t xml:space="preserve">Relleno con material seleccionado de la excavación compactado mecánicamente </t>
  </si>
  <si>
    <t>4.03.0094</t>
  </si>
  <si>
    <t>Suministro, colocación y compactación de relleno tipo arena de peña para cimentación de tubería PVC. Incluye transporte hasta 5 km.</t>
  </si>
  <si>
    <t>3.03.0215</t>
  </si>
  <si>
    <t>Mtys</t>
  </si>
  <si>
    <t>REPARACION CANALES E INSTALACION DE BAJANTES LLUVIA</t>
  </si>
  <si>
    <t>Mantenimiento canales existentes</t>
  </si>
  <si>
    <t>Suministro e instalacion de bajante aguas lluvia tubería PVC 4"</t>
  </si>
  <si>
    <t>Suministro e Instalación de canales 4" incluye soportes y accesorios</t>
  </si>
  <si>
    <t>SUBTOTAL REPARACION CANALES E INSTALACION DE BAJANTES LLUVIA</t>
  </si>
  <si>
    <t xml:space="preserve">Localización y replanteo </t>
  </si>
  <si>
    <t>CONTRUCCION DE ANDEN PARA CONROL DE LLUVIAS PARTE TRASERA</t>
  </si>
  <si>
    <t>SUBTOTAL CONTRUCCION DE ANDEN PARA CONROL DE LLUVIAS PARTE TRASERA</t>
  </si>
  <si>
    <t>MANTENIMIENTO Y REPARACION DE CERCHAS.</t>
  </si>
  <si>
    <t>1.09.0414</t>
  </si>
  <si>
    <t>MANTENIMIENTO Y REPARACION DE PUERTAS Y VENTANAS</t>
  </si>
  <si>
    <t>Limpieza de puertas y ventanas con Grata electrica</t>
  </si>
  <si>
    <t>Aplicación de pintura tipo esmalte para carpintería metálica por m. a=0,20 m. Incluye anticorrosivo.</t>
  </si>
  <si>
    <t>SUBTOTAL MANTENIMIENTO Y REPARACION DE PUERTAS Y VENTANAS</t>
  </si>
  <si>
    <t>Relleno y compactación en recebo incluye transporte</t>
  </si>
  <si>
    <t>1.03.0378</t>
  </si>
  <si>
    <t>Acero de refuerzo 260 MPa (37000 psi), incluye amarre, figurado e instalación</t>
  </si>
  <si>
    <t>1.04.0382</t>
  </si>
  <si>
    <t>Transporte de acero por peso</t>
  </si>
  <si>
    <t>Concreto estructural clase D (21MPa, 3000 psi) para muros, alcantarillas, box. Incluye formaleta</t>
  </si>
  <si>
    <t>Suministro e intalacion de tuberia de 3" para aliviaderos de presion</t>
  </si>
  <si>
    <t>1,1,</t>
  </si>
  <si>
    <t>SUBTOTAL MURO DE CONTECNCION</t>
  </si>
  <si>
    <t>CONTROL DE AGUAS LLUVIAS CON CANALETAS</t>
  </si>
  <si>
    <t>SUBTOTAL CONTROL DE AGUAS LLUVIAS CON CANALETAS</t>
  </si>
  <si>
    <t xml:space="preserve">CAMBIO DE INODORO </t>
  </si>
  <si>
    <t>Retiro sanitario existente</t>
  </si>
  <si>
    <t>Suministro e instalacion Tasa sanitario institucional para fluxómetro</t>
  </si>
  <si>
    <t>Und</t>
  </si>
  <si>
    <t>1.15.0495</t>
  </si>
  <si>
    <t xml:space="preserve">SUBTOTAL CAMBIO DE INODORO </t>
  </si>
  <si>
    <t>CAMBIO DE CUBIERTA</t>
  </si>
  <si>
    <t>Retiro de cubierta existente</t>
  </si>
  <si>
    <t>1.13.0133</t>
  </si>
  <si>
    <t>Transporte de teja termoacustica</t>
  </si>
  <si>
    <t>Instalacion de teja termoacustica</t>
  </si>
  <si>
    <t>Suministro de teja termoacústica incluye soporte de fijación</t>
  </si>
  <si>
    <t>SUBTOTAL CAMBIO DE CUBIERTA</t>
  </si>
  <si>
    <t>Cerramiento en malla eslabonada h=1,5m calibre 10, ojo 2"x 2", con tubería redonda galvanizada d=1,5" espesor 2 mm con tapa, angulo 2" x 3/16", platina 1/2" x 1/8", 3 hilos de alambre de púas en la parte superior y pintada con esmalte color aluminio cromado. Incluye excavación para cimentación,  viga de cimiento con refzo sección 0,25m x 0,25m, columnas  reforzada sección 0,2m x 0,15m,  h= 0,5m separadas cada 2m y muro en ladrillo limpio # 10 en soga h=0,5m.</t>
  </si>
  <si>
    <t>MTS</t>
  </si>
  <si>
    <t>1.10.0344</t>
  </si>
  <si>
    <t>1.13.0130</t>
  </si>
  <si>
    <t>Instalacion de teja termoacustica en el salon de clases y el baño</t>
  </si>
  <si>
    <t>Suministro de teja colonial en fibrocemento incluye accesorios de anclaje</t>
  </si>
  <si>
    <t>CERRAMIENTO PERIMETRO Y CUBIERTA</t>
  </si>
  <si>
    <t>SUBTOTAL CERRAMIENTO PERIMETRO Y CUBIERTA</t>
  </si>
  <si>
    <t>SUBTOTAL RAMPA DE ACCESO SALON DE CLSES AL RESTAURANTE</t>
  </si>
  <si>
    <t>TOTAL COSTO DIRECTO ADECUACIONES Y MEJORAMIENTO SEDE PEÑA BLANCA</t>
  </si>
  <si>
    <t>CERRAMIENTO PERIMETRO</t>
  </si>
  <si>
    <t>SUBTOTAL CERRAMIENTO PERIMETRO</t>
  </si>
  <si>
    <t>Placa base en concreto de 21 MPa (3000 PSI)  E=0.10 m. Incluye malla electrosoldada.</t>
  </si>
  <si>
    <t>1.06.0580</t>
  </si>
  <si>
    <t>SUBTOTAL RAMPA DE ACCESO A LA ESCUELA</t>
  </si>
  <si>
    <t>Concreto 3000 PSI (1:2:3)</t>
  </si>
  <si>
    <t>3.06.0206</t>
  </si>
  <si>
    <t>Pasamanos</t>
  </si>
  <si>
    <t>CUNETA PARA CONTROL DE LLUVIAS</t>
  </si>
  <si>
    <t>Cunetas de concreto clase F vaciada in situ; no incluye conformación de la superficie de apoyo</t>
  </si>
  <si>
    <t>SUBTOTAL CUNETA PARA CONTROL DE LLUVIAS</t>
  </si>
  <si>
    <t>SUBTOTALRAMPA DE ACCESO SALON DE CLSES AL RESTAURANTE</t>
  </si>
  <si>
    <t>Limpieza de cerchas con Grata electrica</t>
  </si>
  <si>
    <t>REPARACION DE CERCHAS</t>
  </si>
  <si>
    <t>APU´S</t>
  </si>
  <si>
    <t>SUBTOTAL CAMBIO DE BATERIAS SANITARIAS</t>
  </si>
  <si>
    <t>CAMBIO DE TASAS SANITARIAS</t>
  </si>
  <si>
    <t>ADECUACION DE LA CUBIERTA DE LOS BAÑOS</t>
  </si>
  <si>
    <t>M²</t>
  </si>
  <si>
    <t>Suministro e instalacion Tasa sanitario institucional para fluxómetro, incluye accesorios</t>
  </si>
  <si>
    <t>SUBTOTAL ADECUACION DE LA CUBIERTA DE LOS BAÑOS</t>
  </si>
  <si>
    <t>Suministro de alambre electrico centelsa Nº 12</t>
  </si>
  <si>
    <t>Instalacion de 3 hilos de alambre electrico Nº 12</t>
  </si>
  <si>
    <t xml:space="preserve">Suministro de caja electrica 2 * 4 </t>
  </si>
  <si>
    <t>und</t>
  </si>
  <si>
    <t xml:space="preserve">Instalacion de caja electrica 2*4 </t>
  </si>
  <si>
    <t>Suministro caja octogonal 2*4</t>
  </si>
  <si>
    <t xml:space="preserve">Instalacion de caja octogonal 2*4 </t>
  </si>
  <si>
    <t>SUBTOTAL OPTIMIZACION RED ELECTRICA INTERNA</t>
  </si>
  <si>
    <t>OPTIMIZACION RED ELECTRICA INTERNA</t>
  </si>
  <si>
    <t>TOTAL COSTO DIRECTO ADECUACIONES Y MEJORAMIENTO SEDE EL TESORO</t>
  </si>
  <si>
    <t xml:space="preserve">Localizacion y replanteo </t>
  </si>
  <si>
    <t>Localización y replanteo para edificaciones</t>
  </si>
  <si>
    <t>1.01.0361</t>
  </si>
  <si>
    <t>1.17.0569</t>
  </si>
  <si>
    <t>Suministro de enchape Pared cerámica de 20x30cm</t>
  </si>
  <si>
    <t>Instalacion de enchape pared ceramica de 20 x 30 Cm</t>
  </si>
  <si>
    <t>Suministro de pegacor en presentacion de 25 Kg</t>
  </si>
  <si>
    <t>Transporte de enchape pared ceramica de 20 x 30 Cm y pegacor</t>
  </si>
  <si>
    <t>OPTIMIZACION DE BAÑOS (orinales) DE LOS NIÑOS</t>
  </si>
  <si>
    <t>SUBTOTAL OPTIMIZACION DE BAÑOS (orinales) DE LOS NIÑOS</t>
  </si>
  <si>
    <t>OPTIMIZACION DE MUROS INTERNOS Y EXTERNOS</t>
  </si>
  <si>
    <t>1.08.0402</t>
  </si>
  <si>
    <t>Aplicación de pañete impermeabilizado para muros con mortero 1:3. espesor 1.5 cm.</t>
  </si>
  <si>
    <t>SUBTOTAL OPTIMIZACION DE MUROS INTERNOS Y EXTERNOS</t>
  </si>
  <si>
    <t>ANDEN DE TRANSITO Y CONTROL DE LLUVIAS</t>
  </si>
  <si>
    <t>SUBTOTAL ANDEN DE TRANSITO Y CONTROL DE LLUVIAS</t>
  </si>
  <si>
    <t>Suministro de tuberia conduit 3/4" incluye curvas del mismo diametro</t>
  </si>
  <si>
    <t>Acometida eléctrica interna (tablero a tablero)  3#12 tubería conduit 3/4" (2 PUNTOS)</t>
  </si>
  <si>
    <t>Suministro de lavamanos con grifería y accesorios.</t>
  </si>
  <si>
    <t>Transporte de lavamanos con grifería y accesorios.</t>
  </si>
  <si>
    <t>Instalacion de  lavamanos con grifería y accesorios.</t>
  </si>
  <si>
    <t>Suministro de tuberia p.v.c. 1/2"</t>
  </si>
  <si>
    <t>Suministro de TEE 1/2" de presion p.v.c.</t>
  </si>
  <si>
    <t>Suministro de codo 1/2" de presion p.v.c.</t>
  </si>
  <si>
    <t>suministro de llves para paso de agua</t>
  </si>
  <si>
    <t>Instalacion de accesorios para optimizar la red hidraulica del orinal</t>
  </si>
  <si>
    <t>REPARACION ORINAL DE NIÑOS</t>
  </si>
  <si>
    <t>SUBTOTAL REPARACION ORINAL DE NIÑOS</t>
  </si>
  <si>
    <t>TOTAL COSTO DIRECTO ADECUACIONES Y MEJORAMIENTO SEDE LLANADAS</t>
  </si>
  <si>
    <t>OPTIMIZACION RED ELECTRICA</t>
  </si>
  <si>
    <t>SUBTOTAL OPTIMIZACION RED ELECTRICA</t>
  </si>
  <si>
    <t>OPTIMIZACION SANITARIO NIÑOS</t>
  </si>
  <si>
    <t>SUBTOTAL OPTIMIZACION SANITARIO NIÑOS</t>
  </si>
  <si>
    <t>RAMPA DE ACCESO SALON DE CLASES AL RESTAURANTE</t>
  </si>
  <si>
    <t xml:space="preserve">APLICACIÓN DE PINTURA </t>
  </si>
  <si>
    <t>Suministro de pintura en Vinilo T1 sobre pañete</t>
  </si>
  <si>
    <t>Transporte de pintura en Vinilo T1 sobre pañete</t>
  </si>
  <si>
    <t>Aplicación de pintura en Vinilo T1 sobre pañete</t>
  </si>
  <si>
    <t xml:space="preserve">SUBTOTAL APLICACIÓN DE PINTURA </t>
  </si>
  <si>
    <t>APUS</t>
  </si>
  <si>
    <t>GAL</t>
  </si>
  <si>
    <t>SUBTOTAL REPARACION HIDRSANITARIA</t>
  </si>
  <si>
    <r>
      <t>M</t>
    </r>
    <r>
      <rPr>
        <sz val="11"/>
        <color theme="1"/>
        <rFont val="Calibri"/>
        <family val="2"/>
      </rPr>
      <t>²</t>
    </r>
  </si>
  <si>
    <r>
      <t>M</t>
    </r>
    <r>
      <rPr>
        <sz val="11"/>
        <color theme="1"/>
        <rFont val="Calibri"/>
        <family val="2"/>
      </rPr>
      <t>³</t>
    </r>
  </si>
  <si>
    <r>
      <t>M</t>
    </r>
    <r>
      <rPr>
        <sz val="11"/>
        <color theme="1"/>
        <rFont val="Calibri"/>
        <family val="2"/>
      </rPr>
      <t>³</t>
    </r>
    <r>
      <rPr>
        <sz val="11"/>
        <color theme="1"/>
        <rFont val="Arial"/>
        <family val="2"/>
        <scheme val="minor"/>
      </rPr>
      <t>-K</t>
    </r>
  </si>
  <si>
    <r>
      <t>M</t>
    </r>
    <r>
      <rPr>
        <sz val="11"/>
        <color rgb="FF000000"/>
        <rFont val="Calibri"/>
        <family val="2"/>
      </rPr>
      <t>²</t>
    </r>
  </si>
  <si>
    <r>
      <t>M</t>
    </r>
    <r>
      <rPr>
        <sz val="11"/>
        <rFont val="Calibri"/>
        <family val="2"/>
      </rPr>
      <t>²</t>
    </r>
  </si>
  <si>
    <r>
      <t>KG-M</t>
    </r>
    <r>
      <rPr>
        <sz val="11"/>
        <rFont val="Calibri"/>
        <family val="2"/>
      </rPr>
      <t>³</t>
    </r>
  </si>
  <si>
    <r>
      <t>M</t>
    </r>
    <r>
      <rPr>
        <sz val="11"/>
        <rFont val="Calibri"/>
        <family val="2"/>
      </rPr>
      <t>³</t>
    </r>
  </si>
  <si>
    <t xml:space="preserve">RAMPA DE ACCESO A LA ESCUELA </t>
  </si>
  <si>
    <t xml:space="preserve">ADECUACIONES Y MEJORAMIENTO SEDE LLANADAS </t>
  </si>
  <si>
    <t>Transporte elementos de control de lluvia</t>
  </si>
  <si>
    <t>Suministro transporte e instalacion de vidrio de 5 mm incluye silicona de sellado en ventanas</t>
  </si>
  <si>
    <t>Transporte de pintura tipo esmalte,</t>
  </si>
  <si>
    <t>Transporte de elementos de control de lluvia</t>
  </si>
  <si>
    <t>MURO DE CONTENCION</t>
  </si>
  <si>
    <t>Transporte de elementos electricos</t>
  </si>
  <si>
    <t>Transporte de elementos para reparar orinal de niños</t>
  </si>
  <si>
    <t>Transporte de elemetos de red hidraulica</t>
  </si>
  <si>
    <t>Transporte de elemetos de red electrica</t>
  </si>
  <si>
    <t>Suministro transporte e instalacion Tasa sanitario institucional para fluxómetro, incluye accesorios</t>
  </si>
  <si>
    <t>CONSTRUCCION DE ESTRUCTURA DE SOPORTE TANQUE ELEVADO</t>
  </si>
  <si>
    <t>Suministro tanque 1000 litros</t>
  </si>
  <si>
    <t>Transporte de tanque 1000 litros</t>
  </si>
  <si>
    <t>Instalacion de tanque 1000 incluye accesorios</t>
  </si>
  <si>
    <t>OPTIMIZACION RED HIDRAULICA ORINAL DE NIÑOS</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</si>
  <si>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</si>
  <si>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</si>
  <si>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</si>
  <si>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</si>
  <si>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</si>
  <si>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</si>
  <si>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</si>
  <si>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</si>
  <si>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</si>
  <si>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</si>
  <si>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</si>
  <si>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</si>
  <si>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</si>
  <si>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</si>
  <si>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</si>
  <si>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UND.</t>
  </si>
  <si>
    <t>CANTIDAD</t>
  </si>
  <si>
    <t>VALOR UNITARIO</t>
  </si>
  <si>
    <t xml:space="preserve">VALOR TOTAL                                </t>
  </si>
  <si>
    <t>GENERAL</t>
  </si>
  <si>
    <t>PARTICULAR</t>
  </si>
  <si>
    <t>Subtotal</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</si>
  <si>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</si>
  <si>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</si>
  <si>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</si>
  <si>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</si>
  <si>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</si>
  <si>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</si>
  <si>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1"/>
        <rFont val="Verdana"/>
        <family val="2"/>
      </rPr>
      <t>NOTA 3:</t>
    </r>
    <r>
      <rPr>
        <sz val="11"/>
        <rFont val="Verdana"/>
        <family val="2"/>
      </rPr>
      <t xml:space="preserve"> El A.I.U y su discriminación deben estar en porcentaje (%). </t>
    </r>
  </si>
  <si>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</si>
  <si>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</si>
  <si>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</si>
  <si>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</si>
  <si>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</si>
  <si>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</si>
  <si>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</si>
  <si>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</si>
  <si>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</si>
  <si>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</si>
  <si>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</si>
  <si>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</si>
  <si>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</si>
  <si>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</si>
  <si>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</si>
  <si>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</si>
  <si>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</si>
  <si>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</si>
  <si>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I. EQUIPO</t>
  </si>
  <si>
    <t>MARCA</t>
  </si>
  <si>
    <t>TIPO</t>
  </si>
  <si>
    <t>TARIFA/HORA</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</si>
  <si>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</si>
  <si>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</si>
  <si>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</si>
  <si>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</si>
  <si>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</si>
  <si>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</si>
  <si>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</si>
  <si>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</si>
  <si>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</si>
  <si>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</si>
  <si>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</si>
  <si>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</si>
  <si>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</si>
  <si>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</si>
  <si>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</si>
  <si>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</si>
  <si>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</si>
  <si>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</si>
  <si>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</si>
  <si>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</si>
  <si>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</si>
  <si>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</si>
  <si>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</si>
  <si>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</si>
  <si>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</si>
  <si>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</si>
  <si>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</si>
  <si>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</si>
  <si>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</si>
  <si>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General</t>
  </si>
  <si>
    <t>Particular</t>
  </si>
  <si>
    <t>Especificaciones</t>
  </si>
  <si>
    <t>XXXX</t>
  </si>
  <si>
    <t xml:space="preserve">NOTA 1:  Se debe tener en cuenta que el PRECIO UNITARIO incluye el valor de A.I.U.  </t>
  </si>
  <si>
    <t>SUBTOTAL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</si>
</sst>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0.00_-;\-&quot;$&quot;* #,##0.00_-;_-&quot;$&quot;* &quot;-&quot;??_-;_-@_-"/>
    <numFmt numFmtId="165" formatCode="_-&quot;$&quot;* #,##0_-;\-&quot;$&quot;* #,##0_-;_-&quot;$&quot;* &quot;-&quot;??_-;_-@_-"/>
    <numFmt numFmtId="166" formatCode="_([$$-240A]\ * #,##0.00_);_([$$-240A]\ * \(#,##0.00\);_([$$-240A]\ * &quot;-&quot;??_);_(@_)"/>
    <numFmt numFmtId="167" formatCode="_-[$$-240A]\ * #,##0.00_ ;_-[$$-240A]\ * \-#,##0.00\ ;_-[$$-240A]\ * &quot;-&quot;??_ ;_-@_ "/>
    <numFmt numFmtId="168" formatCode="_-[$$-240A]* #,##0.00_-;\-[$$-240A]* #,##0.00_-;_-[$$-240A]* &quot;-&quot;??_-;_-@_-"/>
    <numFmt numFmtId="169" formatCode="_(* #,##0.00_);_(* \(#,##0.00\);_(* &quot;-&quot;??_);_(@_)"/>
    <numFmt numFmtId="170" formatCode="0.0%"/>
    <numFmt numFmtId="171" formatCode="0.0"/>
    <numFmt numFmtId="172" formatCode="_-&quot;$&quot;* #,##0.0_-;\-&quot;$&quot;* #,##0.0_-;_-&quot;$&quot;* &quot;-&quot;??_-;_-@_-"/>
    <numFmt numFmtId="173" formatCode="_ &quot;$&quot;\ * #,##0_ ;_ &quot;$&quot;\ * \-#,##0_ ;_ &quot;$&quot;\ * &quot;-&quot;_ ;_ @_ "/>
    <numFmt numFmtId="174" formatCode="&quot;$&quot;\ #,##0.00;[Red]&quot;$&quot;\ \-#,##0.00"/>
    <numFmt numFmtId="175" formatCode="&quot;$&quot;\ #,##0.00_);\(&quot;$&quot;\ #,##0.00\)"/>
    <numFmt numFmtId="176" formatCode="&quot;$&quot;\ #,##0.00"/>
    <numFmt numFmtId="177" formatCode="_-* #,##0.00\ &quot;Pts&quot;_-;\-* #,##0.00\ &quot;Pts&quot;_-;_-* &quot;-&quot;??\ &quot;Pts&quot;_-;_-@_-"/>
    <numFmt numFmtId="178" formatCode="_([$$-240A]\ * #,##0_);_([$$-240A]\ * \(#,##0\);_([$$-240A]\ * &quot;-&quot;??_);_(@_)"/>
    <numFmt numFmtId="179" formatCode="0#.00\ \L\t"/>
    <numFmt numFmtId="180" formatCode="_ [$$-240A]\ * #,##0.00_ ;_ [$$-240A]\ * \-#,##0.00_ ;_ [$$-240A]\ * &quot;-&quot;??_ ;_ @_ "/>
    <numFmt numFmtId="181" formatCode="_ * #,##0.00_ ;_ * \-#,##0.00_ ;_ * &quot;-&quot;??_ ;_ @_ "/>
    <numFmt numFmtId="182" formatCode="_ * #,##0_ ;_ * \-#,##0_ ;_ * &quot;-&quot;??_ ;_ @_ "/>
    <numFmt numFmtId="183" formatCode="_-* #,##0.00\ _€_-;\-* #,##0.00\ _€_-;_-* &quot;-&quot;??\ _€_-;_-@_-"/>
  </numFmts>
  <fonts count="41">
    <font>
      <sz val="10"/>
      <color rgb="FF000000"/>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0"/>
      <color theme="1"/>
      <name val="Arial"/>
      <family val="2"/>
      <scheme val="minor"/>
    </font>
    <font>
      <sz val="10"/>
      <name val="Arial"/>
      <family val="2"/>
    </font>
    <font>
      <sz val="10"/>
      <color rgb="FF000000"/>
      <name val="Arial"/>
      <family val="2"/>
      <scheme val="minor"/>
    </font>
    <font>
      <b/>
      <sz val="10"/>
      <color rgb="FF000000"/>
      <name val="Arial"/>
      <family val="2"/>
      <scheme val="minor"/>
    </font>
    <font>
      <sz val="10"/>
      <color rgb="FF000000"/>
      <name val="Arial"/>
      <family val="2"/>
      <scheme val="minor"/>
    </font>
    <font>
      <sz val="11"/>
      <color theme="1"/>
      <name val="Arial"/>
      <family val="2"/>
    </font>
    <font>
      <b/>
      <sz val="11"/>
      <color theme="1"/>
      <name val="Arial"/>
      <family val="2"/>
    </font>
    <font>
      <sz val="11"/>
      <name val="Arial"/>
      <family val="2"/>
    </font>
    <font>
      <sz val="12"/>
      <color theme="1"/>
      <name val="Times New Roman"/>
      <family val="2"/>
    </font>
    <font>
      <sz val="11"/>
      <name val="Calibri"/>
      <family val="2"/>
    </font>
    <font>
      <sz val="11"/>
      <color theme="1"/>
      <name val="Calibri"/>
      <family val="2"/>
    </font>
    <font>
      <b/>
      <sz val="11"/>
      <color theme="1"/>
      <name val="Arial"/>
      <family val="2"/>
      <scheme val="minor"/>
    </font>
    <font>
      <b/>
      <sz val="11"/>
      <name val="Arial"/>
      <family val="2"/>
    </font>
    <font>
      <sz val="11"/>
      <color rgb="FF000000"/>
      <name val="Arial"/>
      <family val="2"/>
      <scheme val="minor"/>
    </font>
    <font>
      <b/>
      <sz val="11"/>
      <color rgb="FF000000"/>
      <name val="Arial"/>
      <family val="2"/>
      <scheme val="minor"/>
    </font>
    <font>
      <sz val="11"/>
      <color rgb="FF000000"/>
      <name val="Calibri"/>
      <family val="2"/>
    </font>
    <font>
      <b/>
      <sz val="11"/>
      <color rgb="FF595959"/>
      <name val="Verdana"/>
      <family val="2"/>
    </font>
    <font>
      <b/>
      <sz val="12"/>
      <name val="Arial Narrow"/>
      <family val="2"/>
    </font>
    <font>
      <sz val="12"/>
      <name val="Arial Narrow"/>
      <family val="2"/>
    </font>
    <font>
      <b/>
      <u/>
      <sz val="12"/>
      <name val="Arial Narrow"/>
      <family val="2"/>
    </font>
    <font>
      <sz val="11"/>
      <name val="Verdana"/>
      <family val="2"/>
    </font>
    <font>
      <sz val="11"/>
      <color rgb="FF595959"/>
      <name val="Verdana"/>
      <family val="2"/>
    </font>
    <font>
      <b/>
      <sz val="11"/>
      <name val="Verdana"/>
      <family val="2"/>
    </font>
    <font>
      <b/>
      <u/>
      <sz val="11"/>
      <name val="Verdana"/>
      <family val="2"/>
    </font>
    <font>
      <sz val="11"/>
      <color rgb="FFFF0000"/>
      <name val="Verdana"/>
      <family val="2"/>
    </font>
    <font>
      <b/>
      <sz val="11"/>
      <color rgb="FFFF0000"/>
      <name val="Verdana"/>
      <family val="2"/>
    </font>
    <font>
      <u/>
      <sz val="10"/>
      <color indexed="12"/>
      <name val="Arial"/>
      <family val="2"/>
    </font>
    <font>
      <u/>
      <sz val="11"/>
      <name val="Verdana"/>
      <family val="2"/>
    </font>
    <font>
      <sz val="10"/>
      <name val="Geneva"/>
    </font>
    <font>
      <b/>
      <sz val="11"/>
      <color theme="1"/>
      <name val="Verdana"/>
      <family val="2"/>
    </font>
    <font>
      <b/>
      <vertAlign val="superscript"/>
      <sz val="11"/>
      <name val="Verdana"/>
      <family val="2"/>
    </font>
    <font>
      <b/>
      <sz val="11"/>
      <name val="Arial"/>
      <family val="2"/>
      <scheme val="minor"/>
    </font>
  </fonts>
  <fills count="9">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
      <patternFill patternType="solid">
        <fgColor theme="2" tint="-0.34998626667073579"/>
        <bgColor indexed="64"/>
      </patternFill>
    </fill>
  </fills>
  <borders count="9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double">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auto="1"/>
      </left>
      <right/>
      <top/>
      <bottom style="double">
        <color auto="1"/>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rgb="FF000000"/>
      </right>
      <top style="medium">
        <color indexed="64"/>
      </top>
      <bottom/>
      <diagonal/>
    </border>
  </borders>
  <cellStyleXfs count="23">
    <xf numFmtId="0" fontId="0" fillId="0" borderId="0"/>
    <xf numFmtId="164" fontId="13" fillId="0" borderId="0" applyFont="0" applyFill="0" applyBorder="0" applyAlignment="0" applyProtection="0"/>
    <xf numFmtId="43" fontId="13" fillId="0" borderId="0" applyFont="0" applyFill="0" applyBorder="0" applyAlignment="0" applyProtection="0"/>
    <xf numFmtId="0" fontId="17" fillId="0" borderId="0"/>
    <xf numFmtId="0" fontId="8" fillId="0" borderId="0"/>
    <xf numFmtId="169" fontId="8" fillId="0" borderId="0" applyFont="0" applyFill="0" applyBorder="0" applyAlignment="0" applyProtection="0"/>
    <xf numFmtId="9" fontId="8" fillId="0" borderId="0" applyFont="0" applyFill="0" applyBorder="0" applyAlignment="0" applyProtection="0"/>
    <xf numFmtId="0" fontId="3" fillId="0" borderId="0"/>
    <xf numFmtId="0" fontId="10" fillId="0" borderId="0"/>
    <xf numFmtId="0" fontId="3" fillId="0" borderId="0"/>
    <xf numFmtId="0" fontId="3" fillId="0" borderId="0"/>
    <xf numFmtId="0" fontId="10" fillId="0" borderId="0"/>
    <xf numFmtId="173" fontId="10" fillId="0" borderId="0" applyFont="0" applyFill="0" applyBorder="0" applyAlignment="0" applyProtection="0"/>
    <xf numFmtId="174" fontId="10" fillId="0" borderId="0" applyFont="0" applyFill="0" applyBorder="0" applyAlignment="0" applyProtection="0"/>
    <xf numFmtId="0" fontId="10" fillId="0" borderId="0"/>
    <xf numFmtId="0" fontId="10" fillId="0" borderId="0"/>
    <xf numFmtId="177" fontId="10" fillId="0" borderId="0" applyFont="0" applyFill="0" applyBorder="0" applyAlignment="0" applyProtection="0"/>
    <xf numFmtId="0" fontId="10" fillId="0" borderId="0"/>
    <xf numFmtId="179" fontId="10" fillId="0" borderId="0" applyFont="0" applyFill="0" applyBorder="0" applyAlignment="0" applyProtection="0"/>
    <xf numFmtId="9" fontId="10" fillId="0" borderId="0" applyFont="0" applyFill="0" applyBorder="0" applyAlignment="0" applyProtection="0"/>
    <xf numFmtId="181" fontId="10" fillId="0" borderId="0" applyFont="0" applyFill="0" applyBorder="0" applyAlignment="0" applyProtection="0"/>
    <xf numFmtId="0" fontId="35" fillId="0" borderId="0" applyNumberFormat="0" applyFill="0" applyBorder="0" applyAlignment="0" applyProtection="0">
      <alignment vertical="top"/>
      <protection locked="0"/>
    </xf>
    <xf numFmtId="0" fontId="37" fillId="0" borderId="0"/>
  </cellStyleXfs>
  <cellXfs count="661">
    <xf numFmtId="0" fontId="0" fillId="0" borderId="0" xfId="0"/>
    <xf numFmtId="0" fontId="11" fillId="0" borderId="0" xfId="0" applyFont="1"/>
    <xf numFmtId="0" fontId="14" fillId="0" borderId="13" xfId="0" applyFont="1" applyBorder="1" applyAlignment="1">
      <alignment vertical="center" wrapText="1"/>
    </xf>
    <xf numFmtId="0" fontId="14" fillId="0" borderId="9" xfId="0" applyFont="1" applyBorder="1" applyAlignment="1">
      <alignment vertical="center" wrapText="1"/>
    </xf>
    <xf numFmtId="0" fontId="14" fillId="0" borderId="0" xfId="0" applyFont="1" applyAlignment="1">
      <alignment horizontal="center" vertical="center" wrapText="1"/>
    </xf>
    <xf numFmtId="0" fontId="7" fillId="0" borderId="5" xfId="0" applyFont="1" applyBorder="1" applyAlignment="1">
      <alignment horizontal="center" vertical="center" wrapText="1"/>
    </xf>
    <xf numFmtId="165" fontId="7" fillId="0" borderId="5" xfId="1" applyNumberFormat="1" applyFont="1" applyFill="1" applyBorder="1" applyAlignment="1">
      <alignment horizontal="center" vertical="center" wrapText="1"/>
    </xf>
    <xf numFmtId="165" fontId="7" fillId="0" borderId="41" xfId="1" applyNumberFormat="1" applyFont="1" applyFill="1" applyBorder="1" applyAlignment="1">
      <alignment horizontal="center" vertical="center" wrapText="1"/>
    </xf>
    <xf numFmtId="0" fontId="16" fillId="0" borderId="5" xfId="0" applyFont="1" applyBorder="1" applyAlignment="1">
      <alignment horizontal="center" vertical="center" wrapText="1"/>
    </xf>
    <xf numFmtId="2" fontId="7" fillId="0" borderId="5" xfId="0" applyNumberFormat="1" applyFont="1" applyBorder="1" applyAlignment="1">
      <alignment horizontal="center" vertical="center" wrapText="1"/>
    </xf>
    <xf numFmtId="164" fontId="7" fillId="0" borderId="5" xfId="1" applyFont="1" applyFill="1" applyBorder="1" applyAlignment="1">
      <alignment horizontal="center" vertical="center" wrapText="1"/>
    </xf>
    <xf numFmtId="0" fontId="23" fillId="0" borderId="0" xfId="0" applyFont="1" applyAlignment="1">
      <alignment horizontal="center" vertical="center" wrapText="1"/>
    </xf>
    <xf numFmtId="165" fontId="23" fillId="0" borderId="0" xfId="0" applyNumberFormat="1" applyFont="1" applyAlignment="1">
      <alignment vertical="center" wrapText="1"/>
    </xf>
    <xf numFmtId="171" fontId="7" fillId="0" borderId="5" xfId="0" applyNumberFormat="1" applyFont="1" applyBorder="1" applyAlignment="1">
      <alignment horizontal="center" vertical="center" wrapText="1"/>
    </xf>
    <xf numFmtId="0" fontId="7" fillId="0" borderId="17" xfId="0" applyFont="1" applyBorder="1" applyAlignment="1">
      <alignment horizontal="center" vertical="center" wrapText="1"/>
    </xf>
    <xf numFmtId="165" fontId="7" fillId="0" borderId="17" xfId="1" applyNumberFormat="1" applyFont="1" applyFill="1" applyBorder="1" applyAlignment="1">
      <alignment horizontal="center" vertical="center" wrapText="1"/>
    </xf>
    <xf numFmtId="172" fontId="7" fillId="0" borderId="5" xfId="1" applyNumberFormat="1" applyFont="1" applyFill="1" applyBorder="1" applyAlignment="1">
      <alignment horizontal="center" vertical="center" wrapText="1"/>
    </xf>
    <xf numFmtId="172" fontId="7" fillId="0" borderId="41" xfId="1" applyNumberFormat="1" applyFont="1" applyFill="1" applyBorder="1" applyAlignment="1">
      <alignment horizontal="center" vertical="center" wrapText="1"/>
    </xf>
    <xf numFmtId="0" fontId="20" fillId="0" borderId="0" xfId="0" applyFont="1" applyAlignment="1">
      <alignment horizontal="center" vertical="center" wrapText="1"/>
    </xf>
    <xf numFmtId="165" fontId="7" fillId="0" borderId="0" xfId="1" applyNumberFormat="1" applyFont="1" applyFill="1" applyBorder="1" applyAlignment="1">
      <alignment horizontal="center" vertical="center" wrapText="1"/>
    </xf>
    <xf numFmtId="0" fontId="14" fillId="0" borderId="0" xfId="0" applyFont="1" applyAlignment="1">
      <alignment vertical="center" wrapText="1"/>
    </xf>
    <xf numFmtId="43" fontId="14" fillId="0" borderId="0" xfId="2" applyFont="1" applyAlignment="1">
      <alignment horizontal="center" vertical="center" wrapText="1"/>
    </xf>
    <xf numFmtId="166" fontId="14" fillId="0" borderId="0" xfId="0" applyNumberFormat="1" applyFont="1" applyAlignment="1">
      <alignment vertical="center" wrapText="1"/>
    </xf>
    <xf numFmtId="39" fontId="15" fillId="0" borderId="0" xfId="0" applyNumberFormat="1" applyFont="1" applyAlignment="1">
      <alignment vertical="center" wrapText="1"/>
    </xf>
    <xf numFmtId="0" fontId="15" fillId="0" borderId="18" xfId="0" applyFont="1" applyBorder="1" applyAlignment="1">
      <alignment horizontal="center" vertical="center" wrapText="1"/>
    </xf>
    <xf numFmtId="167" fontId="15" fillId="3" borderId="23" xfId="0" applyNumberFormat="1" applyFont="1" applyFill="1" applyBorder="1" applyAlignment="1">
      <alignment horizontal="center" vertical="center" wrapText="1"/>
    </xf>
    <xf numFmtId="167" fontId="15" fillId="3" borderId="4" xfId="0" applyNumberFormat="1" applyFont="1" applyFill="1" applyBorder="1" applyAlignment="1">
      <alignment horizontal="center" vertical="center" wrapText="1"/>
    </xf>
    <xf numFmtId="9" fontId="14" fillId="2" borderId="22" xfId="0" applyNumberFormat="1" applyFont="1" applyFill="1" applyBorder="1" applyAlignment="1">
      <alignment horizontal="center" vertical="center" wrapText="1"/>
    </xf>
    <xf numFmtId="0" fontId="14" fillId="0" borderId="19" xfId="0" applyFont="1" applyBorder="1" applyAlignment="1">
      <alignment horizontal="center" vertical="center" wrapText="1"/>
    </xf>
    <xf numFmtId="164" fontId="16" fillId="0" borderId="5" xfId="1" applyFont="1" applyFill="1" applyBorder="1" applyAlignment="1">
      <alignment horizontal="center" vertical="center" wrapText="1"/>
    </xf>
    <xf numFmtId="164" fontId="16" fillId="0" borderId="41" xfId="1" applyFont="1" applyFill="1" applyBorder="1" applyAlignment="1">
      <alignment horizontal="center" vertical="center" wrapText="1"/>
    </xf>
    <xf numFmtId="0" fontId="23" fillId="0" borderId="73" xfId="0" applyFont="1" applyBorder="1" applyAlignment="1">
      <alignment horizontal="right" vertical="center" wrapText="1"/>
    </xf>
    <xf numFmtId="0" fontId="23" fillId="0" borderId="74" xfId="0" applyFont="1" applyBorder="1" applyAlignment="1">
      <alignment horizontal="right" vertical="center" wrapText="1"/>
    </xf>
    <xf numFmtId="165" fontId="23" fillId="0" borderId="75" xfId="0" applyNumberFormat="1" applyFont="1" applyBorder="1" applyAlignment="1">
      <alignment vertical="center" wrapText="1"/>
    </xf>
    <xf numFmtId="0" fontId="22" fillId="0" borderId="5" xfId="0" applyFont="1" applyBorder="1" applyAlignment="1">
      <alignment horizontal="center" vertical="center" wrapText="1"/>
    </xf>
    <xf numFmtId="2" fontId="22" fillId="0" borderId="5" xfId="0" applyNumberFormat="1" applyFont="1" applyBorder="1" applyAlignment="1">
      <alignment horizontal="center" vertical="center" wrapText="1"/>
    </xf>
    <xf numFmtId="164" fontId="22" fillId="0" borderId="5" xfId="1" applyFont="1" applyFill="1" applyBorder="1" applyAlignment="1">
      <alignment horizontal="right" vertical="center" wrapText="1"/>
    </xf>
    <xf numFmtId="165" fontId="22" fillId="0" borderId="41" xfId="0" applyNumberFormat="1" applyFont="1" applyBorder="1" applyAlignment="1">
      <alignment vertical="center" wrapText="1"/>
    </xf>
    <xf numFmtId="171" fontId="7" fillId="0" borderId="17" xfId="0" applyNumberFormat="1" applyFont="1" applyBorder="1" applyAlignment="1">
      <alignment horizontal="center" vertical="center" wrapText="1"/>
    </xf>
    <xf numFmtId="165" fontId="7" fillId="0" borderId="53" xfId="1" applyNumberFormat="1" applyFont="1" applyFill="1" applyBorder="1" applyAlignment="1">
      <alignment horizontal="center" vertical="center" wrapText="1"/>
    </xf>
    <xf numFmtId="165" fontId="7" fillId="0" borderId="30" xfId="1" applyNumberFormat="1" applyFont="1" applyFill="1" applyBorder="1" applyAlignment="1">
      <alignment horizontal="center" vertical="center" wrapText="1"/>
    </xf>
    <xf numFmtId="0" fontId="20" fillId="0" borderId="70" xfId="0" applyFont="1" applyBorder="1" applyAlignment="1">
      <alignment horizontal="center" vertical="center" wrapText="1"/>
    </xf>
    <xf numFmtId="165" fontId="7" fillId="0" borderId="83" xfId="1" applyNumberFormat="1" applyFont="1" applyFill="1" applyBorder="1" applyAlignment="1">
      <alignment horizontal="center" vertical="center" wrapText="1"/>
    </xf>
    <xf numFmtId="0" fontId="7" fillId="0" borderId="74" xfId="0" applyFont="1" applyBorder="1" applyAlignment="1">
      <alignment horizontal="center" vertical="center" wrapText="1"/>
    </xf>
    <xf numFmtId="0" fontId="7" fillId="0" borderId="83" xfId="0" applyFont="1" applyBorder="1" applyAlignment="1">
      <alignment horizontal="left" vertical="center" wrapText="1"/>
    </xf>
    <xf numFmtId="0" fontId="7" fillId="0" borderId="70" xfId="0" applyFont="1" applyBorder="1" applyAlignment="1">
      <alignment horizontal="left" vertical="center" wrapText="1"/>
    </xf>
    <xf numFmtId="165" fontId="7" fillId="0" borderId="74" xfId="1" applyNumberFormat="1" applyFont="1" applyFill="1" applyBorder="1" applyAlignment="1">
      <alignment horizontal="center" vertical="center" wrapText="1"/>
    </xf>
    <xf numFmtId="0" fontId="23" fillId="0" borderId="0" xfId="0" applyFont="1" applyAlignment="1">
      <alignment vertical="center" wrapText="1"/>
    </xf>
    <xf numFmtId="0" fontId="7" fillId="0" borderId="38" xfId="0" applyFont="1" applyBorder="1" applyAlignment="1">
      <alignment horizontal="center" vertical="center" wrapText="1"/>
    </xf>
    <xf numFmtId="1" fontId="7" fillId="0" borderId="38" xfId="0" applyNumberFormat="1" applyFont="1" applyBorder="1" applyAlignment="1">
      <alignment horizontal="center" vertical="center" wrapText="1"/>
    </xf>
    <xf numFmtId="165" fontId="7" fillId="0" borderId="38" xfId="1" applyNumberFormat="1" applyFont="1" applyFill="1" applyBorder="1" applyAlignment="1">
      <alignment horizontal="center" vertical="center" wrapText="1"/>
    </xf>
    <xf numFmtId="165" fontId="7" fillId="0" borderId="39" xfId="1" applyNumberFormat="1" applyFont="1" applyFill="1" applyBorder="1" applyAlignment="1">
      <alignment horizontal="center" vertical="center" wrapText="1"/>
    </xf>
    <xf numFmtId="0" fontId="7" fillId="0" borderId="43" xfId="0" applyFont="1" applyBorder="1" applyAlignment="1">
      <alignment horizontal="center" vertical="center" wrapText="1"/>
    </xf>
    <xf numFmtId="171" fontId="7" fillId="0" borderId="43" xfId="0" applyNumberFormat="1" applyFont="1" applyBorder="1" applyAlignment="1">
      <alignment horizontal="center" vertical="center" wrapText="1"/>
    </xf>
    <xf numFmtId="171" fontId="7" fillId="0" borderId="38" xfId="0" applyNumberFormat="1" applyFont="1" applyBorder="1" applyAlignment="1">
      <alignment horizontal="center" vertical="center" wrapText="1"/>
    </xf>
    <xf numFmtId="0" fontId="22" fillId="0" borderId="38" xfId="0" applyFont="1" applyBorder="1" applyAlignment="1">
      <alignment horizontal="center" vertical="center" wrapText="1"/>
    </xf>
    <xf numFmtId="2" fontId="22" fillId="0" borderId="38" xfId="0" applyNumberFormat="1" applyFont="1" applyBorder="1" applyAlignment="1">
      <alignment horizontal="center" vertical="center" wrapText="1"/>
    </xf>
    <xf numFmtId="164" fontId="22" fillId="0" borderId="38" xfId="1" applyFont="1" applyFill="1" applyBorder="1" applyAlignment="1">
      <alignment horizontal="right" vertical="center" wrapText="1"/>
    </xf>
    <xf numFmtId="165" fontId="22" fillId="0" borderId="39" xfId="0" applyNumberFormat="1" applyFont="1" applyBorder="1" applyAlignment="1">
      <alignment vertical="center" wrapText="1"/>
    </xf>
    <xf numFmtId="0" fontId="22" fillId="0" borderId="43" xfId="0" applyFont="1" applyBorder="1" applyAlignment="1">
      <alignment horizontal="center" vertical="center" wrapText="1"/>
    </xf>
    <xf numFmtId="2" fontId="22" fillId="0" borderId="43" xfId="0" applyNumberFormat="1" applyFont="1" applyBorder="1" applyAlignment="1">
      <alignment horizontal="center" vertical="center" wrapText="1"/>
    </xf>
    <xf numFmtId="164" fontId="22" fillId="0" borderId="43" xfId="1" applyFont="1" applyFill="1" applyBorder="1" applyAlignment="1">
      <alignment horizontal="right" vertical="center" wrapText="1"/>
    </xf>
    <xf numFmtId="165" fontId="22" fillId="0" borderId="44" xfId="0" applyNumberFormat="1" applyFont="1" applyBorder="1" applyAlignment="1">
      <alignment vertical="center" wrapText="1"/>
    </xf>
    <xf numFmtId="0" fontId="16" fillId="0" borderId="38" xfId="0" applyFont="1" applyBorder="1" applyAlignment="1">
      <alignment horizontal="center" vertical="center" wrapText="1"/>
    </xf>
    <xf numFmtId="164" fontId="16" fillId="0" borderId="38" xfId="1" applyFont="1" applyFill="1" applyBorder="1" applyAlignment="1">
      <alignment horizontal="center" vertical="center" wrapText="1"/>
    </xf>
    <xf numFmtId="164" fontId="16" fillId="0" borderId="39" xfId="1" applyFont="1" applyFill="1" applyBorder="1" applyAlignment="1">
      <alignment horizontal="center" vertical="center" wrapText="1"/>
    </xf>
    <xf numFmtId="164" fontId="16" fillId="0" borderId="44" xfId="1" applyFont="1" applyFill="1" applyBorder="1" applyAlignment="1">
      <alignment horizontal="center" vertical="center" wrapText="1"/>
    </xf>
    <xf numFmtId="0" fontId="20" fillId="0" borderId="0" xfId="0" applyFont="1" applyAlignment="1">
      <alignment vertical="center" wrapText="1"/>
    </xf>
    <xf numFmtId="0" fontId="16" fillId="0" borderId="43" xfId="0" applyFont="1" applyBorder="1" applyAlignment="1">
      <alignment horizontal="center" vertical="center" wrapText="1"/>
    </xf>
    <xf numFmtId="164" fontId="16" fillId="0" borderId="43" xfId="1" applyFont="1" applyFill="1" applyBorder="1" applyAlignment="1">
      <alignment horizontal="center" vertical="center" wrapText="1"/>
    </xf>
    <xf numFmtId="0" fontId="12" fillId="0" borderId="0" xfId="0" applyFont="1"/>
    <xf numFmtId="0" fontId="23" fillId="0" borderId="5" xfId="0" applyFont="1" applyBorder="1" applyAlignment="1">
      <alignment horizontal="center" vertical="center" wrapText="1"/>
    </xf>
    <xf numFmtId="0" fontId="23" fillId="0" borderId="38" xfId="0" applyFont="1" applyBorder="1" applyAlignment="1">
      <alignment horizontal="center" vertical="center" wrapText="1"/>
    </xf>
    <xf numFmtId="0" fontId="20" fillId="0" borderId="74" xfId="0" applyFont="1" applyBorder="1" applyAlignment="1">
      <alignment horizontal="center" vertical="center" wrapText="1"/>
    </xf>
    <xf numFmtId="0" fontId="12" fillId="0" borderId="0" xfId="0" applyFont="1" applyAlignment="1">
      <alignment vertical="center"/>
    </xf>
    <xf numFmtId="0" fontId="15" fillId="0" borderId="0" xfId="0" applyFont="1" applyAlignment="1">
      <alignment horizontal="center" vertical="center" wrapText="1"/>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12" fillId="0" borderId="0" xfId="0" applyFont="1" applyAlignment="1">
      <alignment horizontal="center" vertical="center"/>
    </xf>
    <xf numFmtId="0" fontId="22" fillId="0" borderId="0" xfId="0" applyFont="1" applyAlignment="1">
      <alignment horizontal="center" vertical="center" wrapText="1"/>
    </xf>
    <xf numFmtId="0" fontId="3" fillId="0" borderId="17" xfId="0" applyFont="1" applyBorder="1" applyAlignment="1">
      <alignment horizontal="center" vertical="center" wrapText="1"/>
    </xf>
    <xf numFmtId="0" fontId="3" fillId="0" borderId="0" xfId="0" applyFont="1" applyAlignment="1">
      <alignment horizontal="center" vertical="center" wrapText="1"/>
    </xf>
    <xf numFmtId="0" fontId="3" fillId="0" borderId="43" xfId="0" applyFont="1" applyBorder="1" applyAlignment="1">
      <alignment horizontal="center" vertical="center" wrapText="1"/>
    </xf>
    <xf numFmtId="0" fontId="22" fillId="0" borderId="0" xfId="0" applyFont="1" applyAlignment="1">
      <alignment vertical="center" wrapText="1"/>
    </xf>
    <xf numFmtId="0" fontId="3" fillId="0" borderId="74" xfId="0" applyFont="1" applyBorder="1" applyAlignment="1">
      <alignment horizontal="center" vertical="center" wrapText="1"/>
    </xf>
    <xf numFmtId="0" fontId="3" fillId="0" borderId="0" xfId="0" applyFont="1" applyAlignment="1">
      <alignment vertical="center" wrapText="1"/>
    </xf>
    <xf numFmtId="172" fontId="7" fillId="0" borderId="38" xfId="1" applyNumberFormat="1" applyFont="1" applyFill="1" applyBorder="1" applyAlignment="1">
      <alignment horizontal="center" vertical="center" wrapText="1"/>
    </xf>
    <xf numFmtId="172" fontId="7" fillId="0" borderId="39" xfId="1" applyNumberFormat="1" applyFont="1" applyFill="1" applyBorder="1" applyAlignment="1">
      <alignment horizontal="center" vertical="center" wrapText="1"/>
    </xf>
    <xf numFmtId="2" fontId="20" fillId="0" borderId="5" xfId="0" applyNumberFormat="1" applyFont="1" applyBorder="1" applyAlignment="1">
      <alignment horizontal="center" vertical="center" wrapText="1"/>
    </xf>
    <xf numFmtId="0" fontId="29" fillId="0" borderId="0" xfId="9" applyFont="1"/>
    <xf numFmtId="0" fontId="25" fillId="0" borderId="0" xfId="8" applyFont="1" applyAlignment="1">
      <alignment horizontal="left"/>
    </xf>
    <xf numFmtId="0" fontId="30" fillId="0" borderId="0" xfId="8" applyFont="1" applyAlignment="1">
      <alignment horizontal="left"/>
    </xf>
    <xf numFmtId="0" fontId="29" fillId="0" borderId="92" xfId="9" applyFont="1" applyBorder="1"/>
    <xf numFmtId="0" fontId="29" fillId="0" borderId="93" xfId="9" applyFont="1" applyBorder="1"/>
    <xf numFmtId="0" fontId="29" fillId="6" borderId="92" xfId="9" applyFont="1" applyFill="1" applyBorder="1"/>
    <xf numFmtId="0" fontId="29" fillId="6" borderId="93" xfId="9" applyFont="1" applyFill="1" applyBorder="1"/>
    <xf numFmtId="0" fontId="29" fillId="6" borderId="0" xfId="9" applyFont="1" applyFill="1"/>
    <xf numFmtId="0" fontId="31" fillId="0" borderId="43" xfId="11" applyFont="1" applyBorder="1" applyAlignment="1">
      <alignment horizontal="center" vertical="center" wrapText="1"/>
    </xf>
    <xf numFmtId="0" fontId="31" fillId="7" borderId="34" xfId="8" applyFont="1" applyFill="1" applyBorder="1" applyAlignment="1">
      <alignment vertical="center"/>
    </xf>
    <xf numFmtId="0" fontId="31" fillId="7" borderId="35" xfId="8" applyFont="1" applyFill="1" applyBorder="1" applyAlignment="1">
      <alignment vertical="center"/>
    </xf>
    <xf numFmtId="0" fontId="31" fillId="7" borderId="36" xfId="8" applyFont="1" applyFill="1" applyBorder="1" applyAlignment="1">
      <alignment vertical="center"/>
    </xf>
    <xf numFmtId="0" fontId="29" fillId="0" borderId="45" xfId="8" applyFont="1" applyBorder="1" applyAlignment="1">
      <alignment horizontal="center" vertical="center"/>
    </xf>
    <xf numFmtId="0" fontId="29" fillId="0" borderId="5" xfId="8" applyFont="1" applyBorder="1" applyAlignment="1">
      <alignment horizontal="center" vertical="center"/>
    </xf>
    <xf numFmtId="0" fontId="29" fillId="0" borderId="5" xfId="8" applyFont="1" applyBorder="1" applyAlignment="1">
      <alignment horizontal="left" vertical="center" wrapText="1"/>
    </xf>
    <xf numFmtId="4" fontId="29" fillId="0" borderId="5" xfId="12" applyNumberFormat="1" applyFont="1" applyBorder="1" applyAlignment="1">
      <alignment vertical="center" wrapText="1"/>
    </xf>
    <xf numFmtId="175" fontId="29" fillId="0" borderId="5" xfId="13" applyNumberFormat="1" applyFont="1" applyBorder="1" applyAlignment="1">
      <alignment horizontal="right" vertical="center" wrapText="1"/>
    </xf>
    <xf numFmtId="175" fontId="29" fillId="0" borderId="57" xfId="13" applyNumberFormat="1" applyFont="1" applyBorder="1" applyAlignment="1">
      <alignment horizontal="right" vertical="center" wrapText="1"/>
    </xf>
    <xf numFmtId="0" fontId="29" fillId="0" borderId="31" xfId="8" applyFont="1" applyBorder="1" applyAlignment="1">
      <alignment horizontal="left" vertical="center"/>
    </xf>
    <xf numFmtId="0" fontId="29" fillId="0" borderId="32" xfId="8" applyFont="1" applyBorder="1" applyAlignment="1">
      <alignment horizontal="center" vertical="center"/>
    </xf>
    <xf numFmtId="0" fontId="29" fillId="0" borderId="32" xfId="8" applyFont="1" applyBorder="1" applyAlignment="1">
      <alignment horizontal="left" vertical="center" wrapText="1"/>
    </xf>
    <xf numFmtId="175" fontId="29" fillId="0" borderId="79" xfId="13" applyNumberFormat="1" applyFont="1" applyBorder="1" applyAlignment="1">
      <alignment horizontal="right" vertical="center" wrapText="1"/>
    </xf>
    <xf numFmtId="176" fontId="31" fillId="0" borderId="62" xfId="12" applyNumberFormat="1" applyFont="1" applyBorder="1" applyAlignment="1">
      <alignment horizontal="right" vertical="center"/>
    </xf>
    <xf numFmtId="0" fontId="29" fillId="0" borderId="5" xfId="8" applyFont="1" applyBorder="1" applyAlignment="1">
      <alignment horizontal="left" vertical="center"/>
    </xf>
    <xf numFmtId="175" fontId="29" fillId="0" borderId="41" xfId="13" applyNumberFormat="1" applyFont="1" applyBorder="1" applyAlignment="1">
      <alignment horizontal="right" vertical="center" wrapText="1"/>
    </xf>
    <xf numFmtId="0" fontId="29" fillId="0" borderId="32" xfId="9" applyFont="1" applyBorder="1"/>
    <xf numFmtId="0" fontId="29" fillId="0" borderId="32" xfId="9" applyFont="1" applyBorder="1" applyAlignment="1">
      <alignment horizontal="center"/>
    </xf>
    <xf numFmtId="0" fontId="29" fillId="0" borderId="5" xfId="11" applyFont="1" applyBorder="1" applyAlignment="1">
      <alignment horizontal="center" vertical="center"/>
    </xf>
    <xf numFmtId="175" fontId="29" fillId="0" borderId="5" xfId="13" quotePrefix="1" applyNumberFormat="1" applyFont="1" applyBorder="1" applyAlignment="1">
      <alignment horizontal="right" vertical="center" wrapText="1"/>
    </xf>
    <xf numFmtId="0" fontId="29" fillId="0" borderId="5" xfId="8" applyFont="1" applyBorder="1" applyAlignment="1">
      <alignment horizontal="center" vertical="center" wrapText="1"/>
    </xf>
    <xf numFmtId="0" fontId="29" fillId="0" borderId="73" xfId="8" applyFont="1" applyBorder="1" applyAlignment="1">
      <alignment horizontal="left" vertical="center"/>
    </xf>
    <xf numFmtId="0" fontId="29" fillId="0" borderId="0" xfId="8" applyFont="1" applyAlignment="1">
      <alignment horizontal="center" vertical="center"/>
    </xf>
    <xf numFmtId="0" fontId="29" fillId="0" borderId="0" xfId="8" applyFont="1" applyAlignment="1">
      <alignment horizontal="left" vertical="center" wrapText="1"/>
    </xf>
    <xf numFmtId="175" fontId="29" fillId="0" borderId="70" xfId="13" applyNumberFormat="1" applyFont="1" applyBorder="1" applyAlignment="1">
      <alignment horizontal="right" vertical="center" wrapText="1"/>
    </xf>
    <xf numFmtId="176" fontId="31" fillId="0" borderId="75" xfId="12" applyNumberFormat="1" applyFont="1" applyBorder="1" applyAlignment="1">
      <alignment horizontal="right" vertical="center"/>
    </xf>
    <xf numFmtId="0" fontId="29" fillId="0" borderId="40" xfId="8" applyFont="1" applyBorder="1" applyAlignment="1">
      <alignment horizontal="center" vertical="center"/>
    </xf>
    <xf numFmtId="2" fontId="29" fillId="0" borderId="32" xfId="8" applyNumberFormat="1" applyFont="1" applyBorder="1" applyAlignment="1">
      <alignment horizontal="center" vertical="center"/>
    </xf>
    <xf numFmtId="0" fontId="29" fillId="0" borderId="32" xfId="8" applyFont="1" applyBorder="1" applyAlignment="1">
      <alignment horizontal="left" vertical="center"/>
    </xf>
    <xf numFmtId="0" fontId="29" fillId="0" borderId="92" xfId="14" applyFont="1" applyBorder="1"/>
    <xf numFmtId="168" fontId="31" fillId="7" borderId="36" xfId="8" applyNumberFormat="1" applyFont="1" applyFill="1" applyBorder="1" applyAlignment="1">
      <alignment vertical="center"/>
    </xf>
    <xf numFmtId="0" fontId="29" fillId="0" borderId="93" xfId="14" applyFont="1" applyBorder="1"/>
    <xf numFmtId="0" fontId="29" fillId="0" borderId="0" xfId="14" applyFont="1"/>
    <xf numFmtId="49" fontId="31" fillId="0" borderId="0" xfId="15" applyNumberFormat="1" applyFont="1" applyAlignment="1">
      <alignment horizontal="right" vertical="center"/>
    </xf>
    <xf numFmtId="167" fontId="31" fillId="0" borderId="0" xfId="15" applyNumberFormat="1" applyFont="1" applyAlignment="1">
      <alignment vertical="center"/>
    </xf>
    <xf numFmtId="0" fontId="29" fillId="0" borderId="0" xfId="14" applyFont="1" applyAlignment="1">
      <alignment horizontal="center"/>
    </xf>
    <xf numFmtId="0" fontId="34" fillId="0" borderId="64" xfId="14" applyFont="1" applyBorder="1" applyAlignment="1">
      <alignment horizontal="right" vertical="center"/>
    </xf>
    <xf numFmtId="166" fontId="29" fillId="0" borderId="39" xfId="16" applyNumberFormat="1" applyFont="1" applyBorder="1" applyAlignment="1">
      <alignment vertical="center"/>
    </xf>
    <xf numFmtId="0" fontId="29" fillId="0" borderId="54" xfId="14" applyFont="1" applyBorder="1" applyAlignment="1">
      <alignment horizontal="left" vertical="center"/>
    </xf>
    <xf numFmtId="170" fontId="29" fillId="0" borderId="11" xfId="16" applyNumberFormat="1" applyFont="1" applyBorder="1" applyAlignment="1">
      <alignment horizontal="center" vertical="center"/>
    </xf>
    <xf numFmtId="0" fontId="31" fillId="0" borderId="11" xfId="14" applyFont="1" applyBorder="1" applyAlignment="1">
      <alignment vertical="center"/>
    </xf>
    <xf numFmtId="0" fontId="31" fillId="0" borderId="12" xfId="14" applyFont="1" applyBorder="1" applyAlignment="1">
      <alignment horizontal="right" vertical="center"/>
    </xf>
    <xf numFmtId="166" fontId="29" fillId="0" borderId="41" xfId="16" applyNumberFormat="1" applyFont="1" applyBorder="1" applyAlignment="1">
      <alignment vertical="center"/>
    </xf>
    <xf numFmtId="0" fontId="29" fillId="0" borderId="0" xfId="11" applyFont="1" applyAlignment="1">
      <alignment horizontal="center" vertical="center"/>
    </xf>
    <xf numFmtId="9" fontId="29" fillId="0" borderId="11" xfId="16" applyNumberFormat="1" applyFont="1" applyBorder="1" applyAlignment="1">
      <alignment horizontal="center" vertical="center"/>
    </xf>
    <xf numFmtId="166" fontId="29" fillId="0" borderId="11" xfId="16" applyNumberFormat="1" applyFont="1" applyBorder="1" applyAlignment="1">
      <alignment vertical="center"/>
    </xf>
    <xf numFmtId="0" fontId="29" fillId="0" borderId="12" xfId="14" applyFont="1" applyBorder="1" applyAlignment="1">
      <alignment vertical="center"/>
    </xf>
    <xf numFmtId="0" fontId="31" fillId="0" borderId="54" xfId="14" applyFont="1" applyBorder="1" applyAlignment="1">
      <alignment horizontal="left" vertical="center"/>
    </xf>
    <xf numFmtId="166" fontId="31" fillId="0" borderId="41" xfId="16" applyNumberFormat="1" applyFont="1" applyBorder="1" applyAlignment="1">
      <alignment vertical="center"/>
    </xf>
    <xf numFmtId="0" fontId="29" fillId="0" borderId="54" xfId="14" applyFont="1" applyBorder="1" applyAlignment="1">
      <alignment horizontal="left" vertical="center" wrapText="1"/>
    </xf>
    <xf numFmtId="0" fontId="29" fillId="0" borderId="12" xfId="14" applyFont="1" applyBorder="1" applyAlignment="1">
      <alignment horizontal="right" vertical="center"/>
    </xf>
    <xf numFmtId="0" fontId="31" fillId="0" borderId="54" xfId="14" applyFont="1" applyBorder="1" applyAlignment="1">
      <alignment horizontal="left" vertical="center" wrapText="1"/>
    </xf>
    <xf numFmtId="0" fontId="31" fillId="0" borderId="49" xfId="14" applyFont="1" applyBorder="1" applyAlignment="1">
      <alignment horizontal="left" vertical="center"/>
    </xf>
    <xf numFmtId="9" fontId="29" fillId="0" borderId="50" xfId="16" applyNumberFormat="1" applyFont="1" applyBorder="1" applyAlignment="1">
      <alignment horizontal="center" vertical="center"/>
    </xf>
    <xf numFmtId="166" fontId="31" fillId="0" borderId="50" xfId="16" applyNumberFormat="1" applyFont="1" applyBorder="1" applyAlignment="1">
      <alignment vertical="center"/>
    </xf>
    <xf numFmtId="0" fontId="29" fillId="0" borderId="51" xfId="14" applyFont="1" applyBorder="1" applyAlignment="1">
      <alignment vertical="center"/>
    </xf>
    <xf numFmtId="2" fontId="29" fillId="0" borderId="0" xfId="14" applyNumberFormat="1" applyFont="1"/>
    <xf numFmtId="166" fontId="29" fillId="0" borderId="0" xfId="16" applyNumberFormat="1" applyFont="1" applyBorder="1"/>
    <xf numFmtId="39" fontId="31" fillId="0" borderId="0" xfId="16" applyNumberFormat="1" applyFont="1" applyBorder="1" applyAlignment="1">
      <alignment vertical="center"/>
    </xf>
    <xf numFmtId="0" fontId="31" fillId="0" borderId="46" xfId="17" applyFont="1" applyBorder="1" applyAlignment="1">
      <alignment vertical="center"/>
    </xf>
    <xf numFmtId="178" fontId="29" fillId="0" borderId="93" xfId="14" applyNumberFormat="1" applyFont="1" applyBorder="1"/>
    <xf numFmtId="167" fontId="31" fillId="4" borderId="57" xfId="18" applyNumberFormat="1" applyFont="1" applyFill="1" applyBorder="1" applyAlignment="1">
      <alignment horizontal="center" vertical="center"/>
    </xf>
    <xf numFmtId="180" fontId="29" fillId="0" borderId="93" xfId="14" applyNumberFormat="1" applyFont="1" applyBorder="1"/>
    <xf numFmtId="167" fontId="31" fillId="4" borderId="5" xfId="18" applyNumberFormat="1" applyFont="1" applyFill="1" applyBorder="1" applyAlignment="1">
      <alignment horizontal="center" vertical="center"/>
    </xf>
    <xf numFmtId="0" fontId="29" fillId="6" borderId="0" xfId="10" applyFont="1" applyFill="1" applyAlignment="1">
      <alignment horizontal="center" vertical="center" wrapText="1"/>
    </xf>
    <xf numFmtId="0" fontId="31" fillId="6" borderId="15" xfId="10" applyFont="1" applyFill="1" applyBorder="1" applyAlignment="1">
      <alignment horizontal="center" vertical="center" wrapText="1"/>
    </xf>
    <xf numFmtId="0" fontId="29" fillId="0" borderId="94" xfId="14" applyFont="1" applyBorder="1"/>
    <xf numFmtId="0" fontId="29" fillId="0" borderId="65" xfId="9" applyFont="1" applyBorder="1"/>
    <xf numFmtId="0" fontId="29" fillId="0" borderId="65" xfId="9" applyFont="1" applyBorder="1" applyAlignment="1">
      <alignment horizontal="center"/>
    </xf>
    <xf numFmtId="182" fontId="29" fillId="0" borderId="65" xfId="20" applyNumberFormat="1" applyFont="1" applyBorder="1"/>
    <xf numFmtId="0" fontId="29" fillId="0" borderId="95" xfId="9" applyFont="1" applyBorder="1"/>
    <xf numFmtId="0" fontId="29" fillId="0" borderId="0" xfId="9" applyFont="1" applyAlignment="1">
      <alignment horizontal="center"/>
    </xf>
    <xf numFmtId="0" fontId="29" fillId="0" borderId="0" xfId="8" applyFont="1"/>
    <xf numFmtId="0" fontId="29" fillId="0" borderId="92" xfId="8" applyFont="1" applyBorder="1"/>
    <xf numFmtId="0" fontId="29" fillId="0" borderId="93" xfId="8" applyFont="1" applyBorder="1"/>
    <xf numFmtId="0" fontId="29" fillId="0" borderId="58" xfId="8" applyFont="1" applyBorder="1" applyAlignment="1">
      <alignment horizontal="center"/>
    </xf>
    <xf numFmtId="0" fontId="31" fillId="0" borderId="15" xfId="8" applyFont="1" applyBorder="1" applyAlignment="1">
      <alignment horizontal="center"/>
    </xf>
    <xf numFmtId="0" fontId="29" fillId="0" borderId="15" xfId="8" applyFont="1" applyBorder="1" applyAlignment="1">
      <alignment vertical="center"/>
    </xf>
    <xf numFmtId="0" fontId="29" fillId="0" borderId="59" xfId="8" applyFont="1" applyBorder="1" applyAlignment="1">
      <alignment vertical="center"/>
    </xf>
    <xf numFmtId="0" fontId="29" fillId="0" borderId="26" xfId="8" applyFont="1" applyBorder="1" applyAlignment="1">
      <alignment horizontal="center"/>
    </xf>
    <xf numFmtId="0" fontId="31" fillId="0" borderId="27" xfId="8" applyFont="1" applyBorder="1" applyAlignment="1">
      <alignment horizontal="center"/>
    </xf>
    <xf numFmtId="0" fontId="29" fillId="0" borderId="27" xfId="8" applyFont="1" applyBorder="1" applyAlignment="1">
      <alignment horizontal="right" vertical="center"/>
    </xf>
    <xf numFmtId="0" fontId="29" fillId="0" borderId="38" xfId="8" applyFont="1" applyBorder="1" applyAlignment="1">
      <alignment horizontal="center" vertical="center"/>
    </xf>
    <xf numFmtId="0" fontId="29" fillId="0" borderId="39" xfId="8" applyFont="1" applyBorder="1" applyAlignment="1">
      <alignment horizontal="center" vertical="center"/>
    </xf>
    <xf numFmtId="0" fontId="29" fillId="0" borderId="29" xfId="8" applyFont="1" applyBorder="1" applyAlignment="1">
      <alignment horizontal="center"/>
    </xf>
    <xf numFmtId="0" fontId="31" fillId="0" borderId="0" xfId="8" applyFont="1" applyAlignment="1">
      <alignment horizontal="center"/>
    </xf>
    <xf numFmtId="0" fontId="29" fillId="0" borderId="0" xfId="8" applyFont="1" applyAlignment="1">
      <alignment horizontal="right" vertical="center"/>
    </xf>
    <xf numFmtId="1" fontId="29" fillId="0" borderId="5" xfId="8" applyNumberFormat="1" applyFont="1" applyBorder="1" applyAlignment="1">
      <alignment horizontal="center" vertical="center"/>
    </xf>
    <xf numFmtId="1" fontId="29" fillId="0" borderId="41" xfId="8" applyNumberFormat="1" applyFont="1" applyBorder="1" applyAlignment="1">
      <alignment horizontal="center" vertical="center"/>
    </xf>
    <xf numFmtId="1" fontId="29" fillId="0" borderId="30" xfId="8" applyNumberFormat="1" applyFont="1" applyBorder="1" applyAlignment="1">
      <alignment horizontal="center" vertical="center"/>
    </xf>
    <xf numFmtId="0" fontId="29" fillId="0" borderId="68" xfId="8" applyFont="1" applyBorder="1" applyAlignment="1">
      <alignment horizontal="left"/>
    </xf>
    <xf numFmtId="0" fontId="29" fillId="0" borderId="66" xfId="8" applyFont="1" applyBorder="1" applyAlignment="1">
      <alignment horizontal="center"/>
    </xf>
    <xf numFmtId="0" fontId="29" fillId="0" borderId="67" xfId="8" applyFont="1" applyBorder="1" applyAlignment="1">
      <alignment horizontal="center"/>
    </xf>
    <xf numFmtId="0" fontId="29" fillId="0" borderId="49" xfId="8" applyFont="1" applyBorder="1"/>
    <xf numFmtId="0" fontId="29" fillId="0" borderId="50" xfId="8" applyFont="1" applyBorder="1"/>
    <xf numFmtId="0" fontId="29" fillId="0" borderId="77" xfId="8" applyFont="1" applyBorder="1"/>
    <xf numFmtId="0" fontId="29" fillId="0" borderId="26" xfId="8" applyFont="1" applyBorder="1"/>
    <xf numFmtId="0" fontId="29" fillId="0" borderId="27" xfId="8" applyFont="1" applyBorder="1"/>
    <xf numFmtId="0" fontId="29" fillId="0" borderId="28" xfId="8" applyFont="1" applyBorder="1"/>
    <xf numFmtId="0" fontId="29" fillId="0" borderId="29" xfId="8" applyFont="1" applyBorder="1"/>
    <xf numFmtId="0" fontId="29" fillId="0" borderId="30" xfId="8" applyFont="1" applyBorder="1"/>
    <xf numFmtId="0" fontId="38" fillId="7" borderId="96" xfId="8" applyFont="1" applyFill="1" applyBorder="1" applyAlignment="1">
      <alignment horizontal="center" vertical="center"/>
    </xf>
    <xf numFmtId="0" fontId="29" fillId="7" borderId="97" xfId="8" applyFont="1" applyFill="1" applyBorder="1" applyAlignment="1">
      <alignment horizontal="center" vertical="center"/>
    </xf>
    <xf numFmtId="4" fontId="29" fillId="7" borderId="97" xfId="8" applyNumberFormat="1" applyFont="1" applyFill="1" applyBorder="1" applyAlignment="1">
      <alignment horizontal="center" vertical="center"/>
    </xf>
    <xf numFmtId="0" fontId="31" fillId="7" borderId="38" xfId="8" applyFont="1" applyFill="1" applyBorder="1" applyAlignment="1">
      <alignment horizontal="center"/>
    </xf>
    <xf numFmtId="0" fontId="31" fillId="7" borderId="39" xfId="8" applyFont="1" applyFill="1" applyBorder="1" applyAlignment="1">
      <alignment horizontal="center"/>
    </xf>
    <xf numFmtId="181" fontId="29" fillId="0" borderId="5" xfId="20" applyFont="1" applyBorder="1"/>
    <xf numFmtId="181" fontId="29" fillId="0" borderId="41" xfId="20" applyFont="1" applyBorder="1"/>
    <xf numFmtId="0" fontId="29" fillId="0" borderId="58" xfId="8" applyFont="1" applyBorder="1"/>
    <xf numFmtId="0" fontId="29" fillId="0" borderId="15" xfId="8" applyFont="1" applyBorder="1"/>
    <xf numFmtId="0" fontId="29" fillId="0" borderId="16" xfId="8" applyFont="1" applyBorder="1"/>
    <xf numFmtId="0" fontId="29" fillId="0" borderId="14" xfId="8" applyFont="1" applyBorder="1"/>
    <xf numFmtId="181" fontId="29" fillId="0" borderId="61" xfId="20" applyFont="1" applyBorder="1"/>
    <xf numFmtId="181" fontId="29" fillId="0" borderId="71" xfId="8" applyNumberFormat="1" applyFont="1" applyBorder="1"/>
    <xf numFmtId="0" fontId="31" fillId="7" borderId="63" xfId="8" applyFont="1" applyFill="1" applyBorder="1" applyAlignment="1">
      <alignment horizontal="center"/>
    </xf>
    <xf numFmtId="0" fontId="29" fillId="0" borderId="11" xfId="8" applyFont="1" applyBorder="1" applyAlignment="1">
      <alignment horizontal="center"/>
    </xf>
    <xf numFmtId="2" fontId="29" fillId="0" borderId="5" xfId="8" applyNumberFormat="1" applyFont="1" applyBorder="1"/>
    <xf numFmtId="0" fontId="29" fillId="0" borderId="43" xfId="8" applyFont="1" applyBorder="1"/>
    <xf numFmtId="181" fontId="29" fillId="0" borderId="44" xfId="20" applyFont="1" applyBorder="1"/>
    <xf numFmtId="181" fontId="29" fillId="0" borderId="71" xfId="20" applyFont="1" applyBorder="1"/>
    <xf numFmtId="0" fontId="31" fillId="7" borderId="47" xfId="8" applyFont="1" applyFill="1" applyBorder="1" applyAlignment="1">
      <alignment horizontal="center"/>
    </xf>
    <xf numFmtId="0" fontId="31" fillId="7" borderId="38" xfId="8" applyFont="1" applyFill="1" applyBorder="1"/>
    <xf numFmtId="2" fontId="29" fillId="0" borderId="5" xfId="8" applyNumberFormat="1" applyFont="1" applyBorder="1" applyAlignment="1">
      <alignment horizontal="center"/>
    </xf>
    <xf numFmtId="2" fontId="29" fillId="0" borderId="11" xfId="8" applyNumberFormat="1" applyFont="1" applyBorder="1" applyAlignment="1">
      <alignment horizontal="center"/>
    </xf>
    <xf numFmtId="0" fontId="29" fillId="0" borderId="61" xfId="8" applyFont="1" applyBorder="1"/>
    <xf numFmtId="0" fontId="29" fillId="0" borderId="32" xfId="8" applyFont="1" applyBorder="1"/>
    <xf numFmtId="181" fontId="29" fillId="0" borderId="62" xfId="20" applyFont="1" applyBorder="1"/>
    <xf numFmtId="0" fontId="31" fillId="7" borderId="47" xfId="8" applyFont="1" applyFill="1" applyBorder="1" applyAlignment="1">
      <alignment horizontal="center" wrapText="1"/>
    </xf>
    <xf numFmtId="0" fontId="31" fillId="7" borderId="38" xfId="8" applyFont="1" applyFill="1" applyBorder="1" applyAlignment="1">
      <alignment horizontal="center" wrapText="1"/>
    </xf>
    <xf numFmtId="0" fontId="31" fillId="7" borderId="39" xfId="8" applyFont="1" applyFill="1" applyBorder="1" applyAlignment="1">
      <alignment horizontal="center" wrapText="1"/>
    </xf>
    <xf numFmtId="0" fontId="29" fillId="0" borderId="54" xfId="8" applyFont="1" applyBorder="1" applyAlignment="1">
      <alignment horizontal="left"/>
    </xf>
    <xf numFmtId="0" fontId="29" fillId="0" borderId="11" xfId="8" applyFont="1" applyBorder="1" applyAlignment="1">
      <alignment horizontal="left"/>
    </xf>
    <xf numFmtId="181" fontId="29" fillId="0" borderId="5" xfId="20" applyFont="1" applyBorder="1" applyAlignment="1">
      <alignment horizontal="center"/>
    </xf>
    <xf numFmtId="0" fontId="29" fillId="0" borderId="11" xfId="19" applyNumberFormat="1" applyFont="1" applyBorder="1" applyAlignment="1">
      <alignment horizontal="center"/>
    </xf>
    <xf numFmtId="183" fontId="29" fillId="0" borderId="56" xfId="8" applyNumberFormat="1" applyFont="1" applyBorder="1" applyAlignment="1">
      <alignment horizontal="center" wrapText="1"/>
    </xf>
    <xf numFmtId="181" fontId="29" fillId="0" borderId="57" xfId="20" applyFont="1" applyBorder="1" applyAlignment="1">
      <alignment horizontal="center" wrapText="1"/>
    </xf>
    <xf numFmtId="183" fontId="29" fillId="7" borderId="71" xfId="8" applyNumberFormat="1" applyFont="1" applyFill="1" applyBorder="1"/>
    <xf numFmtId="0" fontId="31" fillId="7" borderId="64" xfId="8" applyFont="1" applyFill="1" applyBorder="1" applyAlignment="1">
      <alignment horizontal="center" wrapText="1"/>
    </xf>
    <xf numFmtId="43" fontId="29" fillId="0" borderId="11" xfId="20" applyNumberFormat="1" applyFont="1" applyBorder="1"/>
    <xf numFmtId="9" fontId="29" fillId="0" borderId="12" xfId="19" applyFont="1" applyBorder="1"/>
    <xf numFmtId="9" fontId="29" fillId="0" borderId="5" xfId="19" applyFont="1" applyBorder="1" applyAlignment="1">
      <alignment horizontal="center"/>
    </xf>
    <xf numFmtId="43" fontId="29" fillId="0" borderId="41" xfId="20" applyNumberFormat="1" applyFont="1" applyBorder="1"/>
    <xf numFmtId="43" fontId="29" fillId="0" borderId="50" xfId="20" applyNumberFormat="1" applyFont="1" applyBorder="1"/>
    <xf numFmtId="9" fontId="29" fillId="0" borderId="51" xfId="19" applyFont="1" applyBorder="1"/>
    <xf numFmtId="43" fontId="29" fillId="0" borderId="71" xfId="8" applyNumberFormat="1" applyFont="1" applyBorder="1"/>
    <xf numFmtId="43" fontId="29" fillId="7" borderId="71" xfId="8" applyNumberFormat="1" applyFont="1" applyFill="1" applyBorder="1"/>
    <xf numFmtId="0" fontId="29" fillId="0" borderId="66" xfId="8" applyFont="1" applyBorder="1"/>
    <xf numFmtId="0" fontId="29" fillId="0" borderId="0" xfId="8" applyFont="1" applyAlignment="1">
      <alignment horizontal="center"/>
    </xf>
    <xf numFmtId="0" fontId="29" fillId="0" borderId="30" xfId="8" applyFont="1" applyBorder="1" applyAlignment="1">
      <alignment horizontal="center"/>
    </xf>
    <xf numFmtId="0" fontId="31" fillId="0" borderId="54" xfId="8" applyFont="1" applyBorder="1"/>
    <xf numFmtId="0" fontId="29" fillId="0" borderId="11" xfId="8" applyFont="1" applyBorder="1"/>
    <xf numFmtId="0" fontId="29" fillId="0" borderId="55" xfId="8" applyFont="1" applyBorder="1"/>
    <xf numFmtId="0" fontId="31" fillId="0" borderId="29" xfId="8" applyFont="1" applyBorder="1" applyAlignment="1">
      <alignment horizontal="left"/>
    </xf>
    <xf numFmtId="0" fontId="29" fillId="0" borderId="0" xfId="8" applyFont="1" applyAlignment="1">
      <alignment horizontal="left"/>
    </xf>
    <xf numFmtId="0" fontId="29" fillId="0" borderId="29" xfId="8" applyFont="1" applyBorder="1" applyAlignment="1">
      <alignment horizontal="left"/>
    </xf>
    <xf numFmtId="0" fontId="29" fillId="0" borderId="94" xfId="8" applyFont="1" applyBorder="1"/>
    <xf numFmtId="0" fontId="29" fillId="0" borderId="65" xfId="8" applyFont="1" applyBorder="1"/>
    <xf numFmtId="0" fontId="29" fillId="0" borderId="95" xfId="8" applyFont="1" applyBorder="1"/>
    <xf numFmtId="0" fontId="9" fillId="0" borderId="0" xfId="0" applyFont="1" applyAlignment="1">
      <alignment horizontal="center" vertical="center" wrapText="1"/>
    </xf>
    <xf numFmtId="0" fontId="12" fillId="0" borderId="29" xfId="0" applyFont="1" applyBorder="1" applyAlignment="1">
      <alignment horizontal="center" vertical="center" wrapText="1"/>
    </xf>
    <xf numFmtId="0" fontId="9" fillId="0" borderId="0" xfId="0" applyFont="1" applyAlignment="1">
      <alignment vertical="center" wrapText="1"/>
    </xf>
    <xf numFmtId="3" fontId="3" fillId="0" borderId="5" xfId="0" applyNumberFormat="1" applyFont="1" applyBorder="1" applyAlignment="1">
      <alignment horizontal="center" vertical="center" wrapText="1"/>
    </xf>
    <xf numFmtId="0" fontId="22" fillId="0" borderId="70" xfId="0" applyFont="1" applyBorder="1" applyAlignment="1">
      <alignment horizontal="right" vertical="center" wrapText="1"/>
    </xf>
    <xf numFmtId="0" fontId="22" fillId="0" borderId="74" xfId="0" applyFont="1" applyBorder="1" applyAlignment="1">
      <alignment horizontal="right" vertical="center" wrapText="1"/>
    </xf>
    <xf numFmtId="3" fontId="3" fillId="0" borderId="17" xfId="0" applyNumberFormat="1" applyFont="1" applyBorder="1" applyAlignment="1">
      <alignment horizontal="center" vertical="center" wrapText="1"/>
    </xf>
    <xf numFmtId="3" fontId="3" fillId="0" borderId="38" xfId="0" applyNumberFormat="1" applyFont="1" applyBorder="1" applyAlignment="1">
      <alignment horizontal="center" vertical="center" wrapText="1"/>
    </xf>
    <xf numFmtId="3" fontId="3" fillId="0" borderId="43" xfId="0" applyNumberFormat="1" applyFont="1" applyBorder="1" applyAlignment="1">
      <alignment horizontal="center" vertical="center" wrapText="1"/>
    </xf>
    <xf numFmtId="3" fontId="3" fillId="0" borderId="74" xfId="0" applyNumberFormat="1" applyFont="1" applyBorder="1" applyAlignment="1">
      <alignment horizontal="center" vertical="center" wrapText="1"/>
    </xf>
    <xf numFmtId="2" fontId="3" fillId="0" borderId="5" xfId="0" applyNumberFormat="1" applyFont="1" applyBorder="1" applyAlignment="1">
      <alignment horizontal="center" vertical="center" wrapText="1"/>
    </xf>
    <xf numFmtId="175" fontId="31" fillId="7" borderId="36" xfId="8" applyNumberFormat="1" applyFont="1" applyFill="1" applyBorder="1" applyAlignment="1">
      <alignment vertical="center"/>
    </xf>
    <xf numFmtId="9" fontId="29" fillId="5" borderId="41" xfId="19" applyFont="1" applyFill="1" applyBorder="1" applyAlignment="1">
      <alignment horizontal="center" vertical="center" wrapText="1"/>
    </xf>
    <xf numFmtId="1" fontId="7" fillId="0" borderId="5" xfId="0" applyNumberFormat="1" applyFont="1" applyBorder="1" applyAlignment="1">
      <alignment horizontal="center" vertical="center" wrapText="1"/>
    </xf>
    <xf numFmtId="0" fontId="12" fillId="0" borderId="40" xfId="0" applyFont="1" applyBorder="1" applyAlignment="1">
      <alignment horizontal="center" vertical="center"/>
    </xf>
    <xf numFmtId="0" fontId="20" fillId="0" borderId="5" xfId="0" applyFont="1" applyBorder="1" applyAlignment="1">
      <alignment horizontal="center" vertical="center" wrapText="1"/>
    </xf>
    <xf numFmtId="0" fontId="20" fillId="0" borderId="4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3"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38" xfId="0" applyFont="1" applyBorder="1" applyAlignment="1">
      <alignment horizontal="center" vertical="center" wrapText="1"/>
    </xf>
    <xf numFmtId="0" fontId="12" fillId="0" borderId="42" xfId="0" applyFont="1" applyBorder="1" applyAlignment="1">
      <alignment horizontal="center" vertical="center"/>
    </xf>
    <xf numFmtId="0" fontId="12" fillId="0" borderId="52" xfId="0" applyFont="1" applyBorder="1" applyAlignment="1">
      <alignment horizontal="center" vertical="center"/>
    </xf>
    <xf numFmtId="3" fontId="20" fillId="0" borderId="27" xfId="0" applyNumberFormat="1" applyFont="1" applyBorder="1" applyAlignment="1">
      <alignment vertical="center" wrapText="1"/>
    </xf>
    <xf numFmtId="3" fontId="20" fillId="0" borderId="28" xfId="0" applyNumberFormat="1" applyFont="1" applyBorder="1" applyAlignment="1">
      <alignment vertical="center" wrapText="1"/>
    </xf>
    <xf numFmtId="0" fontId="11" fillId="0" borderId="0" xfId="0" applyFont="1" applyAlignment="1">
      <alignment vertical="center"/>
    </xf>
    <xf numFmtId="0" fontId="0" fillId="0" borderId="0" xfId="0" applyAlignment="1">
      <alignment vertical="center"/>
    </xf>
    <xf numFmtId="0" fontId="21" fillId="0" borderId="27" xfId="0" applyFont="1" applyBorder="1" applyAlignment="1">
      <alignment vertical="center" wrapText="1"/>
    </xf>
    <xf numFmtId="0" fontId="21" fillId="0" borderId="28" xfId="0" applyFont="1" applyBorder="1" applyAlignment="1">
      <alignment vertical="center" wrapText="1"/>
    </xf>
    <xf numFmtId="0" fontId="12" fillId="0" borderId="29" xfId="0" applyFont="1" applyBorder="1" applyAlignment="1">
      <alignment vertical="center"/>
    </xf>
    <xf numFmtId="0" fontId="12" fillId="0" borderId="60" xfId="0" applyFont="1" applyBorder="1" applyAlignment="1">
      <alignment horizontal="center" vertical="center"/>
    </xf>
    <xf numFmtId="0" fontId="12" fillId="0" borderId="27" xfId="0" applyFont="1" applyBorder="1" applyAlignment="1">
      <alignment vertical="center"/>
    </xf>
    <xf numFmtId="0" fontId="12" fillId="0" borderId="98" xfId="0" applyFont="1" applyBorder="1" applyAlignment="1">
      <alignment vertical="center"/>
    </xf>
    <xf numFmtId="0" fontId="12" fillId="0" borderId="37" xfId="0" applyFont="1" applyBorder="1" applyAlignment="1">
      <alignment horizontal="center" vertical="center"/>
    </xf>
    <xf numFmtId="0" fontId="3" fillId="0" borderId="38" xfId="0" applyFont="1" applyBorder="1" applyAlignment="1">
      <alignment horizontal="center" vertical="center" wrapText="1"/>
    </xf>
    <xf numFmtId="0" fontId="23" fillId="0" borderId="43" xfId="0" applyFont="1" applyBorder="1" applyAlignment="1">
      <alignment horizontal="center" vertical="center" wrapText="1"/>
    </xf>
    <xf numFmtId="165" fontId="7" fillId="0" borderId="43" xfId="1" applyNumberFormat="1" applyFont="1" applyFill="1" applyBorder="1" applyAlignment="1">
      <alignment horizontal="center" vertical="center" wrapText="1"/>
    </xf>
    <xf numFmtId="165" fontId="7" fillId="0" borderId="44" xfId="1" applyNumberFormat="1" applyFont="1" applyFill="1" applyBorder="1" applyAlignment="1">
      <alignment horizontal="center" vertical="center" wrapText="1"/>
    </xf>
    <xf numFmtId="0" fontId="0" fillId="0" borderId="29" xfId="0" applyBorder="1"/>
    <xf numFmtId="165" fontId="2" fillId="0" borderId="5" xfId="1" applyNumberFormat="1" applyFont="1" applyFill="1" applyBorder="1" applyAlignment="1">
      <alignment horizontal="center" vertical="center" wrapText="1"/>
    </xf>
    <xf numFmtId="1" fontId="16" fillId="0" borderId="5" xfId="0" applyNumberFormat="1" applyFont="1" applyBorder="1" applyAlignment="1">
      <alignment horizontal="center" vertical="center" wrapText="1"/>
    </xf>
    <xf numFmtId="164" fontId="7" fillId="0" borderId="17" xfId="1" applyFont="1" applyFill="1" applyBorder="1" applyAlignment="1">
      <alignment horizontal="center" vertical="center" wrapText="1"/>
    </xf>
    <xf numFmtId="164" fontId="16" fillId="0" borderId="53" xfId="1" applyFont="1" applyFill="1" applyBorder="1" applyAlignment="1">
      <alignment horizontal="center" vertical="center" wrapText="1"/>
    </xf>
    <xf numFmtId="2" fontId="7" fillId="0" borderId="17" xfId="0" applyNumberFormat="1" applyFont="1" applyBorder="1" applyAlignment="1">
      <alignment horizontal="center" vertical="center" wrapText="1"/>
    </xf>
    <xf numFmtId="0" fontId="23" fillId="0" borderId="17" xfId="0" applyFont="1" applyBorder="1" applyAlignment="1">
      <alignment horizontal="center" vertical="center" wrapText="1"/>
    </xf>
    <xf numFmtId="0" fontId="22" fillId="0" borderId="17" xfId="0" applyFont="1" applyBorder="1" applyAlignment="1">
      <alignment horizontal="center" vertical="center" wrapText="1"/>
    </xf>
    <xf numFmtId="2" fontId="22" fillId="0" borderId="17" xfId="0" applyNumberFormat="1" applyFont="1" applyBorder="1" applyAlignment="1">
      <alignment horizontal="center" vertical="center" wrapText="1"/>
    </xf>
    <xf numFmtId="164" fontId="22" fillId="0" borderId="17" xfId="1" applyFont="1" applyFill="1" applyBorder="1" applyAlignment="1">
      <alignment horizontal="right" vertical="center" wrapText="1"/>
    </xf>
    <xf numFmtId="165" fontId="22" fillId="0" borderId="53" xfId="0" applyNumberFormat="1" applyFont="1" applyBorder="1" applyAlignment="1">
      <alignment vertical="center" wrapText="1"/>
    </xf>
    <xf numFmtId="0" fontId="16" fillId="0" borderId="17" xfId="0" applyFont="1" applyBorder="1" applyAlignment="1">
      <alignment horizontal="center" vertical="center" wrapText="1"/>
    </xf>
    <xf numFmtId="164" fontId="16" fillId="0" borderId="17" xfId="1" applyFont="1" applyFill="1" applyBorder="1" applyAlignment="1">
      <alignment horizontal="center" vertical="center" wrapText="1"/>
    </xf>
    <xf numFmtId="172" fontId="7" fillId="0" borderId="17" xfId="1" applyNumberFormat="1" applyFont="1" applyFill="1" applyBorder="1" applyAlignment="1">
      <alignment horizontal="center" vertical="center" wrapText="1"/>
    </xf>
    <xf numFmtId="172" fontId="7" fillId="0" borderId="53" xfId="1" applyNumberFormat="1" applyFont="1" applyFill="1" applyBorder="1" applyAlignment="1">
      <alignment horizontal="center" vertical="center" wrapText="1"/>
    </xf>
    <xf numFmtId="1" fontId="7" fillId="0" borderId="17" xfId="0" applyNumberFormat="1" applyFont="1" applyBorder="1" applyAlignment="1">
      <alignment horizontal="center" vertical="center" wrapText="1"/>
    </xf>
    <xf numFmtId="1" fontId="22" fillId="0" borderId="17" xfId="0" applyNumberFormat="1" applyFont="1" applyBorder="1" applyAlignment="1">
      <alignment horizontal="center" vertical="center" wrapText="1"/>
    </xf>
    <xf numFmtId="0" fontId="22" fillId="0" borderId="38" xfId="0" applyFont="1" applyBorder="1" applyAlignment="1">
      <alignment horizontal="left" vertical="center" wrapText="1"/>
    </xf>
    <xf numFmtId="0" fontId="7" fillId="0" borderId="5" xfId="0" applyFont="1" applyBorder="1" applyAlignment="1">
      <alignment horizontal="left" vertical="center" wrapText="1"/>
    </xf>
    <xf numFmtId="0" fontId="7" fillId="0" borderId="17" xfId="0" applyFont="1" applyBorder="1" applyAlignment="1">
      <alignment horizontal="left" vertical="center" wrapText="1"/>
    </xf>
    <xf numFmtId="0" fontId="16" fillId="0" borderId="38" xfId="0" applyFont="1" applyBorder="1" applyAlignment="1">
      <alignment horizontal="left" vertical="center" wrapText="1"/>
    </xf>
    <xf numFmtId="0" fontId="22" fillId="0" borderId="17" xfId="0" applyFont="1" applyBorder="1" applyAlignment="1">
      <alignment horizontal="left" vertical="center" wrapText="1"/>
    </xf>
    <xf numFmtId="165" fontId="7" fillId="0" borderId="81" xfId="1" applyNumberFormat="1" applyFont="1" applyFill="1" applyBorder="1" applyAlignment="1">
      <alignment horizontal="center" vertical="center" wrapText="1"/>
    </xf>
    <xf numFmtId="165" fontId="7" fillId="0" borderId="82" xfId="1" applyNumberFormat="1" applyFont="1" applyFill="1" applyBorder="1" applyAlignment="1">
      <alignment horizontal="center" vertical="center" wrapText="1"/>
    </xf>
    <xf numFmtId="165" fontId="23" fillId="0" borderId="61" xfId="0" applyNumberFormat="1" applyFont="1" applyBorder="1" applyAlignment="1">
      <alignment horizontal="center" vertical="center" wrapText="1"/>
    </xf>
    <xf numFmtId="165" fontId="23" fillId="0" borderId="62" xfId="0" applyNumberFormat="1" applyFont="1" applyBorder="1" applyAlignment="1">
      <alignment horizontal="center" vertical="center" wrapText="1"/>
    </xf>
    <xf numFmtId="165" fontId="23" fillId="0" borderId="43" xfId="0" applyNumberFormat="1" applyFont="1" applyBorder="1" applyAlignment="1">
      <alignment horizontal="center" vertical="center" wrapText="1"/>
    </xf>
    <xf numFmtId="165" fontId="23" fillId="0" borderId="44" xfId="0" applyNumberFormat="1" applyFont="1" applyBorder="1" applyAlignment="1">
      <alignment horizontal="center" vertical="center" wrapText="1"/>
    </xf>
    <xf numFmtId="0" fontId="20" fillId="0" borderId="5" xfId="0" applyFont="1" applyBorder="1" applyAlignment="1">
      <alignment horizontal="center" vertical="center" wrapText="1"/>
    </xf>
    <xf numFmtId="0" fontId="23" fillId="0" borderId="60"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51" xfId="0" applyFont="1" applyBorder="1" applyAlignment="1">
      <alignment horizontal="center" vertical="center" wrapText="1"/>
    </xf>
    <xf numFmtId="0" fontId="12" fillId="0" borderId="40" xfId="0" applyFont="1" applyBorder="1" applyAlignment="1">
      <alignment horizontal="center" vertical="center"/>
    </xf>
    <xf numFmtId="0" fontId="12" fillId="0" borderId="52" xfId="0" applyFont="1" applyBorder="1" applyAlignment="1">
      <alignment horizontal="center" vertical="center"/>
    </xf>
    <xf numFmtId="0" fontId="20" fillId="0" borderId="80" xfId="0" applyFont="1" applyBorder="1" applyAlignment="1">
      <alignment horizontal="center" vertical="center" wrapText="1"/>
    </xf>
    <xf numFmtId="0" fontId="20" fillId="0" borderId="81" xfId="0" applyFont="1" applyBorder="1" applyAlignment="1">
      <alignment horizontal="center" vertical="center" wrapText="1"/>
    </xf>
    <xf numFmtId="0" fontId="20" fillId="0" borderId="84" xfId="0" applyFont="1" applyBorder="1" applyAlignment="1">
      <alignment horizontal="center" vertical="center" wrapText="1"/>
    </xf>
    <xf numFmtId="0" fontId="20" fillId="0" borderId="85" xfId="0" applyFont="1" applyBorder="1" applyAlignment="1">
      <alignment horizontal="center" vertical="center" wrapText="1"/>
    </xf>
    <xf numFmtId="3" fontId="20" fillId="0" borderId="87" xfId="0" applyNumberFormat="1" applyFont="1" applyBorder="1" applyAlignment="1">
      <alignment horizontal="center" vertical="center" wrapText="1"/>
    </xf>
    <xf numFmtId="3" fontId="20" fillId="0" borderId="28" xfId="0" applyNumberFormat="1" applyFont="1" applyBorder="1" applyAlignment="1">
      <alignment horizontal="center" vertical="center" wrapText="1"/>
    </xf>
    <xf numFmtId="0" fontId="21" fillId="0" borderId="14" xfId="0" applyFont="1" applyBorder="1" applyAlignment="1">
      <alignment horizontal="center" vertical="center" wrapText="1"/>
    </xf>
    <xf numFmtId="0" fontId="21" fillId="0" borderId="16"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3" fontId="20" fillId="0" borderId="27" xfId="0" applyNumberFormat="1" applyFont="1" applyBorder="1" applyAlignment="1">
      <alignment horizontal="center" vertical="center" wrapText="1"/>
    </xf>
    <xf numFmtId="3" fontId="20" fillId="0" borderId="78" xfId="0" applyNumberFormat="1" applyFont="1" applyBorder="1" applyAlignment="1">
      <alignment horizontal="center" vertical="center" wrapText="1"/>
    </xf>
    <xf numFmtId="0" fontId="20" fillId="0" borderId="17"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53" xfId="0" applyFont="1" applyBorder="1" applyAlignment="1">
      <alignment horizontal="center" vertical="center" wrapText="1"/>
    </xf>
    <xf numFmtId="0" fontId="20" fillId="0" borderId="75" xfId="0" applyFont="1" applyBorder="1" applyAlignment="1">
      <alignment horizontal="center" vertical="center" wrapText="1"/>
    </xf>
    <xf numFmtId="0" fontId="6" fillId="0" borderId="17" xfId="0" applyFont="1" applyBorder="1" applyAlignment="1">
      <alignment horizontal="left" vertical="center" wrapText="1"/>
    </xf>
    <xf numFmtId="0" fontId="20" fillId="0" borderId="26" xfId="0" applyFont="1" applyBorder="1" applyAlignment="1">
      <alignment horizontal="center" vertical="center" wrapText="1"/>
    </xf>
    <xf numFmtId="0" fontId="20" fillId="0" borderId="78" xfId="0" applyFont="1" applyBorder="1" applyAlignment="1">
      <alignment horizontal="center" vertical="center" wrapText="1"/>
    </xf>
    <xf numFmtId="0" fontId="6" fillId="0" borderId="5" xfId="0" applyFont="1" applyBorder="1" applyAlignment="1">
      <alignment horizontal="left" vertical="center" wrapText="1"/>
    </xf>
    <xf numFmtId="0" fontId="21" fillId="0" borderId="87"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78" xfId="0" applyFont="1" applyBorder="1" applyAlignment="1">
      <alignment horizontal="center" vertical="center" wrapText="1"/>
    </xf>
    <xf numFmtId="0" fontId="21" fillId="0" borderId="28" xfId="0" applyFont="1" applyBorder="1" applyAlignment="1">
      <alignment horizontal="center" vertical="center" wrapText="1"/>
    </xf>
    <xf numFmtId="165" fontId="23" fillId="0" borderId="81" xfId="0" applyNumberFormat="1" applyFont="1" applyBorder="1" applyAlignment="1">
      <alignment horizontal="center" vertical="center" wrapText="1"/>
    </xf>
    <xf numFmtId="165" fontId="23" fillId="0" borderId="82" xfId="0" applyNumberFormat="1" applyFont="1" applyBorder="1" applyAlignment="1">
      <alignment horizontal="center" vertical="center" wrapText="1"/>
    </xf>
    <xf numFmtId="0" fontId="23" fillId="0" borderId="80" xfId="0" applyFont="1" applyBorder="1" applyAlignment="1">
      <alignment horizontal="center" vertical="center" wrapText="1"/>
    </xf>
    <xf numFmtId="0" fontId="23" fillId="0" borderId="81" xfId="0" applyFont="1" applyBorder="1" applyAlignment="1">
      <alignment horizontal="center" vertical="center" wrapText="1"/>
    </xf>
    <xf numFmtId="0" fontId="16" fillId="0" borderId="5" xfId="0" applyFont="1" applyBorder="1" applyAlignment="1">
      <alignment horizontal="left" vertical="center" wrapText="1"/>
    </xf>
    <xf numFmtId="0" fontId="16" fillId="0" borderId="17" xfId="0" applyFont="1" applyBorder="1" applyAlignment="1">
      <alignment horizontal="left" vertical="center" wrapText="1"/>
    </xf>
    <xf numFmtId="0" fontId="7" fillId="0" borderId="38" xfId="0" applyFont="1" applyBorder="1" applyAlignment="1">
      <alignment horizontal="left" vertical="center" wrapText="1"/>
    </xf>
    <xf numFmtId="164" fontId="21" fillId="0" borderId="81" xfId="0" applyNumberFormat="1" applyFont="1" applyBorder="1" applyAlignment="1">
      <alignment horizontal="center" vertical="center" wrapText="1"/>
    </xf>
    <xf numFmtId="0" fontId="21" fillId="0" borderId="82" xfId="0" applyFont="1" applyBorder="1" applyAlignment="1">
      <alignment horizontal="center" vertical="center" wrapText="1"/>
    </xf>
    <xf numFmtId="0" fontId="21" fillId="0" borderId="80" xfId="0" applyFont="1" applyBorder="1" applyAlignment="1">
      <alignment horizontal="center" vertical="center" wrapText="1"/>
    </xf>
    <xf numFmtId="0" fontId="21" fillId="0" borderId="81"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1" fillId="0" borderId="17" xfId="0" applyFont="1" applyBorder="1" applyAlignment="1">
      <alignment horizontal="center" vertical="center" wrapText="1"/>
    </xf>
    <xf numFmtId="0" fontId="3" fillId="0" borderId="38" xfId="0" applyFont="1" applyBorder="1" applyAlignment="1">
      <alignment horizontal="center" vertical="center" wrapText="1"/>
    </xf>
    <xf numFmtId="0" fontId="21" fillId="0" borderId="26" xfId="0" applyFont="1" applyBorder="1" applyAlignment="1">
      <alignment horizontal="center" vertical="center" wrapText="1"/>
    </xf>
    <xf numFmtId="0" fontId="12" fillId="0" borderId="37" xfId="0" applyFont="1" applyBorder="1" applyAlignment="1">
      <alignment horizontal="center" vertical="center"/>
    </xf>
    <xf numFmtId="0" fontId="22" fillId="0" borderId="5" xfId="0" applyFont="1" applyBorder="1" applyAlignment="1">
      <alignment horizontal="left" vertical="center" wrapText="1"/>
    </xf>
    <xf numFmtId="0" fontId="20" fillId="0" borderId="37" xfId="0" applyFont="1" applyBorder="1" applyAlignment="1">
      <alignment horizontal="center" vertical="center" wrapText="1"/>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165" fontId="7" fillId="0" borderId="61" xfId="1" applyNumberFormat="1" applyFont="1" applyFill="1" applyBorder="1" applyAlignment="1">
      <alignment horizontal="center" vertical="center" wrapText="1"/>
    </xf>
    <xf numFmtId="165" fontId="7" fillId="0" borderId="62" xfId="1" applyNumberFormat="1" applyFont="1" applyFill="1" applyBorder="1" applyAlignment="1">
      <alignment horizontal="center" vertical="center" wrapText="1"/>
    </xf>
    <xf numFmtId="0" fontId="20" fillId="0" borderId="41" xfId="0" applyFont="1" applyBorder="1" applyAlignment="1">
      <alignment horizontal="center" vertical="center" wrapText="1"/>
    </xf>
    <xf numFmtId="165" fontId="23" fillId="0" borderId="17" xfId="0" applyNumberFormat="1" applyFont="1" applyBorder="1" applyAlignment="1">
      <alignment horizontal="center" vertical="center" wrapText="1"/>
    </xf>
    <xf numFmtId="165" fontId="23" fillId="0" borderId="53" xfId="0" applyNumberFormat="1" applyFont="1" applyBorder="1" applyAlignment="1">
      <alignment horizontal="center" vertical="center" wrapText="1"/>
    </xf>
    <xf numFmtId="0" fontId="23" fillId="0" borderId="52" xfId="0" applyFont="1" applyBorder="1" applyAlignment="1">
      <alignment horizontal="center" vertical="center" wrapText="1"/>
    </xf>
    <xf numFmtId="0" fontId="23" fillId="0" borderId="17" xfId="0" applyFont="1" applyBorder="1" applyAlignment="1">
      <alignment horizontal="center" vertical="center" wrapText="1"/>
    </xf>
    <xf numFmtId="0" fontId="21" fillId="0" borderId="5" xfId="0" applyFont="1" applyBorder="1" applyAlignment="1">
      <alignment horizontal="center" vertical="center" wrapText="1"/>
    </xf>
    <xf numFmtId="165" fontId="7" fillId="0" borderId="17" xfId="1" applyNumberFormat="1" applyFont="1" applyFill="1" applyBorder="1" applyAlignment="1">
      <alignment horizontal="center" vertical="center" wrapText="1"/>
    </xf>
    <xf numFmtId="165" fontId="7" fillId="0" borderId="53" xfId="1" applyNumberFormat="1" applyFont="1" applyFill="1" applyBorder="1" applyAlignment="1">
      <alignment horizontal="center" vertical="center" wrapText="1"/>
    </xf>
    <xf numFmtId="0" fontId="20" fillId="0" borderId="52" xfId="0" applyFont="1" applyBorder="1" applyAlignment="1">
      <alignment horizontal="center" vertical="center" wrapText="1"/>
    </xf>
    <xf numFmtId="0" fontId="21" fillId="0" borderId="63"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64" xfId="0" applyFont="1" applyBorder="1" applyAlignment="1">
      <alignment horizontal="center" vertical="center" wrapText="1"/>
    </xf>
    <xf numFmtId="165" fontId="7" fillId="0" borderId="43" xfId="1" applyNumberFormat="1" applyFont="1" applyFill="1" applyBorder="1" applyAlignment="1">
      <alignment horizontal="center" vertical="center" wrapText="1"/>
    </xf>
    <xf numFmtId="165" fontId="7" fillId="0" borderId="44" xfId="1" applyNumberFormat="1" applyFont="1" applyFill="1" applyBorder="1" applyAlignment="1">
      <alignment horizontal="center" vertical="center" wrapText="1"/>
    </xf>
    <xf numFmtId="0" fontId="20" fillId="0" borderId="42" xfId="0" applyFont="1" applyBorder="1" applyAlignment="1">
      <alignment horizontal="center" vertical="center" wrapText="1"/>
    </xf>
    <xf numFmtId="0" fontId="20" fillId="0" borderId="43" xfId="0" applyFont="1" applyBorder="1" applyAlignment="1">
      <alignment horizontal="center" vertical="center" wrapText="1"/>
    </xf>
    <xf numFmtId="164" fontId="21" fillId="0" borderId="82" xfId="0" applyNumberFormat="1" applyFont="1" applyBorder="1" applyAlignment="1">
      <alignment horizontal="center" vertical="center" wrapText="1"/>
    </xf>
    <xf numFmtId="0" fontId="3" fillId="0" borderId="5" xfId="0" applyFont="1" applyBorder="1" applyAlignment="1">
      <alignment horizontal="center" vertical="center" wrapText="1"/>
    </xf>
    <xf numFmtId="165" fontId="7" fillId="0" borderId="5" xfId="1" applyNumberFormat="1" applyFont="1" applyFill="1" applyBorder="1" applyAlignment="1">
      <alignment horizontal="center" vertical="center" wrapText="1"/>
    </xf>
    <xf numFmtId="165" fontId="7" fillId="0" borderId="41" xfId="1" applyNumberFormat="1" applyFont="1" applyFill="1" applyBorder="1" applyAlignment="1">
      <alignment horizontal="center" vertical="center" wrapText="1"/>
    </xf>
    <xf numFmtId="0" fontId="20" fillId="0" borderId="40" xfId="0" applyFont="1" applyBorder="1" applyAlignment="1">
      <alignment horizontal="center" vertical="center" wrapText="1"/>
    </xf>
    <xf numFmtId="0" fontId="23" fillId="0" borderId="42" xfId="0" applyFont="1" applyBorder="1" applyAlignment="1">
      <alignment horizontal="center" vertical="center" wrapText="1"/>
    </xf>
    <xf numFmtId="0" fontId="23" fillId="0" borderId="43" xfId="0" applyFont="1" applyBorder="1" applyAlignment="1">
      <alignment horizontal="center" vertical="center" wrapText="1"/>
    </xf>
    <xf numFmtId="0" fontId="21" fillId="0" borderId="48" xfId="0" applyFont="1" applyBorder="1" applyAlignment="1">
      <alignment horizontal="center" vertical="center" wrapText="1"/>
    </xf>
    <xf numFmtId="0" fontId="15" fillId="3" borderId="21" xfId="0" applyFont="1" applyFill="1" applyBorder="1" applyAlignment="1">
      <alignment vertical="center" wrapText="1"/>
    </xf>
    <xf numFmtId="0" fontId="15" fillId="3" borderId="2" xfId="0" applyFont="1" applyFill="1" applyBorder="1" applyAlignment="1">
      <alignment vertical="center" wrapText="1"/>
    </xf>
    <xf numFmtId="0" fontId="14" fillId="3" borderId="2" xfId="0" applyFont="1" applyFill="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15" fillId="3" borderId="1" xfId="0" applyFont="1" applyFill="1" applyBorder="1" applyAlignment="1">
      <alignment horizontal="center" vertical="center" wrapText="1"/>
    </xf>
    <xf numFmtId="0" fontId="16" fillId="0" borderId="3" xfId="0" applyFont="1" applyBorder="1" applyAlignment="1">
      <alignment horizontal="center" vertical="center" wrapText="1"/>
    </xf>
    <xf numFmtId="3" fontId="15" fillId="3" borderId="1" xfId="0" applyNumberFormat="1" applyFont="1" applyFill="1" applyBorder="1" applyAlignment="1">
      <alignment horizontal="center" vertical="center" wrapText="1"/>
    </xf>
    <xf numFmtId="0" fontId="14" fillId="0" borderId="19" xfId="0" applyFont="1" applyBorder="1" applyAlignment="1">
      <alignment horizontal="center" vertical="center" wrapText="1"/>
    </xf>
    <xf numFmtId="0" fontId="16" fillId="0" borderId="19" xfId="0" applyFont="1" applyBorder="1" applyAlignment="1">
      <alignment vertical="center" wrapText="1"/>
    </xf>
    <xf numFmtId="0" fontId="16" fillId="0" borderId="20" xfId="0" applyFont="1" applyBorder="1" applyAlignment="1">
      <alignment vertical="center" wrapText="1"/>
    </xf>
    <xf numFmtId="3" fontId="15" fillId="3" borderId="6" xfId="0" applyNumberFormat="1" applyFont="1" applyFill="1" applyBorder="1" applyAlignment="1">
      <alignment horizontal="center" vertical="center" wrapText="1"/>
    </xf>
    <xf numFmtId="0" fontId="16" fillId="0" borderId="7" xfId="0" applyFont="1" applyBorder="1" applyAlignment="1">
      <alignment vertical="center" wrapText="1"/>
    </xf>
    <xf numFmtId="0" fontId="16" fillId="0" borderId="8" xfId="0" applyFont="1" applyBorder="1" applyAlignment="1">
      <alignment vertical="center" wrapText="1"/>
    </xf>
    <xf numFmtId="0" fontId="25" fillId="0" borderId="37" xfId="0" applyFont="1" applyBorder="1" applyAlignment="1">
      <alignment horizontal="left" vertical="center" wrapText="1"/>
    </xf>
    <xf numFmtId="0" fontId="25" fillId="0" borderId="38" xfId="0" applyFont="1" applyBorder="1" applyAlignment="1">
      <alignment horizontal="left" vertical="center" wrapText="1"/>
    </xf>
    <xf numFmtId="0" fontId="25" fillId="0" borderId="39" xfId="0" applyFont="1" applyBorder="1" applyAlignment="1">
      <alignment horizontal="left" vertical="center" wrapText="1"/>
    </xf>
    <xf numFmtId="0" fontId="25" fillId="0" borderId="40" xfId="0" applyFont="1" applyBorder="1" applyAlignment="1">
      <alignment horizontal="left"/>
    </xf>
    <xf numFmtId="0" fontId="25" fillId="0" borderId="5" xfId="0" applyFont="1" applyBorder="1" applyAlignment="1">
      <alignment horizontal="left"/>
    </xf>
    <xf numFmtId="0" fontId="25" fillId="0" borderId="41" xfId="0" applyFont="1" applyBorder="1" applyAlignment="1">
      <alignment horizontal="left"/>
    </xf>
    <xf numFmtId="0" fontId="26" fillId="0" borderId="40" xfId="7" applyFont="1" applyBorder="1" applyAlignment="1">
      <alignment horizontal="center"/>
    </xf>
    <xf numFmtId="0" fontId="26" fillId="0" borderId="5" xfId="7" applyFont="1" applyBorder="1" applyAlignment="1">
      <alignment horizontal="center"/>
    </xf>
    <xf numFmtId="0" fontId="26" fillId="0" borderId="41" xfId="7" applyFont="1" applyBorder="1" applyAlignment="1">
      <alignment horizontal="center"/>
    </xf>
    <xf numFmtId="0" fontId="27" fillId="5" borderId="40" xfId="7" applyFont="1" applyFill="1" applyBorder="1" applyAlignment="1">
      <alignment horizontal="left" vertical="center" wrapText="1"/>
    </xf>
    <xf numFmtId="0" fontId="27" fillId="5" borderId="5" xfId="7" applyFont="1" applyFill="1" applyBorder="1" applyAlignment="1">
      <alignment horizontal="left" vertical="center" wrapText="1"/>
    </xf>
    <xf numFmtId="0" fontId="27" fillId="5" borderId="41" xfId="7" applyFont="1" applyFill="1" applyBorder="1" applyAlignment="1">
      <alignment horizontal="left" vertical="center" wrapText="1"/>
    </xf>
    <xf numFmtId="0" fontId="27" fillId="4" borderId="40" xfId="7" applyFont="1" applyFill="1" applyBorder="1" applyAlignment="1">
      <alignment horizontal="left" vertical="center" wrapText="1"/>
    </xf>
    <xf numFmtId="0" fontId="27" fillId="4" borderId="5" xfId="7" applyFont="1" applyFill="1" applyBorder="1" applyAlignment="1">
      <alignment horizontal="left" vertical="center" wrapText="1"/>
    </xf>
    <xf numFmtId="0" fontId="27" fillId="4" borderId="41" xfId="7" applyFont="1" applyFill="1" applyBorder="1" applyAlignment="1">
      <alignment horizontal="left" vertical="center" wrapText="1"/>
    </xf>
    <xf numFmtId="0" fontId="27" fillId="4" borderId="42" xfId="7" applyFont="1" applyFill="1" applyBorder="1" applyAlignment="1">
      <alignment horizontal="left" vertical="center" wrapText="1"/>
    </xf>
    <xf numFmtId="0" fontId="27" fillId="4" borderId="43" xfId="7" applyFont="1" applyFill="1" applyBorder="1" applyAlignment="1">
      <alignment horizontal="left" vertical="center" wrapText="1"/>
    </xf>
    <xf numFmtId="0" fontId="27" fillId="4" borderId="44" xfId="7" applyFont="1" applyFill="1" applyBorder="1" applyAlignment="1">
      <alignment horizontal="left" vertical="center" wrapText="1"/>
    </xf>
    <xf numFmtId="0" fontId="27" fillId="0" borderId="40" xfId="7" applyFont="1" applyBorder="1" applyAlignment="1">
      <alignment horizontal="center"/>
    </xf>
    <xf numFmtId="0" fontId="27" fillId="0" borderId="5" xfId="7" applyFont="1" applyBorder="1" applyAlignment="1">
      <alignment horizontal="center"/>
    </xf>
    <xf numFmtId="0" fontId="27" fillId="0" borderId="41" xfId="7" applyFont="1" applyBorder="1" applyAlignment="1">
      <alignment horizontal="center"/>
    </xf>
    <xf numFmtId="164" fontId="23" fillId="0" borderId="50" xfId="0" applyNumberFormat="1" applyFont="1" applyBorder="1" applyAlignment="1">
      <alignment horizontal="center" vertical="center" wrapText="1"/>
    </xf>
    <xf numFmtId="164" fontId="23" fillId="0" borderId="77" xfId="0" applyNumberFormat="1" applyFont="1" applyBorder="1" applyAlignment="1">
      <alignment horizontal="center" vertical="center" wrapText="1"/>
    </xf>
    <xf numFmtId="0" fontId="4" fillId="0" borderId="5" xfId="0" applyFont="1" applyBorder="1" applyAlignment="1">
      <alignment horizontal="left" vertical="center" wrapText="1"/>
    </xf>
    <xf numFmtId="0" fontId="20" fillId="0" borderId="56"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57"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5" xfId="0" applyFont="1" applyBorder="1" applyAlignment="1">
      <alignment horizontal="center" vertical="center" wrapText="1"/>
    </xf>
    <xf numFmtId="165" fontId="23" fillId="0" borderId="5" xfId="0" applyNumberFormat="1" applyFont="1" applyBorder="1" applyAlignment="1">
      <alignment horizontal="center" vertical="center" wrapText="1"/>
    </xf>
    <xf numFmtId="165" fontId="23" fillId="0" borderId="41" xfId="0" applyNumberFormat="1" applyFont="1" applyBorder="1" applyAlignment="1">
      <alignment horizontal="center" vertical="center" wrapText="1"/>
    </xf>
    <xf numFmtId="0" fontId="20" fillId="8" borderId="26" xfId="0" applyFont="1" applyFill="1" applyBorder="1" applyAlignment="1">
      <alignment horizontal="center" vertical="center" wrapText="1"/>
    </xf>
    <xf numFmtId="0" fontId="20" fillId="8" borderId="27" xfId="0" applyFont="1" applyFill="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165" fontId="23" fillId="0" borderId="76" xfId="0" applyNumberFormat="1" applyFont="1" applyBorder="1" applyAlignment="1">
      <alignment horizontal="center" vertical="center" wrapText="1"/>
    </xf>
    <xf numFmtId="165" fontId="23" fillId="0" borderId="77" xfId="0" applyNumberFormat="1" applyFont="1" applyBorder="1" applyAlignment="1">
      <alignment horizontal="center" vertical="center" wrapText="1"/>
    </xf>
    <xf numFmtId="0" fontId="20" fillId="0" borderId="60" xfId="0" applyFont="1" applyBorder="1" applyAlignment="1">
      <alignment horizontal="center" vertical="center" wrapText="1"/>
    </xf>
    <xf numFmtId="0" fontId="20" fillId="0" borderId="61" xfId="0" applyFont="1" applyBorder="1" applyAlignment="1">
      <alignment horizontal="center" vertical="center" wrapText="1"/>
    </xf>
    <xf numFmtId="0" fontId="5" fillId="0" borderId="43" xfId="0" applyFont="1" applyBorder="1" applyAlignment="1">
      <alignment horizontal="left" vertical="center" wrapText="1"/>
    </xf>
    <xf numFmtId="0" fontId="7" fillId="0" borderId="43" xfId="0" applyFont="1" applyBorder="1" applyAlignment="1">
      <alignment horizontal="left" vertical="center" wrapText="1"/>
    </xf>
    <xf numFmtId="0" fontId="12" fillId="0" borderId="54"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49" xfId="0" applyFont="1" applyBorder="1" applyAlignment="1">
      <alignment horizontal="center" vertical="center"/>
    </xf>
    <xf numFmtId="0" fontId="12" fillId="0" borderId="50" xfId="0" applyFont="1" applyBorder="1" applyAlignment="1">
      <alignment horizontal="center" vertical="center"/>
    </xf>
    <xf numFmtId="0" fontId="12" fillId="0" borderId="51" xfId="0" applyFont="1" applyBorder="1" applyAlignment="1">
      <alignment horizontal="center" vertical="center"/>
    </xf>
    <xf numFmtId="164" fontId="12" fillId="0" borderId="76" xfId="0" applyNumberFormat="1" applyFont="1" applyBorder="1" applyAlignment="1">
      <alignment horizontal="center" vertical="center"/>
    </xf>
    <xf numFmtId="0" fontId="12" fillId="0" borderId="77" xfId="0" applyFont="1" applyBorder="1" applyAlignment="1">
      <alignment horizontal="center" vertical="center"/>
    </xf>
    <xf numFmtId="0" fontId="12" fillId="0" borderId="63" xfId="0" applyFont="1" applyBorder="1" applyAlignment="1">
      <alignment horizontal="center" vertical="center"/>
    </xf>
    <xf numFmtId="0" fontId="12" fillId="0" borderId="48" xfId="0" applyFont="1" applyBorder="1" applyAlignment="1">
      <alignment horizontal="center" vertical="center"/>
    </xf>
    <xf numFmtId="0" fontId="12" fillId="0" borderId="10" xfId="0" applyFont="1" applyBorder="1" applyAlignment="1">
      <alignment horizontal="center" vertical="center"/>
    </xf>
    <xf numFmtId="0" fontId="12" fillId="0" borderId="55" xfId="0" applyFont="1" applyBorder="1" applyAlignment="1">
      <alignment horizontal="center" vertical="center"/>
    </xf>
    <xf numFmtId="164" fontId="12" fillId="0" borderId="10" xfId="0" applyNumberFormat="1" applyFont="1" applyBorder="1" applyAlignment="1">
      <alignment horizontal="center" vertical="center"/>
    </xf>
    <xf numFmtId="0" fontId="12" fillId="8" borderId="80" xfId="0" applyFont="1" applyFill="1" applyBorder="1" applyAlignment="1">
      <alignment horizontal="center" vertical="center"/>
    </xf>
    <xf numFmtId="0" fontId="12" fillId="8" borderId="81" xfId="0" applyFont="1" applyFill="1" applyBorder="1" applyAlignment="1">
      <alignment horizontal="center" vertical="center"/>
    </xf>
    <xf numFmtId="164" fontId="12" fillId="8" borderId="81" xfId="0" applyNumberFormat="1" applyFont="1" applyFill="1" applyBorder="1" applyAlignment="1">
      <alignment horizontal="center" vertical="center"/>
    </xf>
    <xf numFmtId="164" fontId="12" fillId="8" borderId="82" xfId="0" applyNumberFormat="1" applyFont="1" applyFill="1" applyBorder="1" applyAlignment="1">
      <alignment horizontal="center" vertical="center"/>
    </xf>
    <xf numFmtId="0" fontId="12" fillId="0" borderId="46" xfId="0" applyFont="1" applyBorder="1" applyAlignment="1">
      <alignment horizontal="center" vertical="center"/>
    </xf>
    <xf numFmtId="0" fontId="12" fillId="0" borderId="47" xfId="0" applyFont="1" applyBorder="1" applyAlignment="1">
      <alignment horizontal="center" vertical="center"/>
    </xf>
    <xf numFmtId="0" fontId="12" fillId="0" borderId="64" xfId="0" applyFont="1" applyBorder="1" applyAlignment="1">
      <alignment horizontal="center" vertical="center"/>
    </xf>
    <xf numFmtId="0" fontId="22" fillId="0" borderId="43" xfId="0" applyFont="1" applyBorder="1" applyAlignment="1">
      <alignment horizontal="left" vertical="center" wrapText="1"/>
    </xf>
    <xf numFmtId="0" fontId="16" fillId="0" borderId="43" xfId="0" applyFont="1" applyBorder="1" applyAlignment="1">
      <alignment horizontal="left" vertical="center" wrapText="1"/>
    </xf>
    <xf numFmtId="0" fontId="20" fillId="0" borderId="34"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88" xfId="0" applyFont="1" applyBorder="1" applyAlignment="1">
      <alignment horizontal="center" vertical="center" wrapText="1"/>
    </xf>
    <xf numFmtId="0" fontId="21" fillId="0" borderId="76" xfId="0" applyFont="1" applyBorder="1" applyAlignment="1">
      <alignment horizontal="center" vertical="center" wrapText="1"/>
    </xf>
    <xf numFmtId="0" fontId="21" fillId="0" borderId="51" xfId="0" applyFont="1" applyBorder="1" applyAlignment="1">
      <alignment horizontal="center" vertical="center" wrapText="1"/>
    </xf>
    <xf numFmtId="0" fontId="25" fillId="0" borderId="0" xfId="8" applyFont="1" applyAlignment="1">
      <alignment horizontal="left"/>
    </xf>
    <xf numFmtId="0" fontId="29" fillId="0" borderId="89" xfId="9" applyFont="1" applyBorder="1" applyAlignment="1">
      <alignment horizontal="center"/>
    </xf>
    <xf numFmtId="0" fontId="29" fillId="0" borderId="90" xfId="9" applyFont="1" applyBorder="1" applyAlignment="1">
      <alignment horizontal="center"/>
    </xf>
    <xf numFmtId="0" fontId="29" fillId="0" borderId="91" xfId="9" applyFont="1" applyBorder="1" applyAlignment="1">
      <alignment horizontal="center"/>
    </xf>
    <xf numFmtId="0" fontId="31" fillId="0" borderId="26" xfId="10" applyFont="1" applyBorder="1" applyAlignment="1">
      <alignment horizontal="center"/>
    </xf>
    <xf numFmtId="0" fontId="31" fillId="0" borderId="27" xfId="10" applyFont="1" applyBorder="1" applyAlignment="1">
      <alignment horizontal="center"/>
    </xf>
    <xf numFmtId="0" fontId="31" fillId="0" borderId="28" xfId="10" applyFont="1" applyBorder="1" applyAlignment="1">
      <alignment horizontal="center"/>
    </xf>
    <xf numFmtId="0" fontId="31" fillId="0" borderId="29" xfId="10" applyFont="1" applyBorder="1" applyAlignment="1">
      <alignment horizontal="center"/>
    </xf>
    <xf numFmtId="0" fontId="31" fillId="0" borderId="0" xfId="10" applyFont="1" applyAlignment="1">
      <alignment horizontal="center"/>
    </xf>
    <xf numFmtId="0" fontId="31" fillId="0" borderId="30" xfId="10" applyFont="1" applyBorder="1" applyAlignment="1">
      <alignment horizontal="center"/>
    </xf>
    <xf numFmtId="0" fontId="31" fillId="7" borderId="34" xfId="8" applyFont="1" applyFill="1" applyBorder="1" applyAlignment="1">
      <alignment horizontal="right" vertical="center"/>
    </xf>
    <xf numFmtId="0" fontId="31" fillId="7" borderId="35" xfId="8" applyFont="1" applyFill="1" applyBorder="1" applyAlignment="1">
      <alignment horizontal="right" vertical="center"/>
    </xf>
    <xf numFmtId="0" fontId="31" fillId="7" borderId="88" xfId="8" applyFont="1" applyFill="1" applyBorder="1" applyAlignment="1">
      <alignment horizontal="right" vertical="center"/>
    </xf>
    <xf numFmtId="0" fontId="29" fillId="0" borderId="46" xfId="14" applyFont="1" applyBorder="1" applyAlignment="1">
      <alignment horizontal="left" vertical="center" wrapText="1"/>
    </xf>
    <xf numFmtId="0" fontId="29" fillId="0" borderId="47" xfId="14" applyFont="1" applyBorder="1" applyAlignment="1">
      <alignment horizontal="left" vertical="center" wrapText="1"/>
    </xf>
    <xf numFmtId="0" fontId="29" fillId="0" borderId="64" xfId="14" applyFont="1" applyBorder="1" applyAlignment="1">
      <alignment horizontal="left" vertical="center" wrapText="1"/>
    </xf>
    <xf numFmtId="0" fontId="29" fillId="0" borderId="47" xfId="17" applyFont="1" applyBorder="1" applyAlignment="1">
      <alignment horizontal="center" vertical="center"/>
    </xf>
    <xf numFmtId="0" fontId="29" fillId="0" borderId="48" xfId="17" applyFont="1" applyBorder="1" applyAlignment="1">
      <alignment horizontal="center" vertical="center"/>
    </xf>
    <xf numFmtId="0" fontId="29" fillId="4" borderId="40" xfId="10" applyFont="1" applyFill="1" applyBorder="1" applyAlignment="1">
      <alignment vertical="center" wrapText="1"/>
    </xf>
    <xf numFmtId="0" fontId="29" fillId="4" borderId="5" xfId="10" applyFont="1" applyFill="1" applyBorder="1" applyAlignment="1">
      <alignment vertical="center" wrapText="1"/>
    </xf>
    <xf numFmtId="0" fontId="29" fillId="5" borderId="5" xfId="9" applyFont="1" applyFill="1" applyBorder="1" applyAlignment="1">
      <alignment horizontal="justify" vertical="center" wrapText="1"/>
    </xf>
    <xf numFmtId="0" fontId="29" fillId="4" borderId="10" xfId="9" applyFont="1" applyFill="1" applyBorder="1" applyAlignment="1">
      <alignment horizontal="left" vertical="center" wrapText="1"/>
    </xf>
    <xf numFmtId="0" fontId="29" fillId="4" borderId="11" xfId="9" applyFont="1" applyFill="1" applyBorder="1" applyAlignment="1">
      <alignment horizontal="left" vertical="center" wrapText="1"/>
    </xf>
    <xf numFmtId="0" fontId="29" fillId="4" borderId="12" xfId="9" applyFont="1" applyFill="1" applyBorder="1" applyAlignment="1">
      <alignment horizontal="left" vertical="center" wrapText="1"/>
    </xf>
    <xf numFmtId="0" fontId="31" fillId="7" borderId="31" xfId="8" applyFont="1" applyFill="1" applyBorder="1" applyAlignment="1">
      <alignment horizontal="left" vertical="center"/>
    </xf>
    <xf numFmtId="0" fontId="31" fillId="7" borderId="32" xfId="8" applyFont="1" applyFill="1" applyBorder="1" applyAlignment="1">
      <alignment horizontal="left" vertical="center"/>
    </xf>
    <xf numFmtId="0" fontId="31" fillId="7" borderId="33" xfId="8" applyFont="1" applyFill="1" applyBorder="1" applyAlignment="1">
      <alignment horizontal="left" vertical="center"/>
    </xf>
    <xf numFmtId="0" fontId="31" fillId="6" borderId="37" xfId="8" applyFont="1" applyFill="1" applyBorder="1" applyAlignment="1">
      <alignment horizontal="center" vertical="center" wrapText="1"/>
    </xf>
    <xf numFmtId="0" fontId="31" fillId="6" borderId="42" xfId="8" applyFont="1" applyFill="1" applyBorder="1" applyAlignment="1">
      <alignment horizontal="center" vertical="center" wrapText="1"/>
    </xf>
    <xf numFmtId="0" fontId="31" fillId="6" borderId="38" xfId="8" applyFont="1" applyFill="1" applyBorder="1" applyAlignment="1">
      <alignment horizontal="center" vertical="center" wrapText="1"/>
    </xf>
    <xf numFmtId="0" fontId="31" fillId="6" borderId="43" xfId="8" applyFont="1" applyFill="1" applyBorder="1" applyAlignment="1">
      <alignment horizontal="center" vertical="center" wrapText="1"/>
    </xf>
    <xf numFmtId="0" fontId="31" fillId="0" borderId="38" xfId="11" applyFont="1" applyBorder="1" applyAlignment="1">
      <alignment horizontal="center" vertical="center" wrapText="1"/>
    </xf>
    <xf numFmtId="4" fontId="31" fillId="6" borderId="38" xfId="8" applyNumberFormat="1" applyFont="1" applyFill="1" applyBorder="1" applyAlignment="1">
      <alignment horizontal="center" vertical="center" wrapText="1"/>
    </xf>
    <xf numFmtId="4" fontId="31" fillId="6" borderId="43" xfId="8" applyNumberFormat="1" applyFont="1" applyFill="1" applyBorder="1" applyAlignment="1">
      <alignment horizontal="center" vertical="center" wrapText="1"/>
    </xf>
    <xf numFmtId="4" fontId="31" fillId="6" borderId="39" xfId="8" applyNumberFormat="1" applyFont="1" applyFill="1" applyBorder="1" applyAlignment="1">
      <alignment horizontal="center" vertical="center" wrapText="1"/>
    </xf>
    <xf numFmtId="4" fontId="31" fillId="6" borderId="44" xfId="8" applyNumberFormat="1" applyFont="1" applyFill="1" applyBorder="1" applyAlignment="1">
      <alignment horizontal="center" vertical="center" wrapText="1"/>
    </xf>
    <xf numFmtId="3" fontId="31" fillId="4" borderId="56" xfId="10" applyNumberFormat="1" applyFont="1" applyFill="1" applyBorder="1" applyAlignment="1">
      <alignment horizontal="center" vertical="center" wrapText="1"/>
    </xf>
    <xf numFmtId="3" fontId="31" fillId="4" borderId="5" xfId="10" applyNumberFormat="1" applyFont="1" applyFill="1" applyBorder="1" applyAlignment="1">
      <alignment horizontal="center" vertical="center"/>
    </xf>
    <xf numFmtId="0" fontId="31" fillId="4" borderId="5" xfId="10" applyFont="1" applyFill="1" applyBorder="1" applyAlignment="1">
      <alignment horizontal="center" vertical="center" wrapText="1"/>
    </xf>
    <xf numFmtId="0" fontId="31" fillId="4" borderId="5" xfId="10" applyFont="1" applyFill="1" applyBorder="1" applyAlignment="1">
      <alignment horizontal="center" vertical="center"/>
    </xf>
    <xf numFmtId="0" fontId="29" fillId="0" borderId="58" xfId="8" applyFont="1" applyBorder="1" applyAlignment="1">
      <alignment horizontal="center" vertical="center" wrapText="1"/>
    </xf>
    <xf numFmtId="0" fontId="29" fillId="0" borderId="15" xfId="8" applyFont="1" applyBorder="1" applyAlignment="1">
      <alignment horizontal="center" vertical="center" wrapText="1"/>
    </xf>
    <xf numFmtId="0" fontId="29" fillId="0" borderId="16" xfId="8" applyFont="1" applyBorder="1" applyAlignment="1">
      <alignment horizontal="center" vertical="center" wrapText="1"/>
    </xf>
    <xf numFmtId="0" fontId="29" fillId="0" borderId="29" xfId="8" applyFont="1" applyBorder="1" applyAlignment="1">
      <alignment horizontal="center" vertical="center" wrapText="1"/>
    </xf>
    <xf numFmtId="0" fontId="29" fillId="0" borderId="0" xfId="8" applyFont="1" applyAlignment="1">
      <alignment horizontal="center" vertical="center" wrapText="1"/>
    </xf>
    <xf numFmtId="0" fontId="29" fillId="0" borderId="70" xfId="8" applyFont="1" applyBorder="1" applyAlignment="1">
      <alignment horizontal="center" vertical="center" wrapText="1"/>
    </xf>
    <xf numFmtId="0" fontId="29" fillId="0" borderId="31" xfId="8" applyFont="1" applyBorder="1" applyAlignment="1">
      <alignment horizontal="center" vertical="center" wrapText="1"/>
    </xf>
    <xf numFmtId="0" fontId="29" fillId="0" borderId="32" xfId="8" applyFont="1" applyBorder="1" applyAlignment="1">
      <alignment horizontal="center" vertical="center" wrapText="1"/>
    </xf>
    <xf numFmtId="0" fontId="29" fillId="0" borderId="79" xfId="8" applyFont="1" applyBorder="1" applyAlignment="1">
      <alignment horizontal="center" vertical="center" wrapText="1"/>
    </xf>
    <xf numFmtId="3" fontId="31" fillId="4" borderId="5" xfId="10" applyNumberFormat="1" applyFont="1" applyFill="1" applyBorder="1" applyAlignment="1">
      <alignment horizontal="center" vertical="center" wrapText="1"/>
    </xf>
    <xf numFmtId="0" fontId="29" fillId="6" borderId="43" xfId="10" applyFont="1" applyFill="1" applyBorder="1" applyAlignment="1">
      <alignment horizontal="center" vertical="center" wrapText="1"/>
    </xf>
    <xf numFmtId="0" fontId="29" fillId="6" borderId="44" xfId="10" applyFont="1" applyFill="1" applyBorder="1" applyAlignment="1">
      <alignment horizontal="center" vertical="center" wrapText="1"/>
    </xf>
    <xf numFmtId="0" fontId="25" fillId="0" borderId="89" xfId="8" applyFont="1" applyBorder="1" applyAlignment="1">
      <alignment horizontal="center"/>
    </xf>
    <xf numFmtId="0" fontId="25" fillId="0" borderId="90" xfId="8" applyFont="1" applyBorder="1" applyAlignment="1">
      <alignment horizontal="center"/>
    </xf>
    <xf numFmtId="0" fontId="25" fillId="0" borderId="91" xfId="8" applyFont="1" applyBorder="1" applyAlignment="1">
      <alignment horizontal="center"/>
    </xf>
    <xf numFmtId="0" fontId="29" fillId="5" borderId="5" xfId="8" applyFont="1" applyFill="1" applyBorder="1" applyAlignment="1">
      <alignment horizontal="center" wrapText="1"/>
    </xf>
    <xf numFmtId="0" fontId="36" fillId="0" borderId="84" xfId="21" applyFont="1" applyBorder="1" applyAlignment="1" applyProtection="1">
      <alignment horizontal="center"/>
    </xf>
    <xf numFmtId="0" fontId="36" fillId="0" borderId="73" xfId="21" applyFont="1" applyBorder="1" applyAlignment="1" applyProtection="1">
      <alignment horizontal="center"/>
    </xf>
    <xf numFmtId="0" fontId="31" fillId="0" borderId="87" xfId="8" applyFont="1" applyBorder="1" applyAlignment="1">
      <alignment horizontal="center"/>
    </xf>
    <xf numFmtId="0" fontId="31" fillId="0" borderId="27" xfId="8" applyFont="1" applyBorder="1" applyAlignment="1">
      <alignment horizontal="center"/>
    </xf>
    <xf numFmtId="0" fontId="31" fillId="0" borderId="78" xfId="8" applyFont="1" applyBorder="1" applyAlignment="1">
      <alignment horizontal="center"/>
    </xf>
    <xf numFmtId="0" fontId="29" fillId="0" borderId="87" xfId="22" applyFont="1" applyBorder="1" applyAlignment="1">
      <alignment horizontal="center" vertical="center"/>
    </xf>
    <xf numFmtId="0" fontId="29" fillId="0" borderId="27" xfId="22" applyFont="1" applyBorder="1" applyAlignment="1">
      <alignment horizontal="center" vertical="center"/>
    </xf>
    <xf numFmtId="0" fontId="29" fillId="0" borderId="28" xfId="22" applyFont="1" applyBorder="1" applyAlignment="1">
      <alignment horizontal="center" vertical="center"/>
    </xf>
    <xf numFmtId="0" fontId="29" fillId="0" borderId="72" xfId="22" applyFont="1" applyBorder="1" applyAlignment="1">
      <alignment horizontal="center" vertical="center"/>
    </xf>
    <xf numFmtId="0" fontId="29" fillId="0" borderId="66" xfId="22" applyFont="1" applyBorder="1" applyAlignment="1">
      <alignment horizontal="center" vertical="center"/>
    </xf>
    <xf numFmtId="0" fontId="29" fillId="0" borderId="67" xfId="22" applyFont="1" applyBorder="1" applyAlignment="1">
      <alignment horizontal="center" vertical="center"/>
    </xf>
    <xf numFmtId="0" fontId="31" fillId="0" borderId="83" xfId="8" applyFont="1" applyBorder="1" applyAlignment="1">
      <alignment horizontal="center"/>
    </xf>
    <xf numFmtId="0" fontId="31" fillId="0" borderId="0" xfId="8" applyFont="1" applyAlignment="1">
      <alignment horizontal="center"/>
    </xf>
    <xf numFmtId="0" fontId="31" fillId="0" borderId="70" xfId="8" applyFont="1" applyBorder="1" applyAlignment="1">
      <alignment horizontal="center"/>
    </xf>
    <xf numFmtId="0" fontId="29" fillId="0" borderId="17" xfId="22" applyFont="1" applyBorder="1" applyAlignment="1">
      <alignment horizontal="center" vertical="center"/>
    </xf>
    <xf numFmtId="0" fontId="29" fillId="0" borderId="56" xfId="8" applyFont="1" applyBorder="1" applyAlignment="1">
      <alignment horizontal="center" vertical="center"/>
    </xf>
    <xf numFmtId="0" fontId="29" fillId="0" borderId="14" xfId="22" applyFont="1" applyBorder="1" applyAlignment="1">
      <alignment horizontal="center" vertical="center"/>
    </xf>
    <xf numFmtId="0" fontId="29" fillId="0" borderId="15" xfId="22" applyFont="1" applyBorder="1" applyAlignment="1">
      <alignment horizontal="center" vertical="center"/>
    </xf>
    <xf numFmtId="0" fontId="29" fillId="0" borderId="59" xfId="22" applyFont="1" applyBorder="1" applyAlignment="1">
      <alignment horizontal="center" vertical="center"/>
    </xf>
    <xf numFmtId="0" fontId="29" fillId="0" borderId="72" xfId="8" applyFont="1" applyBorder="1" applyAlignment="1">
      <alignment horizontal="center" vertical="center"/>
    </xf>
    <xf numFmtId="0" fontId="29" fillId="0" borderId="66" xfId="8" applyFont="1" applyBorder="1" applyAlignment="1">
      <alignment horizontal="center" vertical="center"/>
    </xf>
    <xf numFmtId="0" fontId="29" fillId="0" borderId="67" xfId="8" applyFont="1" applyBorder="1" applyAlignment="1">
      <alignment horizontal="center" vertical="center"/>
    </xf>
    <xf numFmtId="0" fontId="31" fillId="0" borderId="83" xfId="8" applyFont="1" applyBorder="1" applyAlignment="1">
      <alignment horizontal="center" vertical="center" wrapText="1"/>
    </xf>
    <xf numFmtId="0" fontId="31" fillId="0" borderId="0" xfId="8" applyFont="1" applyAlignment="1">
      <alignment horizontal="center" vertical="center" wrapText="1"/>
    </xf>
    <xf numFmtId="0" fontId="31" fillId="0" borderId="70" xfId="8" applyFont="1" applyBorder="1" applyAlignment="1">
      <alignment horizontal="center" vertical="center" wrapText="1"/>
    </xf>
    <xf numFmtId="0" fontId="29" fillId="0" borderId="74" xfId="22" applyFont="1" applyBorder="1" applyAlignment="1">
      <alignment horizontal="center" vertical="center"/>
    </xf>
    <xf numFmtId="0" fontId="29" fillId="0" borderId="53" xfId="22" applyFont="1" applyBorder="1" applyAlignment="1">
      <alignment horizontal="center" vertical="center"/>
    </xf>
    <xf numFmtId="0" fontId="29" fillId="0" borderId="75" xfId="22" applyFont="1" applyBorder="1" applyAlignment="1">
      <alignment horizontal="center" vertical="center"/>
    </xf>
    <xf numFmtId="0" fontId="29" fillId="0" borderId="54" xfId="8" applyFont="1" applyBorder="1"/>
    <xf numFmtId="0" fontId="29" fillId="0" borderId="11" xfId="8" applyFont="1" applyBorder="1"/>
    <xf numFmtId="0" fontId="29" fillId="0" borderId="12" xfId="8" applyFont="1" applyBorder="1"/>
    <xf numFmtId="0" fontId="29" fillId="0" borderId="10" xfId="8" applyFont="1" applyBorder="1"/>
    <xf numFmtId="0" fontId="29" fillId="0" borderId="10" xfId="8" applyFont="1" applyBorder="1" applyAlignment="1">
      <alignment horizontal="center"/>
    </xf>
    <xf numFmtId="0" fontId="29" fillId="0" borderId="12" xfId="8" applyFont="1" applyBorder="1" applyAlignment="1">
      <alignment horizontal="center"/>
    </xf>
    <xf numFmtId="0" fontId="31" fillId="0" borderId="29" xfId="8" applyFont="1" applyBorder="1" applyAlignment="1">
      <alignment horizontal="right" vertical="center"/>
    </xf>
    <xf numFmtId="0" fontId="31" fillId="0" borderId="0" xfId="8" applyFont="1" applyAlignment="1">
      <alignment horizontal="right" vertical="center"/>
    </xf>
    <xf numFmtId="0" fontId="31" fillId="0" borderId="26" xfId="8" applyFont="1" applyBorder="1" applyAlignment="1" applyProtection="1">
      <alignment horizontal="center"/>
      <protection locked="0"/>
    </xf>
    <xf numFmtId="0" fontId="31" fillId="0" borderId="27" xfId="8" applyFont="1" applyBorder="1" applyAlignment="1" applyProtection="1">
      <alignment horizontal="center"/>
      <protection locked="0"/>
    </xf>
    <xf numFmtId="0" fontId="31" fillId="0" borderId="28" xfId="8" applyFont="1" applyBorder="1" applyAlignment="1" applyProtection="1">
      <alignment horizontal="center"/>
      <protection locked="0"/>
    </xf>
    <xf numFmtId="0" fontId="38" fillId="7" borderId="46" xfId="8" applyFont="1" applyFill="1" applyBorder="1" applyAlignment="1">
      <alignment horizontal="center" vertical="center" wrapText="1"/>
    </xf>
    <xf numFmtId="0" fontId="38" fillId="7" borderId="47" xfId="8" applyFont="1" applyFill="1" applyBorder="1" applyAlignment="1">
      <alignment horizontal="center" vertical="center" wrapText="1"/>
    </xf>
    <xf numFmtId="0" fontId="38" fillId="7" borderId="48" xfId="8" applyFont="1" applyFill="1" applyBorder="1" applyAlignment="1">
      <alignment horizontal="center" vertical="center" wrapText="1"/>
    </xf>
    <xf numFmtId="0" fontId="38" fillId="7" borderId="46" xfId="8" applyFont="1" applyFill="1" applyBorder="1" applyAlignment="1">
      <alignment horizontal="center" vertical="center"/>
    </xf>
    <xf numFmtId="0" fontId="38" fillId="7" borderId="48" xfId="8" applyFont="1" applyFill="1" applyBorder="1" applyAlignment="1">
      <alignment horizontal="center" vertical="center"/>
    </xf>
    <xf numFmtId="0" fontId="29" fillId="7" borderId="49" xfId="8" applyFont="1" applyFill="1" applyBorder="1" applyAlignment="1">
      <alignment horizontal="center" vertical="center"/>
    </xf>
    <xf numFmtId="0" fontId="29" fillId="7" borderId="50" xfId="8" applyFont="1" applyFill="1" applyBorder="1" applyAlignment="1">
      <alignment horizontal="center" vertical="center"/>
    </xf>
    <xf numFmtId="0" fontId="29" fillId="7" borderId="77" xfId="8" applyFont="1" applyFill="1" applyBorder="1" applyAlignment="1">
      <alignment horizontal="center" vertical="center"/>
    </xf>
    <xf numFmtId="0" fontId="31" fillId="0" borderId="26" xfId="8" applyFont="1" applyBorder="1" applyAlignment="1">
      <alignment horizontal="left" vertical="center"/>
    </xf>
    <xf numFmtId="0" fontId="31" fillId="0" borderId="27" xfId="8" applyFont="1" applyBorder="1" applyAlignment="1">
      <alignment horizontal="left" vertical="center"/>
    </xf>
    <xf numFmtId="0" fontId="31" fillId="0" borderId="28" xfId="8" applyFont="1" applyBorder="1" applyAlignment="1">
      <alignment horizontal="left" vertical="center"/>
    </xf>
    <xf numFmtId="0" fontId="31" fillId="0" borderId="29" xfId="8" applyFont="1" applyBorder="1" applyAlignment="1">
      <alignment horizontal="left" vertical="center"/>
    </xf>
    <xf numFmtId="0" fontId="31" fillId="0" borderId="0" xfId="8" applyFont="1" applyAlignment="1">
      <alignment horizontal="left" vertical="center"/>
    </xf>
    <xf numFmtId="0" fontId="31" fillId="0" borderId="30" xfId="8" applyFont="1" applyBorder="1" applyAlignment="1">
      <alignment horizontal="left" vertical="center"/>
    </xf>
    <xf numFmtId="0" fontId="31" fillId="0" borderId="31" xfId="8" applyFont="1" applyBorder="1" applyAlignment="1">
      <alignment horizontal="left" vertical="center"/>
    </xf>
    <xf numFmtId="0" fontId="31" fillId="0" borderId="32" xfId="8" applyFont="1" applyBorder="1" applyAlignment="1">
      <alignment horizontal="left" vertical="center"/>
    </xf>
    <xf numFmtId="0" fontId="31" fillId="0" borderId="33" xfId="8" applyFont="1" applyBorder="1" applyAlignment="1">
      <alignment horizontal="left" vertical="center"/>
    </xf>
    <xf numFmtId="0" fontId="31" fillId="7" borderId="46" xfId="8" applyFont="1" applyFill="1" applyBorder="1" applyAlignment="1">
      <alignment horizontal="center"/>
    </xf>
    <xf numFmtId="0" fontId="29" fillId="7" borderId="47" xfId="8" applyFont="1" applyFill="1" applyBorder="1" applyAlignment="1">
      <alignment horizontal="center"/>
    </xf>
    <xf numFmtId="0" fontId="29" fillId="7" borderId="64" xfId="8" applyFont="1" applyFill="1" applyBorder="1" applyAlignment="1">
      <alignment horizontal="center"/>
    </xf>
    <xf numFmtId="0" fontId="31" fillId="7" borderId="63" xfId="8" applyFont="1" applyFill="1" applyBorder="1" applyAlignment="1">
      <alignment horizontal="center"/>
    </xf>
    <xf numFmtId="0" fontId="31" fillId="7" borderId="72" xfId="8" applyFont="1" applyFill="1" applyBorder="1" applyAlignment="1">
      <alignment horizontal="center"/>
    </xf>
    <xf numFmtId="0" fontId="31" fillId="7" borderId="69" xfId="8" applyFont="1" applyFill="1" applyBorder="1" applyAlignment="1">
      <alignment horizontal="center"/>
    </xf>
    <xf numFmtId="0" fontId="31" fillId="7" borderId="64" xfId="8" applyFont="1" applyFill="1" applyBorder="1" applyAlignment="1">
      <alignment horizontal="center"/>
    </xf>
    <xf numFmtId="0" fontId="29" fillId="0" borderId="49" xfId="8" applyFont="1" applyBorder="1"/>
    <xf numFmtId="0" fontId="29" fillId="0" borderId="50" xfId="8" applyFont="1" applyBorder="1"/>
    <xf numFmtId="0" fontId="29" fillId="0" borderId="51" xfId="8" applyFont="1" applyBorder="1"/>
    <xf numFmtId="0" fontId="29" fillId="0" borderId="76" xfId="8" applyFont="1" applyBorder="1" applyAlignment="1">
      <alignment horizontal="center"/>
    </xf>
    <xf numFmtId="0" fontId="29" fillId="0" borderId="51" xfId="8" applyFont="1" applyBorder="1" applyAlignment="1">
      <alignment horizontal="center"/>
    </xf>
    <xf numFmtId="0" fontId="29" fillId="0" borderId="76" xfId="8" applyFont="1" applyBorder="1"/>
    <xf numFmtId="2" fontId="29" fillId="0" borderId="76" xfId="8" applyNumberFormat="1" applyFont="1" applyBorder="1" applyAlignment="1">
      <alignment horizontal="center"/>
    </xf>
    <xf numFmtId="2" fontId="29" fillId="0" borderId="51" xfId="8" applyNumberFormat="1" applyFont="1" applyBorder="1" applyAlignment="1">
      <alignment horizontal="center"/>
    </xf>
    <xf numFmtId="0" fontId="31" fillId="0" borderId="34" xfId="8" applyFont="1" applyBorder="1" applyAlignment="1">
      <alignment horizontal="right"/>
    </xf>
    <xf numFmtId="0" fontId="31" fillId="0" borderId="35" xfId="8" applyFont="1" applyBorder="1" applyAlignment="1">
      <alignment horizontal="right"/>
    </xf>
    <xf numFmtId="0" fontId="31" fillId="0" borderId="36" xfId="8" applyFont="1" applyBorder="1" applyAlignment="1">
      <alignment horizontal="right"/>
    </xf>
    <xf numFmtId="0" fontId="31" fillId="7" borderId="47" xfId="8" applyFont="1" applyFill="1" applyBorder="1" applyAlignment="1">
      <alignment horizontal="center"/>
    </xf>
    <xf numFmtId="181" fontId="29" fillId="0" borderId="10" xfId="20" applyFont="1" applyBorder="1" applyAlignment="1">
      <alignment horizontal="center"/>
    </xf>
    <xf numFmtId="181" fontId="29" fillId="0" borderId="12" xfId="20" applyFont="1" applyBorder="1" applyAlignment="1">
      <alignment horizontal="center"/>
    </xf>
    <xf numFmtId="2" fontId="29" fillId="0" borderId="10" xfId="8" applyNumberFormat="1" applyFont="1" applyBorder="1" applyAlignment="1">
      <alignment horizontal="center"/>
    </xf>
    <xf numFmtId="2" fontId="29" fillId="0" borderId="12" xfId="8" applyNumberFormat="1" applyFont="1" applyBorder="1" applyAlignment="1">
      <alignment horizontal="center"/>
    </xf>
    <xf numFmtId="0" fontId="31" fillId="7" borderId="63" xfId="8" applyFont="1" applyFill="1" applyBorder="1" applyAlignment="1">
      <alignment horizontal="center" wrapText="1"/>
    </xf>
    <xf numFmtId="0" fontId="31" fillId="7" borderId="64" xfId="8" applyFont="1" applyFill="1" applyBorder="1" applyAlignment="1">
      <alignment horizontal="center" wrapText="1"/>
    </xf>
    <xf numFmtId="2" fontId="29" fillId="0" borderId="10" xfId="8" applyNumberFormat="1" applyFont="1" applyBorder="1" applyAlignment="1">
      <alignment horizontal="center" wrapText="1"/>
    </xf>
    <xf numFmtId="2" fontId="29" fillId="0" borderId="12" xfId="8" applyNumberFormat="1" applyFont="1" applyBorder="1" applyAlignment="1">
      <alignment horizontal="center" wrapText="1"/>
    </xf>
    <xf numFmtId="0" fontId="31" fillId="7" borderId="34" xfId="8" applyFont="1" applyFill="1" applyBorder="1" applyAlignment="1">
      <alignment horizontal="right"/>
    </xf>
    <xf numFmtId="0" fontId="31" fillId="7" borderId="35" xfId="8" applyFont="1" applyFill="1" applyBorder="1" applyAlignment="1">
      <alignment horizontal="right"/>
    </xf>
    <xf numFmtId="0" fontId="31" fillId="7" borderId="36" xfId="8" applyFont="1" applyFill="1" applyBorder="1" applyAlignment="1">
      <alignment horizontal="right"/>
    </xf>
    <xf numFmtId="43" fontId="29" fillId="0" borderId="10" xfId="20" applyNumberFormat="1" applyFont="1" applyBorder="1" applyAlignment="1">
      <alignment horizontal="center"/>
    </xf>
    <xf numFmtId="43" fontId="29" fillId="0" borderId="12" xfId="20" applyNumberFormat="1" applyFont="1" applyBorder="1" applyAlignment="1">
      <alignment horizontal="center"/>
    </xf>
    <xf numFmtId="0" fontId="31" fillId="0" borderId="29" xfId="8" applyFont="1" applyBorder="1" applyAlignment="1">
      <alignment wrapText="1"/>
    </xf>
    <xf numFmtId="0" fontId="31" fillId="0" borderId="0" xfId="8" applyFont="1" applyAlignment="1">
      <alignment wrapText="1"/>
    </xf>
    <xf numFmtId="0" fontId="31" fillId="0" borderId="30" xfId="8" applyFont="1" applyBorder="1" applyAlignment="1">
      <alignment wrapText="1"/>
    </xf>
    <xf numFmtId="0" fontId="29" fillId="0" borderId="0" xfId="8" applyFont="1" applyAlignment="1">
      <alignment horizontal="right"/>
    </xf>
    <xf numFmtId="0" fontId="29" fillId="0" borderId="30" xfId="8" applyFont="1" applyBorder="1" applyAlignment="1">
      <alignment horizontal="right"/>
    </xf>
    <xf numFmtId="0" fontId="29" fillId="0" borderId="32" xfId="8" applyFont="1" applyBorder="1" applyAlignment="1">
      <alignment horizontal="right"/>
    </xf>
    <xf numFmtId="0" fontId="29" fillId="0" borderId="33" xfId="8" applyFont="1" applyBorder="1" applyAlignment="1">
      <alignment horizontal="right"/>
    </xf>
    <xf numFmtId="0" fontId="29" fillId="0" borderId="31" xfId="8" applyFont="1" applyBorder="1" applyAlignment="1">
      <alignment horizontal="left"/>
    </xf>
    <xf numFmtId="0" fontId="29" fillId="0" borderId="32" xfId="8" applyFont="1" applyBorder="1" applyAlignment="1">
      <alignment horizontal="left"/>
    </xf>
    <xf numFmtId="43" fontId="29" fillId="0" borderId="76" xfId="20" applyNumberFormat="1" applyFont="1" applyBorder="1" applyAlignment="1">
      <alignment horizontal="center"/>
    </xf>
    <xf numFmtId="43" fontId="29" fillId="0" borderId="51" xfId="20" applyNumberFormat="1" applyFont="1" applyBorder="1" applyAlignment="1">
      <alignment horizontal="center"/>
    </xf>
    <xf numFmtId="0" fontId="29" fillId="0" borderId="54" xfId="8" applyFont="1" applyBorder="1" applyAlignment="1">
      <alignment horizontal="center"/>
    </xf>
    <xf numFmtId="0" fontId="29" fillId="0" borderId="11" xfId="8" applyFont="1" applyBorder="1" applyAlignment="1">
      <alignment horizontal="center"/>
    </xf>
    <xf numFmtId="0" fontId="29" fillId="0" borderId="55" xfId="8" applyFont="1" applyBorder="1" applyAlignment="1">
      <alignment horizontal="center"/>
    </xf>
    <xf numFmtId="0" fontId="40" fillId="8" borderId="27" xfId="0" applyFont="1" applyFill="1" applyBorder="1" applyAlignment="1">
      <alignment vertical="center" wrapText="1"/>
    </xf>
    <xf numFmtId="0" fontId="40" fillId="8" borderId="28" xfId="0" applyFont="1" applyFill="1" applyBorder="1" applyAlignment="1">
      <alignment vertical="center" wrapText="1"/>
    </xf>
    <xf numFmtId="0" fontId="40" fillId="8" borderId="34" xfId="0" applyFont="1" applyFill="1" applyBorder="1" applyAlignment="1">
      <alignment horizontal="center" vertical="center" wrapText="1"/>
    </xf>
    <xf numFmtId="0" fontId="40" fillId="8" borderId="35" xfId="0" applyFont="1" applyFill="1" applyBorder="1" applyAlignment="1">
      <alignment horizontal="center" vertical="center" wrapText="1"/>
    </xf>
    <xf numFmtId="0" fontId="20" fillId="8" borderId="27" xfId="0" applyFont="1" applyFill="1" applyBorder="1" applyAlignment="1">
      <alignment vertical="center" wrapText="1"/>
    </xf>
    <xf numFmtId="0" fontId="20" fillId="8" borderId="28" xfId="0" applyFont="1" applyFill="1" applyBorder="1" applyAlignment="1">
      <alignment vertical="center" wrapText="1"/>
    </xf>
    <xf numFmtId="0" fontId="20" fillId="8" borderId="35" xfId="0" applyFont="1" applyFill="1" applyBorder="1" applyAlignment="1">
      <alignment horizontal="center" vertical="center" wrapText="1"/>
    </xf>
    <xf numFmtId="0" fontId="20" fillId="8" borderId="34" xfId="0" applyFont="1" applyFill="1" applyBorder="1" applyAlignment="1">
      <alignment horizontal="center" vertical="center" wrapText="1"/>
    </xf>
    <xf numFmtId="0" fontId="20" fillId="8" borderId="38" xfId="0" applyFont="1" applyFill="1" applyBorder="1" applyAlignment="1">
      <alignment vertical="center" wrapText="1"/>
    </xf>
    <xf numFmtId="0" fontId="20" fillId="8" borderId="39" xfId="0" applyFont="1" applyFill="1" applyBorder="1" applyAlignment="1">
      <alignment vertical="center" wrapText="1"/>
    </xf>
    <xf numFmtId="0" fontId="20" fillId="8" borderId="78" xfId="0" applyFont="1" applyFill="1" applyBorder="1" applyAlignment="1">
      <alignment horizontal="center" vertical="center" wrapText="1"/>
    </xf>
    <xf numFmtId="0" fontId="20" fillId="8" borderId="85" xfId="0" applyFont="1" applyFill="1" applyBorder="1" applyAlignment="1">
      <alignment vertical="center" wrapText="1"/>
    </xf>
    <xf numFmtId="0" fontId="20" fillId="8" borderId="86" xfId="0" applyFont="1" applyFill="1" applyBorder="1" applyAlignment="1">
      <alignment vertical="center" wrapText="1"/>
    </xf>
    <xf numFmtId="0" fontId="20" fillId="8" borderId="88" xfId="0" applyFont="1" applyFill="1" applyBorder="1" applyAlignment="1">
      <alignment horizontal="center" vertical="center" wrapText="1"/>
    </xf>
    <xf numFmtId="0" fontId="20" fillId="8" borderId="32" xfId="0" applyFont="1" applyFill="1" applyBorder="1" applyAlignment="1">
      <alignment horizontal="center" vertical="center" wrapText="1"/>
    </xf>
    <xf numFmtId="0" fontId="20" fillId="8" borderId="79" xfId="0" applyFont="1" applyFill="1" applyBorder="1" applyAlignment="1">
      <alignment horizontal="center" vertical="center" wrapText="1"/>
    </xf>
    <xf numFmtId="0" fontId="20" fillId="8" borderId="46" xfId="0" applyFont="1" applyFill="1" applyBorder="1" applyAlignment="1">
      <alignment horizontal="center" vertical="center" wrapText="1"/>
    </xf>
    <xf numFmtId="0" fontId="20" fillId="8" borderId="47" xfId="0" applyFont="1" applyFill="1" applyBorder="1" applyAlignment="1">
      <alignment horizontal="center" vertical="center" wrapText="1"/>
    </xf>
    <xf numFmtId="0" fontId="20" fillId="8" borderId="64" xfId="0" applyFont="1" applyFill="1" applyBorder="1" applyAlignment="1">
      <alignment horizontal="center" vertical="center" wrapText="1"/>
    </xf>
  </cellXfs>
  <cellStyles count="23">
    <cellStyle name="Comma 2" xfId="20" xr:uid="{D1F5347A-70AD-4BFA-97F3-8EA4600FEA6D}"/>
    <cellStyle name="Hipervínculo" xfId="21" builtinId="8"/>
    <cellStyle name="Millares" xfId="2" builtinId="3"/>
    <cellStyle name="Millares 12" xfId="5" xr:uid="{00000000-0005-0000-0000-000001000000}"/>
    <cellStyle name="Millares 2 6" xfId="12" xr:uid="{148CA0B3-FCD0-4802-A5B6-F479C89E2F0F}"/>
    <cellStyle name="Millares_FORMULARIO 4 - M-OFERENTE PPTA ECONOMICA 2" xfId="18" xr:uid="{5CC19288-F338-404D-9D56-C0AEE76DD771}"/>
    <cellStyle name="Moneda" xfId="1" builtinId="4"/>
    <cellStyle name="Moneda 2 13" xfId="13" xr:uid="{C4863EEC-75F7-476B-9325-899E86381870}"/>
    <cellStyle name="Moneda 2 2 2 2 2" xfId="16" xr:uid="{2A17EA08-E9A2-4A00-848C-F9A12F840FDD}"/>
    <cellStyle name="Normal" xfId="0" builtinId="0"/>
    <cellStyle name="Normal 12" xfId="4" xr:uid="{00000000-0005-0000-0000-000004000000}"/>
    <cellStyle name="Normal 2" xfId="3" xr:uid="{00000000-0005-0000-0000-000005000000}"/>
    <cellStyle name="Normal 2 10 2 2" xfId="8" xr:uid="{2DCC8279-EDCD-45F9-AC8A-C13B7DED18AF}"/>
    <cellStyle name="Normal 2 10 3" xfId="11" xr:uid="{D65D04C0-34A3-49A8-8FF2-A725205A07C7}"/>
    <cellStyle name="Normal 2 2 2" xfId="17" xr:uid="{A67E3E7A-62E3-4016-B84A-822828746657}"/>
    <cellStyle name="Normal 3 11" xfId="7" xr:uid="{BF9B9093-6BFE-4904-A49F-E6F727420B81}"/>
    <cellStyle name="Normal 3 11 2" xfId="10" xr:uid="{BC9A42E1-1B3D-4F12-8641-2637B0D0BDFE}"/>
    <cellStyle name="Normal 3 2 2" xfId="14" xr:uid="{94DE17F7-9254-4D9D-99B6-9F48062B9222}"/>
    <cellStyle name="Normal 3 4" xfId="9" xr:uid="{4AA2EAEA-2255-4BBB-82D5-7FD4939E807D}"/>
    <cellStyle name="Normal_modelo ACTA OBRA y MODIFICACION" xfId="22" xr:uid="{1EE69A1A-C55F-4873-BB2F-D7599CB53763}"/>
    <cellStyle name="Normal_PTO OFICIAL PREPLIEGO (CORREGIDO) 2" xfId="15" xr:uid="{1AB9BABE-698C-4649-80C0-95F37B84C650}"/>
    <cellStyle name="Percent 2" xfId="19" xr:uid="{5AC5703E-87B1-4D90-A899-55DB0BCC4300}"/>
    <cellStyle name="Porcentaje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40F00A-5907-4EB3-8E37-C1F595B09A46}"/>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68BFCC7-C461-4F3B-BE3B-14EC66D54660}"/>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429E6-8A9C-40BC-8F5A-9584F176D668}">
  <dimension ref="A1:W393"/>
  <sheetViews>
    <sheetView tabSelected="1" view="pageBreakPreview" zoomScale="70" zoomScaleNormal="100" zoomScaleSheetLayoutView="70" workbookViewId="0">
      <selection activeCell="R35" sqref="R35"/>
    </sheetView>
  </sheetViews>
  <sheetFormatPr baseColWidth="10" defaultRowHeight="12.75"/>
  <cols>
    <col min="1" max="1" width="4" style="78" bestFit="1" customWidth="1"/>
    <col min="2" max="2" width="11.5703125" style="70"/>
    <col min="3" max="4" width="11.5703125" style="1"/>
    <col min="5" max="6" width="24.42578125" customWidth="1"/>
    <col min="7" max="7" width="8.85546875" bestFit="1" customWidth="1"/>
    <col min="8" max="8" width="11.42578125" bestFit="1" customWidth="1"/>
    <col min="9" max="9" width="16.42578125" customWidth="1"/>
    <col min="10" max="10" width="19.140625" customWidth="1"/>
    <col min="11" max="11" width="14" hidden="1" customWidth="1"/>
    <col min="12" max="12" width="0" hidden="1" customWidth="1"/>
  </cols>
  <sheetData>
    <row r="1" spans="1:11" ht="28.15" customHeight="1">
      <c r="A1" s="416" t="s">
        <v>229</v>
      </c>
      <c r="B1" s="417"/>
      <c r="C1" s="417"/>
      <c r="D1" s="417"/>
      <c r="E1" s="417"/>
      <c r="F1" s="417"/>
      <c r="G1" s="417"/>
      <c r="H1" s="417"/>
      <c r="I1" s="417"/>
      <c r="J1" s="418"/>
    </row>
    <row r="2" spans="1:11" ht="14.25">
      <c r="A2" s="419" t="s">
        <v>230</v>
      </c>
      <c r="B2" s="420"/>
      <c r="C2" s="420"/>
      <c r="D2" s="420"/>
      <c r="E2" s="420"/>
      <c r="F2" s="420"/>
      <c r="G2" s="420"/>
      <c r="H2" s="420"/>
      <c r="I2" s="420"/>
      <c r="J2" s="421"/>
    </row>
    <row r="3" spans="1:11" ht="15.75">
      <c r="A3" s="422" t="s">
        <v>231</v>
      </c>
      <c r="B3" s="423"/>
      <c r="C3" s="423"/>
      <c r="D3" s="423"/>
      <c r="E3" s="423"/>
      <c r="F3" s="423"/>
      <c r="G3" s="423"/>
      <c r="H3" s="423"/>
      <c r="I3" s="423"/>
      <c r="J3" s="424"/>
    </row>
    <row r="4" spans="1:11" ht="15.75">
      <c r="A4" s="434" t="s">
        <v>232</v>
      </c>
      <c r="B4" s="435"/>
      <c r="C4" s="435"/>
      <c r="D4" s="435"/>
      <c r="E4" s="435"/>
      <c r="F4" s="435"/>
      <c r="G4" s="435"/>
      <c r="H4" s="435"/>
      <c r="I4" s="435"/>
      <c r="J4" s="436"/>
    </row>
    <row r="5" spans="1:11" ht="12.6" customHeight="1">
      <c r="A5" s="425" t="s">
        <v>233</v>
      </c>
      <c r="B5" s="426"/>
      <c r="C5" s="426"/>
      <c r="D5" s="426"/>
      <c r="E5" s="426"/>
      <c r="F5" s="426"/>
      <c r="G5" s="426"/>
      <c r="H5" s="426"/>
      <c r="I5" s="426"/>
      <c r="J5" s="427"/>
    </row>
    <row r="6" spans="1:11" ht="12.6" customHeight="1">
      <c r="A6" s="425"/>
      <c r="B6" s="426"/>
      <c r="C6" s="426"/>
      <c r="D6" s="426"/>
      <c r="E6" s="426"/>
      <c r="F6" s="426"/>
      <c r="G6" s="426"/>
      <c r="H6" s="426"/>
      <c r="I6" s="426"/>
      <c r="J6" s="427"/>
    </row>
    <row r="7" spans="1:11" ht="12.6" customHeight="1">
      <c r="A7" s="425"/>
      <c r="B7" s="426"/>
      <c r="C7" s="426"/>
      <c r="D7" s="426"/>
      <c r="E7" s="426"/>
      <c r="F7" s="426"/>
      <c r="G7" s="426"/>
      <c r="H7" s="426"/>
      <c r="I7" s="426"/>
      <c r="J7" s="427"/>
    </row>
    <row r="8" spans="1:11" ht="16.149999999999999" customHeight="1">
      <c r="A8" s="428" t="s">
        <v>234</v>
      </c>
      <c r="B8" s="429"/>
      <c r="C8" s="429"/>
      <c r="D8" s="429"/>
      <c r="E8" s="429"/>
      <c r="F8" s="429"/>
      <c r="G8" s="429"/>
      <c r="H8" s="429"/>
      <c r="I8" s="429"/>
      <c r="J8" s="430"/>
    </row>
    <row r="9" spans="1:11" ht="16.149999999999999" customHeight="1">
      <c r="A9" s="428"/>
      <c r="B9" s="429"/>
      <c r="C9" s="429"/>
      <c r="D9" s="429"/>
      <c r="E9" s="429"/>
      <c r="F9" s="429"/>
      <c r="G9" s="429"/>
      <c r="H9" s="429"/>
      <c r="I9" s="429"/>
      <c r="J9" s="430"/>
    </row>
    <row r="10" spans="1:11" ht="16.149999999999999" customHeight="1" thickBot="1">
      <c r="A10" s="431"/>
      <c r="B10" s="432"/>
      <c r="C10" s="432"/>
      <c r="D10" s="432"/>
      <c r="E10" s="432"/>
      <c r="F10" s="432"/>
      <c r="G10" s="432"/>
      <c r="H10" s="432"/>
      <c r="I10" s="432"/>
      <c r="J10" s="433"/>
    </row>
    <row r="11" spans="1:11" ht="13.9" customHeight="1" thickBot="1"/>
    <row r="12" spans="1:11" ht="13.9" customHeight="1" thickBot="1">
      <c r="A12" s="644" t="s">
        <v>0</v>
      </c>
      <c r="B12" s="645"/>
      <c r="C12" s="645"/>
      <c r="D12" s="645"/>
      <c r="E12" s="645"/>
      <c r="F12" s="645"/>
      <c r="G12" s="645"/>
      <c r="H12" s="645"/>
      <c r="I12" s="642"/>
      <c r="J12" s="643"/>
    </row>
    <row r="13" spans="1:11" ht="30">
      <c r="A13" s="371" t="s">
        <v>235</v>
      </c>
      <c r="B13" s="276" t="s">
        <v>240</v>
      </c>
      <c r="C13" s="338" t="s">
        <v>309</v>
      </c>
      <c r="D13" s="339"/>
      <c r="E13" s="366" t="s">
        <v>1</v>
      </c>
      <c r="F13" s="366"/>
      <c r="G13" s="333" t="s">
        <v>242</v>
      </c>
      <c r="H13" s="333" t="s">
        <v>3</v>
      </c>
      <c r="I13" s="333" t="s">
        <v>244</v>
      </c>
      <c r="J13" s="441" t="s">
        <v>4</v>
      </c>
    </row>
    <row r="14" spans="1:11" ht="15">
      <c r="A14" s="328"/>
      <c r="B14" s="271">
        <v>1</v>
      </c>
      <c r="C14" s="273" t="s">
        <v>307</v>
      </c>
      <c r="D14" s="273" t="s">
        <v>308</v>
      </c>
      <c r="E14" s="449" t="s">
        <v>35</v>
      </c>
      <c r="F14" s="450"/>
      <c r="G14" s="440"/>
      <c r="H14" s="440"/>
      <c r="I14" s="440"/>
      <c r="J14" s="442"/>
      <c r="K14" s="294"/>
    </row>
    <row r="15" spans="1:11" ht="30" customHeight="1">
      <c r="A15" s="270">
        <v>1</v>
      </c>
      <c r="B15" s="271">
        <v>1.1000000000000001</v>
      </c>
      <c r="C15" s="273" t="s">
        <v>310</v>
      </c>
      <c r="D15" s="259" t="s">
        <v>39</v>
      </c>
      <c r="E15" s="372" t="s">
        <v>38</v>
      </c>
      <c r="F15" s="372"/>
      <c r="G15" s="5" t="s">
        <v>203</v>
      </c>
      <c r="H15" s="5">
        <v>224.11</v>
      </c>
      <c r="I15" s="6">
        <v>8262.7214112961392</v>
      </c>
      <c r="J15" s="7">
        <f>ROUND(I15*H15,0)</f>
        <v>1851758</v>
      </c>
      <c r="K15" s="294"/>
    </row>
    <row r="16" spans="1:11" ht="15">
      <c r="A16" s="270">
        <v>2</v>
      </c>
      <c r="B16" s="271">
        <v>1.2</v>
      </c>
      <c r="C16" s="273" t="s">
        <v>310</v>
      </c>
      <c r="D16" s="259" t="s">
        <v>39</v>
      </c>
      <c r="E16" s="439" t="s">
        <v>40</v>
      </c>
      <c r="F16" s="312"/>
      <c r="G16" s="5" t="s">
        <v>204</v>
      </c>
      <c r="H16" s="5">
        <v>44.822000000000003</v>
      </c>
      <c r="I16" s="6">
        <v>5062.5</v>
      </c>
      <c r="J16" s="7">
        <f t="shared" ref="J16:J18" si="0">ROUND(I16*H16,0)</f>
        <v>226911</v>
      </c>
      <c r="K16" s="294"/>
    </row>
    <row r="17" spans="1:11" ht="15">
      <c r="A17" s="270">
        <v>3</v>
      </c>
      <c r="B17" s="271">
        <v>1.3</v>
      </c>
      <c r="C17" s="273" t="s">
        <v>310</v>
      </c>
      <c r="D17" s="259" t="s">
        <v>43</v>
      </c>
      <c r="E17" s="439" t="s">
        <v>42</v>
      </c>
      <c r="F17" s="312"/>
      <c r="G17" s="5" t="s">
        <v>205</v>
      </c>
      <c r="H17" s="5">
        <v>44.822000000000003</v>
      </c>
      <c r="I17" s="6">
        <v>600</v>
      </c>
      <c r="J17" s="7">
        <f>ROUND(I17*H17,0)*K17</f>
        <v>1210185</v>
      </c>
      <c r="K17" s="294">
        <v>45</v>
      </c>
    </row>
    <row r="18" spans="1:11" ht="15">
      <c r="A18" s="270">
        <v>4</v>
      </c>
      <c r="B18" s="271">
        <v>1.4</v>
      </c>
      <c r="C18" s="273" t="s">
        <v>310</v>
      </c>
      <c r="D18" s="259" t="s">
        <v>43</v>
      </c>
      <c r="E18" s="439" t="s">
        <v>41</v>
      </c>
      <c r="F18" s="312"/>
      <c r="G18" s="5" t="s">
        <v>204</v>
      </c>
      <c r="H18" s="5">
        <v>44.822000000000003</v>
      </c>
      <c r="I18" s="6">
        <v>15000</v>
      </c>
      <c r="J18" s="7">
        <f t="shared" si="0"/>
        <v>672330</v>
      </c>
      <c r="K18" s="294"/>
    </row>
    <row r="19" spans="1:11" ht="14.45" customHeight="1" thickBot="1">
      <c r="A19" s="325" t="s">
        <v>57</v>
      </c>
      <c r="B19" s="326"/>
      <c r="C19" s="326"/>
      <c r="D19" s="326"/>
      <c r="E19" s="326"/>
      <c r="F19" s="326"/>
      <c r="G19" s="326"/>
      <c r="H19" s="326"/>
      <c r="I19" s="437">
        <f>SUM(J15:J18)</f>
        <v>3961184</v>
      </c>
      <c r="J19" s="438"/>
      <c r="K19" s="294"/>
    </row>
    <row r="20" spans="1:11" ht="4.9000000000000004" customHeight="1" thickBot="1">
      <c r="B20" s="31"/>
      <c r="C20" s="260"/>
      <c r="D20" s="261"/>
      <c r="E20" s="32"/>
      <c r="F20" s="32"/>
      <c r="G20" s="32"/>
      <c r="H20" s="32"/>
      <c r="I20" s="32"/>
      <c r="J20" s="33"/>
    </row>
    <row r="21" spans="1:11" ht="13.9" customHeight="1">
      <c r="A21" s="373">
        <v>2</v>
      </c>
      <c r="B21" s="366"/>
      <c r="C21" s="387" t="s">
        <v>5</v>
      </c>
      <c r="D21" s="388"/>
      <c r="E21" s="388"/>
      <c r="F21" s="388"/>
      <c r="G21" s="388"/>
      <c r="H21" s="389"/>
      <c r="I21" s="387"/>
      <c r="J21" s="401"/>
    </row>
    <row r="22" spans="1:11" ht="26.45" customHeight="1">
      <c r="A22" s="270">
        <v>5</v>
      </c>
      <c r="B22" s="271">
        <v>2.1</v>
      </c>
      <c r="C22" s="273" t="s">
        <v>45</v>
      </c>
      <c r="D22" s="273" t="s">
        <v>310</v>
      </c>
      <c r="E22" s="358" t="s">
        <v>44</v>
      </c>
      <c r="F22" s="358"/>
      <c r="G22" s="8" t="s">
        <v>148</v>
      </c>
      <c r="H22" s="8">
        <v>224.11</v>
      </c>
      <c r="I22" s="29">
        <v>20718</v>
      </c>
      <c r="J22" s="30">
        <f>ROUND(I22*H22,0)</f>
        <v>4643111</v>
      </c>
    </row>
    <row r="23" spans="1:11" ht="30" customHeight="1">
      <c r="A23" s="270">
        <v>6</v>
      </c>
      <c r="B23" s="271">
        <v>2.2000000000000002</v>
      </c>
      <c r="C23" s="273" t="s">
        <v>46</v>
      </c>
      <c r="D23" s="273" t="s">
        <v>310</v>
      </c>
      <c r="E23" s="372" t="s">
        <v>47</v>
      </c>
      <c r="F23" s="372"/>
      <c r="G23" s="5" t="s">
        <v>148</v>
      </c>
      <c r="H23" s="5">
        <v>224.11</v>
      </c>
      <c r="I23" s="10">
        <v>47548</v>
      </c>
      <c r="J23" s="30">
        <f>ROUND(I23*H23,0)</f>
        <v>10655982</v>
      </c>
    </row>
    <row r="24" spans="1:11" ht="15.75" thickBot="1">
      <c r="A24" s="277"/>
      <c r="B24" s="400" t="s">
        <v>48</v>
      </c>
      <c r="C24" s="400"/>
      <c r="D24" s="400"/>
      <c r="E24" s="400"/>
      <c r="F24" s="400"/>
      <c r="G24" s="400"/>
      <c r="H24" s="400"/>
      <c r="I24" s="451">
        <f>SUM(J22:J23)</f>
        <v>15299093</v>
      </c>
      <c r="J24" s="452"/>
    </row>
    <row r="25" spans="1:11" ht="4.9000000000000004" customHeight="1" thickBot="1">
      <c r="B25" s="31"/>
      <c r="C25" s="260"/>
      <c r="D25" s="261"/>
      <c r="E25" s="32"/>
      <c r="F25" s="32"/>
      <c r="G25" s="32"/>
      <c r="H25" s="32"/>
      <c r="I25" s="32"/>
      <c r="J25" s="33"/>
    </row>
    <row r="26" spans="1:11" ht="13.9" customHeight="1">
      <c r="A26" s="373">
        <v>3</v>
      </c>
      <c r="B26" s="366"/>
      <c r="C26" s="387" t="s">
        <v>195</v>
      </c>
      <c r="D26" s="388"/>
      <c r="E26" s="388"/>
      <c r="F26" s="388"/>
      <c r="G26" s="388"/>
      <c r="H26" s="389"/>
      <c r="I26" s="387"/>
      <c r="J26" s="401"/>
    </row>
    <row r="27" spans="1:11" ht="15">
      <c r="A27" s="270">
        <v>7</v>
      </c>
      <c r="B27" s="71">
        <v>3.1</v>
      </c>
      <c r="C27" s="34" t="s">
        <v>310</v>
      </c>
      <c r="D27" s="34" t="s">
        <v>43</v>
      </c>
      <c r="E27" s="372" t="s">
        <v>196</v>
      </c>
      <c r="F27" s="372"/>
      <c r="G27" s="34" t="s">
        <v>201</v>
      </c>
      <c r="H27" s="35">
        <v>7</v>
      </c>
      <c r="I27" s="36">
        <v>110900</v>
      </c>
      <c r="J27" s="37">
        <f>ROUND(I27*H27,0)</f>
        <v>776300</v>
      </c>
    </row>
    <row r="28" spans="1:11" ht="15">
      <c r="A28" s="270">
        <v>8</v>
      </c>
      <c r="B28" s="271">
        <v>3.2</v>
      </c>
      <c r="C28" s="273" t="s">
        <v>310</v>
      </c>
      <c r="D28" s="259" t="s">
        <v>43</v>
      </c>
      <c r="E28" s="312" t="s">
        <v>197</v>
      </c>
      <c r="F28" s="312"/>
      <c r="G28" s="5" t="s">
        <v>201</v>
      </c>
      <c r="H28" s="9">
        <v>7</v>
      </c>
      <c r="I28" s="10">
        <v>450</v>
      </c>
      <c r="J28" s="37">
        <f>ROUND(I28*H28,0)*K28</f>
        <v>94500</v>
      </c>
      <c r="K28">
        <v>30</v>
      </c>
    </row>
    <row r="29" spans="1:11" ht="15">
      <c r="A29" s="270">
        <v>9</v>
      </c>
      <c r="B29" s="71">
        <v>3.3</v>
      </c>
      <c r="C29" s="34" t="s">
        <v>310</v>
      </c>
      <c r="D29" s="34" t="s">
        <v>200</v>
      </c>
      <c r="E29" s="372" t="s">
        <v>198</v>
      </c>
      <c r="F29" s="372"/>
      <c r="G29" s="34" t="s">
        <v>206</v>
      </c>
      <c r="H29" s="35">
        <v>980</v>
      </c>
      <c r="I29" s="36">
        <v>3229.2595471508766</v>
      </c>
      <c r="J29" s="37">
        <f t="shared" ref="J29" si="1">ROUND(I29*H29,0)</f>
        <v>3164674</v>
      </c>
    </row>
    <row r="30" spans="1:11" ht="14.45" customHeight="1">
      <c r="A30" s="443" t="s">
        <v>199</v>
      </c>
      <c r="B30" s="444"/>
      <c r="C30" s="444"/>
      <c r="D30" s="444"/>
      <c r="E30" s="444"/>
      <c r="F30" s="444"/>
      <c r="G30" s="444"/>
      <c r="H30" s="444"/>
      <c r="I30" s="445">
        <f>SUM(J27:J29)</f>
        <v>4035474</v>
      </c>
      <c r="J30" s="446"/>
    </row>
    <row r="31" spans="1:11" ht="14.45" customHeight="1" thickBot="1">
      <c r="A31" s="399" t="s">
        <v>6</v>
      </c>
      <c r="B31" s="400"/>
      <c r="C31" s="400"/>
      <c r="D31" s="400"/>
      <c r="E31" s="400"/>
      <c r="F31" s="400"/>
      <c r="G31" s="400"/>
      <c r="H31" s="400"/>
      <c r="I31" s="320">
        <f>I30+I24+I19</f>
        <v>23295751</v>
      </c>
      <c r="J31" s="321"/>
    </row>
    <row r="32" spans="1:11" ht="4.9000000000000004" customHeight="1" thickBot="1">
      <c r="B32" s="11"/>
      <c r="C32" s="79"/>
      <c r="D32" s="79"/>
      <c r="E32" s="11"/>
      <c r="F32" s="11"/>
      <c r="G32" s="11"/>
      <c r="H32" s="11"/>
      <c r="I32" s="11"/>
      <c r="J32" s="12"/>
    </row>
    <row r="33" spans="1:11" ht="13.9" customHeight="1" thickBot="1">
      <c r="A33" s="649" t="s">
        <v>69</v>
      </c>
      <c r="B33" s="648"/>
      <c r="C33" s="648"/>
      <c r="D33" s="648"/>
      <c r="E33" s="648"/>
      <c r="F33" s="648"/>
      <c r="G33" s="648"/>
      <c r="H33" s="648"/>
      <c r="I33" s="646"/>
      <c r="J33" s="647"/>
    </row>
    <row r="34" spans="1:11" ht="30">
      <c r="A34" s="371" t="s">
        <v>235</v>
      </c>
      <c r="B34" s="276" t="s">
        <v>36</v>
      </c>
      <c r="C34" s="338" t="s">
        <v>309</v>
      </c>
      <c r="D34" s="339"/>
      <c r="E34" s="366" t="s">
        <v>1</v>
      </c>
      <c r="F34" s="366"/>
      <c r="G34" s="333" t="s">
        <v>2</v>
      </c>
      <c r="H34" s="333" t="s">
        <v>3</v>
      </c>
      <c r="I34" s="333" t="str">
        <f>I13</f>
        <v>VALOR UNITARIO</v>
      </c>
      <c r="J34" s="441" t="s">
        <v>4</v>
      </c>
    </row>
    <row r="35" spans="1:11" ht="15">
      <c r="A35" s="328"/>
      <c r="B35" s="271">
        <v>1</v>
      </c>
      <c r="C35" s="273" t="s">
        <v>307</v>
      </c>
      <c r="D35" s="273" t="s">
        <v>308</v>
      </c>
      <c r="E35" s="449" t="s">
        <v>52</v>
      </c>
      <c r="F35" s="450"/>
      <c r="G35" s="440"/>
      <c r="H35" s="440"/>
      <c r="I35" s="440"/>
      <c r="J35" s="442"/>
    </row>
    <row r="36" spans="1:11" ht="15">
      <c r="A36" s="270">
        <v>10</v>
      </c>
      <c r="B36" s="271">
        <v>1.1000000000000001</v>
      </c>
      <c r="C36" s="273" t="s">
        <v>50</v>
      </c>
      <c r="D36" s="259" t="s">
        <v>310</v>
      </c>
      <c r="E36" s="372" t="s">
        <v>53</v>
      </c>
      <c r="F36" s="372"/>
      <c r="G36" s="5" t="s">
        <v>51</v>
      </c>
      <c r="H36" s="5">
        <v>51.5</v>
      </c>
      <c r="I36" s="6">
        <v>767</v>
      </c>
      <c r="J36" s="7">
        <f>ROUND(I36*H36,0)</f>
        <v>39501</v>
      </c>
    </row>
    <row r="37" spans="1:11" ht="15">
      <c r="A37" s="270">
        <v>11</v>
      </c>
      <c r="B37" s="271">
        <v>1.2</v>
      </c>
      <c r="C37" s="273">
        <v>26000361</v>
      </c>
      <c r="D37" s="259" t="s">
        <v>310</v>
      </c>
      <c r="E37" s="312" t="s">
        <v>49</v>
      </c>
      <c r="F37" s="312"/>
      <c r="G37" s="5" t="s">
        <v>204</v>
      </c>
      <c r="H37" s="5">
        <v>9.27</v>
      </c>
      <c r="I37" s="6">
        <v>11043</v>
      </c>
      <c r="J37" s="7">
        <f t="shared" ref="J37:J41" si="2">ROUND(I37*H37,0)</f>
        <v>102369</v>
      </c>
    </row>
    <row r="38" spans="1:11" ht="15">
      <c r="A38" s="270">
        <v>12</v>
      </c>
      <c r="B38" s="271">
        <v>1.3</v>
      </c>
      <c r="C38" s="273" t="s">
        <v>310</v>
      </c>
      <c r="D38" s="259" t="s">
        <v>39</v>
      </c>
      <c r="E38" s="312" t="s">
        <v>54</v>
      </c>
      <c r="F38" s="312"/>
      <c r="G38" s="5" t="s">
        <v>204</v>
      </c>
      <c r="H38" s="5">
        <v>8.754999999999999</v>
      </c>
      <c r="I38" s="6">
        <f>I16</f>
        <v>5062.5</v>
      </c>
      <c r="J38" s="7">
        <f t="shared" si="2"/>
        <v>44322</v>
      </c>
    </row>
    <row r="39" spans="1:11" ht="15">
      <c r="A39" s="270">
        <v>13</v>
      </c>
      <c r="B39" s="271">
        <v>1.4</v>
      </c>
      <c r="C39" s="273" t="s">
        <v>310</v>
      </c>
      <c r="D39" s="259" t="s">
        <v>43</v>
      </c>
      <c r="E39" s="312" t="s">
        <v>55</v>
      </c>
      <c r="F39" s="312"/>
      <c r="G39" s="5" t="s">
        <v>205</v>
      </c>
      <c r="H39" s="5">
        <v>8.754999999999999</v>
      </c>
      <c r="I39" s="6">
        <v>600</v>
      </c>
      <c r="J39" s="7">
        <f>ROUND(I39*H39,0)*K39</f>
        <v>236385</v>
      </c>
      <c r="K39">
        <f>K17</f>
        <v>45</v>
      </c>
    </row>
    <row r="40" spans="1:11" ht="15">
      <c r="A40" s="270">
        <v>14</v>
      </c>
      <c r="B40" s="271">
        <v>1.5</v>
      </c>
      <c r="C40" s="273" t="s">
        <v>310</v>
      </c>
      <c r="D40" s="259" t="s">
        <v>43</v>
      </c>
      <c r="E40" s="312" t="s">
        <v>56</v>
      </c>
      <c r="F40" s="312"/>
      <c r="G40" s="5" t="s">
        <v>204</v>
      </c>
      <c r="H40" s="5">
        <v>8.754999999999999</v>
      </c>
      <c r="I40" s="6">
        <v>15000</v>
      </c>
      <c r="J40" s="7">
        <f>ROUND(I40*H40,0)</f>
        <v>131325</v>
      </c>
    </row>
    <row r="41" spans="1:11" ht="15">
      <c r="A41" s="270">
        <v>15</v>
      </c>
      <c r="B41" s="271">
        <v>1.6</v>
      </c>
      <c r="C41" s="273" t="s">
        <v>60</v>
      </c>
      <c r="D41" s="259" t="s">
        <v>310</v>
      </c>
      <c r="E41" s="312" t="s">
        <v>61</v>
      </c>
      <c r="F41" s="312"/>
      <c r="G41" s="5" t="s">
        <v>204</v>
      </c>
      <c r="H41" s="5">
        <v>5.15</v>
      </c>
      <c r="I41" s="6">
        <v>12457</v>
      </c>
      <c r="J41" s="7">
        <f t="shared" si="2"/>
        <v>64154</v>
      </c>
    </row>
    <row r="42" spans="1:11" ht="27" customHeight="1" thickBot="1">
      <c r="A42" s="278">
        <v>16</v>
      </c>
      <c r="B42" s="275">
        <v>1.7</v>
      </c>
      <c r="C42" s="80" t="s">
        <v>133</v>
      </c>
      <c r="D42" s="262" t="s">
        <v>310</v>
      </c>
      <c r="E42" s="313" t="s">
        <v>132</v>
      </c>
      <c r="F42" s="313"/>
      <c r="G42" s="14" t="s">
        <v>203</v>
      </c>
      <c r="H42" s="38">
        <v>51.5</v>
      </c>
      <c r="I42" s="15">
        <v>73089</v>
      </c>
      <c r="J42" s="7">
        <f>ROUND(I42*H42,0)</f>
        <v>3764084</v>
      </c>
    </row>
    <row r="43" spans="1:11" ht="13.9" customHeight="1" thickBot="1">
      <c r="A43" s="330" t="s">
        <v>58</v>
      </c>
      <c r="B43" s="331"/>
      <c r="C43" s="331"/>
      <c r="D43" s="331"/>
      <c r="E43" s="331"/>
      <c r="F43" s="331"/>
      <c r="G43" s="331"/>
      <c r="H43" s="331"/>
      <c r="I43" s="316">
        <f>SUM(J36:J42)</f>
        <v>4382140</v>
      </c>
      <c r="J43" s="317"/>
    </row>
    <row r="44" spans="1:11" ht="4.9000000000000004" customHeight="1" thickBot="1">
      <c r="A44" s="256"/>
      <c r="B44" s="18"/>
      <c r="C44" s="81"/>
      <c r="D44" s="81"/>
      <c r="E44" s="18"/>
      <c r="F44" s="18"/>
      <c r="G44" s="18"/>
      <c r="H44" s="18"/>
      <c r="I44" s="19"/>
      <c r="J44" s="40"/>
    </row>
    <row r="45" spans="1:11" ht="14.45" customHeight="1" thickBot="1">
      <c r="A45" s="332">
        <v>2</v>
      </c>
      <c r="B45" s="333"/>
      <c r="C45" s="334" t="s">
        <v>59</v>
      </c>
      <c r="D45" s="340"/>
      <c r="E45" s="340"/>
      <c r="F45" s="340"/>
      <c r="G45" s="340"/>
      <c r="H45" s="341"/>
      <c r="I45" s="334"/>
      <c r="J45" s="335"/>
    </row>
    <row r="46" spans="1:11" ht="15">
      <c r="A46" s="289">
        <v>17</v>
      </c>
      <c r="B46" s="276">
        <v>2.1</v>
      </c>
      <c r="C46" s="290" t="s">
        <v>50</v>
      </c>
      <c r="D46" s="263" t="s">
        <v>310</v>
      </c>
      <c r="E46" s="311" t="s">
        <v>53</v>
      </c>
      <c r="F46" s="311"/>
      <c r="G46" s="48" t="s">
        <v>51</v>
      </c>
      <c r="H46" s="49">
        <v>13.75</v>
      </c>
      <c r="I46" s="50">
        <v>767</v>
      </c>
      <c r="J46" s="51">
        <f>ROUND(I46*H46,0)</f>
        <v>10546</v>
      </c>
    </row>
    <row r="47" spans="1:11" ht="15">
      <c r="A47" s="270">
        <v>18</v>
      </c>
      <c r="B47" s="271">
        <v>2.2000000000000002</v>
      </c>
      <c r="C47" s="273">
        <v>26000361</v>
      </c>
      <c r="D47" s="259" t="s">
        <v>310</v>
      </c>
      <c r="E47" s="312" t="s">
        <v>49</v>
      </c>
      <c r="F47" s="312"/>
      <c r="G47" s="5" t="s">
        <v>204</v>
      </c>
      <c r="H47" s="13">
        <v>1.375</v>
      </c>
      <c r="I47" s="6">
        <v>11043</v>
      </c>
      <c r="J47" s="7">
        <f t="shared" ref="J47:J52" si="3">ROUND(I47*H47,0)</f>
        <v>15184</v>
      </c>
    </row>
    <row r="48" spans="1:11" ht="15">
      <c r="A48" s="270">
        <v>19</v>
      </c>
      <c r="B48" s="271">
        <v>2.2999999999999998</v>
      </c>
      <c r="C48" s="273" t="s">
        <v>310</v>
      </c>
      <c r="D48" s="259" t="s">
        <v>39</v>
      </c>
      <c r="E48" s="312" t="s">
        <v>54</v>
      </c>
      <c r="F48" s="312"/>
      <c r="G48" s="5" t="s">
        <v>204</v>
      </c>
      <c r="H48" s="13">
        <v>0.6875</v>
      </c>
      <c r="I48" s="6">
        <f>I16</f>
        <v>5062.5</v>
      </c>
      <c r="J48" s="7">
        <f t="shared" si="3"/>
        <v>3480</v>
      </c>
    </row>
    <row r="49" spans="1:11" ht="15">
      <c r="A49" s="270">
        <v>20</v>
      </c>
      <c r="B49" s="271">
        <v>2.4</v>
      </c>
      <c r="C49" s="273" t="s">
        <v>310</v>
      </c>
      <c r="D49" s="259" t="s">
        <v>43</v>
      </c>
      <c r="E49" s="312" t="s">
        <v>55</v>
      </c>
      <c r="F49" s="312"/>
      <c r="G49" s="5" t="s">
        <v>205</v>
      </c>
      <c r="H49" s="13">
        <v>0.6875</v>
      </c>
      <c r="I49" s="6">
        <v>600</v>
      </c>
      <c r="J49" s="7">
        <f>ROUND(I49*H49,0)*K49</f>
        <v>18585</v>
      </c>
      <c r="K49">
        <f>K39</f>
        <v>45</v>
      </c>
    </row>
    <row r="50" spans="1:11" ht="15">
      <c r="A50" s="270">
        <v>21</v>
      </c>
      <c r="B50" s="271">
        <v>2.5</v>
      </c>
      <c r="C50" s="273" t="s">
        <v>310</v>
      </c>
      <c r="D50" s="259" t="s">
        <v>43</v>
      </c>
      <c r="E50" s="312" t="s">
        <v>56</v>
      </c>
      <c r="F50" s="312"/>
      <c r="G50" s="5" t="s">
        <v>204</v>
      </c>
      <c r="H50" s="13">
        <v>0.6875</v>
      </c>
      <c r="I50" s="6">
        <v>15000</v>
      </c>
      <c r="J50" s="7">
        <f t="shared" si="3"/>
        <v>10313</v>
      </c>
    </row>
    <row r="51" spans="1:11" ht="15">
      <c r="A51" s="270">
        <v>22</v>
      </c>
      <c r="B51" s="271">
        <v>2.6</v>
      </c>
      <c r="C51" s="273" t="s">
        <v>60</v>
      </c>
      <c r="D51" s="259" t="s">
        <v>310</v>
      </c>
      <c r="E51" s="312" t="s">
        <v>61</v>
      </c>
      <c r="F51" s="312"/>
      <c r="G51" s="5" t="s">
        <v>204</v>
      </c>
      <c r="H51" s="5">
        <v>1.375</v>
      </c>
      <c r="I51" s="6">
        <v>12457</v>
      </c>
      <c r="J51" s="7">
        <f>ROUND(I51*H51,0)</f>
        <v>17128</v>
      </c>
    </row>
    <row r="52" spans="1:11" ht="28.9" customHeight="1" thickBot="1">
      <c r="A52" s="277">
        <v>23</v>
      </c>
      <c r="B52" s="272">
        <v>2.7</v>
      </c>
      <c r="C52" s="82" t="s">
        <v>133</v>
      </c>
      <c r="D52" s="264" t="s">
        <v>310</v>
      </c>
      <c r="E52" s="455" t="s">
        <v>132</v>
      </c>
      <c r="F52" s="456"/>
      <c r="G52" s="52" t="s">
        <v>203</v>
      </c>
      <c r="H52" s="53">
        <v>13.75</v>
      </c>
      <c r="I52" s="292">
        <v>73089</v>
      </c>
      <c r="J52" s="293">
        <f t="shared" si="3"/>
        <v>1004974</v>
      </c>
    </row>
    <row r="53" spans="1:11" ht="14.45" customHeight="1" thickBot="1">
      <c r="A53" s="453" t="s">
        <v>58</v>
      </c>
      <c r="B53" s="454"/>
      <c r="C53" s="454"/>
      <c r="D53" s="454"/>
      <c r="E53" s="454"/>
      <c r="F53" s="454"/>
      <c r="G53" s="454"/>
      <c r="H53" s="454"/>
      <c r="I53" s="376">
        <f>SUM(J46:J52)</f>
        <v>1080210</v>
      </c>
      <c r="J53" s="377"/>
    </row>
    <row r="54" spans="1:11" ht="4.9000000000000004" customHeight="1" thickBot="1"/>
    <row r="55" spans="1:11" ht="14.45" customHeight="1" thickBot="1">
      <c r="A55" s="332">
        <v>3</v>
      </c>
      <c r="B55" s="333"/>
      <c r="C55" s="334" t="s">
        <v>62</v>
      </c>
      <c r="D55" s="340"/>
      <c r="E55" s="340"/>
      <c r="F55" s="340"/>
      <c r="G55" s="340"/>
      <c r="H55" s="341"/>
      <c r="I55" s="334"/>
      <c r="J55" s="335"/>
    </row>
    <row r="56" spans="1:11" ht="15">
      <c r="A56" s="289">
        <v>24</v>
      </c>
      <c r="B56" s="276">
        <v>3.1</v>
      </c>
      <c r="C56" s="290" t="s">
        <v>310</v>
      </c>
      <c r="D56" s="263" t="s">
        <v>67</v>
      </c>
      <c r="E56" s="311" t="s">
        <v>63</v>
      </c>
      <c r="F56" s="311"/>
      <c r="G56" s="48" t="s">
        <v>203</v>
      </c>
      <c r="H56" s="54">
        <v>8</v>
      </c>
      <c r="I56" s="50">
        <v>9073.0374112961399</v>
      </c>
      <c r="J56" s="51">
        <f>ROUND(I56*H56,0)</f>
        <v>72584</v>
      </c>
    </row>
    <row r="57" spans="1:11" ht="15.75" thickBot="1">
      <c r="A57" s="278">
        <v>25</v>
      </c>
      <c r="B57" s="275">
        <v>3.2</v>
      </c>
      <c r="C57" s="80" t="s">
        <v>65</v>
      </c>
      <c r="D57" s="262" t="s">
        <v>310</v>
      </c>
      <c r="E57" s="313" t="s">
        <v>64</v>
      </c>
      <c r="F57" s="313"/>
      <c r="G57" s="14" t="s">
        <v>203</v>
      </c>
      <c r="H57" s="38">
        <v>8</v>
      </c>
      <c r="I57" s="15">
        <v>11043</v>
      </c>
      <c r="J57" s="39">
        <f>ROUND(I57*H57,0)</f>
        <v>88344</v>
      </c>
    </row>
    <row r="58" spans="1:11" ht="14.45" customHeight="1" thickBot="1">
      <c r="A58" s="330" t="s">
        <v>68</v>
      </c>
      <c r="B58" s="331"/>
      <c r="C58" s="331"/>
      <c r="D58" s="331"/>
      <c r="E58" s="331"/>
      <c r="F58" s="331"/>
      <c r="G58" s="331"/>
      <c r="H58" s="331"/>
      <c r="I58" s="316">
        <f>SUM(J56:J57)</f>
        <v>160928</v>
      </c>
      <c r="J58" s="317"/>
    </row>
    <row r="59" spans="1:11" ht="4.9000000000000004" customHeight="1" thickBot="1"/>
    <row r="60" spans="1:11" ht="14.45" customHeight="1" thickBot="1">
      <c r="A60" s="332">
        <v>4</v>
      </c>
      <c r="B60" s="333"/>
      <c r="C60" s="350" t="s">
        <v>195</v>
      </c>
      <c r="D60" s="351"/>
      <c r="E60" s="351"/>
      <c r="F60" s="351"/>
      <c r="G60" s="351"/>
      <c r="H60" s="352"/>
      <c r="I60" s="350"/>
      <c r="J60" s="353"/>
    </row>
    <row r="61" spans="1:11" ht="15">
      <c r="A61" s="289">
        <v>26</v>
      </c>
      <c r="B61" s="72">
        <v>4.0999999999999996</v>
      </c>
      <c r="C61" s="55" t="s">
        <v>310</v>
      </c>
      <c r="D61" s="55" t="s">
        <v>43</v>
      </c>
      <c r="E61" s="311" t="s">
        <v>196</v>
      </c>
      <c r="F61" s="311"/>
      <c r="G61" s="55" t="s">
        <v>201</v>
      </c>
      <c r="H61" s="56">
        <v>7</v>
      </c>
      <c r="I61" s="57">
        <v>110900</v>
      </c>
      <c r="J61" s="58">
        <f>ROUND(I61*H61,0)</f>
        <v>776300</v>
      </c>
    </row>
    <row r="62" spans="1:11" ht="15">
      <c r="A62" s="270">
        <v>27</v>
      </c>
      <c r="B62" s="271">
        <v>4.2</v>
      </c>
      <c r="C62" s="273" t="s">
        <v>310</v>
      </c>
      <c r="D62" s="259" t="s">
        <v>43</v>
      </c>
      <c r="E62" s="312" t="s">
        <v>197</v>
      </c>
      <c r="F62" s="312"/>
      <c r="G62" s="5" t="s">
        <v>201</v>
      </c>
      <c r="H62" s="9">
        <v>7</v>
      </c>
      <c r="I62" s="10">
        <f>I28</f>
        <v>450</v>
      </c>
      <c r="J62" s="37">
        <f>ROUND(I62*H62,0)*K62</f>
        <v>94500</v>
      </c>
      <c r="K62">
        <f>K28</f>
        <v>30</v>
      </c>
    </row>
    <row r="63" spans="1:11" ht="15.75" thickBot="1">
      <c r="A63" s="277">
        <v>28</v>
      </c>
      <c r="B63" s="291">
        <v>4.3</v>
      </c>
      <c r="C63" s="59" t="s">
        <v>310</v>
      </c>
      <c r="D63" s="59" t="s">
        <v>200</v>
      </c>
      <c r="E63" s="477" t="s">
        <v>198</v>
      </c>
      <c r="F63" s="477"/>
      <c r="G63" s="59" t="s">
        <v>206</v>
      </c>
      <c r="H63" s="60">
        <v>990</v>
      </c>
      <c r="I63" s="61">
        <v>3229.2595471508766</v>
      </c>
      <c r="J63" s="62">
        <f t="shared" ref="J63" si="4">ROUND(I63*H63,0)</f>
        <v>3196967</v>
      </c>
    </row>
    <row r="64" spans="1:11" ht="13.9" customHeight="1" thickBot="1">
      <c r="A64" s="323" t="s">
        <v>199</v>
      </c>
      <c r="B64" s="324"/>
      <c r="C64" s="324"/>
      <c r="D64" s="324"/>
      <c r="E64" s="324"/>
      <c r="F64" s="324"/>
      <c r="G64" s="324"/>
      <c r="H64" s="324"/>
      <c r="I64" s="318">
        <f>SUM(J61:J63)</f>
        <v>4067767</v>
      </c>
      <c r="J64" s="319"/>
    </row>
    <row r="65" spans="1:11" ht="4.9000000000000004" customHeight="1">
      <c r="A65" s="257"/>
      <c r="B65" s="47"/>
      <c r="C65" s="83"/>
      <c r="D65" s="83"/>
      <c r="E65" s="47"/>
      <c r="F65" s="47"/>
      <c r="G65" s="47"/>
      <c r="H65" s="47"/>
      <c r="I65" s="47"/>
      <c r="J65" s="47"/>
      <c r="K65" s="47"/>
    </row>
    <row r="66" spans="1:11" ht="14.45" customHeight="1" thickBot="1">
      <c r="A66" s="325" t="s">
        <v>70</v>
      </c>
      <c r="B66" s="326"/>
      <c r="C66" s="326"/>
      <c r="D66" s="326"/>
      <c r="E66" s="326"/>
      <c r="F66" s="326"/>
      <c r="G66" s="326"/>
      <c r="H66" s="327"/>
      <c r="I66" s="320">
        <f>I64+I58+I53+I43</f>
        <v>9691045</v>
      </c>
      <c r="J66" s="321"/>
    </row>
    <row r="67" spans="1:11" ht="4.9000000000000004" customHeight="1" thickBot="1">
      <c r="B67" s="73"/>
      <c r="C67" s="84"/>
      <c r="D67" s="265"/>
      <c r="E67" s="44"/>
      <c r="F67" s="45"/>
      <c r="G67" s="43"/>
      <c r="H67" s="43"/>
      <c r="I67" s="46"/>
      <c r="J67" s="46"/>
    </row>
    <row r="68" spans="1:11" ht="13.9" customHeight="1" thickBot="1">
      <c r="A68" s="447" t="s">
        <v>71</v>
      </c>
      <c r="B68" s="448"/>
      <c r="C68" s="448"/>
      <c r="D68" s="448"/>
      <c r="E68" s="448"/>
      <c r="F68" s="448"/>
      <c r="G68" s="448"/>
      <c r="H68" s="652"/>
      <c r="I68" s="650"/>
      <c r="J68" s="651"/>
    </row>
    <row r="69" spans="1:11" ht="30">
      <c r="A69" s="328" t="s">
        <v>235</v>
      </c>
      <c r="B69" s="271" t="s">
        <v>36</v>
      </c>
      <c r="C69" s="338" t="s">
        <v>309</v>
      </c>
      <c r="D69" s="339"/>
      <c r="E69" s="322" t="s">
        <v>1</v>
      </c>
      <c r="F69" s="322"/>
      <c r="G69" s="342" t="s">
        <v>2</v>
      </c>
      <c r="H69" s="342" t="s">
        <v>3</v>
      </c>
      <c r="I69" s="342" t="str">
        <f>I34</f>
        <v>VALOR UNITARIO</v>
      </c>
      <c r="J69" s="344" t="s">
        <v>4</v>
      </c>
    </row>
    <row r="70" spans="1:11" ht="14.45" customHeight="1" thickBot="1">
      <c r="A70" s="329"/>
      <c r="B70" s="275">
        <v>1</v>
      </c>
      <c r="C70" s="80" t="s">
        <v>307</v>
      </c>
      <c r="D70" s="80" t="s">
        <v>308</v>
      </c>
      <c r="E70" s="336" t="s">
        <v>5</v>
      </c>
      <c r="F70" s="337"/>
      <c r="G70" s="454"/>
      <c r="H70" s="454"/>
      <c r="I70" s="343"/>
      <c r="J70" s="345"/>
    </row>
    <row r="71" spans="1:11" ht="34.15" customHeight="1">
      <c r="A71" s="289">
        <v>29</v>
      </c>
      <c r="B71" s="276">
        <v>1.1000000000000001</v>
      </c>
      <c r="C71" s="290" t="s">
        <v>45</v>
      </c>
      <c r="D71" s="290" t="s">
        <v>310</v>
      </c>
      <c r="E71" s="314" t="s">
        <v>44</v>
      </c>
      <c r="F71" s="314"/>
      <c r="G71" s="63" t="s">
        <v>207</v>
      </c>
      <c r="H71" s="63">
        <v>103.19999999999999</v>
      </c>
      <c r="I71" s="64">
        <v>20718</v>
      </c>
      <c r="J71" s="65">
        <f>ROUND(I71*H71,0)</f>
        <v>2138098</v>
      </c>
    </row>
    <row r="72" spans="1:11" ht="31.9" customHeight="1" thickBot="1">
      <c r="A72" s="278">
        <v>30</v>
      </c>
      <c r="B72" s="275">
        <v>1.2</v>
      </c>
      <c r="C72" s="80" t="s">
        <v>46</v>
      </c>
      <c r="D72" s="80" t="s">
        <v>310</v>
      </c>
      <c r="E72" s="315" t="s">
        <v>47</v>
      </c>
      <c r="F72" s="315"/>
      <c r="G72" s="14" t="s">
        <v>148</v>
      </c>
      <c r="H72" s="14">
        <v>103.19999999999999</v>
      </c>
      <c r="I72" s="297">
        <v>47548</v>
      </c>
      <c r="J72" s="298">
        <f>ROUND(I72*H72,0)</f>
        <v>4906954</v>
      </c>
    </row>
    <row r="73" spans="1:11" ht="13.9" customHeight="1" thickBot="1">
      <c r="A73" s="330" t="s">
        <v>72</v>
      </c>
      <c r="B73" s="331"/>
      <c r="C73" s="331"/>
      <c r="D73" s="331"/>
      <c r="E73" s="331"/>
      <c r="F73" s="331"/>
      <c r="G73" s="331"/>
      <c r="H73" s="331"/>
      <c r="I73" s="316">
        <f>SUM(J71:J72)</f>
        <v>7045052</v>
      </c>
      <c r="J73" s="317"/>
    </row>
    <row r="74" spans="1:11" ht="4.9000000000000004" customHeight="1" thickBot="1"/>
    <row r="75" spans="1:11" ht="13.9" customHeight="1" thickBot="1">
      <c r="A75" s="332">
        <v>2</v>
      </c>
      <c r="B75" s="333"/>
      <c r="C75" s="334" t="s">
        <v>73</v>
      </c>
      <c r="D75" s="340"/>
      <c r="E75" s="340"/>
      <c r="F75" s="340"/>
      <c r="G75" s="340"/>
      <c r="H75" s="341"/>
      <c r="I75" s="334"/>
      <c r="J75" s="335"/>
    </row>
    <row r="76" spans="1:11" ht="15">
      <c r="A76" s="289">
        <v>31</v>
      </c>
      <c r="B76" s="276">
        <v>2.1</v>
      </c>
      <c r="C76" s="290" t="s">
        <v>310</v>
      </c>
      <c r="D76" s="263" t="s">
        <v>67</v>
      </c>
      <c r="E76" s="311" t="s">
        <v>74</v>
      </c>
      <c r="F76" s="311"/>
      <c r="G76" s="48" t="s">
        <v>75</v>
      </c>
      <c r="H76" s="49">
        <v>3</v>
      </c>
      <c r="I76" s="50">
        <v>6635.537411296139</v>
      </c>
      <c r="J76" s="51">
        <f>ROUND(I76*H76,0)</f>
        <v>19907</v>
      </c>
    </row>
    <row r="77" spans="1:11" ht="15">
      <c r="A77" s="270">
        <v>32</v>
      </c>
      <c r="B77" s="271">
        <v>2.2000000000000002</v>
      </c>
      <c r="C77" s="273" t="s">
        <v>310</v>
      </c>
      <c r="D77" s="259" t="s">
        <v>67</v>
      </c>
      <c r="E77" s="312" t="s">
        <v>76</v>
      </c>
      <c r="F77" s="312"/>
      <c r="G77" s="5" t="s">
        <v>81</v>
      </c>
      <c r="H77" s="13">
        <v>3</v>
      </c>
      <c r="I77" s="6">
        <v>23973.290744629474</v>
      </c>
      <c r="J77" s="7">
        <f t="shared" ref="J77:J79" si="5">ROUND(I77*H77,0)</f>
        <v>71920</v>
      </c>
    </row>
    <row r="78" spans="1:11" ht="45.6" customHeight="1">
      <c r="A78" s="270">
        <v>33</v>
      </c>
      <c r="B78" s="271">
        <v>2.2999999999999998</v>
      </c>
      <c r="C78" s="273" t="s">
        <v>80</v>
      </c>
      <c r="D78" s="259" t="s">
        <v>310</v>
      </c>
      <c r="E78" s="312" t="s">
        <v>79</v>
      </c>
      <c r="F78" s="312"/>
      <c r="G78" s="5" t="s">
        <v>204</v>
      </c>
      <c r="H78" s="13">
        <v>9.0000000000000011E-2</v>
      </c>
      <c r="I78" s="6">
        <v>26206</v>
      </c>
      <c r="J78" s="7">
        <f t="shared" si="5"/>
        <v>2359</v>
      </c>
    </row>
    <row r="79" spans="1:11" ht="31.15" customHeight="1" thickBot="1">
      <c r="A79" s="278">
        <v>34</v>
      </c>
      <c r="B79" s="275">
        <v>2.4</v>
      </c>
      <c r="C79" s="80" t="s">
        <v>78</v>
      </c>
      <c r="D79" s="262" t="s">
        <v>310</v>
      </c>
      <c r="E79" s="313" t="s">
        <v>77</v>
      </c>
      <c r="F79" s="313"/>
      <c r="G79" s="14" t="s">
        <v>204</v>
      </c>
      <c r="H79" s="38">
        <v>0.36</v>
      </c>
      <c r="I79" s="15">
        <v>16106</v>
      </c>
      <c r="J79" s="39">
        <f t="shared" si="5"/>
        <v>5798</v>
      </c>
    </row>
    <row r="80" spans="1:11" ht="13.9" customHeight="1" thickBot="1">
      <c r="A80" s="330" t="s">
        <v>202</v>
      </c>
      <c r="B80" s="331"/>
      <c r="C80" s="331"/>
      <c r="D80" s="331"/>
      <c r="E80" s="331"/>
      <c r="F80" s="331"/>
      <c r="G80" s="331"/>
      <c r="H80" s="331"/>
      <c r="I80" s="316">
        <f>SUM(J76:J79)</f>
        <v>99984</v>
      </c>
      <c r="J80" s="317"/>
    </row>
    <row r="81" spans="1:11" ht="4.9000000000000004" customHeight="1" thickBot="1"/>
    <row r="82" spans="1:11" ht="14.45" customHeight="1" thickBot="1">
      <c r="A82" s="347">
        <v>3</v>
      </c>
      <c r="B82" s="348"/>
      <c r="C82" s="334" t="s">
        <v>82</v>
      </c>
      <c r="D82" s="340"/>
      <c r="E82" s="340"/>
      <c r="F82" s="340"/>
      <c r="G82" s="340"/>
      <c r="H82" s="340"/>
      <c r="I82" s="279"/>
      <c r="J82" s="280"/>
    </row>
    <row r="83" spans="1:11" ht="15">
      <c r="A83" s="289">
        <v>35</v>
      </c>
      <c r="B83" s="276">
        <v>3.1</v>
      </c>
      <c r="C83" s="290" t="s">
        <v>310</v>
      </c>
      <c r="D83" s="263" t="s">
        <v>67</v>
      </c>
      <c r="E83" s="311" t="s">
        <v>83</v>
      </c>
      <c r="F83" s="311"/>
      <c r="G83" s="48" t="s">
        <v>75</v>
      </c>
      <c r="H83" s="54">
        <v>18</v>
      </c>
      <c r="I83" s="50">
        <v>3229.2595471508766</v>
      </c>
      <c r="J83" s="51">
        <f>ROUND(I83*H83,0)</f>
        <v>58127</v>
      </c>
    </row>
    <row r="84" spans="1:11" ht="15">
      <c r="A84" s="270">
        <v>36</v>
      </c>
      <c r="B84" s="271">
        <v>3.2</v>
      </c>
      <c r="C84" s="273" t="s">
        <v>310</v>
      </c>
      <c r="D84" s="259" t="s">
        <v>43</v>
      </c>
      <c r="E84" s="312" t="s">
        <v>85</v>
      </c>
      <c r="F84" s="312"/>
      <c r="G84" s="5" t="s">
        <v>75</v>
      </c>
      <c r="H84" s="13">
        <v>18</v>
      </c>
      <c r="I84" s="6">
        <v>103329.25954715088</v>
      </c>
      <c r="J84" s="7">
        <f t="shared" ref="J84:J85" si="6">ROUND(I84*H84,0)</f>
        <v>1859927</v>
      </c>
    </row>
    <row r="85" spans="1:11" ht="15">
      <c r="A85" s="270">
        <v>37</v>
      </c>
      <c r="B85" s="271">
        <v>3.3</v>
      </c>
      <c r="C85" s="273" t="s">
        <v>66</v>
      </c>
      <c r="D85" s="259" t="s">
        <v>310</v>
      </c>
      <c r="E85" s="312" t="s">
        <v>84</v>
      </c>
      <c r="F85" s="312"/>
      <c r="G85" s="5" t="s">
        <v>75</v>
      </c>
      <c r="H85" s="13">
        <v>5</v>
      </c>
      <c r="I85" s="6">
        <v>19994.259547150876</v>
      </c>
      <c r="J85" s="7">
        <f t="shared" si="6"/>
        <v>99971</v>
      </c>
    </row>
    <row r="86" spans="1:11" ht="15.75" thickBot="1">
      <c r="A86" s="278">
        <v>38</v>
      </c>
      <c r="B86" s="275">
        <v>3.4</v>
      </c>
      <c r="C86" s="80" t="s">
        <v>310</v>
      </c>
      <c r="D86" s="262" t="s">
        <v>43</v>
      </c>
      <c r="E86" s="346" t="s">
        <v>212</v>
      </c>
      <c r="F86" s="313"/>
      <c r="G86" s="14" t="s">
        <v>75</v>
      </c>
      <c r="H86" s="299">
        <v>5</v>
      </c>
      <c r="I86" s="297">
        <f>I28</f>
        <v>450</v>
      </c>
      <c r="J86" s="39">
        <f>ROUND(I86*H86,0)*K86</f>
        <v>67500</v>
      </c>
      <c r="K86">
        <f>K62</f>
        <v>30</v>
      </c>
    </row>
    <row r="87" spans="1:11" ht="13.9" customHeight="1" thickBot="1">
      <c r="A87" s="330" t="s">
        <v>86</v>
      </c>
      <c r="B87" s="331"/>
      <c r="C87" s="331"/>
      <c r="D87" s="331"/>
      <c r="E87" s="331"/>
      <c r="F87" s="331"/>
      <c r="G87" s="331"/>
      <c r="H87" s="331"/>
      <c r="I87" s="316">
        <f>SUM(J83:J86)</f>
        <v>2085525</v>
      </c>
      <c r="J87" s="317"/>
    </row>
    <row r="88" spans="1:11" ht="4.9000000000000004" customHeight="1" thickBot="1"/>
    <row r="89" spans="1:11" ht="14.45" customHeight="1" thickBot="1">
      <c r="A89" s="332">
        <v>4</v>
      </c>
      <c r="B89" s="333"/>
      <c r="C89" s="334" t="s">
        <v>88</v>
      </c>
      <c r="D89" s="340"/>
      <c r="E89" s="340"/>
      <c r="F89" s="340"/>
      <c r="G89" s="340"/>
      <c r="H89" s="341"/>
      <c r="I89" s="334"/>
      <c r="J89" s="335"/>
    </row>
    <row r="90" spans="1:11" ht="15">
      <c r="A90" s="289">
        <v>39</v>
      </c>
      <c r="B90" s="276">
        <v>4.0999999999999996</v>
      </c>
      <c r="C90" s="290" t="s">
        <v>50</v>
      </c>
      <c r="D90" s="263" t="s">
        <v>310</v>
      </c>
      <c r="E90" s="311" t="s">
        <v>87</v>
      </c>
      <c r="F90" s="311"/>
      <c r="G90" s="48" t="s">
        <v>203</v>
      </c>
      <c r="H90" s="49">
        <v>19.5</v>
      </c>
      <c r="I90" s="50">
        <v>767</v>
      </c>
      <c r="J90" s="51">
        <f>ROUND(I90*H90,0)</f>
        <v>14957</v>
      </c>
    </row>
    <row r="91" spans="1:11" ht="15">
      <c r="A91" s="270">
        <v>40</v>
      </c>
      <c r="B91" s="271">
        <v>4.2</v>
      </c>
      <c r="C91" s="273">
        <v>26000361</v>
      </c>
      <c r="D91" s="259" t="s">
        <v>310</v>
      </c>
      <c r="E91" s="312" t="s">
        <v>49</v>
      </c>
      <c r="F91" s="312"/>
      <c r="G91" s="5" t="s">
        <v>204</v>
      </c>
      <c r="H91" s="13">
        <v>1.9500000000000002</v>
      </c>
      <c r="I91" s="6">
        <v>11043</v>
      </c>
      <c r="J91" s="7">
        <f t="shared" ref="J91:J96" si="7">ROUND(I91*H91,0)</f>
        <v>21534</v>
      </c>
    </row>
    <row r="92" spans="1:11" ht="15">
      <c r="A92" s="270">
        <v>41</v>
      </c>
      <c r="B92" s="271">
        <v>4.3</v>
      </c>
      <c r="C92" s="273" t="s">
        <v>310</v>
      </c>
      <c r="D92" s="259" t="s">
        <v>39</v>
      </c>
      <c r="E92" s="312" t="s">
        <v>54</v>
      </c>
      <c r="F92" s="312"/>
      <c r="G92" s="5" t="s">
        <v>204</v>
      </c>
      <c r="H92" s="13">
        <v>0.97500000000000009</v>
      </c>
      <c r="I92" s="6">
        <f>I16</f>
        <v>5062.5</v>
      </c>
      <c r="J92" s="7">
        <f t="shared" si="7"/>
        <v>4936</v>
      </c>
    </row>
    <row r="93" spans="1:11" ht="15">
      <c r="A93" s="270">
        <v>42</v>
      </c>
      <c r="B93" s="271">
        <v>4.4000000000000004</v>
      </c>
      <c r="C93" s="273" t="s">
        <v>310</v>
      </c>
      <c r="D93" s="259" t="s">
        <v>43</v>
      </c>
      <c r="E93" s="312" t="s">
        <v>55</v>
      </c>
      <c r="F93" s="312"/>
      <c r="G93" s="5" t="s">
        <v>205</v>
      </c>
      <c r="H93" s="13">
        <v>0.97500000000000009</v>
      </c>
      <c r="I93" s="6">
        <v>600</v>
      </c>
      <c r="J93" s="7">
        <f>ROUND(I93*H93,0)*K93</f>
        <v>26325</v>
      </c>
      <c r="K93">
        <f>K49</f>
        <v>45</v>
      </c>
    </row>
    <row r="94" spans="1:11" ht="15">
      <c r="A94" s="270">
        <v>43</v>
      </c>
      <c r="B94" s="271">
        <v>4.5</v>
      </c>
      <c r="C94" s="273" t="s">
        <v>310</v>
      </c>
      <c r="D94" s="259" t="s">
        <v>43</v>
      </c>
      <c r="E94" s="312" t="s">
        <v>56</v>
      </c>
      <c r="F94" s="312"/>
      <c r="G94" s="5" t="s">
        <v>204</v>
      </c>
      <c r="H94" s="13">
        <v>0.97500000000000009</v>
      </c>
      <c r="I94" s="6">
        <v>15000</v>
      </c>
      <c r="J94" s="7">
        <f t="shared" si="7"/>
        <v>14625</v>
      </c>
    </row>
    <row r="95" spans="1:11" ht="15">
      <c r="A95" s="270">
        <v>44</v>
      </c>
      <c r="B95" s="271">
        <v>4.5999999999999996</v>
      </c>
      <c r="C95" s="273" t="s">
        <v>60</v>
      </c>
      <c r="D95" s="259" t="s">
        <v>310</v>
      </c>
      <c r="E95" s="312" t="s">
        <v>61</v>
      </c>
      <c r="F95" s="312"/>
      <c r="G95" s="5" t="s">
        <v>204</v>
      </c>
      <c r="H95" s="5">
        <v>1.9500000000000002</v>
      </c>
      <c r="I95" s="6">
        <v>12457</v>
      </c>
      <c r="J95" s="7">
        <f t="shared" si="7"/>
        <v>24291</v>
      </c>
    </row>
    <row r="96" spans="1:11" ht="28.15" customHeight="1" thickBot="1">
      <c r="A96" s="278">
        <v>45</v>
      </c>
      <c r="B96" s="275">
        <v>4.7</v>
      </c>
      <c r="C96" s="80" t="s">
        <v>133</v>
      </c>
      <c r="D96" s="262" t="s">
        <v>310</v>
      </c>
      <c r="E96" s="313" t="s">
        <v>132</v>
      </c>
      <c r="F96" s="313"/>
      <c r="G96" s="14" t="s">
        <v>203</v>
      </c>
      <c r="H96" s="38">
        <v>19.5</v>
      </c>
      <c r="I96" s="15">
        <v>73089</v>
      </c>
      <c r="J96" s="39">
        <f t="shared" si="7"/>
        <v>1425236</v>
      </c>
    </row>
    <row r="97" spans="1:11" ht="13.9" customHeight="1" thickBot="1">
      <c r="A97" s="330" t="s">
        <v>89</v>
      </c>
      <c r="B97" s="331"/>
      <c r="C97" s="331"/>
      <c r="D97" s="331"/>
      <c r="E97" s="331"/>
      <c r="F97" s="331"/>
      <c r="G97" s="331"/>
      <c r="H97" s="331"/>
      <c r="I97" s="316">
        <f>SUM(J90:J96)</f>
        <v>1531904</v>
      </c>
      <c r="J97" s="317"/>
    </row>
    <row r="98" spans="1:11" ht="4.9000000000000004" customHeight="1" thickBot="1"/>
    <row r="99" spans="1:11" ht="14.45" customHeight="1" thickBot="1">
      <c r="A99" s="332">
        <v>5</v>
      </c>
      <c r="B99" s="333"/>
      <c r="C99" s="334" t="s">
        <v>90</v>
      </c>
      <c r="D99" s="340"/>
      <c r="E99" s="340"/>
      <c r="F99" s="340"/>
      <c r="G99" s="340"/>
      <c r="H99" s="341"/>
      <c r="I99" s="334"/>
      <c r="J99" s="335"/>
    </row>
    <row r="100" spans="1:11" ht="15">
      <c r="A100" s="289">
        <v>46</v>
      </c>
      <c r="B100" s="276">
        <v>5.0999999999999996</v>
      </c>
      <c r="C100" s="290" t="s">
        <v>310</v>
      </c>
      <c r="D100" s="263" t="s">
        <v>67</v>
      </c>
      <c r="E100" s="311" t="s">
        <v>142</v>
      </c>
      <c r="F100" s="311"/>
      <c r="G100" s="48" t="s">
        <v>75</v>
      </c>
      <c r="H100" s="49">
        <v>185</v>
      </c>
      <c r="I100" s="50">
        <v>2618.4471218206158</v>
      </c>
      <c r="J100" s="51">
        <f>ROUND(I100*H100,0)</f>
        <v>484413</v>
      </c>
    </row>
    <row r="101" spans="1:11" ht="15">
      <c r="A101" s="270">
        <v>47</v>
      </c>
      <c r="B101" s="271">
        <v>5.2</v>
      </c>
      <c r="C101" s="273" t="s">
        <v>310</v>
      </c>
      <c r="D101" s="259" t="s">
        <v>67</v>
      </c>
      <c r="E101" s="312" t="s">
        <v>143</v>
      </c>
      <c r="F101" s="312"/>
      <c r="G101" s="5" t="s">
        <v>9</v>
      </c>
      <c r="H101" s="13">
        <v>10</v>
      </c>
      <c r="I101" s="6">
        <v>19133.11860042463</v>
      </c>
      <c r="J101" s="7">
        <f t="shared" ref="J101:J102" si="8">ROUND(I101*H101,0)</f>
        <v>191331</v>
      </c>
    </row>
    <row r="102" spans="1:11" ht="34.9" customHeight="1" thickBot="1">
      <c r="A102" s="278">
        <v>48</v>
      </c>
      <c r="B102" s="275">
        <v>5.3</v>
      </c>
      <c r="C102" s="80" t="s">
        <v>91</v>
      </c>
      <c r="D102" s="262" t="s">
        <v>310</v>
      </c>
      <c r="E102" s="313" t="s">
        <v>94</v>
      </c>
      <c r="F102" s="313"/>
      <c r="G102" s="14" t="s">
        <v>75</v>
      </c>
      <c r="H102" s="38">
        <v>185</v>
      </c>
      <c r="I102" s="15">
        <v>5921</v>
      </c>
      <c r="J102" s="39">
        <f t="shared" si="8"/>
        <v>1095385</v>
      </c>
    </row>
    <row r="103" spans="1:11" ht="13.9" customHeight="1" thickBot="1">
      <c r="A103" s="330" t="s">
        <v>90</v>
      </c>
      <c r="B103" s="331"/>
      <c r="C103" s="331"/>
      <c r="D103" s="331"/>
      <c r="E103" s="331"/>
      <c r="F103" s="331"/>
      <c r="G103" s="331"/>
      <c r="H103" s="331"/>
      <c r="I103" s="316">
        <f>SUM(J100:J102)</f>
        <v>1771129</v>
      </c>
      <c r="J103" s="317"/>
    </row>
    <row r="104" spans="1:11" ht="4.9000000000000004" customHeight="1" thickBot="1"/>
    <row r="105" spans="1:11" ht="14.45" customHeight="1" thickBot="1">
      <c r="A105" s="332">
        <v>6</v>
      </c>
      <c r="B105" s="333"/>
      <c r="C105" s="334" t="s">
        <v>92</v>
      </c>
      <c r="D105" s="340"/>
      <c r="E105" s="340"/>
      <c r="F105" s="340"/>
      <c r="G105" s="340"/>
      <c r="H105" s="341"/>
      <c r="I105" s="334"/>
      <c r="J105" s="335"/>
    </row>
    <row r="106" spans="1:11" ht="15">
      <c r="A106" s="289">
        <v>49</v>
      </c>
      <c r="B106" s="276">
        <v>6.1</v>
      </c>
      <c r="C106" s="290" t="s">
        <v>310</v>
      </c>
      <c r="D106" s="263" t="s">
        <v>67</v>
      </c>
      <c r="E106" s="311" t="s">
        <v>93</v>
      </c>
      <c r="F106" s="311"/>
      <c r="G106" s="48" t="s">
        <v>9</v>
      </c>
      <c r="H106" s="49">
        <v>15</v>
      </c>
      <c r="I106" s="50">
        <v>19133.11860042463</v>
      </c>
      <c r="J106" s="51">
        <f>ROUND(I106*H106,0)</f>
        <v>286997</v>
      </c>
    </row>
    <row r="107" spans="1:11" ht="34.15" customHeight="1">
      <c r="A107" s="270">
        <v>50</v>
      </c>
      <c r="B107" s="271">
        <v>6.2</v>
      </c>
      <c r="C107" s="273"/>
      <c r="D107" s="259" t="s">
        <v>91</v>
      </c>
      <c r="E107" s="349" t="s">
        <v>94</v>
      </c>
      <c r="F107" s="312"/>
      <c r="G107" s="5" t="s">
        <v>9</v>
      </c>
      <c r="H107" s="13">
        <v>30</v>
      </c>
      <c r="I107" s="6">
        <v>5921</v>
      </c>
      <c r="J107" s="7">
        <f t="shared" ref="J107:J109" si="9">ROUND(I107*H107,0)</f>
        <v>177630</v>
      </c>
    </row>
    <row r="108" spans="1:11" ht="15">
      <c r="A108" s="270">
        <v>51</v>
      </c>
      <c r="B108" s="271">
        <v>6.3</v>
      </c>
      <c r="C108" s="273" t="s">
        <v>310</v>
      </c>
      <c r="D108" s="259" t="s">
        <v>43</v>
      </c>
      <c r="E108" s="349" t="s">
        <v>214</v>
      </c>
      <c r="F108" s="312"/>
      <c r="G108" s="5" t="s">
        <v>9</v>
      </c>
      <c r="H108" s="9">
        <v>30</v>
      </c>
      <c r="I108" s="10">
        <f>I28</f>
        <v>450</v>
      </c>
      <c r="J108" s="7">
        <f>ROUND(I108*H108,0)*K108</f>
        <v>405000</v>
      </c>
      <c r="K108">
        <f>K86</f>
        <v>30</v>
      </c>
    </row>
    <row r="109" spans="1:11" ht="35.450000000000003" customHeight="1" thickBot="1">
      <c r="A109" s="278">
        <v>52</v>
      </c>
      <c r="B109" s="275">
        <v>6.4</v>
      </c>
      <c r="C109" s="80" t="s">
        <v>310</v>
      </c>
      <c r="D109" s="262" t="s">
        <v>43</v>
      </c>
      <c r="E109" s="346" t="s">
        <v>213</v>
      </c>
      <c r="F109" s="313"/>
      <c r="G109" s="14" t="s">
        <v>203</v>
      </c>
      <c r="H109" s="38">
        <v>10</v>
      </c>
      <c r="I109" s="15">
        <v>136783.25954715087</v>
      </c>
      <c r="J109" s="39">
        <f t="shared" si="9"/>
        <v>1367833</v>
      </c>
    </row>
    <row r="110" spans="1:11" ht="14.45" customHeight="1" thickBot="1">
      <c r="A110" s="330" t="s">
        <v>95</v>
      </c>
      <c r="B110" s="331"/>
      <c r="C110" s="331"/>
      <c r="D110" s="331"/>
      <c r="E110" s="331"/>
      <c r="F110" s="331"/>
      <c r="G110" s="331"/>
      <c r="H110" s="331"/>
      <c r="I110" s="316">
        <f>SUM(J106:J109)</f>
        <v>2237460</v>
      </c>
      <c r="J110" s="317"/>
    </row>
    <row r="111" spans="1:11" ht="4.9000000000000004" customHeight="1" thickBot="1">
      <c r="B111" s="18"/>
      <c r="C111" s="81"/>
      <c r="D111" s="81"/>
      <c r="E111" s="18"/>
      <c r="F111" s="18"/>
      <c r="G111" s="18"/>
      <c r="H111" s="18"/>
      <c r="I111" s="19"/>
      <c r="J111" s="19"/>
    </row>
    <row r="112" spans="1:11" ht="14.45" customHeight="1" thickBot="1">
      <c r="A112" s="332">
        <v>7</v>
      </c>
      <c r="B112" s="333"/>
      <c r="C112" s="350" t="s">
        <v>195</v>
      </c>
      <c r="D112" s="351"/>
      <c r="E112" s="351"/>
      <c r="F112" s="351"/>
      <c r="G112" s="351"/>
      <c r="H112" s="352"/>
      <c r="I112" s="350"/>
      <c r="J112" s="353"/>
    </row>
    <row r="113" spans="1:11" ht="15">
      <c r="A113" s="289">
        <v>53</v>
      </c>
      <c r="B113" s="72">
        <v>7.1</v>
      </c>
      <c r="C113" s="55" t="s">
        <v>310</v>
      </c>
      <c r="D113" s="55" t="s">
        <v>43</v>
      </c>
      <c r="E113" s="311" t="s">
        <v>196</v>
      </c>
      <c r="F113" s="311"/>
      <c r="G113" s="55" t="s">
        <v>201</v>
      </c>
      <c r="H113" s="56">
        <v>7</v>
      </c>
      <c r="I113" s="57">
        <v>110900</v>
      </c>
      <c r="J113" s="58">
        <f>ROUND(I113*H113,0)</f>
        <v>776300</v>
      </c>
    </row>
    <row r="114" spans="1:11" ht="15">
      <c r="A114" s="270">
        <v>54</v>
      </c>
      <c r="B114" s="271">
        <v>7.2</v>
      </c>
      <c r="C114" s="273" t="s">
        <v>310</v>
      </c>
      <c r="D114" s="259" t="s">
        <v>43</v>
      </c>
      <c r="E114" s="312" t="s">
        <v>197</v>
      </c>
      <c r="F114" s="312"/>
      <c r="G114" s="5" t="s">
        <v>201</v>
      </c>
      <c r="H114" s="9">
        <v>7</v>
      </c>
      <c r="I114" s="10">
        <f>I28</f>
        <v>450</v>
      </c>
      <c r="J114" s="37">
        <f>ROUND(I114*H114,0)*K114</f>
        <v>94500</v>
      </c>
      <c r="K114">
        <f>K108</f>
        <v>30</v>
      </c>
    </row>
    <row r="115" spans="1:11" ht="15.75" thickBot="1">
      <c r="A115" s="278">
        <v>55</v>
      </c>
      <c r="B115" s="300">
        <v>7.3</v>
      </c>
      <c r="C115" s="301" t="s">
        <v>310</v>
      </c>
      <c r="D115" s="301" t="s">
        <v>200</v>
      </c>
      <c r="E115" s="315" t="s">
        <v>198</v>
      </c>
      <c r="F115" s="315"/>
      <c r="G115" s="301" t="s">
        <v>206</v>
      </c>
      <c r="H115" s="302">
        <v>1100</v>
      </c>
      <c r="I115" s="303">
        <v>3229.2595471508766</v>
      </c>
      <c r="J115" s="304">
        <f t="shared" ref="J115" si="10">ROUND(I115*H115,0)</f>
        <v>3552186</v>
      </c>
    </row>
    <row r="116" spans="1:11" ht="13.9" customHeight="1" thickBot="1">
      <c r="A116" s="356" t="s">
        <v>199</v>
      </c>
      <c r="B116" s="357"/>
      <c r="C116" s="357"/>
      <c r="D116" s="357"/>
      <c r="E116" s="357"/>
      <c r="F116" s="357"/>
      <c r="G116" s="357"/>
      <c r="H116" s="357"/>
      <c r="I116" s="354">
        <f>SUM(J113:J115)</f>
        <v>4422986</v>
      </c>
      <c r="J116" s="355"/>
    </row>
    <row r="117" spans="1:11" ht="14.45" customHeight="1" thickBot="1">
      <c r="A117" s="323" t="s">
        <v>8</v>
      </c>
      <c r="B117" s="324"/>
      <c r="C117" s="324"/>
      <c r="D117" s="324"/>
      <c r="E117" s="324"/>
      <c r="F117" s="324"/>
      <c r="G117" s="324"/>
      <c r="H117" s="324"/>
      <c r="I117" s="318">
        <f>I116+I110+I103+I97+I87+I80+I73</f>
        <v>19194040</v>
      </c>
      <c r="J117" s="319"/>
    </row>
    <row r="118" spans="1:11" ht="4.9000000000000004" customHeight="1" thickBot="1">
      <c r="B118" s="18"/>
      <c r="C118" s="81"/>
      <c r="D118" s="81"/>
      <c r="E118" s="18"/>
      <c r="F118" s="18"/>
      <c r="G118" s="18"/>
      <c r="H118" s="41"/>
      <c r="I118" s="42"/>
      <c r="J118" s="19"/>
    </row>
    <row r="119" spans="1:11" ht="13.9" customHeight="1" thickBot="1">
      <c r="A119" s="447" t="s">
        <v>23</v>
      </c>
      <c r="B119" s="448"/>
      <c r="C119" s="448"/>
      <c r="D119" s="448"/>
      <c r="E119" s="448"/>
      <c r="F119" s="448"/>
      <c r="G119" s="448"/>
      <c r="H119" s="652"/>
      <c r="I119" s="650"/>
      <c r="J119" s="651"/>
    </row>
    <row r="120" spans="1:11" ht="30">
      <c r="A120" s="328" t="s">
        <v>235</v>
      </c>
      <c r="B120" s="271" t="s">
        <v>36</v>
      </c>
      <c r="C120" s="338" t="s">
        <v>309</v>
      </c>
      <c r="D120" s="339"/>
      <c r="E120" s="322" t="s">
        <v>1</v>
      </c>
      <c r="F120" s="322"/>
      <c r="G120" s="342" t="s">
        <v>2</v>
      </c>
      <c r="H120" s="342" t="s">
        <v>3</v>
      </c>
      <c r="I120" s="342" t="str">
        <f>I69</f>
        <v>VALOR UNITARIO</v>
      </c>
      <c r="J120" s="344" t="s">
        <v>4</v>
      </c>
    </row>
    <row r="121" spans="1:11" ht="14.45" customHeight="1" thickBot="1">
      <c r="A121" s="329"/>
      <c r="B121" s="275">
        <v>1</v>
      </c>
      <c r="C121" s="80" t="s">
        <v>307</v>
      </c>
      <c r="D121" s="80" t="s">
        <v>308</v>
      </c>
      <c r="E121" s="336" t="s">
        <v>216</v>
      </c>
      <c r="F121" s="337"/>
      <c r="G121" s="454"/>
      <c r="H121" s="454"/>
      <c r="I121" s="343"/>
      <c r="J121" s="345"/>
    </row>
    <row r="122" spans="1:11" ht="15">
      <c r="A122" s="289">
        <v>56</v>
      </c>
      <c r="B122" s="276" t="s">
        <v>103</v>
      </c>
      <c r="C122" s="290" t="s">
        <v>45</v>
      </c>
      <c r="D122" s="290" t="s">
        <v>310</v>
      </c>
      <c r="E122" s="314" t="s">
        <v>49</v>
      </c>
      <c r="F122" s="314"/>
      <c r="G122" s="63" t="s">
        <v>148</v>
      </c>
      <c r="H122" s="63">
        <v>31.4</v>
      </c>
      <c r="I122" s="64">
        <v>11043</v>
      </c>
      <c r="J122" s="65">
        <f>ROUND(I122*H122,0)</f>
        <v>346750</v>
      </c>
    </row>
    <row r="123" spans="1:11" ht="15">
      <c r="A123" s="270">
        <v>57</v>
      </c>
      <c r="B123" s="271">
        <v>1.2</v>
      </c>
      <c r="C123" s="273" t="s">
        <v>310</v>
      </c>
      <c r="D123" s="259" t="s">
        <v>39</v>
      </c>
      <c r="E123" s="312" t="s">
        <v>54</v>
      </c>
      <c r="F123" s="312"/>
      <c r="G123" s="5" t="s">
        <v>204</v>
      </c>
      <c r="H123" s="13">
        <v>47.099999999999994</v>
      </c>
      <c r="I123" s="6">
        <f>I16</f>
        <v>5062.5</v>
      </c>
      <c r="J123" s="30">
        <f t="shared" ref="J123:J130" si="11">ROUND(I123*H123,0)</f>
        <v>238444</v>
      </c>
    </row>
    <row r="124" spans="1:11" ht="15">
      <c r="A124" s="270">
        <v>58</v>
      </c>
      <c r="B124" s="271">
        <v>1.3</v>
      </c>
      <c r="C124" s="273" t="s">
        <v>310</v>
      </c>
      <c r="D124" s="259" t="s">
        <v>43</v>
      </c>
      <c r="E124" s="312" t="s">
        <v>55</v>
      </c>
      <c r="F124" s="312"/>
      <c r="G124" s="5" t="s">
        <v>205</v>
      </c>
      <c r="H124" s="13">
        <v>47.099999999999994</v>
      </c>
      <c r="I124" s="6">
        <v>600</v>
      </c>
      <c r="J124" s="30">
        <f>ROUND(I124*H124,0)*K124</f>
        <v>1271700</v>
      </c>
      <c r="K124">
        <f>K93</f>
        <v>45</v>
      </c>
    </row>
    <row r="125" spans="1:11" ht="15">
      <c r="A125" s="270">
        <v>59</v>
      </c>
      <c r="B125" s="271">
        <v>1.4</v>
      </c>
      <c r="C125" s="273" t="s">
        <v>310</v>
      </c>
      <c r="D125" s="259" t="s">
        <v>43</v>
      </c>
      <c r="E125" s="312" t="s">
        <v>56</v>
      </c>
      <c r="F125" s="312"/>
      <c r="G125" s="5" t="s">
        <v>204</v>
      </c>
      <c r="H125" s="13">
        <v>47.099999999999994</v>
      </c>
      <c r="I125" s="6">
        <v>15000</v>
      </c>
      <c r="J125" s="30">
        <f t="shared" si="11"/>
        <v>706500</v>
      </c>
    </row>
    <row r="126" spans="1:11" ht="15">
      <c r="A126" s="270">
        <v>60</v>
      </c>
      <c r="B126" s="271">
        <v>1.5</v>
      </c>
      <c r="C126" s="273" t="s">
        <v>97</v>
      </c>
      <c r="D126" s="259" t="s">
        <v>310</v>
      </c>
      <c r="E126" s="312" t="s">
        <v>96</v>
      </c>
      <c r="F126" s="312"/>
      <c r="G126" s="5" t="s">
        <v>204</v>
      </c>
      <c r="H126" s="5">
        <v>9.18</v>
      </c>
      <c r="I126" s="6">
        <v>75298</v>
      </c>
      <c r="J126" s="30">
        <f t="shared" si="11"/>
        <v>691236</v>
      </c>
    </row>
    <row r="127" spans="1:11" ht="30.6" customHeight="1">
      <c r="A127" s="270">
        <v>61</v>
      </c>
      <c r="B127" s="271">
        <v>1.6</v>
      </c>
      <c r="C127" s="273" t="s">
        <v>99</v>
      </c>
      <c r="D127" s="273" t="s">
        <v>310</v>
      </c>
      <c r="E127" s="358" t="s">
        <v>98</v>
      </c>
      <c r="F127" s="358"/>
      <c r="G127" s="8" t="s">
        <v>31</v>
      </c>
      <c r="H127" s="296">
        <v>516.08479999999997</v>
      </c>
      <c r="I127" s="29">
        <v>4361</v>
      </c>
      <c r="J127" s="30">
        <f t="shared" si="11"/>
        <v>2250646</v>
      </c>
    </row>
    <row r="128" spans="1:11" ht="15">
      <c r="A128" s="270">
        <v>62</v>
      </c>
      <c r="B128" s="271">
        <v>1.7</v>
      </c>
      <c r="C128" s="273">
        <v>29000335</v>
      </c>
      <c r="D128" s="259" t="s">
        <v>310</v>
      </c>
      <c r="E128" s="312" t="s">
        <v>100</v>
      </c>
      <c r="F128" s="312"/>
      <c r="G128" s="8" t="s">
        <v>208</v>
      </c>
      <c r="H128" s="296">
        <v>516.08479999999997</v>
      </c>
      <c r="I128" s="29">
        <f>I28</f>
        <v>450</v>
      </c>
      <c r="J128" s="30">
        <f>ROUND(I128*H128,0)*K128</f>
        <v>6967140</v>
      </c>
      <c r="K128">
        <f>K114</f>
        <v>30</v>
      </c>
    </row>
    <row r="129" spans="1:10" ht="30.6" customHeight="1">
      <c r="A129" s="270">
        <v>63</v>
      </c>
      <c r="B129" s="271">
        <v>1.8</v>
      </c>
      <c r="C129" s="273">
        <v>26300379</v>
      </c>
      <c r="D129" s="259" t="s">
        <v>310</v>
      </c>
      <c r="E129" s="358" t="s">
        <v>101</v>
      </c>
      <c r="F129" s="358"/>
      <c r="G129" s="8" t="s">
        <v>209</v>
      </c>
      <c r="H129" s="8">
        <v>22.44</v>
      </c>
      <c r="I129" s="29">
        <v>617862</v>
      </c>
      <c r="J129" s="30">
        <f t="shared" si="11"/>
        <v>13864823</v>
      </c>
    </row>
    <row r="130" spans="1:10" ht="30" customHeight="1" thickBot="1">
      <c r="A130" s="278">
        <v>64</v>
      </c>
      <c r="B130" s="275">
        <v>1.9</v>
      </c>
      <c r="C130" s="80" t="s">
        <v>310</v>
      </c>
      <c r="D130" s="80" t="s">
        <v>39</v>
      </c>
      <c r="E130" s="359" t="s">
        <v>102</v>
      </c>
      <c r="F130" s="359"/>
      <c r="G130" s="305" t="s">
        <v>9</v>
      </c>
      <c r="H130" s="305">
        <v>15.3</v>
      </c>
      <c r="I130" s="306">
        <v>23973.290744629474</v>
      </c>
      <c r="J130" s="298">
        <f t="shared" si="11"/>
        <v>366791</v>
      </c>
    </row>
    <row r="131" spans="1:10" ht="13.9" customHeight="1" thickBot="1">
      <c r="A131" s="330" t="s">
        <v>104</v>
      </c>
      <c r="B131" s="331"/>
      <c r="C131" s="331"/>
      <c r="D131" s="331"/>
      <c r="E131" s="331"/>
      <c r="F131" s="331"/>
      <c r="G131" s="331"/>
      <c r="H131" s="331"/>
      <c r="I131" s="316">
        <f>SUM(J122:J130)</f>
        <v>26704030</v>
      </c>
      <c r="J131" s="317"/>
    </row>
    <row r="132" spans="1:10" s="282" customFormat="1" ht="4.9000000000000004" customHeight="1" thickBot="1">
      <c r="A132" s="74"/>
      <c r="B132" s="74"/>
      <c r="C132" s="281"/>
      <c r="D132" s="281"/>
    </row>
    <row r="133" spans="1:10" ht="14.45" customHeight="1" thickBot="1">
      <c r="A133" s="332">
        <v>2</v>
      </c>
      <c r="B133" s="333"/>
      <c r="C133" s="334" t="s">
        <v>105</v>
      </c>
      <c r="D133" s="340"/>
      <c r="E133" s="340"/>
      <c r="F133" s="340"/>
      <c r="G133" s="340"/>
      <c r="H133" s="341"/>
      <c r="I133" s="334"/>
      <c r="J133" s="335"/>
    </row>
    <row r="134" spans="1:10" ht="29.45" customHeight="1">
      <c r="A134" s="289">
        <v>65</v>
      </c>
      <c r="B134" s="276">
        <v>2.1</v>
      </c>
      <c r="C134" s="290" t="s">
        <v>310</v>
      </c>
      <c r="D134" s="263" t="s">
        <v>43</v>
      </c>
      <c r="E134" s="360" t="s">
        <v>85</v>
      </c>
      <c r="F134" s="360"/>
      <c r="G134" s="48" t="s">
        <v>75</v>
      </c>
      <c r="H134" s="54">
        <v>50</v>
      </c>
      <c r="I134" s="50">
        <v>103329.25954715088</v>
      </c>
      <c r="J134" s="51">
        <f>ROUND(I134*H134,0)</f>
        <v>5166463</v>
      </c>
    </row>
    <row r="135" spans="1:10" ht="30" customHeight="1">
      <c r="A135" s="270">
        <v>66</v>
      </c>
      <c r="B135" s="271">
        <v>2.2000000000000002</v>
      </c>
      <c r="C135" s="273" t="s">
        <v>66</v>
      </c>
      <c r="D135" s="259" t="s">
        <v>310</v>
      </c>
      <c r="E135" s="312" t="s">
        <v>84</v>
      </c>
      <c r="F135" s="312"/>
      <c r="G135" s="5" t="s">
        <v>75</v>
      </c>
      <c r="H135" s="13">
        <v>5</v>
      </c>
      <c r="I135" s="6">
        <v>19994.259547150876</v>
      </c>
      <c r="J135" s="7">
        <f>ROUND(I135*H135,0)</f>
        <v>99971</v>
      </c>
    </row>
    <row r="136" spans="1:10" ht="15.75" thickBot="1">
      <c r="A136" s="278">
        <v>67</v>
      </c>
      <c r="B136" s="275">
        <v>2.2999999999999998</v>
      </c>
      <c r="C136" s="80">
        <v>29000335</v>
      </c>
      <c r="D136" s="262" t="s">
        <v>310</v>
      </c>
      <c r="E136" s="346" t="s">
        <v>215</v>
      </c>
      <c r="F136" s="313"/>
      <c r="G136" s="305" t="s">
        <v>154</v>
      </c>
      <c r="H136" s="305">
        <v>5</v>
      </c>
      <c r="I136" s="306">
        <v>300</v>
      </c>
      <c r="J136" s="39">
        <f>ROUND(I136*H136,0)</f>
        <v>1500</v>
      </c>
    </row>
    <row r="137" spans="1:10" ht="13.9" customHeight="1" thickBot="1">
      <c r="A137" s="330" t="s">
        <v>106</v>
      </c>
      <c r="B137" s="331"/>
      <c r="C137" s="331"/>
      <c r="D137" s="331"/>
      <c r="E137" s="331"/>
      <c r="F137" s="331"/>
      <c r="G137" s="331"/>
      <c r="H137" s="331"/>
      <c r="I137" s="316">
        <f>SUM(J134:J136)</f>
        <v>5267934</v>
      </c>
      <c r="J137" s="317"/>
    </row>
    <row r="138" spans="1:10" s="67" customFormat="1" ht="4.9000000000000004" customHeight="1" thickBot="1">
      <c r="A138" s="258"/>
      <c r="C138" s="85"/>
      <c r="D138" s="85"/>
    </row>
    <row r="139" spans="1:10" ht="14.45" customHeight="1" thickBot="1">
      <c r="A139" s="332">
        <v>3</v>
      </c>
      <c r="B139" s="333"/>
      <c r="C139" s="334" t="s">
        <v>107</v>
      </c>
      <c r="D139" s="340"/>
      <c r="E139" s="340"/>
      <c r="F139" s="340"/>
      <c r="G139" s="340"/>
      <c r="H139" s="340"/>
      <c r="I139" s="279"/>
      <c r="J139" s="280"/>
    </row>
    <row r="140" spans="1:10" ht="15">
      <c r="A140" s="289">
        <v>68</v>
      </c>
      <c r="B140" s="276">
        <v>3.1</v>
      </c>
      <c r="C140" s="290" t="s">
        <v>310</v>
      </c>
      <c r="D140" s="263" t="s">
        <v>67</v>
      </c>
      <c r="E140" s="311" t="s">
        <v>108</v>
      </c>
      <c r="F140" s="311"/>
      <c r="G140" s="48" t="s">
        <v>110</v>
      </c>
      <c r="H140" s="54">
        <v>1</v>
      </c>
      <c r="I140" s="50">
        <v>9687.7786414526308</v>
      </c>
      <c r="J140" s="51">
        <f>ROUND(I140*H140,0)</f>
        <v>9688</v>
      </c>
    </row>
    <row r="141" spans="1:10" ht="28.15" customHeight="1" thickBot="1">
      <c r="A141" s="278">
        <v>69</v>
      </c>
      <c r="B141" s="275">
        <v>3.2</v>
      </c>
      <c r="C141" s="80" t="s">
        <v>111</v>
      </c>
      <c r="D141" s="262" t="s">
        <v>310</v>
      </c>
      <c r="E141" s="313" t="s">
        <v>109</v>
      </c>
      <c r="F141" s="313"/>
      <c r="G141" s="14" t="s">
        <v>110</v>
      </c>
      <c r="H141" s="38">
        <v>1</v>
      </c>
      <c r="I141" s="15">
        <v>444627.52946430171</v>
      </c>
      <c r="J141" s="39">
        <f>ROUND(I141*H141,0)</f>
        <v>444628</v>
      </c>
    </row>
    <row r="142" spans="1:10" ht="13.9" customHeight="1" thickBot="1">
      <c r="A142" s="330" t="s">
        <v>112</v>
      </c>
      <c r="B142" s="331"/>
      <c r="C142" s="331"/>
      <c r="D142" s="331"/>
      <c r="E142" s="331"/>
      <c r="F142" s="331"/>
      <c r="G142" s="331"/>
      <c r="H142" s="331"/>
      <c r="I142" s="316">
        <f>SUM(J140:J141)</f>
        <v>454316</v>
      </c>
      <c r="J142" s="317"/>
    </row>
    <row r="143" spans="1:10" s="282" customFormat="1" ht="4.9000000000000004" customHeight="1" thickBot="1">
      <c r="A143" s="74"/>
      <c r="B143" s="74"/>
      <c r="C143" s="281"/>
      <c r="D143" s="281"/>
    </row>
    <row r="144" spans="1:10" ht="14.45" customHeight="1" thickBot="1">
      <c r="A144" s="332">
        <v>4</v>
      </c>
      <c r="B144" s="333"/>
      <c r="C144" s="334" t="s">
        <v>113</v>
      </c>
      <c r="D144" s="340"/>
      <c r="E144" s="340"/>
      <c r="F144" s="340"/>
      <c r="G144" s="340"/>
      <c r="H144" s="341"/>
      <c r="I144" s="334"/>
      <c r="J144" s="335"/>
    </row>
    <row r="145" spans="1:11" ht="15">
      <c r="A145" s="289">
        <v>70</v>
      </c>
      <c r="B145" s="276">
        <v>4.0999999999999996</v>
      </c>
      <c r="C145" s="290" t="s">
        <v>310</v>
      </c>
      <c r="D145" s="263" t="s">
        <v>144</v>
      </c>
      <c r="E145" s="311" t="s">
        <v>114</v>
      </c>
      <c r="F145" s="311"/>
      <c r="G145" s="48" t="s">
        <v>203</v>
      </c>
      <c r="H145" s="49">
        <v>118</v>
      </c>
      <c r="I145" s="50">
        <v>6158.3885837240123</v>
      </c>
      <c r="J145" s="51">
        <f>ROUND(I145*H145,0)</f>
        <v>726690</v>
      </c>
    </row>
    <row r="146" spans="1:11" ht="27.6" customHeight="1">
      <c r="A146" s="270">
        <v>71</v>
      </c>
      <c r="B146" s="271">
        <v>4.2</v>
      </c>
      <c r="C146" s="273" t="s">
        <v>115</v>
      </c>
      <c r="D146" s="259" t="s">
        <v>310</v>
      </c>
      <c r="E146" s="312" t="s">
        <v>118</v>
      </c>
      <c r="F146" s="312"/>
      <c r="G146" s="5" t="s">
        <v>148</v>
      </c>
      <c r="H146" s="13">
        <v>118</v>
      </c>
      <c r="I146" s="6">
        <v>58684</v>
      </c>
      <c r="J146" s="7">
        <f t="shared" ref="J146:J148" si="12">ROUND(I146*H146,0)</f>
        <v>6924712</v>
      </c>
    </row>
    <row r="147" spans="1:11" ht="15">
      <c r="A147" s="270">
        <v>72</v>
      </c>
      <c r="B147" s="271">
        <v>4.3</v>
      </c>
      <c r="C147" s="273" t="s">
        <v>310</v>
      </c>
      <c r="D147" s="259" t="s">
        <v>43</v>
      </c>
      <c r="E147" s="312" t="s">
        <v>116</v>
      </c>
      <c r="F147" s="312"/>
      <c r="G147" s="5" t="s">
        <v>148</v>
      </c>
      <c r="H147" s="13">
        <v>118</v>
      </c>
      <c r="I147" s="6">
        <f>I28</f>
        <v>450</v>
      </c>
      <c r="J147" s="7">
        <f>ROUND(I147*H147,0)*K147</f>
        <v>1593000</v>
      </c>
      <c r="K147">
        <f>K128</f>
        <v>30</v>
      </c>
    </row>
    <row r="148" spans="1:11" ht="15.75" thickBot="1">
      <c r="A148" s="278">
        <v>73</v>
      </c>
      <c r="B148" s="275">
        <v>4.4000000000000004</v>
      </c>
      <c r="C148" s="80" t="s">
        <v>310</v>
      </c>
      <c r="D148" s="262" t="s">
        <v>67</v>
      </c>
      <c r="E148" s="313" t="s">
        <v>117</v>
      </c>
      <c r="F148" s="313"/>
      <c r="G148" s="14" t="s">
        <v>148</v>
      </c>
      <c r="H148" s="38">
        <v>118</v>
      </c>
      <c r="I148" s="15">
        <v>3229.2595471508766</v>
      </c>
      <c r="J148" s="39">
        <f t="shared" si="12"/>
        <v>381053</v>
      </c>
    </row>
    <row r="149" spans="1:11" ht="14.45" customHeight="1" thickBot="1">
      <c r="A149" s="330" t="s">
        <v>119</v>
      </c>
      <c r="B149" s="331"/>
      <c r="C149" s="331"/>
      <c r="D149" s="331"/>
      <c r="E149" s="331"/>
      <c r="F149" s="331"/>
      <c r="G149" s="331"/>
      <c r="H149" s="331"/>
      <c r="I149" s="316">
        <f>SUM(J145:J148)</f>
        <v>9625455</v>
      </c>
      <c r="J149" s="317"/>
    </row>
    <row r="150" spans="1:11" s="282" customFormat="1" ht="4.9000000000000004" customHeight="1" thickBot="1">
      <c r="A150" s="74"/>
      <c r="B150" s="74"/>
      <c r="C150" s="281"/>
      <c r="D150" s="281"/>
    </row>
    <row r="151" spans="1:11" ht="14.45" customHeight="1" thickBot="1">
      <c r="A151" s="332">
        <v>5</v>
      </c>
      <c r="B151" s="333"/>
      <c r="C151" s="350" t="s">
        <v>195</v>
      </c>
      <c r="D151" s="351"/>
      <c r="E151" s="351"/>
      <c r="F151" s="351"/>
      <c r="G151" s="351"/>
      <c r="H151" s="352"/>
      <c r="I151" s="350"/>
      <c r="J151" s="353"/>
    </row>
    <row r="152" spans="1:11" ht="15">
      <c r="A152" s="289">
        <v>74</v>
      </c>
      <c r="B152" s="72">
        <v>5.0999999999999996</v>
      </c>
      <c r="C152" s="55" t="s">
        <v>310</v>
      </c>
      <c r="D152" s="55" t="s">
        <v>43</v>
      </c>
      <c r="E152" s="311" t="s">
        <v>196</v>
      </c>
      <c r="F152" s="311"/>
      <c r="G152" s="55" t="s">
        <v>201</v>
      </c>
      <c r="H152" s="56">
        <v>7</v>
      </c>
      <c r="I152" s="57">
        <v>110900</v>
      </c>
      <c r="J152" s="58">
        <f>ROUND(H152*I152,0)</f>
        <v>776300</v>
      </c>
    </row>
    <row r="153" spans="1:11" ht="15">
      <c r="A153" s="270">
        <v>75</v>
      </c>
      <c r="B153" s="271">
        <v>5.2</v>
      </c>
      <c r="C153" s="273" t="s">
        <v>310</v>
      </c>
      <c r="D153" s="259" t="s">
        <v>43</v>
      </c>
      <c r="E153" s="312" t="s">
        <v>197</v>
      </c>
      <c r="F153" s="312"/>
      <c r="G153" s="5" t="s">
        <v>201</v>
      </c>
      <c r="H153" s="9">
        <v>7</v>
      </c>
      <c r="I153" s="10">
        <f>I28</f>
        <v>450</v>
      </c>
      <c r="J153" s="37">
        <f>ROUND(H153*I153,0)*K153</f>
        <v>94500</v>
      </c>
      <c r="K153">
        <f>K128</f>
        <v>30</v>
      </c>
    </row>
    <row r="154" spans="1:11" ht="15">
      <c r="A154" s="270">
        <v>76</v>
      </c>
      <c r="B154" s="71">
        <v>5.3</v>
      </c>
      <c r="C154" s="34" t="s">
        <v>310</v>
      </c>
      <c r="D154" s="34" t="s">
        <v>200</v>
      </c>
      <c r="E154" s="372" t="s">
        <v>198</v>
      </c>
      <c r="F154" s="372"/>
      <c r="G154" s="34" t="s">
        <v>206</v>
      </c>
      <c r="H154" s="35">
        <v>990</v>
      </c>
      <c r="I154" s="36">
        <v>3229.2595471508766</v>
      </c>
      <c r="J154" s="37">
        <f t="shared" ref="J154" si="13">ROUND(H154*I154,0)</f>
        <v>3196967</v>
      </c>
    </row>
    <row r="155" spans="1:11" ht="13.9" customHeight="1" thickBot="1">
      <c r="A155" s="381" t="s">
        <v>199</v>
      </c>
      <c r="B155" s="382"/>
      <c r="C155" s="382"/>
      <c r="D155" s="382"/>
      <c r="E155" s="382"/>
      <c r="F155" s="382"/>
      <c r="G155" s="382"/>
      <c r="H155" s="382"/>
      <c r="I155" s="379">
        <f>SUM(J152:J154)</f>
        <v>4067767</v>
      </c>
      <c r="J155" s="380"/>
    </row>
    <row r="156" spans="1:11" ht="14.45" customHeight="1" thickBot="1">
      <c r="A156" s="356" t="s">
        <v>24</v>
      </c>
      <c r="B156" s="357"/>
      <c r="C156" s="357"/>
      <c r="D156" s="357"/>
      <c r="E156" s="357"/>
      <c r="F156" s="357"/>
      <c r="G156" s="357"/>
      <c r="H156" s="357"/>
      <c r="I156" s="354">
        <f>I155+I149+I142+I137+I131</f>
        <v>46119502</v>
      </c>
      <c r="J156" s="355"/>
    </row>
    <row r="157" spans="1:11" ht="4.9000000000000004" customHeight="1" thickBot="1">
      <c r="B157" s="18"/>
      <c r="C157" s="81"/>
      <c r="D157" s="81"/>
      <c r="E157" s="18"/>
      <c r="F157" s="18"/>
      <c r="G157" s="18"/>
      <c r="H157" s="41"/>
      <c r="I157" s="42"/>
      <c r="J157" s="19"/>
    </row>
    <row r="158" spans="1:11" ht="13.9" customHeight="1" thickBot="1">
      <c r="A158" s="649" t="s">
        <v>25</v>
      </c>
      <c r="B158" s="648"/>
      <c r="C158" s="648"/>
      <c r="D158" s="648"/>
      <c r="E158" s="648"/>
      <c r="F158" s="648"/>
      <c r="G158" s="648"/>
      <c r="H158" s="655"/>
      <c r="I158" s="653"/>
      <c r="J158" s="654"/>
    </row>
    <row r="159" spans="1:11" ht="30">
      <c r="A159" s="371" t="s">
        <v>235</v>
      </c>
      <c r="B159" s="276" t="s">
        <v>36</v>
      </c>
      <c r="C159" s="369" t="s">
        <v>309</v>
      </c>
      <c r="D159" s="369"/>
      <c r="E159" s="366" t="s">
        <v>1</v>
      </c>
      <c r="F159" s="366"/>
      <c r="G159" s="333" t="s">
        <v>2</v>
      </c>
      <c r="H159" s="333" t="s">
        <v>3</v>
      </c>
      <c r="I159" s="366" t="str">
        <f>I120</f>
        <v>VALOR UNITARIO</v>
      </c>
      <c r="J159" s="367" t="s">
        <v>4</v>
      </c>
    </row>
    <row r="160" spans="1:11" ht="14.45" customHeight="1" thickBot="1">
      <c r="A160" s="329"/>
      <c r="B160" s="275">
        <v>1</v>
      </c>
      <c r="C160" s="80" t="s">
        <v>307</v>
      </c>
      <c r="D160" s="80" t="s">
        <v>308</v>
      </c>
      <c r="E160" s="368" t="s">
        <v>126</v>
      </c>
      <c r="F160" s="368"/>
      <c r="G160" s="454"/>
      <c r="H160" s="454"/>
      <c r="I160" s="342"/>
      <c r="J160" s="344"/>
    </row>
    <row r="161" spans="1:11" ht="152.44999999999999" customHeight="1">
      <c r="A161" s="289">
        <v>77</v>
      </c>
      <c r="B161" s="276">
        <v>1.1000000000000001</v>
      </c>
      <c r="C161" s="290" t="s">
        <v>122</v>
      </c>
      <c r="D161" s="290" t="s">
        <v>310</v>
      </c>
      <c r="E161" s="314" t="s">
        <v>120</v>
      </c>
      <c r="F161" s="314"/>
      <c r="G161" s="63" t="s">
        <v>121</v>
      </c>
      <c r="H161" s="63">
        <v>153</v>
      </c>
      <c r="I161" s="64">
        <v>201765</v>
      </c>
      <c r="J161" s="65">
        <f>ROUND(I161*H161,0)</f>
        <v>30870045</v>
      </c>
    </row>
    <row r="162" spans="1:11" ht="34.15" customHeight="1">
      <c r="A162" s="270">
        <v>78</v>
      </c>
      <c r="B162" s="271">
        <v>1.2</v>
      </c>
      <c r="C162" s="273" t="s">
        <v>123</v>
      </c>
      <c r="D162" s="259" t="s">
        <v>310</v>
      </c>
      <c r="E162" s="312" t="s">
        <v>125</v>
      </c>
      <c r="F162" s="312"/>
      <c r="G162" s="5" t="s">
        <v>203</v>
      </c>
      <c r="H162" s="13">
        <v>18.399999999999999</v>
      </c>
      <c r="I162" s="6">
        <v>43492</v>
      </c>
      <c r="J162" s="7">
        <f>ROUND(I162*H162,0)</f>
        <v>800253</v>
      </c>
    </row>
    <row r="163" spans="1:11" ht="15">
      <c r="A163" s="270">
        <v>79</v>
      </c>
      <c r="B163" s="271">
        <v>1.3</v>
      </c>
      <c r="C163" s="273" t="s">
        <v>310</v>
      </c>
      <c r="D163" s="259" t="s">
        <v>43</v>
      </c>
      <c r="E163" s="312" t="s">
        <v>116</v>
      </c>
      <c r="F163" s="312"/>
      <c r="G163" s="5" t="s">
        <v>148</v>
      </c>
      <c r="H163" s="13">
        <v>18.399999999999999</v>
      </c>
      <c r="I163" s="6">
        <f>I28</f>
        <v>450</v>
      </c>
      <c r="J163" s="7">
        <f>ROUND(I163*H163,0)*K163</f>
        <v>248400</v>
      </c>
      <c r="K163">
        <f>K153</f>
        <v>30</v>
      </c>
    </row>
    <row r="164" spans="1:11" ht="27" customHeight="1" thickBot="1">
      <c r="A164" s="278">
        <v>80</v>
      </c>
      <c r="B164" s="275"/>
      <c r="C164" s="80" t="s">
        <v>310</v>
      </c>
      <c r="D164" s="262" t="s">
        <v>67</v>
      </c>
      <c r="E164" s="313" t="s">
        <v>124</v>
      </c>
      <c r="F164" s="313"/>
      <c r="G164" s="14" t="s">
        <v>148</v>
      </c>
      <c r="H164" s="38">
        <v>18.399999999999999</v>
      </c>
      <c r="I164" s="15">
        <v>3229.2595471508766</v>
      </c>
      <c r="J164" s="39">
        <f t="shared" ref="J164" si="14">ROUND(I164*H164,0)</f>
        <v>59418</v>
      </c>
    </row>
    <row r="165" spans="1:11" ht="14.45" customHeight="1" thickBot="1">
      <c r="A165" s="363" t="s">
        <v>127</v>
      </c>
      <c r="B165" s="364"/>
      <c r="C165" s="364"/>
      <c r="D165" s="364"/>
      <c r="E165" s="364"/>
      <c r="F165" s="364"/>
      <c r="G165" s="364"/>
      <c r="H165" s="364"/>
      <c r="I165" s="361">
        <f>SUM(J161:J164)</f>
        <v>31978116</v>
      </c>
      <c r="J165" s="362"/>
    </row>
    <row r="166" spans="1:11" s="282" customFormat="1" ht="4.9000000000000004" customHeight="1" thickBot="1">
      <c r="A166" s="74"/>
      <c r="B166" s="74"/>
      <c r="C166" s="281"/>
      <c r="D166" s="281"/>
    </row>
    <row r="167" spans="1:11" ht="14.45" customHeight="1" thickBot="1">
      <c r="A167" s="332">
        <v>2</v>
      </c>
      <c r="B167" s="365"/>
      <c r="C167" s="370" t="s">
        <v>194</v>
      </c>
      <c r="D167" s="351"/>
      <c r="E167" s="351"/>
      <c r="F167" s="351"/>
      <c r="G167" s="351"/>
      <c r="H167" s="353"/>
      <c r="I167" s="351"/>
      <c r="J167" s="353"/>
    </row>
    <row r="168" spans="1:11" ht="15">
      <c r="A168" s="289">
        <v>82</v>
      </c>
      <c r="B168" s="276">
        <v>2.1</v>
      </c>
      <c r="C168" s="290" t="s">
        <v>50</v>
      </c>
      <c r="D168" s="263" t="s">
        <v>310</v>
      </c>
      <c r="E168" s="311" t="s">
        <v>87</v>
      </c>
      <c r="F168" s="311"/>
      <c r="G168" s="48" t="s">
        <v>203</v>
      </c>
      <c r="H168" s="49">
        <v>6</v>
      </c>
      <c r="I168" s="50">
        <v>767</v>
      </c>
      <c r="J168" s="51">
        <f>ROUND(I168*H168,0)</f>
        <v>4602</v>
      </c>
    </row>
    <row r="169" spans="1:11" ht="15">
      <c r="A169" s="270">
        <v>83</v>
      </c>
      <c r="B169" s="271">
        <v>2.2000000000000002</v>
      </c>
      <c r="C169" s="273">
        <v>26000361</v>
      </c>
      <c r="D169" s="259" t="s">
        <v>310</v>
      </c>
      <c r="E169" s="312" t="s">
        <v>49</v>
      </c>
      <c r="F169" s="312"/>
      <c r="G169" s="5" t="s">
        <v>204</v>
      </c>
      <c r="H169" s="13">
        <v>0.60000000000000009</v>
      </c>
      <c r="I169" s="6">
        <v>11043</v>
      </c>
      <c r="J169" s="7">
        <f t="shared" ref="J169:J174" si="15">ROUND(I169*H169,0)</f>
        <v>6626</v>
      </c>
    </row>
    <row r="170" spans="1:11" ht="15">
      <c r="A170" s="270">
        <v>84</v>
      </c>
      <c r="B170" s="271">
        <v>2.2999999999999998</v>
      </c>
      <c r="C170" s="273" t="s">
        <v>310</v>
      </c>
      <c r="D170" s="259" t="s">
        <v>39</v>
      </c>
      <c r="E170" s="312" t="s">
        <v>54</v>
      </c>
      <c r="F170" s="312"/>
      <c r="G170" s="5" t="s">
        <v>204</v>
      </c>
      <c r="H170" s="13">
        <v>0.30000000000000004</v>
      </c>
      <c r="I170" s="6">
        <f>I16</f>
        <v>5062.5</v>
      </c>
      <c r="J170" s="7">
        <f t="shared" si="15"/>
        <v>1519</v>
      </c>
    </row>
    <row r="171" spans="1:11" ht="15">
      <c r="A171" s="270">
        <v>85</v>
      </c>
      <c r="B171" s="271">
        <v>2.4</v>
      </c>
      <c r="C171" s="273" t="s">
        <v>310</v>
      </c>
      <c r="D171" s="259" t="s">
        <v>43</v>
      </c>
      <c r="E171" s="312" t="s">
        <v>55</v>
      </c>
      <c r="F171" s="312"/>
      <c r="G171" s="5" t="s">
        <v>205</v>
      </c>
      <c r="H171" s="13">
        <v>0.30000000000000004</v>
      </c>
      <c r="I171" s="6">
        <v>600</v>
      </c>
      <c r="J171" s="7">
        <f>ROUND(I171*H171,0)*K171</f>
        <v>8100</v>
      </c>
      <c r="K171">
        <f>K93</f>
        <v>45</v>
      </c>
    </row>
    <row r="172" spans="1:11" ht="15">
      <c r="A172" s="270">
        <v>86</v>
      </c>
      <c r="B172" s="271">
        <v>2.5</v>
      </c>
      <c r="C172" s="273" t="s">
        <v>310</v>
      </c>
      <c r="D172" s="259" t="s">
        <v>43</v>
      </c>
      <c r="E172" s="312" t="s">
        <v>56</v>
      </c>
      <c r="F172" s="312"/>
      <c r="G172" s="5" t="s">
        <v>204</v>
      </c>
      <c r="H172" s="13">
        <v>0.30000000000000004</v>
      </c>
      <c r="I172" s="6">
        <v>15000</v>
      </c>
      <c r="J172" s="7">
        <f t="shared" si="15"/>
        <v>4500</v>
      </c>
    </row>
    <row r="173" spans="1:11" ht="15">
      <c r="A173" s="270">
        <v>87</v>
      </c>
      <c r="B173" s="271">
        <v>2.6</v>
      </c>
      <c r="C173" s="273" t="s">
        <v>60</v>
      </c>
      <c r="D173" s="259" t="s">
        <v>310</v>
      </c>
      <c r="E173" s="312" t="s">
        <v>61</v>
      </c>
      <c r="F173" s="312"/>
      <c r="G173" s="5" t="s">
        <v>204</v>
      </c>
      <c r="H173" s="5">
        <v>0.60000000000000009</v>
      </c>
      <c r="I173" s="6">
        <v>12457</v>
      </c>
      <c r="J173" s="7">
        <f t="shared" si="15"/>
        <v>7474</v>
      </c>
    </row>
    <row r="174" spans="1:11" ht="28.15" customHeight="1" thickBot="1">
      <c r="A174" s="278">
        <v>88</v>
      </c>
      <c r="B174" s="275">
        <v>2.7</v>
      </c>
      <c r="C174" s="80" t="s">
        <v>133</v>
      </c>
      <c r="D174" s="262" t="s">
        <v>310</v>
      </c>
      <c r="E174" s="313" t="s">
        <v>132</v>
      </c>
      <c r="F174" s="313"/>
      <c r="G174" s="14" t="s">
        <v>203</v>
      </c>
      <c r="H174" s="38">
        <v>6</v>
      </c>
      <c r="I174" s="15">
        <v>73089</v>
      </c>
      <c r="J174" s="39">
        <f t="shared" si="15"/>
        <v>438534</v>
      </c>
    </row>
    <row r="175" spans="1:11" ht="13.9" customHeight="1" thickBot="1">
      <c r="A175" s="330" t="s">
        <v>128</v>
      </c>
      <c r="B175" s="331"/>
      <c r="C175" s="331"/>
      <c r="D175" s="331"/>
      <c r="E175" s="331"/>
      <c r="F175" s="331"/>
      <c r="G175" s="331"/>
      <c r="H175" s="331"/>
      <c r="I175" s="316">
        <f>SUM(J168:J174)</f>
        <v>471355</v>
      </c>
      <c r="J175" s="317"/>
    </row>
    <row r="176" spans="1:11" s="282" customFormat="1" ht="4.9000000000000004" customHeight="1" thickBot="1">
      <c r="A176" s="74"/>
      <c r="B176" s="74"/>
      <c r="C176" s="281"/>
      <c r="D176" s="281"/>
    </row>
    <row r="177" spans="1:11" ht="13.9" customHeight="1">
      <c r="A177" s="373">
        <v>3</v>
      </c>
      <c r="B177" s="366"/>
      <c r="C177" s="374" t="s">
        <v>195</v>
      </c>
      <c r="D177" s="374"/>
      <c r="E177" s="374"/>
      <c r="F177" s="374"/>
      <c r="G177" s="374"/>
      <c r="H177" s="374"/>
      <c r="I177" s="374"/>
      <c r="J177" s="375"/>
    </row>
    <row r="178" spans="1:11" ht="15">
      <c r="A178" s="270">
        <v>89</v>
      </c>
      <c r="B178" s="71">
        <v>3.1</v>
      </c>
      <c r="C178" s="34" t="s">
        <v>310</v>
      </c>
      <c r="D178" s="34" t="s">
        <v>43</v>
      </c>
      <c r="E178" s="372" t="s">
        <v>196</v>
      </c>
      <c r="F178" s="372"/>
      <c r="G178" s="34" t="s">
        <v>201</v>
      </c>
      <c r="H178" s="35">
        <v>7</v>
      </c>
      <c r="I178" s="36">
        <v>110900</v>
      </c>
      <c r="J178" s="37">
        <f>ROUND(I178*H178,0)</f>
        <v>776300</v>
      </c>
    </row>
    <row r="179" spans="1:11" ht="15">
      <c r="A179" s="270">
        <v>90</v>
      </c>
      <c r="B179" s="271">
        <v>3.2</v>
      </c>
      <c r="C179" s="273" t="s">
        <v>310</v>
      </c>
      <c r="D179" s="259" t="s">
        <v>43</v>
      </c>
      <c r="E179" s="312" t="s">
        <v>197</v>
      </c>
      <c r="F179" s="312"/>
      <c r="G179" s="5" t="s">
        <v>201</v>
      </c>
      <c r="H179" s="9">
        <v>7</v>
      </c>
      <c r="I179" s="10">
        <f>I28</f>
        <v>450</v>
      </c>
      <c r="J179" s="37">
        <f>ROUND(I179*H179,0)*K179</f>
        <v>94500</v>
      </c>
      <c r="K179">
        <f>K153</f>
        <v>30</v>
      </c>
    </row>
    <row r="180" spans="1:11" ht="15">
      <c r="A180" s="270">
        <v>91</v>
      </c>
      <c r="B180" s="71">
        <v>3.3</v>
      </c>
      <c r="C180" s="34" t="s">
        <v>310</v>
      </c>
      <c r="D180" s="34" t="s">
        <v>200</v>
      </c>
      <c r="E180" s="372" t="s">
        <v>198</v>
      </c>
      <c r="F180" s="372"/>
      <c r="G180" s="34" t="s">
        <v>206</v>
      </c>
      <c r="H180" s="35">
        <v>950</v>
      </c>
      <c r="I180" s="36">
        <v>3229.2595471508766</v>
      </c>
      <c r="J180" s="37">
        <f t="shared" ref="J180" si="16">ROUND(I180*H180,0)</f>
        <v>3067797</v>
      </c>
    </row>
    <row r="181" spans="1:11" ht="13.9" customHeight="1" thickBot="1">
      <c r="A181" s="381" t="s">
        <v>199</v>
      </c>
      <c r="B181" s="382"/>
      <c r="C181" s="382"/>
      <c r="D181" s="382"/>
      <c r="E181" s="382"/>
      <c r="F181" s="382"/>
      <c r="G181" s="382"/>
      <c r="H181" s="382"/>
      <c r="I181" s="379">
        <f>SUM(J178:J180)</f>
        <v>3938597</v>
      </c>
      <c r="J181" s="380"/>
    </row>
    <row r="182" spans="1:11" ht="14.45" customHeight="1" thickBot="1">
      <c r="A182" s="356" t="s">
        <v>129</v>
      </c>
      <c r="B182" s="357"/>
      <c r="C182" s="357"/>
      <c r="D182" s="357"/>
      <c r="E182" s="357"/>
      <c r="F182" s="357"/>
      <c r="G182" s="357"/>
      <c r="H182" s="357"/>
      <c r="I182" s="354">
        <f>I181+I175+I165</f>
        <v>36388068</v>
      </c>
      <c r="J182" s="355"/>
    </row>
    <row r="183" spans="1:11" ht="4.9000000000000004" customHeight="1" thickBot="1">
      <c r="B183" s="18"/>
      <c r="C183" s="81"/>
      <c r="D183" s="81"/>
      <c r="E183" s="18"/>
      <c r="F183" s="18"/>
      <c r="G183" s="18"/>
      <c r="H183" s="41"/>
      <c r="I183" s="42"/>
      <c r="J183" s="19"/>
    </row>
    <row r="184" spans="1:11" ht="13.9" customHeight="1" thickBot="1">
      <c r="A184" s="649" t="s">
        <v>26</v>
      </c>
      <c r="B184" s="648"/>
      <c r="C184" s="648"/>
      <c r="D184" s="648"/>
      <c r="E184" s="648"/>
      <c r="F184" s="648"/>
      <c r="G184" s="648"/>
      <c r="H184" s="655"/>
      <c r="I184" s="653"/>
      <c r="J184" s="654"/>
    </row>
    <row r="185" spans="1:11" ht="30">
      <c r="A185" s="371" t="s">
        <v>235</v>
      </c>
      <c r="B185" s="276" t="s">
        <v>36</v>
      </c>
      <c r="C185" s="369" t="s">
        <v>309</v>
      </c>
      <c r="D185" s="369"/>
      <c r="E185" s="366" t="s">
        <v>1</v>
      </c>
      <c r="F185" s="366"/>
      <c r="G185" s="333" t="s">
        <v>2</v>
      </c>
      <c r="H185" s="333" t="s">
        <v>3</v>
      </c>
      <c r="I185" s="366" t="str">
        <f>I159</f>
        <v>VALOR UNITARIO</v>
      </c>
      <c r="J185" s="367" t="s">
        <v>4</v>
      </c>
    </row>
    <row r="186" spans="1:11" ht="15">
      <c r="A186" s="328"/>
      <c r="B186" s="271">
        <v>1</v>
      </c>
      <c r="C186" s="273" t="s">
        <v>307</v>
      </c>
      <c r="D186" s="273" t="s">
        <v>308</v>
      </c>
      <c r="E186" s="383" t="s">
        <v>130</v>
      </c>
      <c r="F186" s="383"/>
      <c r="G186" s="440"/>
      <c r="H186" s="440"/>
      <c r="I186" s="322"/>
      <c r="J186" s="378"/>
    </row>
    <row r="187" spans="1:11" ht="150.6" customHeight="1" thickBot="1">
      <c r="A187" s="277">
        <v>92</v>
      </c>
      <c r="B187" s="272">
        <v>1.1000000000000001</v>
      </c>
      <c r="C187" s="82" t="s">
        <v>122</v>
      </c>
      <c r="D187" s="82" t="s">
        <v>310</v>
      </c>
      <c r="E187" s="478" t="s">
        <v>120</v>
      </c>
      <c r="F187" s="478"/>
      <c r="G187" s="68" t="s">
        <v>121</v>
      </c>
      <c r="H187" s="68">
        <v>88</v>
      </c>
      <c r="I187" s="69">
        <v>201765</v>
      </c>
      <c r="J187" s="66">
        <f>ROUND(I187*H187,0)</f>
        <v>17755320</v>
      </c>
    </row>
    <row r="188" spans="1:11" ht="15.75" thickBot="1">
      <c r="A188" s="286"/>
      <c r="B188" s="454" t="s">
        <v>131</v>
      </c>
      <c r="C188" s="454"/>
      <c r="D188" s="454"/>
      <c r="E188" s="454"/>
      <c r="F188" s="454"/>
      <c r="G188" s="454"/>
      <c r="H188" s="454"/>
      <c r="I188" s="376">
        <f>SUM(J187)</f>
        <v>17755320</v>
      </c>
      <c r="J188" s="377"/>
    </row>
    <row r="189" spans="1:11" s="74" customFormat="1" ht="4.9000000000000004" customHeight="1" thickBot="1">
      <c r="C189" s="281"/>
      <c r="D189" s="281"/>
    </row>
    <row r="190" spans="1:11" ht="14.45" customHeight="1" thickBot="1">
      <c r="A190" s="332">
        <v>2</v>
      </c>
      <c r="B190" s="333"/>
      <c r="C190" s="350" t="s">
        <v>195</v>
      </c>
      <c r="D190" s="351"/>
      <c r="E190" s="351"/>
      <c r="F190" s="351"/>
      <c r="G190" s="351"/>
      <c r="H190" s="352"/>
      <c r="I190" s="350"/>
      <c r="J190" s="353"/>
    </row>
    <row r="191" spans="1:11" ht="15">
      <c r="A191" s="289">
        <v>93</v>
      </c>
      <c r="B191" s="72">
        <v>2.1</v>
      </c>
      <c r="C191" s="55" t="s">
        <v>310</v>
      </c>
      <c r="D191" s="55" t="s">
        <v>43</v>
      </c>
      <c r="E191" s="311" t="s">
        <v>196</v>
      </c>
      <c r="F191" s="311"/>
      <c r="G191" s="55" t="s">
        <v>201</v>
      </c>
      <c r="H191" s="56">
        <v>7</v>
      </c>
      <c r="I191" s="57">
        <v>110900</v>
      </c>
      <c r="J191" s="58">
        <f>ROUND(I191*H191,0)</f>
        <v>776300</v>
      </c>
    </row>
    <row r="192" spans="1:11" ht="15">
      <c r="A192" s="270">
        <v>94</v>
      </c>
      <c r="B192" s="271">
        <v>2.2000000000000002</v>
      </c>
      <c r="C192" s="273" t="s">
        <v>310</v>
      </c>
      <c r="D192" s="259" t="s">
        <v>43</v>
      </c>
      <c r="E192" s="312" t="s">
        <v>197</v>
      </c>
      <c r="F192" s="312"/>
      <c r="G192" s="5" t="s">
        <v>201</v>
      </c>
      <c r="H192" s="9">
        <v>7</v>
      </c>
      <c r="I192" s="10">
        <f>I28</f>
        <v>450</v>
      </c>
      <c r="J192" s="37">
        <f>ROUND(I192*H192,0)*K192</f>
        <v>94500</v>
      </c>
      <c r="K192">
        <f>K179</f>
        <v>30</v>
      </c>
    </row>
    <row r="193" spans="1:11" ht="15">
      <c r="A193" s="270">
        <v>95</v>
      </c>
      <c r="B193" s="71">
        <v>2.2999999999999998</v>
      </c>
      <c r="C193" s="34" t="s">
        <v>310</v>
      </c>
      <c r="D193" s="34" t="s">
        <v>200</v>
      </c>
      <c r="E193" s="372" t="s">
        <v>198</v>
      </c>
      <c r="F193" s="372"/>
      <c r="G193" s="34" t="s">
        <v>206</v>
      </c>
      <c r="H193" s="35">
        <v>1200</v>
      </c>
      <c r="I193" s="36">
        <v>3229.2595471508766</v>
      </c>
      <c r="J193" s="37">
        <f t="shared" ref="J193" si="17">ROUND(I193*H193,0)</f>
        <v>3875111</v>
      </c>
    </row>
    <row r="194" spans="1:11" ht="13.9" customHeight="1" thickBot="1">
      <c r="A194" s="381" t="s">
        <v>199</v>
      </c>
      <c r="B194" s="382"/>
      <c r="C194" s="382"/>
      <c r="D194" s="382"/>
      <c r="E194" s="382"/>
      <c r="F194" s="382"/>
      <c r="G194" s="382"/>
      <c r="H194" s="382"/>
      <c r="I194" s="379">
        <f>SUM(J191:J193)</f>
        <v>4745911</v>
      </c>
      <c r="J194" s="380"/>
    </row>
    <row r="195" spans="1:11" ht="14.45" customHeight="1" thickBot="1">
      <c r="A195" s="356" t="s">
        <v>27</v>
      </c>
      <c r="B195" s="357"/>
      <c r="C195" s="357"/>
      <c r="D195" s="357"/>
      <c r="E195" s="357"/>
      <c r="F195" s="357"/>
      <c r="G195" s="357"/>
      <c r="H195" s="357"/>
      <c r="I195" s="354">
        <f>I194+I188</f>
        <v>22501231</v>
      </c>
      <c r="J195" s="355"/>
    </row>
    <row r="196" spans="1:11" ht="4.9000000000000004" customHeight="1" thickBot="1">
      <c r="A196" s="448" t="s">
        <v>28</v>
      </c>
      <c r="B196" s="448"/>
      <c r="C196" s="448"/>
      <c r="D196" s="448"/>
      <c r="E196" s="448"/>
      <c r="F196" s="448"/>
      <c r="G196" s="448"/>
      <c r="H196" s="652"/>
      <c r="I196" s="42"/>
      <c r="J196" s="19"/>
    </row>
    <row r="197" spans="1:11" ht="13.9" customHeight="1" thickBot="1">
      <c r="A197" s="656"/>
      <c r="B197" s="656"/>
      <c r="C197" s="656"/>
      <c r="D197" s="656"/>
      <c r="E197" s="656"/>
      <c r="F197" s="656"/>
      <c r="G197" s="656"/>
      <c r="H197" s="657"/>
      <c r="I197" s="653"/>
      <c r="J197" s="654"/>
    </row>
    <row r="198" spans="1:11" ht="30">
      <c r="A198" s="371" t="s">
        <v>235</v>
      </c>
      <c r="B198" s="276" t="s">
        <v>36</v>
      </c>
      <c r="C198" s="369" t="s">
        <v>309</v>
      </c>
      <c r="D198" s="369"/>
      <c r="E198" s="366" t="s">
        <v>1</v>
      </c>
      <c r="F198" s="366"/>
      <c r="G198" s="333" t="s">
        <v>2</v>
      </c>
      <c r="H198" s="333" t="s">
        <v>3</v>
      </c>
      <c r="I198" s="366" t="str">
        <f>I185</f>
        <v>VALOR UNITARIO</v>
      </c>
      <c r="J198" s="367" t="s">
        <v>4</v>
      </c>
    </row>
    <row r="199" spans="1:11" ht="13.9" customHeight="1">
      <c r="A199" s="328"/>
      <c r="B199" s="271">
        <v>1</v>
      </c>
      <c r="C199" s="273" t="s">
        <v>307</v>
      </c>
      <c r="D199" s="273" t="s">
        <v>308</v>
      </c>
      <c r="E199" s="449" t="s">
        <v>210</v>
      </c>
      <c r="F199" s="450"/>
      <c r="G199" s="440"/>
      <c r="H199" s="440"/>
      <c r="I199" s="322"/>
      <c r="J199" s="378"/>
    </row>
    <row r="200" spans="1:11" ht="15">
      <c r="A200" s="270">
        <v>96</v>
      </c>
      <c r="B200" s="271">
        <v>1.1000000000000001</v>
      </c>
      <c r="C200" s="273" t="s">
        <v>50</v>
      </c>
      <c r="D200" s="259" t="s">
        <v>310</v>
      </c>
      <c r="E200" s="372" t="s">
        <v>87</v>
      </c>
      <c r="F200" s="372"/>
      <c r="G200" s="5" t="s">
        <v>203</v>
      </c>
      <c r="H200" s="269">
        <v>6</v>
      </c>
      <c r="I200" s="6">
        <v>767</v>
      </c>
      <c r="J200" s="7">
        <f>ROUND(I200*H200,0)</f>
        <v>4602</v>
      </c>
    </row>
    <row r="201" spans="1:11" ht="15">
      <c r="A201" s="270">
        <v>97</v>
      </c>
      <c r="B201" s="271">
        <v>1.2</v>
      </c>
      <c r="C201" s="273">
        <v>26000361</v>
      </c>
      <c r="D201" s="259" t="s">
        <v>310</v>
      </c>
      <c r="E201" s="312" t="s">
        <v>49</v>
      </c>
      <c r="F201" s="312"/>
      <c r="G201" s="5" t="s">
        <v>204</v>
      </c>
      <c r="H201" s="13">
        <v>0.60000000000000009</v>
      </c>
      <c r="I201" s="6">
        <v>11043</v>
      </c>
      <c r="J201" s="7">
        <f t="shared" ref="J201:J206" si="18">ROUND(I201*H201,0)</f>
        <v>6626</v>
      </c>
    </row>
    <row r="202" spans="1:11" ht="15">
      <c r="A202" s="270">
        <v>98</v>
      </c>
      <c r="B202" s="271">
        <v>1.3</v>
      </c>
      <c r="C202" s="273" t="s">
        <v>310</v>
      </c>
      <c r="D202" s="259" t="s">
        <v>39</v>
      </c>
      <c r="E202" s="312" t="s">
        <v>54</v>
      </c>
      <c r="F202" s="312"/>
      <c r="G202" s="5" t="s">
        <v>204</v>
      </c>
      <c r="H202" s="13">
        <v>0.30000000000000004</v>
      </c>
      <c r="I202" s="6">
        <f>I16</f>
        <v>5062.5</v>
      </c>
      <c r="J202" s="7">
        <f t="shared" si="18"/>
        <v>1519</v>
      </c>
    </row>
    <row r="203" spans="1:11" ht="15">
      <c r="A203" s="270">
        <v>99</v>
      </c>
      <c r="B203" s="271">
        <v>1.4</v>
      </c>
      <c r="C203" s="273" t="s">
        <v>310</v>
      </c>
      <c r="D203" s="259" t="s">
        <v>43</v>
      </c>
      <c r="E203" s="312" t="s">
        <v>55</v>
      </c>
      <c r="F203" s="312"/>
      <c r="G203" s="5" t="s">
        <v>205</v>
      </c>
      <c r="H203" s="13">
        <v>0.30000000000000004</v>
      </c>
      <c r="I203" s="6">
        <v>600</v>
      </c>
      <c r="J203" s="7">
        <f>ROUND(I203*H203,0)*K203</f>
        <v>8100</v>
      </c>
      <c r="K203">
        <f>K171</f>
        <v>45</v>
      </c>
    </row>
    <row r="204" spans="1:11" ht="15">
      <c r="A204" s="270">
        <v>100</v>
      </c>
      <c r="B204" s="271">
        <v>1.5</v>
      </c>
      <c r="C204" s="273" t="s">
        <v>310</v>
      </c>
      <c r="D204" s="259" t="s">
        <v>43</v>
      </c>
      <c r="E204" s="312" t="s">
        <v>56</v>
      </c>
      <c r="F204" s="312"/>
      <c r="G204" s="5" t="s">
        <v>204</v>
      </c>
      <c r="H204" s="13">
        <v>0.30000000000000004</v>
      </c>
      <c r="I204" s="6">
        <v>15000</v>
      </c>
      <c r="J204" s="7">
        <f t="shared" si="18"/>
        <v>4500</v>
      </c>
    </row>
    <row r="205" spans="1:11" ht="15">
      <c r="A205" s="270">
        <v>101</v>
      </c>
      <c r="B205" s="271">
        <v>1.6</v>
      </c>
      <c r="C205" s="273" t="s">
        <v>60</v>
      </c>
      <c r="D205" s="259" t="s">
        <v>310</v>
      </c>
      <c r="E205" s="312" t="s">
        <v>61</v>
      </c>
      <c r="F205" s="312"/>
      <c r="G205" s="5" t="s">
        <v>204</v>
      </c>
      <c r="H205" s="5">
        <v>0.60000000000000009</v>
      </c>
      <c r="I205" s="6">
        <v>12457</v>
      </c>
      <c r="J205" s="7">
        <f>ROUND(I205*H205,0)</f>
        <v>7474</v>
      </c>
    </row>
    <row r="206" spans="1:11" ht="27" customHeight="1" thickBot="1">
      <c r="A206" s="278">
        <v>102</v>
      </c>
      <c r="B206" s="275">
        <v>1.7</v>
      </c>
      <c r="C206" s="80" t="s">
        <v>133</v>
      </c>
      <c r="D206" s="262" t="s">
        <v>310</v>
      </c>
      <c r="E206" s="313" t="s">
        <v>132</v>
      </c>
      <c r="F206" s="313"/>
      <c r="G206" s="14" t="s">
        <v>203</v>
      </c>
      <c r="H206" s="38">
        <v>6</v>
      </c>
      <c r="I206" s="15">
        <v>73089</v>
      </c>
      <c r="J206" s="39">
        <f t="shared" si="18"/>
        <v>438534</v>
      </c>
    </row>
    <row r="207" spans="1:11" ht="13.9" customHeight="1" thickBot="1">
      <c r="A207" s="363" t="s">
        <v>134</v>
      </c>
      <c r="B207" s="364"/>
      <c r="C207" s="364"/>
      <c r="D207" s="364"/>
      <c r="E207" s="364"/>
      <c r="F207" s="364"/>
      <c r="G207" s="364"/>
      <c r="H207" s="364"/>
      <c r="I207" s="361">
        <f>SUM(J200:J206)</f>
        <v>471355</v>
      </c>
      <c r="J207" s="362"/>
    </row>
    <row r="208" spans="1:11" ht="4.9000000000000004" customHeight="1" thickBot="1">
      <c r="A208" s="74"/>
      <c r="B208" s="74"/>
      <c r="C208" s="281"/>
      <c r="D208" s="281"/>
      <c r="E208" s="74"/>
      <c r="F208" s="74"/>
      <c r="G208" s="74"/>
      <c r="H208" s="74"/>
      <c r="I208" s="74"/>
      <c r="J208" s="74"/>
      <c r="K208" s="74"/>
    </row>
    <row r="209" spans="1:13" ht="14.45" customHeight="1" thickBot="1">
      <c r="A209" s="332">
        <v>2</v>
      </c>
      <c r="B209" s="333"/>
      <c r="C209" s="350" t="s">
        <v>194</v>
      </c>
      <c r="D209" s="351"/>
      <c r="E209" s="351"/>
      <c r="F209" s="351"/>
      <c r="G209" s="351"/>
      <c r="H209" s="352"/>
      <c r="I209" s="350"/>
      <c r="J209" s="353"/>
    </row>
    <row r="210" spans="1:13" ht="15">
      <c r="A210" s="289">
        <v>103</v>
      </c>
      <c r="B210" s="276">
        <v>2.1</v>
      </c>
      <c r="C210" s="290" t="s">
        <v>50</v>
      </c>
      <c r="D210" s="263" t="s">
        <v>310</v>
      </c>
      <c r="E210" s="311" t="s">
        <v>87</v>
      </c>
      <c r="F210" s="311"/>
      <c r="G210" s="48" t="s">
        <v>203</v>
      </c>
      <c r="H210" s="49">
        <v>6</v>
      </c>
      <c r="I210" s="50">
        <v>767</v>
      </c>
      <c r="J210" s="51">
        <f>ROUND(I210*H210,0)</f>
        <v>4602</v>
      </c>
    </row>
    <row r="211" spans="1:13" ht="15">
      <c r="A211" s="270">
        <v>104</v>
      </c>
      <c r="B211" s="271">
        <v>2.2000000000000002</v>
      </c>
      <c r="C211" s="273">
        <v>26000361</v>
      </c>
      <c r="D211" s="259" t="s">
        <v>310</v>
      </c>
      <c r="E211" s="312" t="s">
        <v>49</v>
      </c>
      <c r="F211" s="312"/>
      <c r="G211" s="5" t="s">
        <v>204</v>
      </c>
      <c r="H211" s="13">
        <v>0.60000000000000009</v>
      </c>
      <c r="I211" s="6">
        <v>11043</v>
      </c>
      <c r="J211" s="7">
        <f t="shared" ref="J211:J218" si="19">ROUND(I211*H211,0)</f>
        <v>6626</v>
      </c>
    </row>
    <row r="212" spans="1:13" ht="15">
      <c r="A212" s="270">
        <v>105</v>
      </c>
      <c r="B212" s="271">
        <v>2.2999999999999998</v>
      </c>
      <c r="C212" s="273" t="s">
        <v>310</v>
      </c>
      <c r="D212" s="259" t="s">
        <v>39</v>
      </c>
      <c r="E212" s="312" t="s">
        <v>54</v>
      </c>
      <c r="F212" s="312"/>
      <c r="G212" s="5" t="s">
        <v>204</v>
      </c>
      <c r="H212" s="13">
        <v>0.30000000000000004</v>
      </c>
      <c r="I212" s="295">
        <f>I16</f>
        <v>5062.5</v>
      </c>
      <c r="J212" s="7">
        <f t="shared" si="19"/>
        <v>1519</v>
      </c>
    </row>
    <row r="213" spans="1:13" ht="15">
      <c r="A213" s="270">
        <v>106</v>
      </c>
      <c r="B213" s="271">
        <v>2.4</v>
      </c>
      <c r="C213" s="273" t="s">
        <v>310</v>
      </c>
      <c r="D213" s="259" t="s">
        <v>43</v>
      </c>
      <c r="E213" s="312" t="s">
        <v>55</v>
      </c>
      <c r="F213" s="312"/>
      <c r="G213" s="5" t="s">
        <v>205</v>
      </c>
      <c r="H213" s="13">
        <v>0.30000000000000004</v>
      </c>
      <c r="I213" s="6">
        <v>600</v>
      </c>
      <c r="J213" s="7">
        <f>ROUND(I213*H213,0)*K213</f>
        <v>8100</v>
      </c>
      <c r="K213">
        <f>K203</f>
        <v>45</v>
      </c>
    </row>
    <row r="214" spans="1:13" ht="15">
      <c r="A214" s="270">
        <v>107</v>
      </c>
      <c r="B214" s="271">
        <v>2.5</v>
      </c>
      <c r="C214" s="273" t="s">
        <v>310</v>
      </c>
      <c r="D214" s="259" t="s">
        <v>43</v>
      </c>
      <c r="E214" s="312" t="s">
        <v>56</v>
      </c>
      <c r="F214" s="312"/>
      <c r="G214" s="5" t="s">
        <v>204</v>
      </c>
      <c r="H214" s="13">
        <v>0.30000000000000004</v>
      </c>
      <c r="I214" s="6">
        <v>15000</v>
      </c>
      <c r="J214" s="7">
        <f t="shared" si="19"/>
        <v>4500</v>
      </c>
    </row>
    <row r="215" spans="1:13" ht="15">
      <c r="A215" s="270">
        <v>108</v>
      </c>
      <c r="B215" s="271">
        <v>2.6</v>
      </c>
      <c r="C215" s="273" t="s">
        <v>60</v>
      </c>
      <c r="D215" s="259" t="s">
        <v>310</v>
      </c>
      <c r="E215" s="312" t="s">
        <v>61</v>
      </c>
      <c r="F215" s="312"/>
      <c r="G215" s="5" t="s">
        <v>204</v>
      </c>
      <c r="H215" s="5">
        <v>0.60000000000000009</v>
      </c>
      <c r="I215" s="6">
        <v>12457</v>
      </c>
      <c r="J215" s="7">
        <f t="shared" si="19"/>
        <v>7474</v>
      </c>
    </row>
    <row r="216" spans="1:13" ht="33" customHeight="1">
      <c r="A216" s="270">
        <v>109</v>
      </c>
      <c r="B216" s="271">
        <v>2.7</v>
      </c>
      <c r="C216" s="273" t="s">
        <v>133</v>
      </c>
      <c r="D216" s="259" t="s">
        <v>310</v>
      </c>
      <c r="E216" s="312" t="s">
        <v>98</v>
      </c>
      <c r="F216" s="312"/>
      <c r="G216" s="5" t="s">
        <v>31</v>
      </c>
      <c r="H216" s="13">
        <v>19.88</v>
      </c>
      <c r="I216" s="6">
        <v>4361</v>
      </c>
      <c r="J216" s="7">
        <f t="shared" si="19"/>
        <v>86697</v>
      </c>
    </row>
    <row r="217" spans="1:13" ht="15">
      <c r="A217" s="270">
        <v>110</v>
      </c>
      <c r="B217" s="271">
        <v>2.7</v>
      </c>
      <c r="C217" s="273" t="s">
        <v>136</v>
      </c>
      <c r="D217" s="259" t="s">
        <v>310</v>
      </c>
      <c r="E217" s="312" t="s">
        <v>135</v>
      </c>
      <c r="F217" s="312"/>
      <c r="G217" s="5" t="s">
        <v>204</v>
      </c>
      <c r="H217" s="13">
        <v>1.1625000000000001</v>
      </c>
      <c r="I217" s="6">
        <v>512224</v>
      </c>
      <c r="J217" s="7">
        <f t="shared" si="19"/>
        <v>595460</v>
      </c>
    </row>
    <row r="218" spans="1:13" ht="15.75" thickBot="1">
      <c r="A218" s="278">
        <v>111</v>
      </c>
      <c r="B218" s="275">
        <v>2.8</v>
      </c>
      <c r="C218" s="80" t="s">
        <v>310</v>
      </c>
      <c r="D218" s="262" t="s">
        <v>39</v>
      </c>
      <c r="E218" s="313" t="s">
        <v>137</v>
      </c>
      <c r="F218" s="313"/>
      <c r="G218" s="14" t="s">
        <v>75</v>
      </c>
      <c r="H218" s="38">
        <v>10</v>
      </c>
      <c r="I218" s="15">
        <v>109682.2523758146</v>
      </c>
      <c r="J218" s="39">
        <f t="shared" si="19"/>
        <v>1096823</v>
      </c>
    </row>
    <row r="219" spans="1:13" ht="13.9" customHeight="1" thickBot="1">
      <c r="A219" s="363" t="s">
        <v>141</v>
      </c>
      <c r="B219" s="364"/>
      <c r="C219" s="364"/>
      <c r="D219" s="364"/>
      <c r="E219" s="364"/>
      <c r="F219" s="364"/>
      <c r="G219" s="364"/>
      <c r="H219" s="364"/>
      <c r="I219" s="361">
        <f>SUM(J210:J218)</f>
        <v>1811801</v>
      </c>
      <c r="J219" s="362"/>
    </row>
    <row r="220" spans="1:13" ht="4.9000000000000004" customHeight="1" thickBot="1">
      <c r="A220" s="74"/>
      <c r="B220" s="74"/>
      <c r="C220" s="281"/>
      <c r="D220" s="281"/>
      <c r="E220" s="74"/>
      <c r="F220" s="74"/>
      <c r="G220" s="74"/>
      <c r="H220" s="74"/>
      <c r="I220" s="74"/>
      <c r="J220" s="74"/>
      <c r="K220" s="74"/>
      <c r="L220" s="74"/>
      <c r="M220" s="74"/>
    </row>
    <row r="221" spans="1:13" ht="14.45" customHeight="1" thickBot="1">
      <c r="A221" s="332">
        <v>3</v>
      </c>
      <c r="B221" s="333"/>
      <c r="C221" s="350" t="s">
        <v>138</v>
      </c>
      <c r="D221" s="351"/>
      <c r="E221" s="351"/>
      <c r="F221" s="351"/>
      <c r="G221" s="351"/>
      <c r="H221" s="352"/>
      <c r="I221" s="350"/>
      <c r="J221" s="353"/>
    </row>
    <row r="222" spans="1:13" ht="15">
      <c r="A222" s="289">
        <v>112</v>
      </c>
      <c r="B222" s="276">
        <v>3.1</v>
      </c>
      <c r="C222" s="290" t="s">
        <v>50</v>
      </c>
      <c r="D222" s="263" t="s">
        <v>310</v>
      </c>
      <c r="E222" s="311" t="s">
        <v>53</v>
      </c>
      <c r="F222" s="311"/>
      <c r="G222" s="48" t="s">
        <v>51</v>
      </c>
      <c r="H222" s="49">
        <v>15</v>
      </c>
      <c r="I222" s="50">
        <v>767</v>
      </c>
      <c r="J222" s="51">
        <f>ROUND(H222*I222,0)</f>
        <v>11505</v>
      </c>
    </row>
    <row r="223" spans="1:13" ht="15">
      <c r="A223" s="270">
        <v>113</v>
      </c>
      <c r="B223" s="271">
        <v>3.2</v>
      </c>
      <c r="C223" s="273">
        <v>26000361</v>
      </c>
      <c r="D223" s="259" t="s">
        <v>310</v>
      </c>
      <c r="E223" s="312" t="s">
        <v>49</v>
      </c>
      <c r="F223" s="312"/>
      <c r="G223" s="5" t="s">
        <v>204</v>
      </c>
      <c r="H223" s="13">
        <v>1.5</v>
      </c>
      <c r="I223" s="6">
        <v>11043</v>
      </c>
      <c r="J223" s="7">
        <f t="shared" ref="J223:J228" si="20">ROUND(H223*I223,0)</f>
        <v>16565</v>
      </c>
    </row>
    <row r="224" spans="1:13" ht="15">
      <c r="A224" s="270">
        <v>114</v>
      </c>
      <c r="B224" s="271">
        <v>3.3</v>
      </c>
      <c r="C224" s="273" t="s">
        <v>310</v>
      </c>
      <c r="D224" s="259" t="s">
        <v>39</v>
      </c>
      <c r="E224" s="312" t="s">
        <v>54</v>
      </c>
      <c r="F224" s="312"/>
      <c r="G224" s="5" t="s">
        <v>204</v>
      </c>
      <c r="H224" s="13">
        <v>0.75</v>
      </c>
      <c r="I224" s="6">
        <f>I16</f>
        <v>5062.5</v>
      </c>
      <c r="J224" s="7">
        <f t="shared" si="20"/>
        <v>3797</v>
      </c>
    </row>
    <row r="225" spans="1:11" ht="15">
      <c r="A225" s="270">
        <v>115</v>
      </c>
      <c r="B225" s="271">
        <v>3.4</v>
      </c>
      <c r="C225" s="273" t="s">
        <v>310</v>
      </c>
      <c r="D225" s="259" t="s">
        <v>43</v>
      </c>
      <c r="E225" s="312" t="s">
        <v>55</v>
      </c>
      <c r="F225" s="312"/>
      <c r="G225" s="5" t="s">
        <v>205</v>
      </c>
      <c r="H225" s="13">
        <v>0.75</v>
      </c>
      <c r="I225" s="6">
        <v>600</v>
      </c>
      <c r="J225" s="7">
        <f>ROUND(H225*I225,0)*K225</f>
        <v>20250</v>
      </c>
      <c r="K225">
        <f>K213</f>
        <v>45</v>
      </c>
    </row>
    <row r="226" spans="1:11" ht="15">
      <c r="A226" s="270">
        <v>116</v>
      </c>
      <c r="B226" s="271">
        <v>3.5</v>
      </c>
      <c r="C226" s="273" t="s">
        <v>310</v>
      </c>
      <c r="D226" s="259" t="s">
        <v>43</v>
      </c>
      <c r="E226" s="312" t="s">
        <v>56</v>
      </c>
      <c r="F226" s="312"/>
      <c r="G226" s="5" t="s">
        <v>204</v>
      </c>
      <c r="H226" s="13">
        <v>0.75</v>
      </c>
      <c r="I226" s="6">
        <v>15000</v>
      </c>
      <c r="J226" s="7">
        <f t="shared" si="20"/>
        <v>11250</v>
      </c>
    </row>
    <row r="227" spans="1:11" ht="15">
      <c r="A227" s="270">
        <v>117</v>
      </c>
      <c r="B227" s="271">
        <v>3.6</v>
      </c>
      <c r="C227" s="273" t="s">
        <v>60</v>
      </c>
      <c r="D227" s="259" t="s">
        <v>310</v>
      </c>
      <c r="E227" s="312" t="s">
        <v>61</v>
      </c>
      <c r="F227" s="312"/>
      <c r="G227" s="5" t="s">
        <v>204</v>
      </c>
      <c r="H227" s="5">
        <v>1.5</v>
      </c>
      <c r="I227" s="6">
        <v>12457</v>
      </c>
      <c r="J227" s="7">
        <f t="shared" si="20"/>
        <v>18686</v>
      </c>
    </row>
    <row r="228" spans="1:11" ht="31.9" customHeight="1" thickBot="1">
      <c r="A228" s="278">
        <v>118</v>
      </c>
      <c r="B228" s="275">
        <v>3.7</v>
      </c>
      <c r="C228" s="80">
        <v>26710366</v>
      </c>
      <c r="D228" s="262" t="s">
        <v>310</v>
      </c>
      <c r="E228" s="313" t="s">
        <v>139</v>
      </c>
      <c r="F228" s="313"/>
      <c r="G228" s="14" t="s">
        <v>203</v>
      </c>
      <c r="H228" s="38">
        <v>15</v>
      </c>
      <c r="I228" s="15">
        <v>405879</v>
      </c>
      <c r="J228" s="39">
        <f t="shared" si="20"/>
        <v>6088185</v>
      </c>
    </row>
    <row r="229" spans="1:11" ht="13.9" customHeight="1" thickBot="1">
      <c r="A229" s="330" t="s">
        <v>140</v>
      </c>
      <c r="B229" s="331"/>
      <c r="C229" s="331"/>
      <c r="D229" s="331"/>
      <c r="E229" s="331"/>
      <c r="F229" s="331"/>
      <c r="G229" s="331"/>
      <c r="H229" s="331"/>
      <c r="I229" s="316">
        <f>SUM(J222:J228)</f>
        <v>6170238</v>
      </c>
      <c r="J229" s="317"/>
    </row>
    <row r="230" spans="1:11" s="74" customFormat="1" ht="4.9000000000000004" customHeight="1" thickBot="1">
      <c r="C230" s="281"/>
      <c r="D230" s="281"/>
    </row>
    <row r="231" spans="1:11" ht="14.45" customHeight="1" thickBot="1">
      <c r="A231" s="332">
        <v>4</v>
      </c>
      <c r="B231" s="333"/>
      <c r="C231" s="350" t="s">
        <v>195</v>
      </c>
      <c r="D231" s="351"/>
      <c r="E231" s="351"/>
      <c r="F231" s="351"/>
      <c r="G231" s="351"/>
      <c r="H231" s="352"/>
      <c r="I231" s="350"/>
      <c r="J231" s="353"/>
    </row>
    <row r="232" spans="1:11" ht="15">
      <c r="A232" s="289">
        <v>119</v>
      </c>
      <c r="B232" s="72">
        <v>4.0999999999999996</v>
      </c>
      <c r="C232" s="55" t="s">
        <v>310</v>
      </c>
      <c r="D232" s="55" t="s">
        <v>43</v>
      </c>
      <c r="E232" s="311" t="s">
        <v>196</v>
      </c>
      <c r="F232" s="311"/>
      <c r="G232" s="55" t="s">
        <v>201</v>
      </c>
      <c r="H232" s="56">
        <v>7</v>
      </c>
      <c r="I232" s="57">
        <v>110900</v>
      </c>
      <c r="J232" s="58">
        <f>ROUND(H232*I232,0)</f>
        <v>776300</v>
      </c>
    </row>
    <row r="233" spans="1:11" ht="15">
      <c r="A233" s="270">
        <v>120</v>
      </c>
      <c r="B233" s="271">
        <v>4.2</v>
      </c>
      <c r="C233" s="273" t="s">
        <v>310</v>
      </c>
      <c r="D233" s="259" t="s">
        <v>43</v>
      </c>
      <c r="E233" s="312" t="s">
        <v>197</v>
      </c>
      <c r="F233" s="312"/>
      <c r="G233" s="5" t="s">
        <v>201</v>
      </c>
      <c r="H233" s="9">
        <v>7</v>
      </c>
      <c r="I233" s="10">
        <f>I28</f>
        <v>450</v>
      </c>
      <c r="J233" s="37">
        <f>ROUND(H233*I233,0)*K233</f>
        <v>94500</v>
      </c>
      <c r="K233">
        <f>K192</f>
        <v>30</v>
      </c>
    </row>
    <row r="234" spans="1:11" ht="15">
      <c r="A234" s="270">
        <v>121</v>
      </c>
      <c r="B234" s="71">
        <v>4.3</v>
      </c>
      <c r="C234" s="34" t="s">
        <v>310</v>
      </c>
      <c r="D234" s="34" t="s">
        <v>200</v>
      </c>
      <c r="E234" s="372" t="s">
        <v>198</v>
      </c>
      <c r="F234" s="372"/>
      <c r="G234" s="34" t="s">
        <v>206</v>
      </c>
      <c r="H234" s="35">
        <v>950</v>
      </c>
      <c r="I234" s="36">
        <v>3229.2595471508766</v>
      </c>
      <c r="J234" s="37">
        <f t="shared" ref="J234" si="21">ROUND(H234*I234,0)</f>
        <v>3067797</v>
      </c>
    </row>
    <row r="235" spans="1:11" ht="13.9" customHeight="1" thickBot="1">
      <c r="A235" s="386" t="s">
        <v>199</v>
      </c>
      <c r="B235" s="342"/>
      <c r="C235" s="342"/>
      <c r="D235" s="342"/>
      <c r="E235" s="342"/>
      <c r="F235" s="342"/>
      <c r="G235" s="275"/>
      <c r="H235" s="275"/>
      <c r="I235" s="384">
        <f>SUM(J232:J234)</f>
        <v>3938597</v>
      </c>
      <c r="J235" s="385"/>
    </row>
    <row r="236" spans="1:11" ht="14.45" customHeight="1" thickBot="1">
      <c r="A236" s="356" t="s">
        <v>29</v>
      </c>
      <c r="B236" s="357"/>
      <c r="C236" s="357"/>
      <c r="D236" s="357"/>
      <c r="E236" s="357"/>
      <c r="F236" s="357"/>
      <c r="G236" s="357"/>
      <c r="H236" s="357"/>
      <c r="I236" s="354">
        <f>I235+I229+I219+I207</f>
        <v>12391991</v>
      </c>
      <c r="J236" s="355"/>
    </row>
    <row r="237" spans="1:11" ht="4.9000000000000004" customHeight="1" thickBot="1">
      <c r="B237" s="18"/>
      <c r="C237" s="81"/>
      <c r="D237" s="81"/>
      <c r="E237" s="18"/>
      <c r="F237" s="18"/>
      <c r="G237" s="18"/>
      <c r="H237" s="41"/>
      <c r="I237" s="42"/>
      <c r="J237" s="19"/>
    </row>
    <row r="238" spans="1:11" ht="13.9" customHeight="1" thickBot="1">
      <c r="A238" s="649" t="s">
        <v>30</v>
      </c>
      <c r="B238" s="648"/>
      <c r="C238" s="648"/>
      <c r="D238" s="648"/>
      <c r="E238" s="648"/>
      <c r="F238" s="648"/>
      <c r="G238" s="648"/>
      <c r="H238" s="655"/>
      <c r="I238" s="653"/>
      <c r="J238" s="654"/>
    </row>
    <row r="239" spans="1:11" ht="30">
      <c r="A239" s="371" t="s">
        <v>235</v>
      </c>
      <c r="B239" s="276" t="s">
        <v>36</v>
      </c>
      <c r="C239" s="369" t="s">
        <v>309</v>
      </c>
      <c r="D239" s="369"/>
      <c r="E239" s="366" t="s">
        <v>1</v>
      </c>
      <c r="F239" s="366"/>
      <c r="G239" s="333" t="s">
        <v>2</v>
      </c>
      <c r="H239" s="333" t="s">
        <v>3</v>
      </c>
      <c r="I239" s="366" t="str">
        <f>I198</f>
        <v>VALOR UNITARIO</v>
      </c>
      <c r="J239" s="367" t="s">
        <v>4</v>
      </c>
    </row>
    <row r="240" spans="1:11" ht="14.45" customHeight="1" thickBot="1">
      <c r="A240" s="329"/>
      <c r="B240" s="275">
        <v>1</v>
      </c>
      <c r="C240" s="80" t="s">
        <v>307</v>
      </c>
      <c r="D240" s="80" t="s">
        <v>308</v>
      </c>
      <c r="E240" s="368" t="s">
        <v>146</v>
      </c>
      <c r="F240" s="368"/>
      <c r="G240" s="454"/>
      <c r="H240" s="454"/>
      <c r="I240" s="342"/>
      <c r="J240" s="344"/>
    </row>
    <row r="241" spans="1:14" ht="15">
      <c r="A241" s="289">
        <v>122</v>
      </c>
      <c r="B241" s="276">
        <v>1.1000000000000001</v>
      </c>
      <c r="C241" s="290" t="s">
        <v>310</v>
      </c>
      <c r="D241" s="263" t="s">
        <v>67</v>
      </c>
      <c r="E241" s="311" t="s">
        <v>108</v>
      </c>
      <c r="F241" s="311"/>
      <c r="G241" s="48" t="s">
        <v>110</v>
      </c>
      <c r="H241" s="54">
        <v>2</v>
      </c>
      <c r="I241" s="50">
        <v>9687.7786414526308</v>
      </c>
      <c r="J241" s="51">
        <f>ROUND(H241*I241,0)</f>
        <v>19376</v>
      </c>
    </row>
    <row r="242" spans="1:14" ht="32.450000000000003" customHeight="1" thickBot="1">
      <c r="A242" s="278">
        <v>123</v>
      </c>
      <c r="B242" s="275">
        <v>1.2</v>
      </c>
      <c r="C242" s="80" t="s">
        <v>111</v>
      </c>
      <c r="D242" s="262" t="s">
        <v>310</v>
      </c>
      <c r="E242" s="313" t="s">
        <v>149</v>
      </c>
      <c r="F242" s="313"/>
      <c r="G242" s="14" t="s">
        <v>110</v>
      </c>
      <c r="H242" s="38">
        <v>2</v>
      </c>
      <c r="I242" s="15">
        <v>438169.01036999997</v>
      </c>
      <c r="J242" s="39">
        <f>ROUND(H242*I242,0)</f>
        <v>876338</v>
      </c>
    </row>
    <row r="243" spans="1:14" ht="13.9" customHeight="1" thickBot="1">
      <c r="A243" s="363" t="s">
        <v>145</v>
      </c>
      <c r="B243" s="364"/>
      <c r="C243" s="364"/>
      <c r="D243" s="364"/>
      <c r="E243" s="364"/>
      <c r="F243" s="364"/>
      <c r="G243" s="364"/>
      <c r="H243" s="364"/>
      <c r="I243" s="361">
        <f>SUM(J241:J242)</f>
        <v>895714</v>
      </c>
      <c r="J243" s="362"/>
    </row>
    <row r="244" spans="1:14" ht="4.9000000000000004" customHeight="1" thickBot="1">
      <c r="A244" s="74"/>
      <c r="B244" s="74"/>
      <c r="C244" s="281"/>
      <c r="D244" s="281"/>
      <c r="E244" s="74"/>
      <c r="F244" s="74"/>
      <c r="G244" s="74"/>
      <c r="H244" s="74"/>
      <c r="I244" s="74"/>
      <c r="J244" s="74"/>
      <c r="K244" s="74"/>
      <c r="L244" s="74"/>
      <c r="M244" s="74"/>
    </row>
    <row r="245" spans="1:14" ht="14.45" customHeight="1" thickBot="1">
      <c r="A245" s="332">
        <v>2</v>
      </c>
      <c r="B245" s="333"/>
      <c r="C245" s="350" t="s">
        <v>147</v>
      </c>
      <c r="D245" s="351"/>
      <c r="E245" s="351"/>
      <c r="F245" s="351"/>
      <c r="G245" s="351"/>
      <c r="H245" s="352"/>
      <c r="I245" s="350"/>
      <c r="J245" s="353"/>
    </row>
    <row r="246" spans="1:14" ht="15">
      <c r="A246" s="289">
        <v>124</v>
      </c>
      <c r="B246" s="276">
        <v>2.1</v>
      </c>
      <c r="C246" s="290" t="s">
        <v>310</v>
      </c>
      <c r="D246" s="263" t="s">
        <v>144</v>
      </c>
      <c r="E246" s="311" t="s">
        <v>114</v>
      </c>
      <c r="F246" s="311"/>
      <c r="G246" s="48" t="s">
        <v>203</v>
      </c>
      <c r="H246" s="54">
        <v>17.3</v>
      </c>
      <c r="I246" s="50">
        <v>6158.3885837240123</v>
      </c>
      <c r="J246" s="51">
        <f>ROUND(I246*H246,0)</f>
        <v>106540</v>
      </c>
    </row>
    <row r="247" spans="1:14" ht="33" customHeight="1">
      <c r="A247" s="270">
        <v>125</v>
      </c>
      <c r="B247" s="271">
        <v>2.2000000000000002</v>
      </c>
      <c r="C247" s="273" t="s">
        <v>115</v>
      </c>
      <c r="D247" s="259" t="s">
        <v>310</v>
      </c>
      <c r="E247" s="312" t="s">
        <v>125</v>
      </c>
      <c r="F247" s="312"/>
      <c r="G247" s="5" t="s">
        <v>148</v>
      </c>
      <c r="H247" s="13">
        <v>17.3</v>
      </c>
      <c r="I247" s="10">
        <v>58684</v>
      </c>
      <c r="J247" s="7">
        <f t="shared" ref="J247:J249" si="22">ROUND(I247*H247,0)</f>
        <v>1015233</v>
      </c>
    </row>
    <row r="248" spans="1:14" ht="15">
      <c r="A248" s="270">
        <v>126</v>
      </c>
      <c r="B248" s="271">
        <v>2.2999999999999998</v>
      </c>
      <c r="C248" s="273" t="s">
        <v>310</v>
      </c>
      <c r="D248" s="259" t="s">
        <v>43</v>
      </c>
      <c r="E248" s="312" t="s">
        <v>116</v>
      </c>
      <c r="F248" s="312"/>
      <c r="G248" s="5" t="s">
        <v>148</v>
      </c>
      <c r="H248" s="13">
        <v>17.3</v>
      </c>
      <c r="I248" s="10">
        <f>I28</f>
        <v>450</v>
      </c>
      <c r="J248" s="7">
        <f>ROUND(I248*H248,0)*K248</f>
        <v>233550</v>
      </c>
      <c r="K248">
        <f>K233</f>
        <v>30</v>
      </c>
    </row>
    <row r="249" spans="1:14" ht="31.15" customHeight="1" thickBot="1">
      <c r="A249" s="278">
        <v>127</v>
      </c>
      <c r="B249" s="275">
        <v>2.4</v>
      </c>
      <c r="C249" s="80" t="s">
        <v>310</v>
      </c>
      <c r="D249" s="262" t="s">
        <v>67</v>
      </c>
      <c r="E249" s="313" t="s">
        <v>124</v>
      </c>
      <c r="F249" s="313"/>
      <c r="G249" s="14" t="s">
        <v>148</v>
      </c>
      <c r="H249" s="38">
        <v>17.3</v>
      </c>
      <c r="I249" s="297">
        <v>3229.2595471508766</v>
      </c>
      <c r="J249" s="39">
        <f t="shared" si="22"/>
        <v>55866</v>
      </c>
    </row>
    <row r="250" spans="1:14" ht="13.9" customHeight="1" thickBot="1">
      <c r="A250" s="363" t="s">
        <v>150</v>
      </c>
      <c r="B250" s="364"/>
      <c r="C250" s="364"/>
      <c r="D250" s="364"/>
      <c r="E250" s="364"/>
      <c r="F250" s="364"/>
      <c r="G250" s="364"/>
      <c r="H250" s="364"/>
      <c r="I250" s="361">
        <f>SUM(J246:J249)</f>
        <v>1411189</v>
      </c>
      <c r="J250" s="362"/>
    </row>
    <row r="251" spans="1:14" ht="4.9000000000000004" customHeight="1" thickBot="1">
      <c r="A251" s="74"/>
      <c r="B251" s="74"/>
      <c r="C251" s="281"/>
      <c r="D251" s="281"/>
      <c r="E251" s="74"/>
      <c r="F251" s="74"/>
      <c r="G251" s="74"/>
      <c r="H251" s="74"/>
      <c r="I251" s="74"/>
      <c r="J251" s="74"/>
      <c r="K251" s="74"/>
      <c r="L251" s="74"/>
      <c r="M251" s="74"/>
      <c r="N251" s="74"/>
    </row>
    <row r="252" spans="1:14" ht="14.45" customHeight="1" thickBot="1">
      <c r="A252" s="332">
        <v>3</v>
      </c>
      <c r="B252" s="333"/>
      <c r="C252" s="350" t="s">
        <v>169</v>
      </c>
      <c r="D252" s="351"/>
      <c r="E252" s="351"/>
      <c r="F252" s="351"/>
      <c r="G252" s="351"/>
      <c r="H252" s="352"/>
      <c r="I252" s="350"/>
      <c r="J252" s="353"/>
    </row>
    <row r="253" spans="1:14" ht="15">
      <c r="A253" s="289">
        <v>128</v>
      </c>
      <c r="B253" s="276">
        <v>3.1</v>
      </c>
      <c r="C253" s="290" t="s">
        <v>163</v>
      </c>
      <c r="D253" s="263" t="s">
        <v>310</v>
      </c>
      <c r="E253" s="311" t="s">
        <v>162</v>
      </c>
      <c r="F253" s="311"/>
      <c r="G253" s="48" t="s">
        <v>203</v>
      </c>
      <c r="H253" s="54">
        <v>22</v>
      </c>
      <c r="I253" s="86">
        <v>2649</v>
      </c>
      <c r="J253" s="87">
        <f>ROUND(H253*I253,0)</f>
        <v>58278</v>
      </c>
    </row>
    <row r="254" spans="1:14" ht="15">
      <c r="A254" s="270">
        <v>129</v>
      </c>
      <c r="B254" s="271">
        <v>3.2</v>
      </c>
      <c r="C254" s="273" t="s">
        <v>310</v>
      </c>
      <c r="D254" s="259" t="s">
        <v>67</v>
      </c>
      <c r="E254" s="372" t="s">
        <v>63</v>
      </c>
      <c r="F254" s="372"/>
      <c r="G254" s="5" t="s">
        <v>203</v>
      </c>
      <c r="H254" s="13">
        <v>22</v>
      </c>
      <c r="I254" s="16">
        <v>9073.0374112961399</v>
      </c>
      <c r="J254" s="17">
        <f t="shared" ref="J254:J259" si="23">ROUND(H254*I254,0)</f>
        <v>199607</v>
      </c>
    </row>
    <row r="255" spans="1:14" ht="15">
      <c r="A255" s="270">
        <v>130</v>
      </c>
      <c r="B255" s="271">
        <v>3.3</v>
      </c>
      <c r="C255" s="273" t="s">
        <v>65</v>
      </c>
      <c r="D255" s="259" t="s">
        <v>310</v>
      </c>
      <c r="E255" s="312" t="s">
        <v>64</v>
      </c>
      <c r="F255" s="312"/>
      <c r="G255" s="5" t="s">
        <v>203</v>
      </c>
      <c r="H255" s="13">
        <v>22</v>
      </c>
      <c r="I255" s="16">
        <v>11043</v>
      </c>
      <c r="J255" s="17">
        <f t="shared" si="23"/>
        <v>242946</v>
      </c>
    </row>
    <row r="256" spans="1:14" ht="15">
      <c r="A256" s="270">
        <v>131</v>
      </c>
      <c r="B256" s="271">
        <v>3.4</v>
      </c>
      <c r="C256" s="273" t="s">
        <v>164</v>
      </c>
      <c r="D256" s="259" t="s">
        <v>310</v>
      </c>
      <c r="E256" s="372" t="s">
        <v>165</v>
      </c>
      <c r="F256" s="372"/>
      <c r="G256" s="5" t="s">
        <v>203</v>
      </c>
      <c r="H256" s="13">
        <v>22</v>
      </c>
      <c r="I256" s="16">
        <v>48023</v>
      </c>
      <c r="J256" s="17">
        <f t="shared" si="23"/>
        <v>1056506</v>
      </c>
    </row>
    <row r="257" spans="1:14" ht="15">
      <c r="A257" s="270">
        <v>132</v>
      </c>
      <c r="B257" s="271">
        <v>3.5</v>
      </c>
      <c r="C257" s="273" t="s">
        <v>310</v>
      </c>
      <c r="D257" s="259" t="s">
        <v>43</v>
      </c>
      <c r="E257" s="372" t="s">
        <v>167</v>
      </c>
      <c r="F257" s="372"/>
      <c r="G257" s="5" t="s">
        <v>32</v>
      </c>
      <c r="H257" s="13">
        <v>50</v>
      </c>
      <c r="I257" s="16">
        <v>2264</v>
      </c>
      <c r="J257" s="17">
        <f t="shared" si="23"/>
        <v>113200</v>
      </c>
    </row>
    <row r="258" spans="1:14" ht="27" customHeight="1">
      <c r="A258" s="270">
        <v>133</v>
      </c>
      <c r="B258" s="271">
        <v>3.6</v>
      </c>
      <c r="C258" s="273" t="s">
        <v>310</v>
      </c>
      <c r="D258" s="259" t="s">
        <v>43</v>
      </c>
      <c r="E258" s="312" t="s">
        <v>168</v>
      </c>
      <c r="F258" s="312"/>
      <c r="G258" s="5" t="s">
        <v>148</v>
      </c>
      <c r="H258" s="13">
        <v>22</v>
      </c>
      <c r="I258" s="16">
        <f>I28</f>
        <v>450</v>
      </c>
      <c r="J258" s="17">
        <f>ROUND(H258*I258,0)*K258</f>
        <v>297000</v>
      </c>
      <c r="K258">
        <f>K248</f>
        <v>30</v>
      </c>
    </row>
    <row r="259" spans="1:14" ht="28.15" customHeight="1" thickBot="1">
      <c r="A259" s="278">
        <v>134</v>
      </c>
      <c r="B259" s="275">
        <v>3.7</v>
      </c>
      <c r="C259" s="80" t="s">
        <v>310</v>
      </c>
      <c r="D259" s="262" t="s">
        <v>67</v>
      </c>
      <c r="E259" s="315" t="s">
        <v>166</v>
      </c>
      <c r="F259" s="315"/>
      <c r="G259" s="14" t="s">
        <v>148</v>
      </c>
      <c r="H259" s="38">
        <v>22</v>
      </c>
      <c r="I259" s="307">
        <v>3229.2595471508766</v>
      </c>
      <c r="J259" s="308">
        <f t="shared" si="23"/>
        <v>71044</v>
      </c>
    </row>
    <row r="260" spans="1:14" ht="13.9" customHeight="1" thickBot="1">
      <c r="A260" s="330" t="s">
        <v>170</v>
      </c>
      <c r="B260" s="331"/>
      <c r="C260" s="331"/>
      <c r="D260" s="331"/>
      <c r="E260" s="331"/>
      <c r="F260" s="331"/>
      <c r="G260" s="331"/>
      <c r="H260" s="331"/>
      <c r="I260" s="316">
        <f>SUM(J253:J259)</f>
        <v>2038581</v>
      </c>
      <c r="J260" s="317"/>
    </row>
    <row r="261" spans="1:14" ht="4.9000000000000004" customHeight="1" thickBot="1">
      <c r="A261" s="74"/>
      <c r="B261" s="74"/>
      <c r="C261" s="281"/>
      <c r="D261" s="281"/>
      <c r="E261" s="74"/>
      <c r="F261" s="74"/>
      <c r="G261" s="74"/>
      <c r="H261" s="74"/>
      <c r="I261" s="74"/>
      <c r="J261" s="74"/>
      <c r="K261" s="74"/>
      <c r="L261" s="74"/>
      <c r="M261" s="74"/>
      <c r="N261" s="74"/>
    </row>
    <row r="262" spans="1:14" ht="14.45" customHeight="1" thickBot="1">
      <c r="A262" s="332">
        <v>4</v>
      </c>
      <c r="B262" s="333"/>
      <c r="C262" s="350" t="s">
        <v>171</v>
      </c>
      <c r="D262" s="351"/>
      <c r="E262" s="351"/>
      <c r="F262" s="351"/>
      <c r="G262" s="351"/>
      <c r="H262" s="352"/>
      <c r="I262" s="350"/>
      <c r="J262" s="353"/>
    </row>
    <row r="263" spans="1:14" ht="15">
      <c r="A263" s="289">
        <v>135</v>
      </c>
      <c r="B263" s="276">
        <v>4.0999999999999996</v>
      </c>
      <c r="C263" s="290" t="s">
        <v>163</v>
      </c>
      <c r="D263" s="263" t="s">
        <v>310</v>
      </c>
      <c r="E263" s="311" t="s">
        <v>161</v>
      </c>
      <c r="F263" s="311"/>
      <c r="G263" s="48" t="s">
        <v>148</v>
      </c>
      <c r="H263" s="49">
        <v>44</v>
      </c>
      <c r="I263" s="50">
        <v>2649</v>
      </c>
      <c r="J263" s="51">
        <f>ROUND(I263*H263,0)</f>
        <v>116556</v>
      </c>
    </row>
    <row r="264" spans="1:14" ht="33.6" customHeight="1" thickBot="1">
      <c r="A264" s="278">
        <v>136</v>
      </c>
      <c r="B264" s="275">
        <v>4.2</v>
      </c>
      <c r="C264" s="80" t="s">
        <v>172</v>
      </c>
      <c r="D264" s="262" t="s">
        <v>310</v>
      </c>
      <c r="E264" s="315" t="s">
        <v>173</v>
      </c>
      <c r="F264" s="315"/>
      <c r="G264" s="14" t="s">
        <v>148</v>
      </c>
      <c r="H264" s="309">
        <v>44</v>
      </c>
      <c r="I264" s="15">
        <v>18409</v>
      </c>
      <c r="J264" s="39">
        <f>ROUND(I264*H264,0)</f>
        <v>809996</v>
      </c>
    </row>
    <row r="265" spans="1:14" ht="13.9" customHeight="1" thickBot="1">
      <c r="A265" s="330" t="s">
        <v>174</v>
      </c>
      <c r="B265" s="331"/>
      <c r="C265" s="331"/>
      <c r="D265" s="331"/>
      <c r="E265" s="331"/>
      <c r="F265" s="331"/>
      <c r="G265" s="331"/>
      <c r="H265" s="331"/>
      <c r="I265" s="316">
        <f>SUM(J263:J264)</f>
        <v>926552</v>
      </c>
      <c r="J265" s="317"/>
    </row>
    <row r="266" spans="1:14" ht="4.9000000000000004" customHeight="1" thickBot="1">
      <c r="A266" s="74"/>
      <c r="B266" s="74"/>
      <c r="C266" s="281"/>
      <c r="D266" s="281"/>
      <c r="E266" s="74"/>
      <c r="F266" s="74"/>
      <c r="G266" s="74"/>
      <c r="H266" s="74"/>
      <c r="I266" s="74"/>
      <c r="J266" s="74"/>
      <c r="K266" s="74"/>
      <c r="L266" s="74"/>
      <c r="M266" s="74"/>
    </row>
    <row r="267" spans="1:14" ht="14.45" customHeight="1" thickBot="1">
      <c r="A267" s="347">
        <v>5</v>
      </c>
      <c r="B267" s="348"/>
      <c r="C267" s="350" t="s">
        <v>195</v>
      </c>
      <c r="D267" s="351"/>
      <c r="E267" s="351"/>
      <c r="F267" s="351"/>
      <c r="G267" s="351"/>
      <c r="H267" s="351"/>
      <c r="I267" s="283"/>
      <c r="J267" s="284"/>
    </row>
    <row r="268" spans="1:14" ht="15">
      <c r="A268" s="289">
        <v>137</v>
      </c>
      <c r="B268" s="72">
        <v>5.0999999999999996</v>
      </c>
      <c r="C268" s="55" t="s">
        <v>310</v>
      </c>
      <c r="D268" s="55" t="s">
        <v>43</v>
      </c>
      <c r="E268" s="311" t="s">
        <v>196</v>
      </c>
      <c r="F268" s="311"/>
      <c r="G268" s="55" t="s">
        <v>201</v>
      </c>
      <c r="H268" s="56">
        <v>7</v>
      </c>
      <c r="I268" s="57">
        <v>110900</v>
      </c>
      <c r="J268" s="58">
        <f>ROUND(I268*H268,0)</f>
        <v>776300</v>
      </c>
    </row>
    <row r="269" spans="1:14" ht="15">
      <c r="A269" s="270">
        <v>138</v>
      </c>
      <c r="B269" s="271">
        <v>5.2</v>
      </c>
      <c r="C269" s="273" t="s">
        <v>310</v>
      </c>
      <c r="D269" s="259" t="s">
        <v>43</v>
      </c>
      <c r="E269" s="312" t="s">
        <v>197</v>
      </c>
      <c r="F269" s="312"/>
      <c r="G269" s="5" t="s">
        <v>201</v>
      </c>
      <c r="H269" s="9">
        <v>7</v>
      </c>
      <c r="I269" s="10">
        <f>I28</f>
        <v>450</v>
      </c>
      <c r="J269" s="37">
        <f>ROUND(I269*H269,0)*K269</f>
        <v>94500</v>
      </c>
      <c r="K269">
        <f>K258</f>
        <v>30</v>
      </c>
    </row>
    <row r="270" spans="1:14" ht="15.75" thickBot="1">
      <c r="A270" s="278">
        <v>139</v>
      </c>
      <c r="B270" s="300">
        <v>5.3</v>
      </c>
      <c r="C270" s="301" t="s">
        <v>310</v>
      </c>
      <c r="D270" s="301" t="s">
        <v>200</v>
      </c>
      <c r="E270" s="315" t="s">
        <v>198</v>
      </c>
      <c r="F270" s="315"/>
      <c r="G270" s="301" t="s">
        <v>206</v>
      </c>
      <c r="H270" s="302">
        <v>1200</v>
      </c>
      <c r="I270" s="303">
        <v>3229.2595471508766</v>
      </c>
      <c r="J270" s="304">
        <f t="shared" ref="J270" si="24">ROUND(I270*H270,0)</f>
        <v>3875111</v>
      </c>
    </row>
    <row r="271" spans="1:14" ht="14.45" customHeight="1" thickBot="1">
      <c r="A271" s="479" t="s">
        <v>199</v>
      </c>
      <c r="B271" s="480"/>
      <c r="C271" s="480"/>
      <c r="D271" s="480"/>
      <c r="E271" s="480"/>
      <c r="F271" s="480"/>
      <c r="G271" s="480"/>
      <c r="H271" s="481"/>
      <c r="I271" s="316">
        <f>SUM(J268:J270)</f>
        <v>4745911</v>
      </c>
      <c r="J271" s="317"/>
    </row>
    <row r="272" spans="1:14" ht="4.9000000000000004" customHeight="1" thickBot="1">
      <c r="A272" s="74"/>
      <c r="B272" s="74"/>
      <c r="C272" s="281"/>
      <c r="D272" s="281"/>
      <c r="E272" s="74"/>
      <c r="F272" s="74"/>
      <c r="G272" s="74"/>
      <c r="H272" s="74"/>
      <c r="I272" s="74"/>
      <c r="J272" s="74"/>
      <c r="K272" s="74"/>
      <c r="L272" s="74"/>
      <c r="M272" s="74"/>
    </row>
    <row r="273" spans="1:13" ht="13.9" customHeight="1">
      <c r="A273" s="373">
        <v>6</v>
      </c>
      <c r="B273" s="366"/>
      <c r="C273" s="274"/>
      <c r="D273" s="387" t="s">
        <v>130</v>
      </c>
      <c r="E273" s="388"/>
      <c r="F273" s="388"/>
      <c r="G273" s="388"/>
      <c r="H273" s="389"/>
      <c r="I273" s="387"/>
      <c r="J273" s="401"/>
    </row>
    <row r="274" spans="1:13" ht="148.9" customHeight="1">
      <c r="A274" s="270">
        <v>140</v>
      </c>
      <c r="B274" s="271">
        <v>6.1</v>
      </c>
      <c r="C274" s="273" t="s">
        <v>122</v>
      </c>
      <c r="D274" s="273" t="s">
        <v>310</v>
      </c>
      <c r="E274" s="358" t="s">
        <v>120</v>
      </c>
      <c r="F274" s="358"/>
      <c r="G274" s="8" t="s">
        <v>121</v>
      </c>
      <c r="H274" s="8">
        <v>130</v>
      </c>
      <c r="I274" s="29">
        <v>201765</v>
      </c>
      <c r="J274" s="30">
        <f>ROUND(I274*H274,0)</f>
        <v>26229450</v>
      </c>
    </row>
    <row r="275" spans="1:13" ht="13.9" customHeight="1" thickBot="1">
      <c r="A275" s="392" t="s">
        <v>131</v>
      </c>
      <c r="B275" s="393"/>
      <c r="C275" s="393"/>
      <c r="D275" s="393"/>
      <c r="E275" s="393"/>
      <c r="F275" s="393"/>
      <c r="G275" s="393"/>
      <c r="H275" s="393"/>
      <c r="I275" s="390">
        <f>SUM(J274)</f>
        <v>26229450</v>
      </c>
      <c r="J275" s="391"/>
    </row>
    <row r="276" spans="1:13" ht="4.9000000000000004" customHeight="1" thickBot="1">
      <c r="A276" s="74"/>
      <c r="B276" s="74"/>
      <c r="C276" s="281"/>
      <c r="D276" s="281"/>
      <c r="E276" s="74"/>
      <c r="F276" s="74"/>
      <c r="G276" s="74"/>
      <c r="H276" s="74"/>
      <c r="I276" s="74"/>
      <c r="J276" s="74"/>
      <c r="K276" s="74"/>
      <c r="L276" s="74"/>
      <c r="M276" s="74"/>
    </row>
    <row r="277" spans="1:13" ht="14.45" customHeight="1" thickBot="1">
      <c r="A277" s="332">
        <v>7</v>
      </c>
      <c r="B277" s="333"/>
      <c r="C277" s="350" t="s">
        <v>222</v>
      </c>
      <c r="D277" s="351"/>
      <c r="E277" s="351"/>
      <c r="F277" s="351"/>
      <c r="G277" s="351"/>
      <c r="H277" s="352"/>
      <c r="I277" s="350"/>
      <c r="J277" s="353"/>
    </row>
    <row r="278" spans="1:13" ht="15">
      <c r="A278" s="289">
        <v>141</v>
      </c>
      <c r="B278" s="276">
        <v>7.1</v>
      </c>
      <c r="C278" s="290" t="s">
        <v>45</v>
      </c>
      <c r="D278" s="290" t="s">
        <v>310</v>
      </c>
      <c r="E278" s="314" t="s">
        <v>49</v>
      </c>
      <c r="F278" s="314"/>
      <c r="G278" s="63" t="s">
        <v>209</v>
      </c>
      <c r="H278" s="63">
        <v>5</v>
      </c>
      <c r="I278" s="64">
        <v>11043</v>
      </c>
      <c r="J278" s="65">
        <f>ROUND(I278*H278,0)</f>
        <v>55215</v>
      </c>
    </row>
    <row r="279" spans="1:13" ht="15">
      <c r="A279" s="270">
        <v>142</v>
      </c>
      <c r="B279" s="271">
        <v>7.2</v>
      </c>
      <c r="C279" s="273" t="s">
        <v>310</v>
      </c>
      <c r="D279" s="259" t="s">
        <v>39</v>
      </c>
      <c r="E279" s="312" t="s">
        <v>54</v>
      </c>
      <c r="F279" s="312"/>
      <c r="G279" s="5" t="s">
        <v>204</v>
      </c>
      <c r="H279" s="13">
        <v>7.5</v>
      </c>
      <c r="I279" s="6">
        <f>I16</f>
        <v>5062.5</v>
      </c>
      <c r="J279" s="30">
        <f t="shared" ref="J279:J289" si="25">ROUND(I279*H279,0)</f>
        <v>37969</v>
      </c>
    </row>
    <row r="280" spans="1:13" ht="15">
      <c r="A280" s="270">
        <v>143</v>
      </c>
      <c r="B280" s="271">
        <v>7.3</v>
      </c>
      <c r="C280" s="273" t="s">
        <v>310</v>
      </c>
      <c r="D280" s="259" t="s">
        <v>43</v>
      </c>
      <c r="E280" s="312" t="s">
        <v>55</v>
      </c>
      <c r="F280" s="312"/>
      <c r="G280" s="5" t="s">
        <v>205</v>
      </c>
      <c r="H280" s="13">
        <v>7.5</v>
      </c>
      <c r="I280" s="6">
        <v>600</v>
      </c>
      <c r="J280" s="30">
        <f>ROUND(I280*H280,0)*K280</f>
        <v>202500</v>
      </c>
      <c r="K280">
        <f>K225</f>
        <v>45</v>
      </c>
    </row>
    <row r="281" spans="1:13" ht="15">
      <c r="A281" s="270">
        <v>144</v>
      </c>
      <c r="B281" s="271">
        <v>7.4</v>
      </c>
      <c r="C281" s="273" t="s">
        <v>310</v>
      </c>
      <c r="D281" s="259" t="s">
        <v>43</v>
      </c>
      <c r="E281" s="312" t="s">
        <v>56</v>
      </c>
      <c r="F281" s="312"/>
      <c r="G281" s="5" t="s">
        <v>204</v>
      </c>
      <c r="H281" s="13">
        <v>7.5</v>
      </c>
      <c r="I281" s="6">
        <v>15000</v>
      </c>
      <c r="J281" s="30">
        <f t="shared" si="25"/>
        <v>112500</v>
      </c>
    </row>
    <row r="282" spans="1:13" ht="20.45" customHeight="1">
      <c r="A282" s="270">
        <v>145</v>
      </c>
      <c r="B282" s="271">
        <v>7.5</v>
      </c>
      <c r="C282" s="273" t="s">
        <v>97</v>
      </c>
      <c r="D282" s="259" t="s">
        <v>310</v>
      </c>
      <c r="E282" s="312" t="s">
        <v>96</v>
      </c>
      <c r="F282" s="312"/>
      <c r="G282" s="5" t="s">
        <v>204</v>
      </c>
      <c r="H282" s="5">
        <v>9.18</v>
      </c>
      <c r="I282" s="6">
        <v>75298</v>
      </c>
      <c r="J282" s="30">
        <f t="shared" si="25"/>
        <v>691236</v>
      </c>
    </row>
    <row r="283" spans="1:13" ht="30.6" customHeight="1">
      <c r="A283" s="270">
        <v>146</v>
      </c>
      <c r="B283" s="271">
        <v>7.6</v>
      </c>
      <c r="C283" s="273" t="s">
        <v>99</v>
      </c>
      <c r="D283" s="273" t="s">
        <v>310</v>
      </c>
      <c r="E283" s="358" t="s">
        <v>98</v>
      </c>
      <c r="F283" s="358"/>
      <c r="G283" s="8" t="s">
        <v>31</v>
      </c>
      <c r="H283" s="8">
        <v>18.675999999999998</v>
      </c>
      <c r="I283" s="29">
        <v>4361</v>
      </c>
      <c r="J283" s="30">
        <f t="shared" si="25"/>
        <v>81446</v>
      </c>
    </row>
    <row r="284" spans="1:13" ht="15">
      <c r="A284" s="270">
        <v>147</v>
      </c>
      <c r="B284" s="271">
        <v>7.8</v>
      </c>
      <c r="C284" s="273">
        <v>29000335</v>
      </c>
      <c r="D284" s="259" t="s">
        <v>310</v>
      </c>
      <c r="E284" s="312" t="s">
        <v>100</v>
      </c>
      <c r="F284" s="312"/>
      <c r="G284" s="8" t="s">
        <v>208</v>
      </c>
      <c r="H284" s="8">
        <v>18.675999999999998</v>
      </c>
      <c r="I284" s="29">
        <f>I28</f>
        <v>450</v>
      </c>
      <c r="J284" s="30">
        <f>ROUND(I284*H284,0)*K284</f>
        <v>252120</v>
      </c>
      <c r="K284">
        <f>K269</f>
        <v>30</v>
      </c>
    </row>
    <row r="285" spans="1:13" ht="29.45" customHeight="1">
      <c r="A285" s="270">
        <v>148</v>
      </c>
      <c r="B285" s="271">
        <v>7.9</v>
      </c>
      <c r="C285" s="273">
        <v>26300379</v>
      </c>
      <c r="D285" s="259">
        <v>26300379</v>
      </c>
      <c r="E285" s="358" t="s">
        <v>101</v>
      </c>
      <c r="F285" s="358"/>
      <c r="G285" s="8" t="s">
        <v>209</v>
      </c>
      <c r="H285" s="8">
        <v>1.58</v>
      </c>
      <c r="I285" s="29">
        <v>1235724</v>
      </c>
      <c r="J285" s="30">
        <f t="shared" si="25"/>
        <v>1952444</v>
      </c>
    </row>
    <row r="286" spans="1:13" ht="15">
      <c r="A286" s="270">
        <v>149</v>
      </c>
      <c r="B286" s="88">
        <v>7.1</v>
      </c>
      <c r="C286" s="266" t="s">
        <v>310</v>
      </c>
      <c r="D286" s="259" t="s">
        <v>43</v>
      </c>
      <c r="E286" s="358" t="s">
        <v>223</v>
      </c>
      <c r="F286" s="358"/>
      <c r="G286" s="8" t="s">
        <v>110</v>
      </c>
      <c r="H286" s="8">
        <v>1</v>
      </c>
      <c r="I286" s="29">
        <v>617900</v>
      </c>
      <c r="J286" s="30">
        <f t="shared" si="25"/>
        <v>617900</v>
      </c>
    </row>
    <row r="287" spans="1:13" ht="15">
      <c r="A287" s="270">
        <v>150</v>
      </c>
      <c r="B287" s="88">
        <v>7.11</v>
      </c>
      <c r="C287" s="266" t="s">
        <v>310</v>
      </c>
      <c r="D287" s="259" t="s">
        <v>43</v>
      </c>
      <c r="E287" s="358" t="s">
        <v>224</v>
      </c>
      <c r="F287" s="358"/>
      <c r="G287" s="8" t="s">
        <v>110</v>
      </c>
      <c r="H287" s="8">
        <v>1</v>
      </c>
      <c r="I287" s="29">
        <v>200000</v>
      </c>
      <c r="J287" s="30">
        <f>ROUND(I287*H287,0)</f>
        <v>200000</v>
      </c>
    </row>
    <row r="288" spans="1:13" ht="15">
      <c r="A288" s="270">
        <v>151</v>
      </c>
      <c r="B288" s="88">
        <v>7.12</v>
      </c>
      <c r="C288" s="266" t="s">
        <v>310</v>
      </c>
      <c r="D288" s="259" t="s">
        <v>67</v>
      </c>
      <c r="E288" s="358" t="s">
        <v>225</v>
      </c>
      <c r="F288" s="358"/>
      <c r="G288" s="8" t="s">
        <v>110</v>
      </c>
      <c r="H288" s="8">
        <v>1</v>
      </c>
      <c r="I288" s="29">
        <v>211792.14964518455</v>
      </c>
      <c r="J288" s="30">
        <f>ROUND(I288*H288,0)</f>
        <v>211792</v>
      </c>
    </row>
    <row r="289" spans="1:11" ht="15.75" thickBot="1">
      <c r="A289" s="278">
        <v>152</v>
      </c>
      <c r="B289" s="275">
        <v>7.13</v>
      </c>
      <c r="C289" s="80" t="s">
        <v>310</v>
      </c>
      <c r="D289" s="262" t="s">
        <v>39</v>
      </c>
      <c r="E289" s="313" t="s">
        <v>137</v>
      </c>
      <c r="F289" s="313"/>
      <c r="G289" s="14" t="s">
        <v>75</v>
      </c>
      <c r="H289" s="38">
        <v>8</v>
      </c>
      <c r="I289" s="15">
        <v>109682.2523758146</v>
      </c>
      <c r="J289" s="298">
        <f t="shared" si="25"/>
        <v>877458</v>
      </c>
    </row>
    <row r="290" spans="1:11" ht="13.9" customHeight="1" thickBot="1">
      <c r="A290" s="479" t="s">
        <v>199</v>
      </c>
      <c r="B290" s="480"/>
      <c r="C290" s="480"/>
      <c r="D290" s="480"/>
      <c r="E290" s="480"/>
      <c r="F290" s="480"/>
      <c r="G290" s="480"/>
      <c r="H290" s="481"/>
      <c r="I290" s="316">
        <f>SUM(J278:J289)</f>
        <v>5292580</v>
      </c>
      <c r="J290" s="317"/>
    </row>
    <row r="291" spans="1:11" ht="14.45" customHeight="1" thickBot="1">
      <c r="A291" s="323" t="s">
        <v>160</v>
      </c>
      <c r="B291" s="324"/>
      <c r="C291" s="324"/>
      <c r="D291" s="324"/>
      <c r="E291" s="324"/>
      <c r="F291" s="324"/>
      <c r="G291" s="324"/>
      <c r="H291" s="324"/>
      <c r="I291" s="318">
        <f>I290+I275+I271+I265+I260+I250+I243</f>
        <v>41539977</v>
      </c>
      <c r="J291" s="319"/>
    </row>
    <row r="292" spans="1:11" ht="4.9000000000000004" customHeight="1" thickBot="1">
      <c r="B292" s="18"/>
      <c r="C292" s="81"/>
      <c r="D292" s="81"/>
      <c r="E292" s="18"/>
      <c r="F292" s="18"/>
      <c r="G292" s="18"/>
      <c r="H292" s="18"/>
      <c r="I292" s="19"/>
      <c r="J292" s="19"/>
    </row>
    <row r="293" spans="1:11" ht="13.9" customHeight="1" thickBot="1">
      <c r="A293" s="649" t="s">
        <v>21</v>
      </c>
      <c r="B293" s="648"/>
      <c r="C293" s="648"/>
      <c r="D293" s="648"/>
      <c r="E293" s="648"/>
      <c r="F293" s="648"/>
      <c r="G293" s="648"/>
      <c r="H293" s="655"/>
      <c r="I293" s="653"/>
      <c r="J293" s="654"/>
    </row>
    <row r="294" spans="1:11" ht="30">
      <c r="A294" s="371" t="s">
        <v>235</v>
      </c>
      <c r="B294" s="276" t="s">
        <v>36</v>
      </c>
      <c r="C294" s="369" t="s">
        <v>309</v>
      </c>
      <c r="D294" s="369"/>
      <c r="E294" s="366" t="s">
        <v>1</v>
      </c>
      <c r="F294" s="366"/>
      <c r="G294" s="333" t="s">
        <v>2</v>
      </c>
      <c r="H294" s="333" t="s">
        <v>3</v>
      </c>
      <c r="I294" s="366" t="str">
        <f>I239</f>
        <v>VALOR UNITARIO</v>
      </c>
      <c r="J294" s="367" t="s">
        <v>4</v>
      </c>
    </row>
    <row r="295" spans="1:11" ht="14.45" customHeight="1" thickBot="1">
      <c r="A295" s="329"/>
      <c r="B295" s="275">
        <v>1</v>
      </c>
      <c r="C295" s="80" t="s">
        <v>307</v>
      </c>
      <c r="D295" s="80" t="s">
        <v>308</v>
      </c>
      <c r="E295" s="482" t="s">
        <v>175</v>
      </c>
      <c r="F295" s="483"/>
      <c r="G295" s="454"/>
      <c r="H295" s="454"/>
      <c r="I295" s="342"/>
      <c r="J295" s="344"/>
    </row>
    <row r="296" spans="1:11" ht="15">
      <c r="A296" s="289">
        <v>153</v>
      </c>
      <c r="B296" s="276">
        <v>1.1000000000000001</v>
      </c>
      <c r="C296" s="290" t="s">
        <v>50</v>
      </c>
      <c r="D296" s="263" t="s">
        <v>310</v>
      </c>
      <c r="E296" s="311" t="s">
        <v>87</v>
      </c>
      <c r="F296" s="311"/>
      <c r="G296" s="48" t="s">
        <v>203</v>
      </c>
      <c r="H296" s="49">
        <v>12</v>
      </c>
      <c r="I296" s="50">
        <v>767</v>
      </c>
      <c r="J296" s="51">
        <f>ROUND(I296*H296,0)</f>
        <v>9204</v>
      </c>
    </row>
    <row r="297" spans="1:11" ht="15">
      <c r="A297" s="270">
        <v>154</v>
      </c>
      <c r="B297" s="271">
        <v>1.2</v>
      </c>
      <c r="C297" s="273">
        <v>26000361</v>
      </c>
      <c r="D297" s="259" t="s">
        <v>310</v>
      </c>
      <c r="E297" s="312" t="s">
        <v>49</v>
      </c>
      <c r="F297" s="312"/>
      <c r="G297" s="5" t="s">
        <v>204</v>
      </c>
      <c r="H297" s="13">
        <v>1.2000000000000002</v>
      </c>
      <c r="I297" s="6">
        <v>11043</v>
      </c>
      <c r="J297" s="7">
        <f t="shared" ref="J297:J302" si="26">ROUND(I297*H297,0)</f>
        <v>13252</v>
      </c>
    </row>
    <row r="298" spans="1:11" ht="15">
      <c r="A298" s="270">
        <v>155</v>
      </c>
      <c r="B298" s="271">
        <v>1.3</v>
      </c>
      <c r="C298" s="273" t="s">
        <v>310</v>
      </c>
      <c r="D298" s="259" t="s">
        <v>39</v>
      </c>
      <c r="E298" s="312" t="s">
        <v>54</v>
      </c>
      <c r="F298" s="312"/>
      <c r="G298" s="5" t="s">
        <v>204</v>
      </c>
      <c r="H298" s="13">
        <v>0.60000000000000009</v>
      </c>
      <c r="I298" s="6">
        <f>I16</f>
        <v>5062.5</v>
      </c>
      <c r="J298" s="7">
        <f t="shared" si="26"/>
        <v>3038</v>
      </c>
    </row>
    <row r="299" spans="1:11" ht="15">
      <c r="A299" s="270">
        <v>156</v>
      </c>
      <c r="B299" s="271">
        <v>1.4</v>
      </c>
      <c r="C299" s="273" t="s">
        <v>310</v>
      </c>
      <c r="D299" s="259" t="s">
        <v>43</v>
      </c>
      <c r="E299" s="312" t="s">
        <v>55</v>
      </c>
      <c r="F299" s="312"/>
      <c r="G299" s="5" t="s">
        <v>205</v>
      </c>
      <c r="H299" s="13">
        <v>0.60000000000000009</v>
      </c>
      <c r="I299" s="6">
        <v>600</v>
      </c>
      <c r="J299" s="7">
        <f>ROUND(I299*H299,0)*K299</f>
        <v>16200</v>
      </c>
      <c r="K299">
        <f>K280</f>
        <v>45</v>
      </c>
    </row>
    <row r="300" spans="1:11" ht="15">
      <c r="A300" s="270">
        <v>157</v>
      </c>
      <c r="B300" s="271">
        <v>1.5</v>
      </c>
      <c r="C300" s="273" t="s">
        <v>310</v>
      </c>
      <c r="D300" s="259" t="s">
        <v>43</v>
      </c>
      <c r="E300" s="312" t="s">
        <v>56</v>
      </c>
      <c r="F300" s="312"/>
      <c r="G300" s="5" t="s">
        <v>204</v>
      </c>
      <c r="H300" s="13">
        <v>0.60000000000000009</v>
      </c>
      <c r="I300" s="6">
        <v>15000</v>
      </c>
      <c r="J300" s="7">
        <f t="shared" si="26"/>
        <v>9000</v>
      </c>
    </row>
    <row r="301" spans="1:11" ht="15">
      <c r="A301" s="270">
        <v>158</v>
      </c>
      <c r="B301" s="271">
        <v>1.6</v>
      </c>
      <c r="C301" s="273" t="s">
        <v>60</v>
      </c>
      <c r="D301" s="259" t="s">
        <v>310</v>
      </c>
      <c r="E301" s="312" t="s">
        <v>61</v>
      </c>
      <c r="F301" s="312"/>
      <c r="G301" s="5" t="s">
        <v>204</v>
      </c>
      <c r="H301" s="5">
        <v>1.2000000000000002</v>
      </c>
      <c r="I301" s="6">
        <v>12457</v>
      </c>
      <c r="J301" s="7">
        <f t="shared" si="26"/>
        <v>14948</v>
      </c>
    </row>
    <row r="302" spans="1:11" ht="30.6" customHeight="1" thickBot="1">
      <c r="A302" s="278">
        <v>159</v>
      </c>
      <c r="B302" s="275">
        <v>1.7</v>
      </c>
      <c r="C302" s="80" t="s">
        <v>133</v>
      </c>
      <c r="D302" s="262" t="s">
        <v>310</v>
      </c>
      <c r="E302" s="313" t="s">
        <v>132</v>
      </c>
      <c r="F302" s="313"/>
      <c r="G302" s="14" t="s">
        <v>203</v>
      </c>
      <c r="H302" s="38">
        <v>12</v>
      </c>
      <c r="I302" s="15">
        <v>73089</v>
      </c>
      <c r="J302" s="39">
        <f t="shared" si="26"/>
        <v>877068</v>
      </c>
    </row>
    <row r="303" spans="1:11" ht="13.9" customHeight="1" thickBot="1">
      <c r="A303" s="363" t="s">
        <v>176</v>
      </c>
      <c r="B303" s="364"/>
      <c r="C303" s="364"/>
      <c r="D303" s="364"/>
      <c r="E303" s="364"/>
      <c r="F303" s="364"/>
      <c r="G303" s="364"/>
      <c r="H303" s="364"/>
      <c r="I303" s="361">
        <f>SUM(J297:J302)</f>
        <v>933506</v>
      </c>
      <c r="J303" s="394"/>
    </row>
    <row r="304" spans="1:11" s="74" customFormat="1" ht="4.9000000000000004" customHeight="1" thickBot="1">
      <c r="C304" s="281"/>
      <c r="D304" s="281"/>
    </row>
    <row r="305" spans="1:13" ht="14.45" customHeight="1" thickBot="1">
      <c r="A305" s="332">
        <v>2</v>
      </c>
      <c r="B305" s="333"/>
      <c r="C305" s="350" t="s">
        <v>159</v>
      </c>
      <c r="D305" s="351"/>
      <c r="E305" s="351"/>
      <c r="F305" s="351"/>
      <c r="G305" s="351"/>
      <c r="H305" s="352"/>
      <c r="I305" s="350"/>
      <c r="J305" s="353"/>
    </row>
    <row r="306" spans="1:13" ht="31.9" customHeight="1">
      <c r="A306" s="289">
        <v>160</v>
      </c>
      <c r="B306" s="276">
        <v>2.1</v>
      </c>
      <c r="C306" s="290" t="s">
        <v>310</v>
      </c>
      <c r="D306" s="263" t="s">
        <v>43</v>
      </c>
      <c r="E306" s="311" t="s">
        <v>177</v>
      </c>
      <c r="F306" s="311"/>
      <c r="G306" s="48" t="s">
        <v>75</v>
      </c>
      <c r="H306" s="49">
        <v>36</v>
      </c>
      <c r="I306" s="50">
        <v>7760</v>
      </c>
      <c r="J306" s="51">
        <f>ROUND(I306*H306,0)</f>
        <v>279360</v>
      </c>
    </row>
    <row r="307" spans="1:13" ht="31.9" customHeight="1">
      <c r="A307" s="270">
        <v>161</v>
      </c>
      <c r="B307" s="271">
        <v>2.2000000000000002</v>
      </c>
      <c r="C307" s="273" t="s">
        <v>310</v>
      </c>
      <c r="D307" s="259" t="s">
        <v>39</v>
      </c>
      <c r="E307" s="312" t="s">
        <v>178</v>
      </c>
      <c r="F307" s="312"/>
      <c r="G307" s="5" t="s">
        <v>110</v>
      </c>
      <c r="H307" s="13">
        <v>6</v>
      </c>
      <c r="I307" s="6">
        <v>8320</v>
      </c>
      <c r="J307" s="7">
        <f t="shared" ref="J307:J313" si="27">ROUND(I307*H307,0)</f>
        <v>49920</v>
      </c>
    </row>
    <row r="308" spans="1:13" ht="15">
      <c r="A308" s="270">
        <v>162</v>
      </c>
      <c r="B308" s="271">
        <v>2.2999999999999998</v>
      </c>
      <c r="C308" s="273" t="s">
        <v>310</v>
      </c>
      <c r="D308" s="259" t="s">
        <v>39</v>
      </c>
      <c r="E308" s="312" t="s">
        <v>151</v>
      </c>
      <c r="F308" s="312"/>
      <c r="G308" s="5" t="s">
        <v>75</v>
      </c>
      <c r="H308" s="13">
        <v>72</v>
      </c>
      <c r="I308" s="6">
        <v>2716.5</v>
      </c>
      <c r="J308" s="7">
        <f t="shared" si="27"/>
        <v>195588</v>
      </c>
    </row>
    <row r="309" spans="1:13" ht="15">
      <c r="A309" s="270">
        <v>163</v>
      </c>
      <c r="B309" s="271">
        <v>2.4</v>
      </c>
      <c r="C309" s="273" t="s">
        <v>310</v>
      </c>
      <c r="D309" s="259" t="s">
        <v>43</v>
      </c>
      <c r="E309" s="312" t="s">
        <v>152</v>
      </c>
      <c r="F309" s="312"/>
      <c r="G309" s="5" t="s">
        <v>75</v>
      </c>
      <c r="H309" s="13">
        <v>72</v>
      </c>
      <c r="I309" s="6">
        <v>9687.7786414526308</v>
      </c>
      <c r="J309" s="7">
        <f t="shared" si="27"/>
        <v>697520</v>
      </c>
    </row>
    <row r="310" spans="1:13" ht="15">
      <c r="A310" s="270">
        <v>164</v>
      </c>
      <c r="B310" s="271">
        <v>2.5</v>
      </c>
      <c r="C310" s="273" t="s">
        <v>310</v>
      </c>
      <c r="D310" s="259" t="s">
        <v>43</v>
      </c>
      <c r="E310" s="312" t="s">
        <v>153</v>
      </c>
      <c r="F310" s="312"/>
      <c r="G310" s="5" t="s">
        <v>110</v>
      </c>
      <c r="H310" s="13">
        <v>2</v>
      </c>
      <c r="I310" s="6">
        <v>810</v>
      </c>
      <c r="J310" s="7">
        <f t="shared" si="27"/>
        <v>1620</v>
      </c>
    </row>
    <row r="311" spans="1:13" ht="15">
      <c r="A311" s="270">
        <v>165</v>
      </c>
      <c r="B311" s="271">
        <v>2.6</v>
      </c>
      <c r="C311" s="273" t="s">
        <v>310</v>
      </c>
      <c r="D311" s="259" t="s">
        <v>39</v>
      </c>
      <c r="E311" s="312" t="s">
        <v>155</v>
      </c>
      <c r="F311" s="312"/>
      <c r="G311" s="5" t="s">
        <v>154</v>
      </c>
      <c r="H311" s="5">
        <v>6</v>
      </c>
      <c r="I311" s="6">
        <v>3229.2595471508766</v>
      </c>
      <c r="J311" s="7">
        <f t="shared" si="27"/>
        <v>19376</v>
      </c>
    </row>
    <row r="312" spans="1:13" ht="15">
      <c r="A312" s="270">
        <v>166</v>
      </c>
      <c r="B312" s="271">
        <v>2.7</v>
      </c>
      <c r="C312" s="273" t="s">
        <v>310</v>
      </c>
      <c r="D312" s="259" t="s">
        <v>43</v>
      </c>
      <c r="E312" s="312" t="s">
        <v>156</v>
      </c>
      <c r="F312" s="312"/>
      <c r="G312" s="5" t="s">
        <v>154</v>
      </c>
      <c r="H312" s="5">
        <v>6</v>
      </c>
      <c r="I312" s="6">
        <v>810</v>
      </c>
      <c r="J312" s="7">
        <f t="shared" si="27"/>
        <v>4860</v>
      </c>
    </row>
    <row r="313" spans="1:13" ht="15">
      <c r="A313" s="270">
        <v>167</v>
      </c>
      <c r="B313" s="271">
        <v>2.8</v>
      </c>
      <c r="C313" s="273" t="s">
        <v>310</v>
      </c>
      <c r="D313" s="259" t="s">
        <v>39</v>
      </c>
      <c r="E313" s="312" t="s">
        <v>157</v>
      </c>
      <c r="F313" s="312"/>
      <c r="G313" s="5" t="s">
        <v>154</v>
      </c>
      <c r="H313" s="5">
        <v>6</v>
      </c>
      <c r="I313" s="6">
        <v>3229.2595471508766</v>
      </c>
      <c r="J313" s="7">
        <f t="shared" si="27"/>
        <v>19376</v>
      </c>
    </row>
    <row r="314" spans="1:13" ht="15.75" thickBot="1">
      <c r="A314" s="278">
        <v>168</v>
      </c>
      <c r="B314" s="275">
        <v>2.9</v>
      </c>
      <c r="C314" s="80" t="s">
        <v>310</v>
      </c>
      <c r="D314" s="262" t="s">
        <v>43</v>
      </c>
      <c r="E314" s="346" t="s">
        <v>217</v>
      </c>
      <c r="F314" s="313"/>
      <c r="G314" s="14" t="s">
        <v>154</v>
      </c>
      <c r="H314" s="299">
        <v>6</v>
      </c>
      <c r="I314" s="297">
        <f>I28</f>
        <v>450</v>
      </c>
      <c r="J314" s="39">
        <f>ROUND(I314*H314,0)*K314</f>
        <v>81000</v>
      </c>
      <c r="K314">
        <f>K284</f>
        <v>30</v>
      </c>
    </row>
    <row r="315" spans="1:13" ht="13.9" customHeight="1" thickBot="1">
      <c r="A315" s="330" t="s">
        <v>158</v>
      </c>
      <c r="B315" s="331"/>
      <c r="C315" s="331"/>
      <c r="D315" s="331"/>
      <c r="E315" s="331"/>
      <c r="F315" s="331"/>
      <c r="G315" s="331"/>
      <c r="H315" s="331"/>
      <c r="I315" s="316">
        <f>SUM(J306:J314)</f>
        <v>1348620</v>
      </c>
      <c r="J315" s="317"/>
    </row>
    <row r="316" spans="1:13" ht="4.9000000000000004" customHeight="1" thickBot="1">
      <c r="A316" s="74"/>
      <c r="B316" s="74"/>
      <c r="C316" s="281"/>
      <c r="D316" s="281"/>
      <c r="E316" s="74"/>
      <c r="F316" s="74"/>
      <c r="G316" s="74"/>
      <c r="H316" s="74"/>
      <c r="I316" s="74"/>
      <c r="J316" s="74"/>
      <c r="K316" s="74"/>
      <c r="L316" s="74"/>
      <c r="M316" s="74"/>
    </row>
    <row r="317" spans="1:13" ht="14.45" customHeight="1" thickBot="1">
      <c r="A317" s="332">
        <v>3</v>
      </c>
      <c r="B317" s="333"/>
      <c r="C317" s="350" t="s">
        <v>195</v>
      </c>
      <c r="D317" s="351"/>
      <c r="E317" s="351"/>
      <c r="F317" s="351"/>
      <c r="G317" s="351"/>
      <c r="H317" s="352"/>
      <c r="I317" s="350"/>
      <c r="J317" s="353"/>
    </row>
    <row r="318" spans="1:13" ht="15">
      <c r="A318" s="289">
        <v>169</v>
      </c>
      <c r="B318" s="72">
        <v>3.1</v>
      </c>
      <c r="C318" s="55" t="s">
        <v>310</v>
      </c>
      <c r="D318" s="55" t="s">
        <v>43</v>
      </c>
      <c r="E318" s="311" t="s">
        <v>196</v>
      </c>
      <c r="F318" s="311"/>
      <c r="G318" s="55" t="s">
        <v>201</v>
      </c>
      <c r="H318" s="56">
        <v>7</v>
      </c>
      <c r="I318" s="57">
        <v>110900</v>
      </c>
      <c r="J318" s="58">
        <f>ROUND(I318*H318,0)</f>
        <v>776300</v>
      </c>
    </row>
    <row r="319" spans="1:13" ht="15">
      <c r="A319" s="270">
        <v>170</v>
      </c>
      <c r="B319" s="271">
        <v>3.2</v>
      </c>
      <c r="C319" s="273" t="s">
        <v>310</v>
      </c>
      <c r="D319" s="259" t="s">
        <v>43</v>
      </c>
      <c r="E319" s="312" t="s">
        <v>197</v>
      </c>
      <c r="F319" s="312"/>
      <c r="G319" s="5" t="s">
        <v>201</v>
      </c>
      <c r="H319" s="9">
        <v>7</v>
      </c>
      <c r="I319" s="10">
        <f>I28</f>
        <v>450</v>
      </c>
      <c r="J319" s="37">
        <f>ROUND(I319*H319,0)*K319</f>
        <v>94500</v>
      </c>
      <c r="K319">
        <f>K314</f>
        <v>30</v>
      </c>
    </row>
    <row r="320" spans="1:13" ht="15.75" thickBot="1">
      <c r="A320" s="278">
        <v>171</v>
      </c>
      <c r="B320" s="300">
        <v>3.3</v>
      </c>
      <c r="C320" s="301" t="s">
        <v>310</v>
      </c>
      <c r="D320" s="301" t="s">
        <v>67</v>
      </c>
      <c r="E320" s="315" t="s">
        <v>198</v>
      </c>
      <c r="F320" s="315"/>
      <c r="G320" s="301" t="s">
        <v>206</v>
      </c>
      <c r="H320" s="302">
        <v>1150</v>
      </c>
      <c r="I320" s="303">
        <v>3229.2595471508766</v>
      </c>
      <c r="J320" s="304">
        <f t="shared" ref="J320" si="28">ROUND(I320*H320,0)</f>
        <v>3713648</v>
      </c>
    </row>
    <row r="321" spans="1:23" ht="13.9" customHeight="1" thickBot="1">
      <c r="A321" s="330" t="s">
        <v>199</v>
      </c>
      <c r="B321" s="331"/>
      <c r="C321" s="331"/>
      <c r="D321" s="331"/>
      <c r="E321" s="331"/>
      <c r="F321" s="331"/>
      <c r="G321" s="331"/>
      <c r="H321" s="331"/>
      <c r="I321" s="316">
        <f>SUM(J318:J320)</f>
        <v>4584448</v>
      </c>
      <c r="J321" s="317"/>
    </row>
    <row r="322" spans="1:23" ht="14.45" customHeight="1" thickBot="1">
      <c r="A322" s="323" t="s">
        <v>22</v>
      </c>
      <c r="B322" s="324"/>
      <c r="C322" s="324"/>
      <c r="D322" s="324"/>
      <c r="E322" s="324"/>
      <c r="F322" s="324"/>
      <c r="G322" s="324"/>
      <c r="H322" s="324"/>
      <c r="I322" s="318">
        <f>I321+I315+I303</f>
        <v>6866574</v>
      </c>
      <c r="J322" s="319"/>
    </row>
    <row r="323" spans="1:23" ht="4.9000000000000004" customHeight="1" thickBot="1">
      <c r="B323" s="18"/>
      <c r="C323" s="81"/>
      <c r="D323" s="81"/>
      <c r="E323" s="18"/>
      <c r="F323" s="18"/>
      <c r="G323" s="18"/>
      <c r="H323" s="18"/>
      <c r="I323" s="19"/>
      <c r="J323" s="19"/>
    </row>
    <row r="324" spans="1:23" ht="13.9" customHeight="1">
      <c r="A324" s="658" t="s">
        <v>211</v>
      </c>
      <c r="B324" s="659"/>
      <c r="C324" s="659"/>
      <c r="D324" s="659"/>
      <c r="E324" s="659"/>
      <c r="F324" s="659"/>
      <c r="G324" s="659"/>
      <c r="H324" s="660"/>
      <c r="I324" s="650"/>
      <c r="J324" s="651"/>
    </row>
    <row r="325" spans="1:23" ht="30">
      <c r="A325" s="328" t="s">
        <v>235</v>
      </c>
      <c r="B325" s="271" t="s">
        <v>36</v>
      </c>
      <c r="C325" s="395" t="s">
        <v>309</v>
      </c>
      <c r="D325" s="395"/>
      <c r="E325" s="322" t="s">
        <v>1</v>
      </c>
      <c r="F325" s="322"/>
      <c r="G325" s="342" t="s">
        <v>2</v>
      </c>
      <c r="H325" s="342" t="s">
        <v>3</v>
      </c>
      <c r="I325" s="322" t="str">
        <f>I294</f>
        <v>VALOR UNITARIO</v>
      </c>
      <c r="J325" s="378" t="s">
        <v>4</v>
      </c>
    </row>
    <row r="326" spans="1:23" ht="13.9" customHeight="1" thickBot="1">
      <c r="A326" s="329"/>
      <c r="B326" s="275">
        <v>1</v>
      </c>
      <c r="C326" s="80" t="s">
        <v>307</v>
      </c>
      <c r="D326" s="80" t="s">
        <v>308</v>
      </c>
      <c r="E326" s="368" t="s">
        <v>187</v>
      </c>
      <c r="F326" s="368"/>
      <c r="G326" s="454"/>
      <c r="H326" s="454"/>
      <c r="I326" s="342"/>
      <c r="J326" s="344"/>
    </row>
    <row r="327" spans="1:23" ht="15">
      <c r="A327" s="289">
        <v>172</v>
      </c>
      <c r="B327" s="276">
        <v>1.1000000000000001</v>
      </c>
      <c r="C327" s="290" t="s">
        <v>163</v>
      </c>
      <c r="D327" s="263" t="s">
        <v>310</v>
      </c>
      <c r="E327" s="311" t="s">
        <v>162</v>
      </c>
      <c r="F327" s="311"/>
      <c r="G327" s="48" t="s">
        <v>203</v>
      </c>
      <c r="H327" s="54">
        <v>22</v>
      </c>
      <c r="I327" s="86">
        <v>2649</v>
      </c>
      <c r="J327" s="87">
        <f>ROUND(I327*H327,0)</f>
        <v>58278</v>
      </c>
    </row>
    <row r="328" spans="1:23" ht="15">
      <c r="A328" s="270">
        <v>173</v>
      </c>
      <c r="B328" s="271">
        <v>1.2</v>
      </c>
      <c r="C328" s="273" t="s">
        <v>310</v>
      </c>
      <c r="D328" s="259" t="s">
        <v>67</v>
      </c>
      <c r="E328" s="372" t="s">
        <v>63</v>
      </c>
      <c r="F328" s="372"/>
      <c r="G328" s="5" t="s">
        <v>203</v>
      </c>
      <c r="H328" s="13">
        <v>22</v>
      </c>
      <c r="I328" s="16">
        <v>9073.0374112961399</v>
      </c>
      <c r="J328" s="17">
        <f t="shared" ref="J328:J333" si="29">ROUND(I328*H328,0)</f>
        <v>199607</v>
      </c>
    </row>
    <row r="329" spans="1:23" ht="15">
      <c r="A329" s="270">
        <v>174</v>
      </c>
      <c r="B329" s="271">
        <v>1.3</v>
      </c>
      <c r="C329" s="273" t="s">
        <v>65</v>
      </c>
      <c r="D329" s="259" t="s">
        <v>310</v>
      </c>
      <c r="E329" s="312" t="s">
        <v>64</v>
      </c>
      <c r="F329" s="312"/>
      <c r="G329" s="5" t="s">
        <v>203</v>
      </c>
      <c r="H329" s="13">
        <v>22</v>
      </c>
      <c r="I329" s="16">
        <v>11043</v>
      </c>
      <c r="J329" s="17">
        <f t="shared" si="29"/>
        <v>242946</v>
      </c>
    </row>
    <row r="330" spans="1:23" ht="15">
      <c r="A330" s="270">
        <v>175</v>
      </c>
      <c r="B330" s="271">
        <v>1.4</v>
      </c>
      <c r="C330" s="273" t="s">
        <v>164</v>
      </c>
      <c r="D330" s="259" t="s">
        <v>310</v>
      </c>
      <c r="E330" s="372" t="s">
        <v>165</v>
      </c>
      <c r="F330" s="372"/>
      <c r="G330" s="5" t="s">
        <v>203</v>
      </c>
      <c r="H330" s="13">
        <v>22</v>
      </c>
      <c r="I330" s="16">
        <v>48023</v>
      </c>
      <c r="J330" s="17">
        <f t="shared" si="29"/>
        <v>1056506</v>
      </c>
    </row>
    <row r="331" spans="1:23" ht="15">
      <c r="A331" s="270">
        <v>176</v>
      </c>
      <c r="B331" s="271">
        <v>1.5</v>
      </c>
      <c r="C331" s="273" t="s">
        <v>310</v>
      </c>
      <c r="D331" s="259" t="s">
        <v>43</v>
      </c>
      <c r="E331" s="372" t="s">
        <v>167</v>
      </c>
      <c r="F331" s="372"/>
      <c r="G331" s="5" t="s">
        <v>32</v>
      </c>
      <c r="H331" s="13">
        <v>50</v>
      </c>
      <c r="I331" s="16">
        <v>2264</v>
      </c>
      <c r="J331" s="17">
        <f t="shared" si="29"/>
        <v>113200</v>
      </c>
    </row>
    <row r="332" spans="1:23" ht="15">
      <c r="A332" s="270">
        <v>177</v>
      </c>
      <c r="B332" s="271">
        <v>1.6</v>
      </c>
      <c r="C332" s="273" t="s">
        <v>310</v>
      </c>
      <c r="D332" s="259" t="s">
        <v>43</v>
      </c>
      <c r="E332" s="349" t="s">
        <v>218</v>
      </c>
      <c r="F332" s="312"/>
      <c r="G332" s="5" t="s">
        <v>148</v>
      </c>
      <c r="H332" s="13">
        <v>22</v>
      </c>
      <c r="I332" s="16">
        <f>I28</f>
        <v>450</v>
      </c>
      <c r="J332" s="17">
        <f>ROUND(I332*H332,0)*K332</f>
        <v>297000</v>
      </c>
      <c r="K332">
        <f>K319</f>
        <v>30</v>
      </c>
    </row>
    <row r="333" spans="1:23" ht="15.75" thickBot="1">
      <c r="A333" s="278">
        <v>178</v>
      </c>
      <c r="B333" s="275">
        <v>1.7</v>
      </c>
      <c r="C333" s="80" t="s">
        <v>310</v>
      </c>
      <c r="D333" s="262" t="s">
        <v>67</v>
      </c>
      <c r="E333" s="315" t="s">
        <v>166</v>
      </c>
      <c r="F333" s="315"/>
      <c r="G333" s="14" t="s">
        <v>148</v>
      </c>
      <c r="H333" s="38">
        <v>22</v>
      </c>
      <c r="I333" s="307">
        <v>3229.2595471508766</v>
      </c>
      <c r="J333" s="308">
        <f t="shared" si="29"/>
        <v>71044</v>
      </c>
    </row>
    <row r="334" spans="1:23" ht="14.45" customHeight="1" thickBot="1">
      <c r="A334" s="363" t="s">
        <v>188</v>
      </c>
      <c r="B334" s="364"/>
      <c r="C334" s="364"/>
      <c r="D334" s="364"/>
      <c r="E334" s="364"/>
      <c r="F334" s="364"/>
      <c r="G334" s="364"/>
      <c r="H334" s="364"/>
      <c r="I334" s="361">
        <f>SUM(J327:J333)</f>
        <v>2038581</v>
      </c>
      <c r="J334" s="362"/>
    </row>
    <row r="335" spans="1:23" ht="4.9000000000000004" customHeight="1" thickBot="1">
      <c r="A335" s="74"/>
      <c r="B335" s="74"/>
      <c r="C335" s="281"/>
      <c r="D335" s="281"/>
      <c r="E335" s="74"/>
      <c r="F335" s="74"/>
      <c r="G335" s="74"/>
      <c r="H335" s="74"/>
      <c r="I335" s="74"/>
      <c r="J335" s="74"/>
      <c r="K335" s="74"/>
      <c r="L335" s="74"/>
      <c r="M335" s="74"/>
      <c r="N335" s="74"/>
      <c r="O335" s="74"/>
      <c r="P335" s="74"/>
      <c r="Q335" s="74"/>
      <c r="R335" s="74"/>
      <c r="S335" s="74"/>
      <c r="T335" s="74"/>
      <c r="U335" s="74"/>
      <c r="V335" s="74"/>
      <c r="W335" s="74"/>
    </row>
    <row r="336" spans="1:23" ht="14.45" customHeight="1" thickBot="1">
      <c r="A336" s="332">
        <v>2</v>
      </c>
      <c r="B336" s="333"/>
      <c r="C336" s="350" t="s">
        <v>226</v>
      </c>
      <c r="D336" s="351"/>
      <c r="E336" s="351"/>
      <c r="F336" s="351"/>
      <c r="G336" s="351"/>
      <c r="H336" s="352"/>
      <c r="I336" s="350"/>
      <c r="J336" s="353"/>
    </row>
    <row r="337" spans="1:11" ht="15">
      <c r="A337" s="289">
        <v>179</v>
      </c>
      <c r="B337" s="276">
        <v>2.1</v>
      </c>
      <c r="C337" s="290" t="s">
        <v>50</v>
      </c>
      <c r="D337" s="263" t="s">
        <v>310</v>
      </c>
      <c r="E337" s="311" t="s">
        <v>179</v>
      </c>
      <c r="F337" s="311"/>
      <c r="G337" s="48" t="s">
        <v>110</v>
      </c>
      <c r="H337" s="54">
        <v>2</v>
      </c>
      <c r="I337" s="50">
        <v>126628</v>
      </c>
      <c r="J337" s="51">
        <f>ROUND(I337*H337,0)</f>
        <v>253256</v>
      </c>
    </row>
    <row r="338" spans="1:11" ht="15">
      <c r="A338" s="270">
        <v>180</v>
      </c>
      <c r="B338" s="271">
        <v>2.2000000000000002</v>
      </c>
      <c r="C338" s="273" t="s">
        <v>310</v>
      </c>
      <c r="D338" s="259" t="s">
        <v>43</v>
      </c>
      <c r="E338" s="312" t="s">
        <v>180</v>
      </c>
      <c r="F338" s="312"/>
      <c r="G338" s="5" t="s">
        <v>110</v>
      </c>
      <c r="H338" s="13">
        <v>2</v>
      </c>
      <c r="I338" s="16">
        <f>I28</f>
        <v>450</v>
      </c>
      <c r="J338" s="7">
        <f>ROUND(I338*H338,0)*K338</f>
        <v>27000</v>
      </c>
      <c r="K338">
        <f>K332</f>
        <v>30</v>
      </c>
    </row>
    <row r="339" spans="1:11" ht="15">
      <c r="A339" s="270">
        <v>181</v>
      </c>
      <c r="B339" s="271">
        <v>2.2999999999999998</v>
      </c>
      <c r="C339" s="273" t="s">
        <v>310</v>
      </c>
      <c r="D339" s="259" t="s">
        <v>39</v>
      </c>
      <c r="E339" s="312" t="s">
        <v>181</v>
      </c>
      <c r="F339" s="312"/>
      <c r="G339" s="5" t="s">
        <v>204</v>
      </c>
      <c r="H339" s="13">
        <v>2</v>
      </c>
      <c r="I339" s="6">
        <v>12917.038188603507</v>
      </c>
      <c r="J339" s="7">
        <f t="shared" ref="J339:J345" si="30">ROUND(I339*H339,0)</f>
        <v>25834</v>
      </c>
    </row>
    <row r="340" spans="1:11" ht="15">
      <c r="A340" s="270">
        <v>182</v>
      </c>
      <c r="B340" s="271">
        <v>2.4</v>
      </c>
      <c r="C340" s="273" t="s">
        <v>310</v>
      </c>
      <c r="D340" s="259" t="s">
        <v>43</v>
      </c>
      <c r="E340" s="312" t="s">
        <v>182</v>
      </c>
      <c r="F340" s="312"/>
      <c r="G340" s="5" t="s">
        <v>75</v>
      </c>
      <c r="H340" s="13">
        <v>18</v>
      </c>
      <c r="I340" s="6">
        <v>1900</v>
      </c>
      <c r="J340" s="7">
        <f t="shared" si="30"/>
        <v>34200</v>
      </c>
    </row>
    <row r="341" spans="1:11" ht="15">
      <c r="A341" s="270">
        <v>183</v>
      </c>
      <c r="B341" s="271">
        <v>2.5</v>
      </c>
      <c r="C341" s="273" t="s">
        <v>310</v>
      </c>
      <c r="D341" s="259" t="s">
        <v>43</v>
      </c>
      <c r="E341" s="349" t="s">
        <v>219</v>
      </c>
      <c r="F341" s="312"/>
      <c r="G341" s="5" t="s">
        <v>110</v>
      </c>
      <c r="H341" s="13">
        <v>5</v>
      </c>
      <c r="I341" s="16">
        <f>I28</f>
        <v>450</v>
      </c>
      <c r="J341" s="7">
        <f>ROUND(I341*H341,0)*K341</f>
        <v>67500</v>
      </c>
      <c r="K341">
        <f>K338</f>
        <v>30</v>
      </c>
    </row>
    <row r="342" spans="1:11" ht="15">
      <c r="A342" s="270">
        <v>184</v>
      </c>
      <c r="B342" s="271">
        <v>2.6</v>
      </c>
      <c r="C342" s="273" t="s">
        <v>310</v>
      </c>
      <c r="D342" s="259" t="s">
        <v>43</v>
      </c>
      <c r="E342" s="312" t="s">
        <v>184</v>
      </c>
      <c r="F342" s="312"/>
      <c r="G342" s="5" t="s">
        <v>110</v>
      </c>
      <c r="H342" s="13">
        <v>50</v>
      </c>
      <c r="I342" s="6">
        <v>600</v>
      </c>
      <c r="J342" s="7">
        <f t="shared" si="30"/>
        <v>30000</v>
      </c>
    </row>
    <row r="343" spans="1:11" ht="15">
      <c r="A343" s="270">
        <v>185</v>
      </c>
      <c r="B343" s="271">
        <v>2.7</v>
      </c>
      <c r="C343" s="273" t="s">
        <v>310</v>
      </c>
      <c r="D343" s="259" t="s">
        <v>43</v>
      </c>
      <c r="E343" s="312" t="s">
        <v>183</v>
      </c>
      <c r="F343" s="312"/>
      <c r="G343" s="5" t="s">
        <v>31</v>
      </c>
      <c r="H343" s="13">
        <v>50</v>
      </c>
      <c r="I343" s="6">
        <v>4361</v>
      </c>
      <c r="J343" s="7">
        <f t="shared" si="30"/>
        <v>218050</v>
      </c>
    </row>
    <row r="344" spans="1:11" ht="15">
      <c r="A344" s="270">
        <v>186</v>
      </c>
      <c r="B344" s="271">
        <v>2.8</v>
      </c>
      <c r="C344" s="273" t="s">
        <v>310</v>
      </c>
      <c r="D344" s="259" t="s">
        <v>43</v>
      </c>
      <c r="E344" s="312" t="s">
        <v>185</v>
      </c>
      <c r="F344" s="312"/>
      <c r="G344" s="5" t="s">
        <v>110</v>
      </c>
      <c r="H344" s="13">
        <v>5</v>
      </c>
      <c r="I344" s="6">
        <v>15000</v>
      </c>
      <c r="J344" s="7">
        <f t="shared" si="30"/>
        <v>75000</v>
      </c>
    </row>
    <row r="345" spans="1:11" ht="15.75" thickBot="1">
      <c r="A345" s="278">
        <v>187</v>
      </c>
      <c r="B345" s="275">
        <v>2.9</v>
      </c>
      <c r="C345" s="80" t="s">
        <v>310</v>
      </c>
      <c r="D345" s="262" t="s">
        <v>39</v>
      </c>
      <c r="E345" s="313" t="s">
        <v>186</v>
      </c>
      <c r="F345" s="313"/>
      <c r="G345" s="14" t="s">
        <v>110</v>
      </c>
      <c r="H345" s="38">
        <v>1</v>
      </c>
      <c r="I345" s="15">
        <v>16146.297735754382</v>
      </c>
      <c r="J345" s="39">
        <f t="shared" si="30"/>
        <v>16146</v>
      </c>
    </row>
    <row r="346" spans="1:11" ht="13.9" customHeight="1" thickBot="1">
      <c r="A346" s="363" t="s">
        <v>141</v>
      </c>
      <c r="B346" s="364"/>
      <c r="C346" s="364"/>
      <c r="D346" s="364"/>
      <c r="E346" s="364"/>
      <c r="F346" s="364"/>
      <c r="G346" s="364"/>
      <c r="H346" s="364"/>
      <c r="I346" s="361">
        <f>SUM(J337:J345)</f>
        <v>746986</v>
      </c>
      <c r="J346" s="362"/>
    </row>
    <row r="347" spans="1:11" ht="4.9000000000000004" customHeight="1" thickBot="1">
      <c r="A347" s="74"/>
      <c r="B347" s="74"/>
      <c r="C347" s="281"/>
      <c r="D347" s="281"/>
      <c r="E347" s="74"/>
      <c r="F347" s="74"/>
      <c r="G347" s="74"/>
      <c r="H347" s="74"/>
      <c r="I347" s="74"/>
      <c r="J347" s="74"/>
      <c r="K347" s="74"/>
    </row>
    <row r="348" spans="1:11" ht="14.45" customHeight="1" thickBot="1">
      <c r="A348" s="332">
        <v>3</v>
      </c>
      <c r="B348" s="333"/>
      <c r="C348" s="350" t="s">
        <v>190</v>
      </c>
      <c r="D348" s="351"/>
      <c r="E348" s="351"/>
      <c r="F348" s="351"/>
      <c r="G348" s="351"/>
      <c r="H348" s="352"/>
      <c r="I348" s="350"/>
      <c r="J348" s="353"/>
    </row>
    <row r="349" spans="1:11" ht="27.6" customHeight="1">
      <c r="A349" s="289">
        <v>188</v>
      </c>
      <c r="B349" s="276">
        <v>3.1</v>
      </c>
      <c r="C349" s="290" t="s">
        <v>310</v>
      </c>
      <c r="D349" s="263" t="s">
        <v>43</v>
      </c>
      <c r="E349" s="311" t="s">
        <v>177</v>
      </c>
      <c r="F349" s="311"/>
      <c r="G349" s="48" t="s">
        <v>75</v>
      </c>
      <c r="H349" s="49">
        <v>33.333333333333336</v>
      </c>
      <c r="I349" s="50">
        <v>7760</v>
      </c>
      <c r="J349" s="51">
        <f>ROUND(I349*H349,0)</f>
        <v>258667</v>
      </c>
    </row>
    <row r="350" spans="1:11" ht="27" customHeight="1">
      <c r="A350" s="270">
        <v>189</v>
      </c>
      <c r="B350" s="271">
        <v>3.2</v>
      </c>
      <c r="C350" s="273" t="s">
        <v>310</v>
      </c>
      <c r="D350" s="259" t="s">
        <v>39</v>
      </c>
      <c r="E350" s="312" t="s">
        <v>178</v>
      </c>
      <c r="F350" s="312"/>
      <c r="G350" s="5" t="s">
        <v>110</v>
      </c>
      <c r="H350" s="13">
        <v>2</v>
      </c>
      <c r="I350" s="6">
        <v>8320</v>
      </c>
      <c r="J350" s="7">
        <f t="shared" ref="J350:J356" si="31">ROUND(I350*H350,0)</f>
        <v>16640</v>
      </c>
    </row>
    <row r="351" spans="1:11" ht="15">
      <c r="A351" s="270">
        <v>190</v>
      </c>
      <c r="B351" s="271">
        <v>3.3</v>
      </c>
      <c r="C351" s="273" t="s">
        <v>310</v>
      </c>
      <c r="D351" s="259" t="s">
        <v>39</v>
      </c>
      <c r="E351" s="312" t="s">
        <v>151</v>
      </c>
      <c r="F351" s="312"/>
      <c r="G351" s="5" t="s">
        <v>75</v>
      </c>
      <c r="H351" s="13">
        <v>100</v>
      </c>
      <c r="I351" s="6">
        <v>2716.5</v>
      </c>
      <c r="J351" s="7">
        <f t="shared" si="31"/>
        <v>271650</v>
      </c>
    </row>
    <row r="352" spans="1:11" ht="15">
      <c r="A352" s="270">
        <v>191</v>
      </c>
      <c r="B352" s="271">
        <v>3.4</v>
      </c>
      <c r="C352" s="273" t="s">
        <v>310</v>
      </c>
      <c r="D352" s="259" t="s">
        <v>43</v>
      </c>
      <c r="E352" s="312" t="s">
        <v>152</v>
      </c>
      <c r="F352" s="312"/>
      <c r="G352" s="5" t="s">
        <v>75</v>
      </c>
      <c r="H352" s="13">
        <v>100</v>
      </c>
      <c r="I352" s="6">
        <v>9687.7786414526308</v>
      </c>
      <c r="J352" s="7">
        <f t="shared" si="31"/>
        <v>968778</v>
      </c>
    </row>
    <row r="353" spans="1:11" ht="15">
      <c r="A353" s="270">
        <v>192</v>
      </c>
      <c r="B353" s="271">
        <v>3.5</v>
      </c>
      <c r="C353" s="273" t="s">
        <v>310</v>
      </c>
      <c r="D353" s="259" t="s">
        <v>43</v>
      </c>
      <c r="E353" s="312" t="s">
        <v>153</v>
      </c>
      <c r="F353" s="312"/>
      <c r="G353" s="5" t="s">
        <v>110</v>
      </c>
      <c r="H353" s="13">
        <v>6</v>
      </c>
      <c r="I353" s="6">
        <v>810</v>
      </c>
      <c r="J353" s="7">
        <f t="shared" si="31"/>
        <v>4860</v>
      </c>
    </row>
    <row r="354" spans="1:11" ht="15">
      <c r="A354" s="270">
        <v>193</v>
      </c>
      <c r="B354" s="271">
        <v>3.6</v>
      </c>
      <c r="C354" s="273" t="s">
        <v>310</v>
      </c>
      <c r="D354" s="259" t="s">
        <v>39</v>
      </c>
      <c r="E354" s="312" t="s">
        <v>155</v>
      </c>
      <c r="F354" s="312"/>
      <c r="G354" s="5" t="s">
        <v>154</v>
      </c>
      <c r="H354" s="5">
        <v>6</v>
      </c>
      <c r="I354" s="6">
        <v>6458.5190943017533</v>
      </c>
      <c r="J354" s="7">
        <f t="shared" si="31"/>
        <v>38751</v>
      </c>
    </row>
    <row r="355" spans="1:11" ht="15">
      <c r="A355" s="270">
        <v>194</v>
      </c>
      <c r="B355" s="271">
        <v>3.7</v>
      </c>
      <c r="C355" s="273" t="s">
        <v>310</v>
      </c>
      <c r="D355" s="259" t="s">
        <v>43</v>
      </c>
      <c r="E355" s="312" t="s">
        <v>156</v>
      </c>
      <c r="F355" s="312"/>
      <c r="G355" s="5" t="s">
        <v>154</v>
      </c>
      <c r="H355" s="5">
        <v>6</v>
      </c>
      <c r="I355" s="6">
        <v>810</v>
      </c>
      <c r="J355" s="7">
        <f t="shared" si="31"/>
        <v>4860</v>
      </c>
    </row>
    <row r="356" spans="1:11" ht="15">
      <c r="A356" s="270">
        <v>195</v>
      </c>
      <c r="B356" s="271">
        <v>3.8</v>
      </c>
      <c r="C356" s="273" t="s">
        <v>310</v>
      </c>
      <c r="D356" s="259" t="s">
        <v>39</v>
      </c>
      <c r="E356" s="312" t="s">
        <v>157</v>
      </c>
      <c r="F356" s="312"/>
      <c r="G356" s="5" t="s">
        <v>154</v>
      </c>
      <c r="H356" s="5">
        <v>6</v>
      </c>
      <c r="I356" s="6">
        <v>6458.5190943017533</v>
      </c>
      <c r="J356" s="7">
        <f t="shared" si="31"/>
        <v>38751</v>
      </c>
    </row>
    <row r="357" spans="1:11" ht="15.75" thickBot="1">
      <c r="A357" s="278">
        <v>196</v>
      </c>
      <c r="B357" s="275">
        <v>3.9</v>
      </c>
      <c r="C357" s="80" t="s">
        <v>310</v>
      </c>
      <c r="D357" s="262" t="s">
        <v>43</v>
      </c>
      <c r="E357" s="346" t="s">
        <v>220</v>
      </c>
      <c r="F357" s="313"/>
      <c r="G357" s="14" t="s">
        <v>110</v>
      </c>
      <c r="H357" s="38">
        <v>10</v>
      </c>
      <c r="I357" s="307">
        <f>I28</f>
        <v>450</v>
      </c>
      <c r="J357" s="39">
        <f>ROUND(I357*H357,0)*K357</f>
        <v>135000</v>
      </c>
      <c r="K357">
        <f>K341</f>
        <v>30</v>
      </c>
    </row>
    <row r="358" spans="1:11" ht="13.9" customHeight="1" thickBot="1">
      <c r="A358" s="330" t="s">
        <v>191</v>
      </c>
      <c r="B358" s="331"/>
      <c r="C358" s="331"/>
      <c r="D358" s="331"/>
      <c r="E358" s="331"/>
      <c r="F358" s="331"/>
      <c r="G358" s="331"/>
      <c r="H358" s="331"/>
      <c r="I358" s="316">
        <f>SUM(J349:J357)</f>
        <v>1737957</v>
      </c>
      <c r="J358" s="317"/>
    </row>
    <row r="359" spans="1:11" ht="4.9000000000000004" customHeight="1" thickBot="1">
      <c r="A359" s="74"/>
      <c r="B359" s="74"/>
      <c r="C359" s="281"/>
      <c r="D359" s="281"/>
      <c r="E359" s="74"/>
      <c r="F359" s="74"/>
      <c r="G359" s="74"/>
      <c r="H359" s="74"/>
      <c r="I359" s="74"/>
      <c r="J359" s="74"/>
      <c r="K359" s="74"/>
    </row>
    <row r="360" spans="1:11" ht="14.45" customHeight="1" thickBot="1">
      <c r="A360" s="332">
        <v>4</v>
      </c>
      <c r="B360" s="333"/>
      <c r="C360" s="350" t="s">
        <v>192</v>
      </c>
      <c r="D360" s="351"/>
      <c r="E360" s="351"/>
      <c r="F360" s="351"/>
      <c r="G360" s="351"/>
      <c r="H360" s="352"/>
      <c r="I360" s="350"/>
      <c r="J360" s="353"/>
    </row>
    <row r="361" spans="1:11" ht="15">
      <c r="A361" s="289">
        <v>197</v>
      </c>
      <c r="B361" s="276">
        <v>4.0999999999999996</v>
      </c>
      <c r="C361" s="290" t="s">
        <v>310</v>
      </c>
      <c r="D361" s="263" t="s">
        <v>67</v>
      </c>
      <c r="E361" s="311" t="s">
        <v>108</v>
      </c>
      <c r="F361" s="311"/>
      <c r="G361" s="48" t="s">
        <v>110</v>
      </c>
      <c r="H361" s="54">
        <v>1</v>
      </c>
      <c r="I361" s="50">
        <v>9687.7786414526308</v>
      </c>
      <c r="J361" s="51">
        <f>ROUND(I361*H361,0)</f>
        <v>9688</v>
      </c>
    </row>
    <row r="362" spans="1:11" ht="26.45" customHeight="1" thickBot="1">
      <c r="A362" s="278">
        <v>198</v>
      </c>
      <c r="B362" s="275">
        <v>4.2</v>
      </c>
      <c r="C362" s="80" t="s">
        <v>111</v>
      </c>
      <c r="D362" s="262" t="s">
        <v>310</v>
      </c>
      <c r="E362" s="346" t="s">
        <v>221</v>
      </c>
      <c r="F362" s="313"/>
      <c r="G362" s="14" t="s">
        <v>110</v>
      </c>
      <c r="H362" s="38">
        <v>1</v>
      </c>
      <c r="I362" s="15">
        <v>438169.01036999997</v>
      </c>
      <c r="J362" s="39">
        <f>ROUND(I362*H362,0)</f>
        <v>438169</v>
      </c>
    </row>
    <row r="363" spans="1:11" ht="13.9" customHeight="1" thickBot="1">
      <c r="A363" s="330" t="s">
        <v>193</v>
      </c>
      <c r="B363" s="331"/>
      <c r="C363" s="331"/>
      <c r="D363" s="331"/>
      <c r="E363" s="331"/>
      <c r="F363" s="331"/>
      <c r="G363" s="331"/>
      <c r="H363" s="331"/>
      <c r="I363" s="316">
        <f>SUM(J361:J362)</f>
        <v>447857</v>
      </c>
      <c r="J363" s="317"/>
    </row>
    <row r="364" spans="1:11" ht="4.9000000000000004" customHeight="1" thickBot="1">
      <c r="A364" s="74"/>
      <c r="B364" s="74"/>
      <c r="C364" s="281"/>
      <c r="D364" s="281"/>
      <c r="E364" s="74"/>
      <c r="F364" s="74"/>
      <c r="G364" s="74"/>
      <c r="H364" s="74"/>
      <c r="I364" s="74"/>
      <c r="J364" s="74"/>
      <c r="K364" s="74"/>
    </row>
    <row r="365" spans="1:11" ht="14.45" customHeight="1" thickBot="1">
      <c r="A365" s="332">
        <v>5</v>
      </c>
      <c r="B365" s="333"/>
      <c r="C365" s="350" t="s">
        <v>195</v>
      </c>
      <c r="D365" s="351"/>
      <c r="E365" s="351"/>
      <c r="F365" s="351"/>
      <c r="G365" s="351"/>
      <c r="H365" s="352"/>
      <c r="I365" s="350"/>
      <c r="J365" s="353"/>
    </row>
    <row r="366" spans="1:11" ht="15">
      <c r="A366" s="289">
        <v>199</v>
      </c>
      <c r="B366" s="72">
        <v>5.0999999999999996</v>
      </c>
      <c r="C366" s="55" t="s">
        <v>310</v>
      </c>
      <c r="D366" s="55" t="s">
        <v>43</v>
      </c>
      <c r="E366" s="311" t="s">
        <v>196</v>
      </c>
      <c r="F366" s="311"/>
      <c r="G366" s="55" t="s">
        <v>201</v>
      </c>
      <c r="H366" s="56">
        <v>7</v>
      </c>
      <c r="I366" s="57">
        <v>110900</v>
      </c>
      <c r="J366" s="58">
        <f>ROUND(I366*H366,0)</f>
        <v>776300</v>
      </c>
    </row>
    <row r="367" spans="1:11" ht="15">
      <c r="A367" s="270">
        <v>200</v>
      </c>
      <c r="B367" s="271">
        <v>5.2</v>
      </c>
      <c r="C367" s="273" t="s">
        <v>310</v>
      </c>
      <c r="D367" s="259" t="s">
        <v>43</v>
      </c>
      <c r="E367" s="312" t="s">
        <v>197</v>
      </c>
      <c r="F367" s="312"/>
      <c r="G367" s="5" t="s">
        <v>201</v>
      </c>
      <c r="H367" s="9">
        <v>7</v>
      </c>
      <c r="I367" s="10">
        <f>I28</f>
        <v>450</v>
      </c>
      <c r="J367" s="37">
        <f>ROUND(I367*H367,0)*K367</f>
        <v>94500</v>
      </c>
      <c r="K367">
        <f>K357</f>
        <v>30</v>
      </c>
    </row>
    <row r="368" spans="1:11" ht="15.75" thickBot="1">
      <c r="A368" s="278">
        <v>201</v>
      </c>
      <c r="B368" s="300">
        <v>5.3</v>
      </c>
      <c r="C368" s="301" t="s">
        <v>310</v>
      </c>
      <c r="D368" s="301" t="s">
        <v>200</v>
      </c>
      <c r="E368" s="315" t="s">
        <v>198</v>
      </c>
      <c r="F368" s="315"/>
      <c r="G368" s="301" t="s">
        <v>206</v>
      </c>
      <c r="H368" s="310">
        <v>1231.0841237259342</v>
      </c>
      <c r="I368" s="303">
        <v>3229.2595471508766</v>
      </c>
      <c r="J368" s="304">
        <f t="shared" ref="J368" si="32">ROUND(I368*H368,0)</f>
        <v>3975490</v>
      </c>
    </row>
    <row r="369" spans="1:13" ht="13.9" customHeight="1" thickBot="1">
      <c r="A369" s="330" t="s">
        <v>199</v>
      </c>
      <c r="B369" s="331"/>
      <c r="C369" s="331"/>
      <c r="D369" s="331"/>
      <c r="E369" s="331"/>
      <c r="F369" s="331"/>
      <c r="G369" s="331"/>
      <c r="H369" s="331"/>
      <c r="I369" s="316">
        <f>SUM(J366:J368)</f>
        <v>4846290</v>
      </c>
      <c r="J369" s="317"/>
    </row>
    <row r="370" spans="1:13" ht="4.9000000000000004" customHeight="1" thickBot="1">
      <c r="A370" s="74"/>
      <c r="B370" s="74"/>
      <c r="C370" s="281"/>
      <c r="D370" s="281"/>
      <c r="E370" s="74"/>
      <c r="F370" s="74"/>
      <c r="G370" s="74"/>
      <c r="H370" s="74"/>
      <c r="I370" s="74"/>
      <c r="J370" s="74"/>
      <c r="K370" s="74"/>
    </row>
    <row r="371" spans="1:13" ht="13.9" customHeight="1">
      <c r="A371" s="373">
        <v>1</v>
      </c>
      <c r="B371" s="366"/>
      <c r="C371" s="387" t="s">
        <v>130</v>
      </c>
      <c r="D371" s="388"/>
      <c r="E371" s="388"/>
      <c r="F371" s="388"/>
      <c r="G371" s="388"/>
      <c r="H371" s="389"/>
      <c r="I371" s="387"/>
      <c r="J371" s="401"/>
    </row>
    <row r="372" spans="1:13" ht="145.15" customHeight="1">
      <c r="A372" s="270">
        <v>202</v>
      </c>
      <c r="B372" s="271">
        <v>1.1000000000000001</v>
      </c>
      <c r="C372" s="273" t="s">
        <v>122</v>
      </c>
      <c r="D372" s="273" t="s">
        <v>310</v>
      </c>
      <c r="E372" s="358" t="s">
        <v>120</v>
      </c>
      <c r="F372" s="358"/>
      <c r="G372" s="8" t="s">
        <v>121</v>
      </c>
      <c r="H372" s="8">
        <v>110</v>
      </c>
      <c r="I372" s="29">
        <v>201765</v>
      </c>
      <c r="J372" s="30">
        <f>ROUND(I372*H372,0)</f>
        <v>22194150</v>
      </c>
    </row>
    <row r="373" spans="1:13" ht="13.9" customHeight="1">
      <c r="A373" s="398" t="s">
        <v>131</v>
      </c>
      <c r="B373" s="322"/>
      <c r="C373" s="322"/>
      <c r="D373" s="322"/>
      <c r="E373" s="322"/>
      <c r="F373" s="322"/>
      <c r="G373" s="322"/>
      <c r="H373" s="322"/>
      <c r="I373" s="396">
        <f>SUM(J372)</f>
        <v>22194150</v>
      </c>
      <c r="J373" s="397"/>
    </row>
    <row r="374" spans="1:13" ht="4.9000000000000004" customHeight="1">
      <c r="A374" s="285"/>
      <c r="B374" s="74"/>
      <c r="C374" s="281"/>
      <c r="D374" s="281"/>
      <c r="E374" s="74"/>
      <c r="F374" s="74"/>
      <c r="G374" s="74"/>
      <c r="H374" s="74"/>
      <c r="I374" s="74"/>
      <c r="J374" s="74"/>
      <c r="K374" s="74"/>
      <c r="L374" s="74"/>
      <c r="M374" s="74"/>
    </row>
    <row r="375" spans="1:13" ht="14.45" customHeight="1" thickBot="1">
      <c r="A375" s="399" t="s">
        <v>189</v>
      </c>
      <c r="B375" s="400"/>
      <c r="C375" s="400"/>
      <c r="D375" s="400"/>
      <c r="E375" s="400"/>
      <c r="F375" s="400"/>
      <c r="G375" s="400"/>
      <c r="H375" s="400"/>
      <c r="I375" s="320">
        <f>I373+I369+I363+I358+I346+I334</f>
        <v>32011821</v>
      </c>
      <c r="J375" s="321"/>
    </row>
    <row r="376" spans="1:13" ht="15.75" thickBot="1">
      <c r="B376" s="18"/>
      <c r="C376" s="81"/>
      <c r="D376" s="81"/>
      <c r="E376" s="18"/>
      <c r="F376" s="18"/>
      <c r="G376" s="18"/>
      <c r="H376" s="18"/>
      <c r="I376" s="19"/>
      <c r="J376" s="19"/>
    </row>
    <row r="377" spans="1:13" ht="13.5" thickBot="1">
      <c r="A377" s="470" t="s">
        <v>312</v>
      </c>
      <c r="B377" s="471"/>
      <c r="C377" s="471"/>
      <c r="D377" s="471"/>
      <c r="E377" s="471"/>
      <c r="F377" s="471"/>
      <c r="G377" s="471"/>
      <c r="H377" s="471"/>
      <c r="I377" s="472">
        <f>I375+I322+I291+I236+I195+I182+I156+I117+I66+I31</f>
        <v>250000000</v>
      </c>
      <c r="J377" s="473"/>
    </row>
    <row r="378" spans="1:13" ht="13.5" thickBot="1">
      <c r="A378" s="287"/>
      <c r="B378" s="287"/>
      <c r="C378" s="287"/>
      <c r="D378" s="287"/>
      <c r="E378" s="287"/>
      <c r="F378" s="287"/>
      <c r="G378" s="287"/>
      <c r="H378" s="287"/>
      <c r="I378" s="287"/>
      <c r="J378" s="288"/>
    </row>
    <row r="379" spans="1:13">
      <c r="A379" s="74"/>
      <c r="B379" s="74"/>
      <c r="C379" s="74"/>
      <c r="D379" s="74"/>
      <c r="E379" s="474"/>
      <c r="F379" s="475"/>
      <c r="G379" s="475"/>
      <c r="H379" s="476"/>
      <c r="I379" s="465"/>
      <c r="J379" s="466"/>
    </row>
    <row r="380" spans="1:13">
      <c r="A380" s="74"/>
      <c r="B380" s="74"/>
      <c r="C380" s="74"/>
      <c r="D380" s="74"/>
      <c r="E380" s="457"/>
      <c r="F380" s="458"/>
      <c r="G380" s="458"/>
      <c r="H380" s="459"/>
      <c r="I380" s="467"/>
      <c r="J380" s="468"/>
    </row>
    <row r="381" spans="1:13">
      <c r="A381" s="74"/>
      <c r="B381" s="74"/>
      <c r="C381" s="74"/>
      <c r="D381" s="74"/>
      <c r="E381" s="457"/>
      <c r="F381" s="458"/>
      <c r="G381" s="458"/>
      <c r="H381" s="459"/>
      <c r="I381" s="467"/>
      <c r="J381" s="468"/>
    </row>
    <row r="382" spans="1:13">
      <c r="A382" s="74"/>
      <c r="B382" s="74"/>
      <c r="C382" s="74"/>
      <c r="D382" s="74"/>
      <c r="E382" s="457" t="s">
        <v>250</v>
      </c>
      <c r="F382" s="458"/>
      <c r="G382" s="458"/>
      <c r="H382" s="459"/>
      <c r="I382" s="469">
        <f>I377</f>
        <v>250000000</v>
      </c>
      <c r="J382" s="468"/>
    </row>
    <row r="383" spans="1:13">
      <c r="A383" s="74"/>
      <c r="B383" s="74"/>
      <c r="C383" s="74"/>
      <c r="D383" s="74"/>
      <c r="E383" s="457"/>
      <c r="F383" s="458"/>
      <c r="G383" s="458"/>
      <c r="H383" s="459"/>
      <c r="I383" s="467"/>
      <c r="J383" s="468"/>
    </row>
    <row r="384" spans="1:13">
      <c r="A384" s="74"/>
      <c r="B384" s="74"/>
      <c r="C384" s="74"/>
      <c r="D384" s="74"/>
      <c r="E384" s="457"/>
      <c r="F384" s="458"/>
      <c r="G384" s="458"/>
      <c r="H384" s="459"/>
      <c r="I384" s="467"/>
      <c r="J384" s="468"/>
    </row>
    <row r="385" spans="1:10">
      <c r="A385" s="74"/>
      <c r="B385" s="74"/>
      <c r="C385" s="74"/>
      <c r="D385" s="74"/>
      <c r="E385" s="457"/>
      <c r="F385" s="458"/>
      <c r="G385" s="458"/>
      <c r="H385" s="459"/>
      <c r="I385" s="467"/>
      <c r="J385" s="468"/>
    </row>
    <row r="386" spans="1:10" ht="13.5" thickBot="1">
      <c r="A386" s="74"/>
      <c r="B386" s="74"/>
      <c r="C386" s="74"/>
      <c r="D386" s="74"/>
      <c r="E386" s="460" t="s">
        <v>4</v>
      </c>
      <c r="F386" s="461"/>
      <c r="G386" s="461"/>
      <c r="H386" s="462"/>
      <c r="I386" s="463">
        <f>I382</f>
        <v>250000000</v>
      </c>
      <c r="J386" s="464"/>
    </row>
    <row r="387" spans="1:10" ht="15.75" thickBot="1">
      <c r="B387" s="75"/>
      <c r="C387" s="4"/>
      <c r="D387" s="4"/>
      <c r="E387" s="4"/>
      <c r="F387" s="20"/>
      <c r="G387" s="20"/>
      <c r="H387" s="21"/>
      <c r="I387" s="22"/>
      <c r="J387" s="23"/>
    </row>
    <row r="388" spans="1:10" ht="15">
      <c r="B388" s="24"/>
      <c r="C388" s="28"/>
      <c r="D388" s="28"/>
      <c r="E388" s="410"/>
      <c r="F388" s="411"/>
      <c r="G388" s="411"/>
      <c r="H388" s="411"/>
      <c r="I388" s="411"/>
      <c r="J388" s="412"/>
    </row>
    <row r="389" spans="1:10" ht="34.9" customHeight="1">
      <c r="B389" s="402" t="s">
        <v>311</v>
      </c>
      <c r="C389" s="403"/>
      <c r="D389" s="404"/>
      <c r="E389" s="405"/>
      <c r="F389" s="406"/>
      <c r="G389" s="413" t="s">
        <v>11</v>
      </c>
      <c r="H389" s="414"/>
      <c r="I389" s="415"/>
      <c r="J389" s="25" t="s">
        <v>12</v>
      </c>
    </row>
    <row r="390" spans="1:10" ht="79.150000000000006" customHeight="1">
      <c r="B390" s="402" t="s">
        <v>227</v>
      </c>
      <c r="C390" s="403"/>
      <c r="D390" s="404"/>
      <c r="E390" s="405"/>
      <c r="F390" s="406"/>
      <c r="G390" s="409" t="s">
        <v>13</v>
      </c>
      <c r="H390" s="408"/>
      <c r="I390" s="26" t="s">
        <v>14</v>
      </c>
      <c r="J390" s="27">
        <v>0.24</v>
      </c>
    </row>
    <row r="391" spans="1:10" ht="37.9" customHeight="1">
      <c r="B391" s="402" t="s">
        <v>228</v>
      </c>
      <c r="C391" s="403"/>
      <c r="D391" s="404"/>
      <c r="E391" s="405"/>
      <c r="F391" s="406"/>
      <c r="G391" s="407" t="s">
        <v>15</v>
      </c>
      <c r="H391" s="408"/>
      <c r="I391" s="26" t="s">
        <v>16</v>
      </c>
      <c r="J391" s="27">
        <v>0.01</v>
      </c>
    </row>
    <row r="392" spans="1:10" ht="30.6" customHeight="1">
      <c r="B392" s="76"/>
      <c r="C392" s="4"/>
      <c r="D392" s="4"/>
      <c r="E392" s="20"/>
      <c r="F392" s="2"/>
      <c r="G392" s="409" t="s">
        <v>17</v>
      </c>
      <c r="H392" s="408"/>
      <c r="I392" s="26" t="s">
        <v>18</v>
      </c>
      <c r="J392" s="27">
        <v>0.05</v>
      </c>
    </row>
    <row r="393" spans="1:10" ht="31.9" customHeight="1">
      <c r="B393" s="77"/>
      <c r="C393" s="4"/>
      <c r="D393" s="4"/>
      <c r="E393" s="20"/>
      <c r="F393" s="3"/>
      <c r="G393" s="409" t="s">
        <v>19</v>
      </c>
      <c r="H393" s="408"/>
      <c r="I393" s="26" t="s">
        <v>20</v>
      </c>
      <c r="J393" s="27">
        <v>0.3</v>
      </c>
    </row>
  </sheetData>
  <mergeCells count="531">
    <mergeCell ref="A12:H12"/>
    <mergeCell ref="A33:H33"/>
    <mergeCell ref="A68:H68"/>
    <mergeCell ref="A119:H119"/>
    <mergeCell ref="A158:H158"/>
    <mergeCell ref="A184:H184"/>
    <mergeCell ref="A196:H197"/>
    <mergeCell ref="A238:H238"/>
    <mergeCell ref="E310:F310"/>
    <mergeCell ref="E311:F311"/>
    <mergeCell ref="E312:F312"/>
    <mergeCell ref="E313:F313"/>
    <mergeCell ref="E314:F314"/>
    <mergeCell ref="E301:F301"/>
    <mergeCell ref="E302:F302"/>
    <mergeCell ref="C305:H305"/>
    <mergeCell ref="E306:F306"/>
    <mergeCell ref="E307:F307"/>
    <mergeCell ref="E308:F308"/>
    <mergeCell ref="E309:F309"/>
    <mergeCell ref="E152:F152"/>
    <mergeCell ref="E153:F153"/>
    <mergeCell ref="E154:F154"/>
    <mergeCell ref="I155:J155"/>
    <mergeCell ref="I156:J156"/>
    <mergeCell ref="A155:H155"/>
    <mergeCell ref="A156:H156"/>
    <mergeCell ref="E146:F146"/>
    <mergeCell ref="E147:F147"/>
    <mergeCell ref="E148:F148"/>
    <mergeCell ref="I149:J149"/>
    <mergeCell ref="E210:F210"/>
    <mergeCell ref="E211:F211"/>
    <mergeCell ref="E212:F212"/>
    <mergeCell ref="E213:F213"/>
    <mergeCell ref="E62:F62"/>
    <mergeCell ref="E63:F63"/>
    <mergeCell ref="A43:H43"/>
    <mergeCell ref="A209:B209"/>
    <mergeCell ref="E203:F203"/>
    <mergeCell ref="E204:F204"/>
    <mergeCell ref="E205:F205"/>
    <mergeCell ref="E206:F206"/>
    <mergeCell ref="E192:F192"/>
    <mergeCell ref="E193:F193"/>
    <mergeCell ref="I194:J194"/>
    <mergeCell ref="I195:J195"/>
    <mergeCell ref="A194:H194"/>
    <mergeCell ref="A195:H195"/>
    <mergeCell ref="E199:F199"/>
    <mergeCell ref="G198:G199"/>
    <mergeCell ref="H198:H199"/>
    <mergeCell ref="G185:G186"/>
    <mergeCell ref="H185:H186"/>
    <mergeCell ref="A377:H377"/>
    <mergeCell ref="I377:J377"/>
    <mergeCell ref="E379:H379"/>
    <mergeCell ref="E383:H383"/>
    <mergeCell ref="E384:H384"/>
    <mergeCell ref="I252:J252"/>
    <mergeCell ref="I245:J245"/>
    <mergeCell ref="I231:J231"/>
    <mergeCell ref="I221:J221"/>
    <mergeCell ref="I360:J360"/>
    <mergeCell ref="I348:J348"/>
    <mergeCell ref="I336:J336"/>
    <mergeCell ref="A321:H321"/>
    <mergeCell ref="A322:H322"/>
    <mergeCell ref="A325:A326"/>
    <mergeCell ref="A336:B336"/>
    <mergeCell ref="A334:H334"/>
    <mergeCell ref="I325:I326"/>
    <mergeCell ref="J325:J326"/>
    <mergeCell ref="I305:J305"/>
    <mergeCell ref="I294:I295"/>
    <mergeCell ref="J294:J295"/>
    <mergeCell ref="I277:J277"/>
    <mergeCell ref="E385:H385"/>
    <mergeCell ref="E386:H386"/>
    <mergeCell ref="I386:J386"/>
    <mergeCell ref="I379:J379"/>
    <mergeCell ref="I383:J383"/>
    <mergeCell ref="I384:J384"/>
    <mergeCell ref="I385:J385"/>
    <mergeCell ref="E380:H380"/>
    <mergeCell ref="E381:H381"/>
    <mergeCell ref="E382:H382"/>
    <mergeCell ref="I380:J380"/>
    <mergeCell ref="I381:J381"/>
    <mergeCell ref="I382:J382"/>
    <mergeCell ref="A305:B305"/>
    <mergeCell ref="A252:B252"/>
    <mergeCell ref="A260:H260"/>
    <mergeCell ref="A262:B262"/>
    <mergeCell ref="A265:H265"/>
    <mergeCell ref="C252:H252"/>
    <mergeCell ref="C262:H262"/>
    <mergeCell ref="E269:F269"/>
    <mergeCell ref="E270:F270"/>
    <mergeCell ref="E253:F253"/>
    <mergeCell ref="E254:F254"/>
    <mergeCell ref="E255:F255"/>
    <mergeCell ref="E256:F256"/>
    <mergeCell ref="E257:F257"/>
    <mergeCell ref="E263:F263"/>
    <mergeCell ref="E264:F264"/>
    <mergeCell ref="E299:F299"/>
    <mergeCell ref="E300:F300"/>
    <mergeCell ref="A271:H271"/>
    <mergeCell ref="A290:H290"/>
    <mergeCell ref="E295:F295"/>
    <mergeCell ref="G294:G295"/>
    <mergeCell ref="H294:H295"/>
    <mergeCell ref="A293:H293"/>
    <mergeCell ref="E356:F356"/>
    <mergeCell ref="E357:F357"/>
    <mergeCell ref="I358:J358"/>
    <mergeCell ref="A358:H358"/>
    <mergeCell ref="A360:B360"/>
    <mergeCell ref="E350:F350"/>
    <mergeCell ref="E351:F351"/>
    <mergeCell ref="C336:H336"/>
    <mergeCell ref="C360:H360"/>
    <mergeCell ref="C348:H348"/>
    <mergeCell ref="E352:F352"/>
    <mergeCell ref="E353:F353"/>
    <mergeCell ref="E354:F354"/>
    <mergeCell ref="E355:F355"/>
    <mergeCell ref="E345:F345"/>
    <mergeCell ref="I346:J346"/>
    <mergeCell ref="E349:F349"/>
    <mergeCell ref="A346:H346"/>
    <mergeCell ref="A348:B348"/>
    <mergeCell ref="E339:F339"/>
    <mergeCell ref="E340:F340"/>
    <mergeCell ref="E341:F341"/>
    <mergeCell ref="E342:F342"/>
    <mergeCell ref="E343:F343"/>
    <mergeCell ref="A45:B45"/>
    <mergeCell ref="A55:B55"/>
    <mergeCell ref="A53:H53"/>
    <mergeCell ref="A60:B60"/>
    <mergeCell ref="A58:H58"/>
    <mergeCell ref="I60:J60"/>
    <mergeCell ref="I55:J55"/>
    <mergeCell ref="I58:J58"/>
    <mergeCell ref="E61:F61"/>
    <mergeCell ref="E51:F51"/>
    <mergeCell ref="E52:F52"/>
    <mergeCell ref="E46:F46"/>
    <mergeCell ref="I45:J45"/>
    <mergeCell ref="C45:H45"/>
    <mergeCell ref="I53:J53"/>
    <mergeCell ref="E56:F56"/>
    <mergeCell ref="E57:F57"/>
    <mergeCell ref="C55:H55"/>
    <mergeCell ref="E47:F47"/>
    <mergeCell ref="E48:F48"/>
    <mergeCell ref="E49:F49"/>
    <mergeCell ref="E50:F50"/>
    <mergeCell ref="C60:H60"/>
    <mergeCell ref="I43:J43"/>
    <mergeCell ref="E36:F36"/>
    <mergeCell ref="E37:F37"/>
    <mergeCell ref="E38:F38"/>
    <mergeCell ref="E39:F39"/>
    <mergeCell ref="E40:F40"/>
    <mergeCell ref="E41:F41"/>
    <mergeCell ref="I24:J24"/>
    <mergeCell ref="A31:H31"/>
    <mergeCell ref="I34:I35"/>
    <mergeCell ref="J34:J35"/>
    <mergeCell ref="I26:J26"/>
    <mergeCell ref="C26:H26"/>
    <mergeCell ref="I31:J31"/>
    <mergeCell ref="E34:F34"/>
    <mergeCell ref="C34:D34"/>
    <mergeCell ref="E29:F29"/>
    <mergeCell ref="E42:F42"/>
    <mergeCell ref="E35:F35"/>
    <mergeCell ref="G34:G35"/>
    <mergeCell ref="H34:H35"/>
    <mergeCell ref="C13:D13"/>
    <mergeCell ref="I13:I14"/>
    <mergeCell ref="J13:J14"/>
    <mergeCell ref="A30:H30"/>
    <mergeCell ref="I30:J30"/>
    <mergeCell ref="A34:A35"/>
    <mergeCell ref="E14:F14"/>
    <mergeCell ref="G13:G14"/>
    <mergeCell ref="H13:H14"/>
    <mergeCell ref="A1:J1"/>
    <mergeCell ref="A2:J2"/>
    <mergeCell ref="A3:J3"/>
    <mergeCell ref="A5:J7"/>
    <mergeCell ref="A8:J10"/>
    <mergeCell ref="E23:F23"/>
    <mergeCell ref="B24:H24"/>
    <mergeCell ref="E27:F27"/>
    <mergeCell ref="E28:F28"/>
    <mergeCell ref="E15:F15"/>
    <mergeCell ref="A4:J4"/>
    <mergeCell ref="A13:A14"/>
    <mergeCell ref="A21:B21"/>
    <mergeCell ref="A26:B26"/>
    <mergeCell ref="A19:H19"/>
    <mergeCell ref="I19:J19"/>
    <mergeCell ref="E16:F16"/>
    <mergeCell ref="E17:F17"/>
    <mergeCell ref="E18:F18"/>
    <mergeCell ref="E22:F22"/>
    <mergeCell ref="C21:H21"/>
    <mergeCell ref="E13:F13"/>
    <mergeCell ref="I21:J21"/>
    <mergeCell ref="B391:F391"/>
    <mergeCell ref="G391:H391"/>
    <mergeCell ref="G392:H392"/>
    <mergeCell ref="G393:H393"/>
    <mergeCell ref="E388:J388"/>
    <mergeCell ref="B389:F389"/>
    <mergeCell ref="G389:I389"/>
    <mergeCell ref="B390:F390"/>
    <mergeCell ref="G390:H390"/>
    <mergeCell ref="I373:J373"/>
    <mergeCell ref="I375:J375"/>
    <mergeCell ref="A373:H373"/>
    <mergeCell ref="A375:H375"/>
    <mergeCell ref="E372:F372"/>
    <mergeCell ref="A369:H369"/>
    <mergeCell ref="A371:B371"/>
    <mergeCell ref="E361:F361"/>
    <mergeCell ref="E362:F362"/>
    <mergeCell ref="I363:J363"/>
    <mergeCell ref="E366:F366"/>
    <mergeCell ref="A363:H363"/>
    <mergeCell ref="A365:B365"/>
    <mergeCell ref="I371:J371"/>
    <mergeCell ref="I365:J365"/>
    <mergeCell ref="E367:F367"/>
    <mergeCell ref="E368:F368"/>
    <mergeCell ref="I369:J369"/>
    <mergeCell ref="C371:H371"/>
    <mergeCell ref="C365:H365"/>
    <mergeCell ref="E344:F344"/>
    <mergeCell ref="I334:J334"/>
    <mergeCell ref="E337:F337"/>
    <mergeCell ref="E338:F338"/>
    <mergeCell ref="E328:F328"/>
    <mergeCell ref="E329:F329"/>
    <mergeCell ref="E330:F330"/>
    <mergeCell ref="E331:F331"/>
    <mergeCell ref="E332:F332"/>
    <mergeCell ref="E333:F333"/>
    <mergeCell ref="I322:J322"/>
    <mergeCell ref="E325:F325"/>
    <mergeCell ref="E327:F327"/>
    <mergeCell ref="C325:D325"/>
    <mergeCell ref="I315:J315"/>
    <mergeCell ref="E318:F318"/>
    <mergeCell ref="E319:F319"/>
    <mergeCell ref="E320:F320"/>
    <mergeCell ref="I321:J321"/>
    <mergeCell ref="A315:H315"/>
    <mergeCell ref="A317:B317"/>
    <mergeCell ref="E326:F326"/>
    <mergeCell ref="I317:J317"/>
    <mergeCell ref="C317:H317"/>
    <mergeCell ref="G325:G326"/>
    <mergeCell ref="H325:H326"/>
    <mergeCell ref="A324:H324"/>
    <mergeCell ref="I303:J303"/>
    <mergeCell ref="A303:H303"/>
    <mergeCell ref="E294:F294"/>
    <mergeCell ref="E296:F296"/>
    <mergeCell ref="E297:F297"/>
    <mergeCell ref="E298:F298"/>
    <mergeCell ref="C294:D294"/>
    <mergeCell ref="A294:A295"/>
    <mergeCell ref="I290:J290"/>
    <mergeCell ref="I291:J291"/>
    <mergeCell ref="A291:H291"/>
    <mergeCell ref="E281:F281"/>
    <mergeCell ref="E282:F282"/>
    <mergeCell ref="E283:F283"/>
    <mergeCell ref="E284:F284"/>
    <mergeCell ref="E285:F285"/>
    <mergeCell ref="E286:F286"/>
    <mergeCell ref="E287:F287"/>
    <mergeCell ref="E288:F288"/>
    <mergeCell ref="E289:F289"/>
    <mergeCell ref="I275:J275"/>
    <mergeCell ref="E278:F278"/>
    <mergeCell ref="E279:F279"/>
    <mergeCell ref="E280:F280"/>
    <mergeCell ref="A275:H275"/>
    <mergeCell ref="A277:B277"/>
    <mergeCell ref="C277:H277"/>
    <mergeCell ref="I271:J271"/>
    <mergeCell ref="E274:F274"/>
    <mergeCell ref="A273:B273"/>
    <mergeCell ref="I273:J273"/>
    <mergeCell ref="I265:J265"/>
    <mergeCell ref="E268:F268"/>
    <mergeCell ref="E258:F258"/>
    <mergeCell ref="E259:F259"/>
    <mergeCell ref="I260:J260"/>
    <mergeCell ref="I262:J262"/>
    <mergeCell ref="A267:B267"/>
    <mergeCell ref="D273:H273"/>
    <mergeCell ref="C267:H267"/>
    <mergeCell ref="I250:J250"/>
    <mergeCell ref="A250:H250"/>
    <mergeCell ref="E242:F242"/>
    <mergeCell ref="I243:J243"/>
    <mergeCell ref="E246:F246"/>
    <mergeCell ref="A243:H243"/>
    <mergeCell ref="A245:B245"/>
    <mergeCell ref="C245:H245"/>
    <mergeCell ref="I236:J236"/>
    <mergeCell ref="E239:F239"/>
    <mergeCell ref="E241:F241"/>
    <mergeCell ref="A236:H236"/>
    <mergeCell ref="E240:F240"/>
    <mergeCell ref="E247:F247"/>
    <mergeCell ref="E248:F248"/>
    <mergeCell ref="E249:F249"/>
    <mergeCell ref="A239:A240"/>
    <mergeCell ref="I239:I240"/>
    <mergeCell ref="J239:J240"/>
    <mergeCell ref="C239:D239"/>
    <mergeCell ref="G239:G240"/>
    <mergeCell ref="H239:H240"/>
    <mergeCell ref="I235:J235"/>
    <mergeCell ref="A231:B231"/>
    <mergeCell ref="A235:F235"/>
    <mergeCell ref="E225:F225"/>
    <mergeCell ref="E226:F226"/>
    <mergeCell ref="E227:F227"/>
    <mergeCell ref="E228:F228"/>
    <mergeCell ref="I229:J229"/>
    <mergeCell ref="A229:H229"/>
    <mergeCell ref="C231:H231"/>
    <mergeCell ref="E232:F232"/>
    <mergeCell ref="E233:F233"/>
    <mergeCell ref="E234:F234"/>
    <mergeCell ref="I219:J219"/>
    <mergeCell ref="E222:F222"/>
    <mergeCell ref="E223:F223"/>
    <mergeCell ref="E224:F224"/>
    <mergeCell ref="A219:H219"/>
    <mergeCell ref="A221:B221"/>
    <mergeCell ref="E214:F214"/>
    <mergeCell ref="E215:F215"/>
    <mergeCell ref="E216:F216"/>
    <mergeCell ref="E217:F217"/>
    <mergeCell ref="E218:F218"/>
    <mergeCell ref="C221:H221"/>
    <mergeCell ref="I207:J207"/>
    <mergeCell ref="A207:H207"/>
    <mergeCell ref="E198:F198"/>
    <mergeCell ref="E200:F200"/>
    <mergeCell ref="E201:F201"/>
    <mergeCell ref="E202:F202"/>
    <mergeCell ref="C198:D198"/>
    <mergeCell ref="C209:H209"/>
    <mergeCell ref="I209:J209"/>
    <mergeCell ref="I198:I199"/>
    <mergeCell ref="J198:J199"/>
    <mergeCell ref="A198:A199"/>
    <mergeCell ref="I188:J188"/>
    <mergeCell ref="E191:F191"/>
    <mergeCell ref="A190:B190"/>
    <mergeCell ref="C190:H190"/>
    <mergeCell ref="I190:J190"/>
    <mergeCell ref="I185:I186"/>
    <mergeCell ref="J185:J186"/>
    <mergeCell ref="I181:J181"/>
    <mergeCell ref="I182:J182"/>
    <mergeCell ref="E185:F185"/>
    <mergeCell ref="A181:H181"/>
    <mergeCell ref="A182:H182"/>
    <mergeCell ref="A185:A186"/>
    <mergeCell ref="E186:F186"/>
    <mergeCell ref="C185:D185"/>
    <mergeCell ref="E187:F187"/>
    <mergeCell ref="B188:H188"/>
    <mergeCell ref="I175:J175"/>
    <mergeCell ref="E178:F178"/>
    <mergeCell ref="E179:F179"/>
    <mergeCell ref="E180:F180"/>
    <mergeCell ref="A175:H175"/>
    <mergeCell ref="A177:B177"/>
    <mergeCell ref="I177:J177"/>
    <mergeCell ref="E169:F169"/>
    <mergeCell ref="E170:F170"/>
    <mergeCell ref="E171:F171"/>
    <mergeCell ref="E172:F172"/>
    <mergeCell ref="E173:F173"/>
    <mergeCell ref="E174:F174"/>
    <mergeCell ref="C177:H177"/>
    <mergeCell ref="I165:J165"/>
    <mergeCell ref="E168:F168"/>
    <mergeCell ref="A165:H165"/>
    <mergeCell ref="A167:B167"/>
    <mergeCell ref="I167:J167"/>
    <mergeCell ref="E159:F159"/>
    <mergeCell ref="E161:F161"/>
    <mergeCell ref="E162:F162"/>
    <mergeCell ref="E163:F163"/>
    <mergeCell ref="I159:I160"/>
    <mergeCell ref="J159:J160"/>
    <mergeCell ref="E160:F160"/>
    <mergeCell ref="C159:D159"/>
    <mergeCell ref="C167:H167"/>
    <mergeCell ref="A159:A160"/>
    <mergeCell ref="G159:G160"/>
    <mergeCell ref="H159:H160"/>
    <mergeCell ref="E164:F164"/>
    <mergeCell ref="A149:H149"/>
    <mergeCell ref="A151:B151"/>
    <mergeCell ref="I151:J151"/>
    <mergeCell ref="E141:F141"/>
    <mergeCell ref="I142:J142"/>
    <mergeCell ref="E145:F145"/>
    <mergeCell ref="A142:H142"/>
    <mergeCell ref="A144:B144"/>
    <mergeCell ref="I144:J144"/>
    <mergeCell ref="C151:H151"/>
    <mergeCell ref="C144:H144"/>
    <mergeCell ref="E136:F136"/>
    <mergeCell ref="I137:J137"/>
    <mergeCell ref="E140:F140"/>
    <mergeCell ref="A137:H137"/>
    <mergeCell ref="A139:B139"/>
    <mergeCell ref="I131:J131"/>
    <mergeCell ref="E134:F134"/>
    <mergeCell ref="E135:F135"/>
    <mergeCell ref="A131:H131"/>
    <mergeCell ref="A133:B133"/>
    <mergeCell ref="I133:J133"/>
    <mergeCell ref="C133:H133"/>
    <mergeCell ref="C139:H139"/>
    <mergeCell ref="E125:F125"/>
    <mergeCell ref="E126:F126"/>
    <mergeCell ref="E127:F127"/>
    <mergeCell ref="E128:F128"/>
    <mergeCell ref="E129:F129"/>
    <mergeCell ref="E130:F130"/>
    <mergeCell ref="E120:F120"/>
    <mergeCell ref="E122:F122"/>
    <mergeCell ref="E123:F123"/>
    <mergeCell ref="E124:F124"/>
    <mergeCell ref="E121:F121"/>
    <mergeCell ref="A120:A121"/>
    <mergeCell ref="E113:F113"/>
    <mergeCell ref="E114:F114"/>
    <mergeCell ref="E115:F115"/>
    <mergeCell ref="I116:J116"/>
    <mergeCell ref="I117:J117"/>
    <mergeCell ref="A117:H117"/>
    <mergeCell ref="A116:H116"/>
    <mergeCell ref="C120:D120"/>
    <mergeCell ref="I120:I121"/>
    <mergeCell ref="J120:J121"/>
    <mergeCell ref="G120:G121"/>
    <mergeCell ref="H120:H121"/>
    <mergeCell ref="E107:F107"/>
    <mergeCell ref="E108:F108"/>
    <mergeCell ref="E109:F109"/>
    <mergeCell ref="I110:J110"/>
    <mergeCell ref="A110:H110"/>
    <mergeCell ref="A112:B112"/>
    <mergeCell ref="E102:F102"/>
    <mergeCell ref="I103:J103"/>
    <mergeCell ref="E106:F106"/>
    <mergeCell ref="A103:H103"/>
    <mergeCell ref="A105:B105"/>
    <mergeCell ref="C105:H105"/>
    <mergeCell ref="C112:H112"/>
    <mergeCell ref="I112:J112"/>
    <mergeCell ref="I105:J105"/>
    <mergeCell ref="I97:J97"/>
    <mergeCell ref="E100:F100"/>
    <mergeCell ref="E101:F101"/>
    <mergeCell ref="A97:H97"/>
    <mergeCell ref="A99:B99"/>
    <mergeCell ref="E91:F91"/>
    <mergeCell ref="E92:F92"/>
    <mergeCell ref="E93:F93"/>
    <mergeCell ref="E94:F94"/>
    <mergeCell ref="E95:F95"/>
    <mergeCell ref="E96:F96"/>
    <mergeCell ref="I99:J99"/>
    <mergeCell ref="C99:H99"/>
    <mergeCell ref="E86:F86"/>
    <mergeCell ref="I87:J87"/>
    <mergeCell ref="E90:F90"/>
    <mergeCell ref="A87:H87"/>
    <mergeCell ref="A89:B89"/>
    <mergeCell ref="I80:J80"/>
    <mergeCell ref="E83:F83"/>
    <mergeCell ref="E84:F84"/>
    <mergeCell ref="E85:F85"/>
    <mergeCell ref="A80:H80"/>
    <mergeCell ref="A82:B82"/>
    <mergeCell ref="C82:H82"/>
    <mergeCell ref="I89:J89"/>
    <mergeCell ref="C89:H89"/>
    <mergeCell ref="E76:F76"/>
    <mergeCell ref="E77:F77"/>
    <mergeCell ref="E78:F78"/>
    <mergeCell ref="E79:F79"/>
    <mergeCell ref="E71:F71"/>
    <mergeCell ref="E72:F72"/>
    <mergeCell ref="I73:J73"/>
    <mergeCell ref="I64:J64"/>
    <mergeCell ref="I66:J66"/>
    <mergeCell ref="E69:F69"/>
    <mergeCell ref="A64:H64"/>
    <mergeCell ref="A66:H66"/>
    <mergeCell ref="A69:A70"/>
    <mergeCell ref="A73:H73"/>
    <mergeCell ref="A75:B75"/>
    <mergeCell ref="I75:J75"/>
    <mergeCell ref="E70:F70"/>
    <mergeCell ref="C69:D69"/>
    <mergeCell ref="C75:H75"/>
    <mergeCell ref="I69:I70"/>
    <mergeCell ref="J69:J70"/>
    <mergeCell ref="G69:G70"/>
    <mergeCell ref="H69:H70"/>
  </mergeCells>
  <pageMargins left="0.7" right="0.7" top="0.75" bottom="0.75" header="0.3" footer="0.3"/>
  <pageSetup scale="54" orientation="portrait" r:id="rId1"/>
  <colBreaks count="2" manualBreakCount="2">
    <brk id="10" max="389" man="1"/>
    <brk id="13" max="3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F43C8-634D-46A1-87AD-0BE004480495}">
  <dimension ref="B1:L61"/>
  <sheetViews>
    <sheetView topLeftCell="A46" zoomScaleNormal="100" workbookViewId="0">
      <selection activeCell="H48" sqref="H48"/>
    </sheetView>
  </sheetViews>
  <sheetFormatPr baseColWidth="10" defaultColWidth="12.140625" defaultRowHeight="14.25"/>
  <cols>
    <col min="1" max="1" width="3.85546875" style="89" customWidth="1"/>
    <col min="2" max="2" width="3.7109375" style="89" customWidth="1"/>
    <col min="3" max="3" width="12.140625" style="89"/>
    <col min="4" max="4" width="11.5703125" style="89" customWidth="1"/>
    <col min="5" max="5" width="13.28515625" style="169" customWidth="1"/>
    <col min="6" max="6" width="16.140625" style="89" customWidth="1"/>
    <col min="7" max="7" width="49.5703125" style="89" customWidth="1"/>
    <col min="8" max="8" width="12.140625" style="89"/>
    <col min="9" max="9" width="13.85546875" style="89" customWidth="1"/>
    <col min="10" max="10" width="14.28515625" style="89" customWidth="1"/>
    <col min="11" max="11" width="19.7109375" style="89" customWidth="1"/>
    <col min="12" max="12" width="11.5703125" style="89" customWidth="1"/>
    <col min="13" max="16384" width="12.140625" style="89"/>
  </cols>
  <sheetData>
    <row r="1" spans="2:12">
      <c r="B1" s="484" t="s">
        <v>229</v>
      </c>
      <c r="C1" s="484"/>
      <c r="D1" s="484"/>
      <c r="E1" s="484"/>
      <c r="F1" s="484"/>
      <c r="G1" s="484"/>
    </row>
    <row r="2" spans="2:12">
      <c r="B2" s="484" t="s">
        <v>230</v>
      </c>
      <c r="C2" s="484"/>
      <c r="D2" s="484"/>
      <c r="E2" s="484"/>
    </row>
    <row r="3" spans="2:12" ht="15" thickBot="1">
      <c r="C3" s="90"/>
      <c r="D3" s="91"/>
      <c r="E3" s="90"/>
      <c r="F3" s="91"/>
    </row>
    <row r="4" spans="2:12" ht="15.75" thickTop="1" thickBot="1">
      <c r="B4" s="485"/>
      <c r="C4" s="486"/>
      <c r="D4" s="486"/>
      <c r="E4" s="486"/>
      <c r="F4" s="486"/>
      <c r="G4" s="486"/>
      <c r="H4" s="486"/>
      <c r="I4" s="486"/>
      <c r="J4" s="486"/>
      <c r="K4" s="486"/>
      <c r="L4" s="487"/>
    </row>
    <row r="5" spans="2:12">
      <c r="B5" s="92"/>
      <c r="C5" s="488" t="s">
        <v>231</v>
      </c>
      <c r="D5" s="489"/>
      <c r="E5" s="489"/>
      <c r="F5" s="489"/>
      <c r="G5" s="489"/>
      <c r="H5" s="489"/>
      <c r="I5" s="489"/>
      <c r="J5" s="489"/>
      <c r="K5" s="490"/>
      <c r="L5" s="93"/>
    </row>
    <row r="6" spans="2:12">
      <c r="B6" s="92"/>
      <c r="C6" s="491" t="s">
        <v>236</v>
      </c>
      <c r="D6" s="492"/>
      <c r="E6" s="492"/>
      <c r="F6" s="492"/>
      <c r="G6" s="492"/>
      <c r="H6" s="492"/>
      <c r="I6" s="492"/>
      <c r="J6" s="492"/>
      <c r="K6" s="493"/>
      <c r="L6" s="93"/>
    </row>
    <row r="7" spans="2:12" s="96" customFormat="1">
      <c r="B7" s="94"/>
      <c r="C7" s="504" t="s">
        <v>237</v>
      </c>
      <c r="D7" s="504"/>
      <c r="E7" s="504"/>
      <c r="F7" s="504"/>
      <c r="G7" s="504"/>
      <c r="H7" s="504"/>
      <c r="I7" s="504"/>
      <c r="J7" s="504"/>
      <c r="K7" s="504"/>
      <c r="L7" s="95"/>
    </row>
    <row r="8" spans="2:12" ht="121.15" customHeight="1">
      <c r="B8" s="92"/>
      <c r="C8" s="504"/>
      <c r="D8" s="504"/>
      <c r="E8" s="504"/>
      <c r="F8" s="504"/>
      <c r="G8" s="504"/>
      <c r="H8" s="504"/>
      <c r="I8" s="504"/>
      <c r="J8" s="504"/>
      <c r="K8" s="504"/>
      <c r="L8" s="93"/>
    </row>
    <row r="9" spans="2:12" ht="49.9" customHeight="1">
      <c r="B9" s="92"/>
      <c r="C9" s="505" t="s">
        <v>238</v>
      </c>
      <c r="D9" s="506"/>
      <c r="E9" s="506"/>
      <c r="F9" s="506"/>
      <c r="G9" s="506"/>
      <c r="H9" s="506"/>
      <c r="I9" s="506"/>
      <c r="J9" s="506"/>
      <c r="K9" s="507"/>
      <c r="L9" s="93"/>
    </row>
    <row r="10" spans="2:12" ht="30" customHeight="1" thickBot="1">
      <c r="B10" s="92"/>
      <c r="C10" s="508"/>
      <c r="D10" s="509"/>
      <c r="E10" s="509"/>
      <c r="F10" s="509"/>
      <c r="G10" s="509"/>
      <c r="H10" s="509"/>
      <c r="I10" s="509"/>
      <c r="J10" s="509"/>
      <c r="K10" s="510"/>
      <c r="L10" s="93"/>
    </row>
    <row r="11" spans="2:12" ht="30" customHeight="1">
      <c r="B11" s="92"/>
      <c r="C11" s="511" t="s">
        <v>239</v>
      </c>
      <c r="D11" s="513" t="s">
        <v>240</v>
      </c>
      <c r="E11" s="515" t="s">
        <v>241</v>
      </c>
      <c r="F11" s="515"/>
      <c r="G11" s="511" t="s">
        <v>11</v>
      </c>
      <c r="H11" s="513" t="s">
        <v>242</v>
      </c>
      <c r="I11" s="513" t="s">
        <v>243</v>
      </c>
      <c r="J11" s="516" t="s">
        <v>244</v>
      </c>
      <c r="K11" s="518" t="s">
        <v>245</v>
      </c>
      <c r="L11" s="93"/>
    </row>
    <row r="12" spans="2:12" ht="30" customHeight="1" thickBot="1">
      <c r="B12" s="92"/>
      <c r="C12" s="512"/>
      <c r="D12" s="514"/>
      <c r="E12" s="97" t="s">
        <v>246</v>
      </c>
      <c r="F12" s="97" t="s">
        <v>247</v>
      </c>
      <c r="G12" s="512"/>
      <c r="H12" s="514"/>
      <c r="I12" s="514"/>
      <c r="J12" s="517"/>
      <c r="K12" s="519"/>
      <c r="L12" s="93"/>
    </row>
    <row r="13" spans="2:12" ht="30" customHeight="1" thickBot="1">
      <c r="B13" s="92"/>
      <c r="C13" s="98"/>
      <c r="D13" s="99"/>
      <c r="E13" s="99"/>
      <c r="F13" s="99"/>
      <c r="G13" s="99"/>
      <c r="H13" s="99"/>
      <c r="I13" s="99"/>
      <c r="J13" s="99"/>
      <c r="K13" s="100"/>
      <c r="L13" s="93"/>
    </row>
    <row r="14" spans="2:12" ht="30" customHeight="1">
      <c r="B14" s="92"/>
      <c r="C14" s="101"/>
      <c r="D14" s="102"/>
      <c r="E14" s="102"/>
      <c r="F14" s="102"/>
      <c r="G14" s="103"/>
      <c r="H14" s="102"/>
      <c r="I14" s="104"/>
      <c r="J14" s="105"/>
      <c r="K14" s="106">
        <f>ROUND(J14*I14,0)</f>
        <v>0</v>
      </c>
      <c r="L14" s="93"/>
    </row>
    <row r="15" spans="2:12" ht="30" customHeight="1" thickBot="1">
      <c r="B15" s="92"/>
      <c r="C15" s="107" t="s">
        <v>248</v>
      </c>
      <c r="D15" s="108"/>
      <c r="E15" s="108"/>
      <c r="F15" s="108"/>
      <c r="G15" s="109"/>
      <c r="H15" s="108"/>
      <c r="I15" s="104"/>
      <c r="J15" s="110"/>
      <c r="K15" s="111">
        <f>K14</f>
        <v>0</v>
      </c>
      <c r="L15" s="93"/>
    </row>
    <row r="16" spans="2:12" ht="30" customHeight="1" thickBot="1">
      <c r="B16" s="92"/>
      <c r="C16" s="98"/>
      <c r="D16" s="99"/>
      <c r="E16" s="99"/>
      <c r="F16" s="99"/>
      <c r="G16" s="99"/>
      <c r="H16" s="99"/>
      <c r="I16" s="99"/>
      <c r="J16" s="99"/>
      <c r="K16" s="267">
        <f>SUM(K14:K15)</f>
        <v>0</v>
      </c>
      <c r="L16" s="93"/>
    </row>
    <row r="17" spans="2:12" ht="30" customHeight="1">
      <c r="B17" s="92"/>
      <c r="C17" s="101"/>
      <c r="D17" s="102"/>
      <c r="E17" s="102"/>
      <c r="F17" s="102"/>
      <c r="G17" s="112"/>
      <c r="H17" s="102"/>
      <c r="I17" s="104"/>
      <c r="J17" s="105"/>
      <c r="K17" s="113">
        <f>ROUND(J17*I17,0)</f>
        <v>0</v>
      </c>
      <c r="L17" s="93"/>
    </row>
    <row r="18" spans="2:12" ht="30" customHeight="1">
      <c r="B18" s="92"/>
      <c r="C18" s="101"/>
      <c r="D18" s="102"/>
      <c r="E18" s="102"/>
      <c r="F18" s="102"/>
      <c r="G18" s="112"/>
      <c r="H18" s="102"/>
      <c r="I18" s="104"/>
      <c r="J18" s="105"/>
      <c r="K18" s="113">
        <f t="shared" ref="K18:K20" si="0">ROUND(J18*I18,0)</f>
        <v>0</v>
      </c>
      <c r="L18" s="93"/>
    </row>
    <row r="19" spans="2:12" ht="30" customHeight="1">
      <c r="B19" s="92"/>
      <c r="C19" s="101"/>
      <c r="D19" s="102"/>
      <c r="E19" s="102"/>
      <c r="F19" s="102"/>
      <c r="G19" s="112"/>
      <c r="H19" s="102"/>
      <c r="I19" s="104"/>
      <c r="J19" s="105"/>
      <c r="K19" s="113">
        <f t="shared" si="0"/>
        <v>0</v>
      </c>
      <c r="L19" s="93"/>
    </row>
    <row r="20" spans="2:12" ht="30" customHeight="1">
      <c r="B20" s="92"/>
      <c r="C20" s="101"/>
      <c r="D20" s="102"/>
      <c r="E20" s="102"/>
      <c r="F20" s="102"/>
      <c r="G20" s="112"/>
      <c r="H20" s="102"/>
      <c r="I20" s="104"/>
      <c r="J20" s="105"/>
      <c r="K20" s="113">
        <f t="shared" si="0"/>
        <v>0</v>
      </c>
      <c r="L20" s="93"/>
    </row>
    <row r="21" spans="2:12" ht="30" customHeight="1" thickBot="1">
      <c r="B21" s="92"/>
      <c r="C21" s="107" t="s">
        <v>248</v>
      </c>
      <c r="D21" s="114"/>
      <c r="E21" s="115"/>
      <c r="F21" s="114"/>
      <c r="G21" s="114"/>
      <c r="H21" s="114"/>
      <c r="I21" s="104"/>
      <c r="J21" s="114"/>
      <c r="K21" s="111">
        <f>SUM(K17:K20)</f>
        <v>0</v>
      </c>
      <c r="L21" s="93"/>
    </row>
    <row r="22" spans="2:12" ht="30" customHeight="1" thickBot="1">
      <c r="B22" s="92"/>
      <c r="C22" s="98"/>
      <c r="D22" s="99"/>
      <c r="E22" s="99"/>
      <c r="F22" s="99"/>
      <c r="G22" s="99"/>
      <c r="H22" s="99"/>
      <c r="I22" s="99"/>
      <c r="J22" s="99"/>
      <c r="K22" s="100"/>
      <c r="L22" s="93"/>
    </row>
    <row r="23" spans="2:12" ht="30" customHeight="1">
      <c r="B23" s="92"/>
      <c r="C23" s="101"/>
      <c r="D23" s="102"/>
      <c r="E23" s="102"/>
      <c r="F23" s="102"/>
      <c r="G23" s="103"/>
      <c r="H23" s="102"/>
      <c r="I23" s="104"/>
      <c r="J23" s="105"/>
      <c r="K23" s="113">
        <f>ROUND(J23*I23,0)</f>
        <v>0</v>
      </c>
      <c r="L23" s="93"/>
    </row>
    <row r="24" spans="2:12" ht="30" customHeight="1">
      <c r="B24" s="92"/>
      <c r="C24" s="101"/>
      <c r="D24" s="116"/>
      <c r="E24" s="116"/>
      <c r="F24" s="116"/>
      <c r="G24" s="103"/>
      <c r="H24" s="102"/>
      <c r="I24" s="104"/>
      <c r="J24" s="105"/>
      <c r="K24" s="113">
        <f t="shared" ref="K24:K30" si="1">ROUND(J24*I24,0)</f>
        <v>0</v>
      </c>
      <c r="L24" s="93"/>
    </row>
    <row r="25" spans="2:12" ht="30" customHeight="1">
      <c r="B25" s="92"/>
      <c r="C25" s="101"/>
      <c r="D25" s="102"/>
      <c r="E25" s="102"/>
      <c r="F25" s="102"/>
      <c r="G25" s="103"/>
      <c r="H25" s="102"/>
      <c r="I25" s="104"/>
      <c r="J25" s="105"/>
      <c r="K25" s="113">
        <f t="shared" si="1"/>
        <v>0</v>
      </c>
      <c r="L25" s="93"/>
    </row>
    <row r="26" spans="2:12" ht="30" customHeight="1">
      <c r="B26" s="92"/>
      <c r="C26" s="101"/>
      <c r="D26" s="102"/>
      <c r="E26" s="102"/>
      <c r="F26" s="102"/>
      <c r="G26" s="103"/>
      <c r="H26" s="102"/>
      <c r="I26" s="104"/>
      <c r="J26" s="105"/>
      <c r="K26" s="113">
        <f t="shared" si="1"/>
        <v>0</v>
      </c>
      <c r="L26" s="93"/>
    </row>
    <row r="27" spans="2:12" ht="30" customHeight="1">
      <c r="B27" s="92"/>
      <c r="C27" s="101"/>
      <c r="D27" s="102"/>
      <c r="E27" s="102"/>
      <c r="F27" s="102"/>
      <c r="G27" s="103"/>
      <c r="H27" s="102"/>
      <c r="I27" s="104"/>
      <c r="J27" s="117"/>
      <c r="K27" s="113">
        <f t="shared" si="1"/>
        <v>0</v>
      </c>
      <c r="L27" s="93"/>
    </row>
    <row r="28" spans="2:12" ht="30" customHeight="1">
      <c r="B28" s="92"/>
      <c r="C28" s="101"/>
      <c r="D28" s="102"/>
      <c r="E28" s="102"/>
      <c r="F28" s="102"/>
      <c r="G28" s="103"/>
      <c r="H28" s="102"/>
      <c r="I28" s="104"/>
      <c r="J28" s="117"/>
      <c r="K28" s="113">
        <f t="shared" si="1"/>
        <v>0</v>
      </c>
      <c r="L28" s="93"/>
    </row>
    <row r="29" spans="2:12" ht="30" customHeight="1">
      <c r="B29" s="92"/>
      <c r="C29" s="101"/>
      <c r="D29" s="102"/>
      <c r="E29" s="102"/>
      <c r="F29" s="102"/>
      <c r="G29" s="103"/>
      <c r="H29" s="102"/>
      <c r="I29" s="104"/>
      <c r="J29" s="105"/>
      <c r="K29" s="113">
        <f t="shared" si="1"/>
        <v>0</v>
      </c>
      <c r="L29" s="93"/>
    </row>
    <row r="30" spans="2:12" ht="30" customHeight="1">
      <c r="B30" s="92"/>
      <c r="C30" s="101"/>
      <c r="D30" s="102"/>
      <c r="E30" s="102"/>
      <c r="F30" s="102"/>
      <c r="G30" s="103"/>
      <c r="H30" s="118"/>
      <c r="I30" s="104"/>
      <c r="J30" s="105"/>
      <c r="K30" s="113">
        <f t="shared" si="1"/>
        <v>0</v>
      </c>
      <c r="L30" s="93"/>
    </row>
    <row r="31" spans="2:12" ht="30" customHeight="1" thickBot="1">
      <c r="B31" s="92"/>
      <c r="C31" s="119" t="s">
        <v>248</v>
      </c>
      <c r="D31" s="120"/>
      <c r="E31" s="120"/>
      <c r="F31" s="120"/>
      <c r="G31" s="121"/>
      <c r="H31" s="120"/>
      <c r="I31" s="104"/>
      <c r="J31" s="122"/>
      <c r="K31" s="123">
        <f>SUM(K23:K30)</f>
        <v>0</v>
      </c>
      <c r="L31" s="93"/>
    </row>
    <row r="32" spans="2:12" ht="30" customHeight="1" thickBot="1">
      <c r="B32" s="92"/>
      <c r="C32" s="98"/>
      <c r="D32" s="99"/>
      <c r="E32" s="99"/>
      <c r="F32" s="99"/>
      <c r="G32" s="99"/>
      <c r="H32" s="99"/>
      <c r="I32" s="99"/>
      <c r="J32" s="99"/>
      <c r="K32" s="100"/>
      <c r="L32" s="93"/>
    </row>
    <row r="33" spans="2:12" ht="30" customHeight="1">
      <c r="B33" s="92"/>
      <c r="C33" s="101"/>
      <c r="D33" s="102"/>
      <c r="E33" s="102"/>
      <c r="F33" s="102"/>
      <c r="G33" s="103"/>
      <c r="H33" s="102"/>
      <c r="I33" s="104"/>
      <c r="J33" s="105"/>
      <c r="K33" s="113">
        <f>ROUND(J33*I33,0)</f>
        <v>0</v>
      </c>
      <c r="L33" s="93"/>
    </row>
    <row r="34" spans="2:12" ht="30" customHeight="1">
      <c r="B34" s="92"/>
      <c r="C34" s="101"/>
      <c r="D34" s="102"/>
      <c r="E34" s="102"/>
      <c r="F34" s="102"/>
      <c r="G34" s="103"/>
      <c r="H34" s="102"/>
      <c r="I34" s="104"/>
      <c r="J34" s="105"/>
      <c r="K34" s="113">
        <f t="shared" ref="K34:K35" si="2">ROUND(J34*I34,0)</f>
        <v>0</v>
      </c>
      <c r="L34" s="93"/>
    </row>
    <row r="35" spans="2:12" ht="30" customHeight="1">
      <c r="B35" s="92"/>
      <c r="C35" s="124"/>
      <c r="D35" s="102"/>
      <c r="E35" s="102"/>
      <c r="F35" s="102"/>
      <c r="G35" s="103"/>
      <c r="H35" s="102"/>
      <c r="I35" s="104"/>
      <c r="J35" s="105"/>
      <c r="K35" s="113">
        <f t="shared" si="2"/>
        <v>0</v>
      </c>
      <c r="L35" s="93"/>
    </row>
    <row r="36" spans="2:12" ht="30" customHeight="1" thickBot="1">
      <c r="B36" s="92"/>
      <c r="C36" s="107" t="s">
        <v>248</v>
      </c>
      <c r="D36" s="125"/>
      <c r="E36" s="125"/>
      <c r="F36" s="125"/>
      <c r="G36" s="126"/>
      <c r="H36" s="108"/>
      <c r="I36" s="104"/>
      <c r="J36" s="110"/>
      <c r="K36" s="111">
        <f>SUM(K33:K35)</f>
        <v>0</v>
      </c>
      <c r="L36" s="93"/>
    </row>
    <row r="37" spans="2:12" ht="30" customHeight="1" thickBot="1">
      <c r="B37" s="92"/>
      <c r="C37" s="98"/>
      <c r="D37" s="99"/>
      <c r="E37" s="99"/>
      <c r="F37" s="99"/>
      <c r="G37" s="99"/>
      <c r="H37" s="99"/>
      <c r="I37" s="99"/>
      <c r="J37" s="99"/>
      <c r="K37" s="100"/>
      <c r="L37" s="93"/>
    </row>
    <row r="38" spans="2:12" ht="30" customHeight="1">
      <c r="B38" s="92"/>
      <c r="C38" s="101"/>
      <c r="D38" s="102"/>
      <c r="E38" s="102"/>
      <c r="F38" s="102"/>
      <c r="G38" s="103"/>
      <c r="H38" s="102"/>
      <c r="I38" s="104"/>
      <c r="J38" s="105"/>
      <c r="K38" s="113">
        <f>ROUND(J38*I38,0)</f>
        <v>0</v>
      </c>
      <c r="L38" s="93"/>
    </row>
    <row r="39" spans="2:12" ht="30" customHeight="1" thickBot="1">
      <c r="B39" s="92"/>
      <c r="C39" s="107" t="s">
        <v>248</v>
      </c>
      <c r="D39" s="125"/>
      <c r="E39" s="125"/>
      <c r="F39" s="125"/>
      <c r="G39" s="109"/>
      <c r="H39" s="108"/>
      <c r="I39" s="104"/>
      <c r="J39" s="110"/>
      <c r="K39" s="111">
        <f>K38</f>
        <v>0</v>
      </c>
      <c r="L39" s="93"/>
    </row>
    <row r="40" spans="2:12" s="130" customFormat="1" ht="30" customHeight="1" thickBot="1">
      <c r="B40" s="127"/>
      <c r="C40" s="494" t="s">
        <v>249</v>
      </c>
      <c r="D40" s="495"/>
      <c r="E40" s="495"/>
      <c r="F40" s="495"/>
      <c r="G40" s="495"/>
      <c r="H40" s="495"/>
      <c r="I40" s="495"/>
      <c r="J40" s="496"/>
      <c r="K40" s="128"/>
      <c r="L40" s="129"/>
    </row>
    <row r="41" spans="2:12" s="130" customFormat="1" ht="15" thickBot="1">
      <c r="B41" s="127"/>
      <c r="C41" s="131"/>
      <c r="D41" s="131"/>
      <c r="E41" s="131"/>
      <c r="F41" s="131"/>
      <c r="G41" s="131"/>
      <c r="H41" s="131"/>
      <c r="I41" s="131"/>
      <c r="J41" s="131"/>
      <c r="K41" s="132"/>
      <c r="L41" s="129"/>
    </row>
    <row r="42" spans="2:12" s="130" customFormat="1" ht="30" customHeight="1">
      <c r="B42" s="127"/>
      <c r="D42" s="133"/>
      <c r="G42" s="497"/>
      <c r="H42" s="498"/>
      <c r="I42" s="499"/>
      <c r="J42" s="134"/>
      <c r="K42" s="135"/>
      <c r="L42" s="129"/>
    </row>
    <row r="43" spans="2:12" s="130" customFormat="1" ht="30" customHeight="1">
      <c r="B43" s="127"/>
      <c r="D43" s="133"/>
      <c r="G43" s="136"/>
      <c r="H43" s="137"/>
      <c r="I43" s="138"/>
      <c r="J43" s="139"/>
      <c r="K43" s="140"/>
      <c r="L43" s="129"/>
    </row>
    <row r="44" spans="2:12" s="130" customFormat="1" ht="30" customHeight="1">
      <c r="B44" s="127"/>
      <c r="D44" s="141"/>
      <c r="E44" s="141"/>
      <c r="F44" s="141"/>
      <c r="G44" s="136"/>
      <c r="H44" s="142"/>
      <c r="I44" s="143"/>
      <c r="J44" s="144"/>
      <c r="K44" s="140"/>
      <c r="L44" s="129"/>
    </row>
    <row r="45" spans="2:12" s="130" customFormat="1" ht="30" customHeight="1">
      <c r="B45" s="127"/>
      <c r="D45" s="141"/>
      <c r="E45" s="141"/>
      <c r="F45" s="141"/>
      <c r="G45" s="145" t="s">
        <v>250</v>
      </c>
      <c r="H45" s="142"/>
      <c r="I45" s="143"/>
      <c r="J45" s="144"/>
      <c r="K45" s="146"/>
      <c r="L45" s="129"/>
    </row>
    <row r="46" spans="2:12" s="130" customFormat="1" ht="30" customHeight="1">
      <c r="B46" s="127"/>
      <c r="D46" s="133"/>
      <c r="G46" s="147"/>
      <c r="H46" s="142"/>
      <c r="I46" s="143"/>
      <c r="J46" s="148"/>
      <c r="K46" s="140"/>
      <c r="L46" s="129"/>
    </row>
    <row r="47" spans="2:12" s="130" customFormat="1" ht="30" customHeight="1">
      <c r="B47" s="127"/>
      <c r="D47" s="133"/>
      <c r="G47" s="147"/>
      <c r="H47" s="142"/>
      <c r="I47" s="143"/>
      <c r="J47" s="148"/>
      <c r="K47" s="140"/>
      <c r="L47" s="129"/>
    </row>
    <row r="48" spans="2:12" s="130" customFormat="1" ht="30" customHeight="1" thickBot="1">
      <c r="B48" s="127"/>
      <c r="D48" s="133"/>
      <c r="G48" s="149"/>
      <c r="H48" s="142"/>
      <c r="I48" s="143"/>
      <c r="J48" s="148"/>
      <c r="K48" s="146"/>
      <c r="L48" s="129"/>
    </row>
    <row r="49" spans="2:12" s="130" customFormat="1" ht="30" customHeight="1" thickBot="1">
      <c r="B49" s="127"/>
      <c r="D49" s="133"/>
      <c r="G49" s="150" t="s">
        <v>4</v>
      </c>
      <c r="H49" s="151"/>
      <c r="I49" s="152"/>
      <c r="J49" s="153"/>
      <c r="K49" s="128"/>
      <c r="L49" s="129"/>
    </row>
    <row r="50" spans="2:12" s="130" customFormat="1" ht="15" thickBot="1">
      <c r="B50" s="127"/>
      <c r="D50" s="133"/>
      <c r="E50" s="133"/>
      <c r="F50" s="133"/>
      <c r="I50" s="154"/>
      <c r="J50" s="155"/>
      <c r="K50" s="156"/>
      <c r="L50" s="129"/>
    </row>
    <row r="51" spans="2:12" s="130" customFormat="1">
      <c r="B51" s="127"/>
      <c r="C51" s="157"/>
      <c r="D51" s="500"/>
      <c r="E51" s="500"/>
      <c r="F51" s="500"/>
      <c r="G51" s="500"/>
      <c r="H51" s="500"/>
      <c r="I51" s="500"/>
      <c r="J51" s="500"/>
      <c r="K51" s="501"/>
      <c r="L51" s="158"/>
    </row>
    <row r="52" spans="2:12" s="130" customFormat="1" ht="46.5" customHeight="1">
      <c r="B52" s="127"/>
      <c r="C52" s="502" t="s">
        <v>251</v>
      </c>
      <c r="D52" s="503"/>
      <c r="E52" s="503"/>
      <c r="F52" s="503"/>
      <c r="G52" s="503"/>
      <c r="H52" s="520" t="s">
        <v>11</v>
      </c>
      <c r="I52" s="520"/>
      <c r="J52" s="520"/>
      <c r="K52" s="159" t="s">
        <v>12</v>
      </c>
      <c r="L52" s="160"/>
    </row>
    <row r="53" spans="2:12" s="130" customFormat="1" ht="55.15" customHeight="1">
      <c r="B53" s="127"/>
      <c r="C53" s="502" t="s">
        <v>252</v>
      </c>
      <c r="D53" s="503"/>
      <c r="E53" s="503"/>
      <c r="F53" s="503"/>
      <c r="G53" s="503"/>
      <c r="H53" s="521" t="s">
        <v>253</v>
      </c>
      <c r="I53" s="521"/>
      <c r="J53" s="161" t="s">
        <v>14</v>
      </c>
      <c r="K53" s="268" t="s">
        <v>254</v>
      </c>
      <c r="L53" s="160"/>
    </row>
    <row r="54" spans="2:12" s="130" customFormat="1" ht="30" customHeight="1">
      <c r="B54" s="127"/>
      <c r="C54" s="502" t="s">
        <v>255</v>
      </c>
      <c r="D54" s="503"/>
      <c r="E54" s="503"/>
      <c r="F54" s="503"/>
      <c r="G54" s="503"/>
      <c r="H54" s="522" t="s">
        <v>15</v>
      </c>
      <c r="I54" s="523"/>
      <c r="J54" s="161" t="s">
        <v>16</v>
      </c>
      <c r="K54" s="268" t="s">
        <v>254</v>
      </c>
      <c r="L54" s="160"/>
    </row>
    <row r="55" spans="2:12" s="130" customFormat="1" ht="58.5" customHeight="1">
      <c r="B55" s="127"/>
      <c r="C55" s="524"/>
      <c r="D55" s="525"/>
      <c r="E55" s="525"/>
      <c r="F55" s="525"/>
      <c r="G55" s="526"/>
      <c r="H55" s="533" t="s">
        <v>17</v>
      </c>
      <c r="I55" s="521"/>
      <c r="J55" s="161" t="s">
        <v>18</v>
      </c>
      <c r="K55" s="268" t="s">
        <v>254</v>
      </c>
      <c r="L55" s="129"/>
    </row>
    <row r="56" spans="2:12" ht="39" customHeight="1">
      <c r="B56" s="92"/>
      <c r="C56" s="527"/>
      <c r="D56" s="528"/>
      <c r="E56" s="528"/>
      <c r="F56" s="528"/>
      <c r="G56" s="529"/>
      <c r="H56" s="521" t="s">
        <v>19</v>
      </c>
      <c r="I56" s="521"/>
      <c r="J56" s="161" t="s">
        <v>20</v>
      </c>
      <c r="K56" s="268" t="s">
        <v>254</v>
      </c>
      <c r="L56" s="93"/>
    </row>
    <row r="57" spans="2:12" ht="47.25" customHeight="1" thickBot="1">
      <c r="B57" s="92"/>
      <c r="C57" s="530"/>
      <c r="D57" s="531"/>
      <c r="E57" s="531"/>
      <c r="F57" s="531"/>
      <c r="G57" s="532"/>
      <c r="H57" s="534"/>
      <c r="I57" s="534"/>
      <c r="J57" s="534"/>
      <c r="K57" s="535"/>
      <c r="L57" s="93"/>
    </row>
    <row r="58" spans="2:12" ht="47.25" customHeight="1">
      <c r="B58" s="92"/>
      <c r="C58" s="162"/>
      <c r="D58" s="162"/>
      <c r="E58" s="162"/>
      <c r="F58" s="162"/>
      <c r="G58" s="162"/>
      <c r="H58" s="162"/>
      <c r="I58" s="162"/>
      <c r="J58" s="162"/>
      <c r="K58" s="162"/>
      <c r="L58" s="93"/>
    </row>
    <row r="59" spans="2:12" ht="47.25" customHeight="1">
      <c r="B59" s="92"/>
      <c r="C59" s="162"/>
      <c r="D59" s="162"/>
      <c r="E59" s="162"/>
      <c r="F59" s="162"/>
      <c r="G59" s="163" t="s">
        <v>256</v>
      </c>
      <c r="H59" s="162"/>
      <c r="I59" s="162"/>
      <c r="J59" s="162"/>
      <c r="K59" s="162"/>
      <c r="L59" s="93"/>
    </row>
    <row r="60" spans="2:12" ht="15" thickBot="1">
      <c r="B60" s="164"/>
      <c r="C60" s="165"/>
      <c r="D60" s="165"/>
      <c r="E60" s="166"/>
      <c r="F60" s="165"/>
      <c r="G60" s="167"/>
      <c r="H60" s="165"/>
      <c r="I60" s="165"/>
      <c r="J60" s="165"/>
      <c r="K60" s="165"/>
      <c r="L60" s="168"/>
    </row>
    <row r="61" spans="2:12" ht="15" thickTop="1"/>
  </sheetData>
  <mergeCells count="29">
    <mergeCell ref="C53:G53"/>
    <mergeCell ref="H53:I53"/>
    <mergeCell ref="C54:G54"/>
    <mergeCell ref="H54:I54"/>
    <mergeCell ref="C55:G57"/>
    <mergeCell ref="H55:I55"/>
    <mergeCell ref="H56:I56"/>
    <mergeCell ref="H57:K57"/>
    <mergeCell ref="C40:J40"/>
    <mergeCell ref="G42:I42"/>
    <mergeCell ref="D51:K51"/>
    <mergeCell ref="C52:G52"/>
    <mergeCell ref="C7:K8"/>
    <mergeCell ref="C9:K9"/>
    <mergeCell ref="C10:K10"/>
    <mergeCell ref="C11:C12"/>
    <mergeCell ref="D11:D12"/>
    <mergeCell ref="E11:F11"/>
    <mergeCell ref="G11:G12"/>
    <mergeCell ref="H11:H12"/>
    <mergeCell ref="I11:I12"/>
    <mergeCell ref="J11:J12"/>
    <mergeCell ref="K11:K12"/>
    <mergeCell ref="H52:J52"/>
    <mergeCell ref="B1:G1"/>
    <mergeCell ref="B2:E2"/>
    <mergeCell ref="B4:L4"/>
    <mergeCell ref="C5:K5"/>
    <mergeCell ref="C6:K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436C7-99A9-4C21-B161-05DE6153F3FD}">
  <dimension ref="B1:P93"/>
  <sheetViews>
    <sheetView workbookViewId="0">
      <selection activeCell="C33" sqref="C33:O35"/>
    </sheetView>
  </sheetViews>
  <sheetFormatPr baseColWidth="10" defaultColWidth="11.42578125" defaultRowHeight="14.25"/>
  <cols>
    <col min="1" max="2" width="3.140625" style="170" customWidth="1"/>
    <col min="3" max="3" width="14.7109375" style="170" customWidth="1"/>
    <col min="4" max="4" width="13" style="170" customWidth="1"/>
    <col min="5" max="11" width="11.42578125" style="170"/>
    <col min="12" max="12" width="12.85546875" style="170" customWidth="1"/>
    <col min="13" max="14" width="11.42578125" style="170"/>
    <col min="15" max="15" width="18.7109375" style="170" customWidth="1"/>
    <col min="16" max="17" width="3.140625" style="170" customWidth="1"/>
    <col min="18" max="16384" width="11.42578125" style="170"/>
  </cols>
  <sheetData>
    <row r="1" spans="2:16">
      <c r="B1" s="484" t="s">
        <v>257</v>
      </c>
      <c r="C1" s="484"/>
      <c r="D1" s="484"/>
      <c r="E1" s="484"/>
      <c r="F1" s="484"/>
      <c r="G1" s="484"/>
      <c r="H1" s="484"/>
      <c r="I1" s="484"/>
      <c r="J1" s="484"/>
      <c r="K1" s="484"/>
      <c r="L1" s="484"/>
    </row>
    <row r="2" spans="2:16">
      <c r="B2" s="484" t="s">
        <v>230</v>
      </c>
      <c r="C2" s="484"/>
      <c r="D2" s="484"/>
      <c r="E2" s="484"/>
    </row>
    <row r="3" spans="2:16" ht="15" thickBot="1"/>
    <row r="4" spans="2:16" ht="25.5" customHeight="1" thickTop="1">
      <c r="B4" s="536"/>
      <c r="C4" s="537"/>
      <c r="D4" s="537"/>
      <c r="E4" s="537"/>
      <c r="F4" s="537"/>
      <c r="G4" s="537"/>
      <c r="H4" s="537"/>
      <c r="I4" s="537"/>
      <c r="J4" s="537"/>
      <c r="K4" s="537"/>
      <c r="L4" s="537"/>
      <c r="M4" s="537"/>
      <c r="N4" s="537"/>
      <c r="O4" s="537"/>
      <c r="P4" s="538"/>
    </row>
    <row r="5" spans="2:16" ht="36.75" customHeight="1">
      <c r="B5" s="171"/>
      <c r="C5" s="539" t="s">
        <v>258</v>
      </c>
      <c r="D5" s="539"/>
      <c r="E5" s="539"/>
      <c r="F5" s="539"/>
      <c r="G5" s="539"/>
      <c r="H5" s="539"/>
      <c r="I5" s="539"/>
      <c r="J5" s="539"/>
      <c r="K5" s="539"/>
      <c r="L5" s="539"/>
      <c r="M5" s="539"/>
      <c r="N5" s="539"/>
      <c r="O5" s="539"/>
      <c r="P5" s="172"/>
    </row>
    <row r="6" spans="2:16" ht="15" thickBot="1">
      <c r="B6" s="171"/>
      <c r="P6" s="172"/>
    </row>
    <row r="7" spans="2:16">
      <c r="B7" s="171"/>
      <c r="C7" s="540"/>
      <c r="D7" s="542"/>
      <c r="E7" s="543"/>
      <c r="F7" s="543"/>
      <c r="G7" s="543"/>
      <c r="H7" s="543"/>
      <c r="I7" s="543"/>
      <c r="J7" s="543"/>
      <c r="K7" s="544"/>
      <c r="L7" s="545"/>
      <c r="M7" s="546"/>
      <c r="N7" s="546"/>
      <c r="O7" s="547"/>
      <c r="P7" s="172"/>
    </row>
    <row r="8" spans="2:16">
      <c r="B8" s="171"/>
      <c r="C8" s="541"/>
      <c r="D8" s="551" t="s">
        <v>259</v>
      </c>
      <c r="E8" s="552"/>
      <c r="F8" s="552"/>
      <c r="G8" s="552"/>
      <c r="H8" s="552"/>
      <c r="I8" s="552"/>
      <c r="J8" s="552"/>
      <c r="K8" s="553"/>
      <c r="L8" s="548"/>
      <c r="M8" s="549"/>
      <c r="N8" s="549"/>
      <c r="O8" s="550"/>
      <c r="P8" s="172"/>
    </row>
    <row r="9" spans="2:16">
      <c r="B9" s="171"/>
      <c r="C9" s="541"/>
      <c r="D9" s="551"/>
      <c r="E9" s="552"/>
      <c r="F9" s="552"/>
      <c r="G9" s="552"/>
      <c r="H9" s="552"/>
      <c r="I9" s="552"/>
      <c r="J9" s="552"/>
      <c r="K9" s="553"/>
      <c r="L9" s="554" t="s">
        <v>260</v>
      </c>
      <c r="M9" s="556"/>
      <c r="N9" s="557"/>
      <c r="O9" s="558"/>
      <c r="P9" s="172"/>
    </row>
    <row r="10" spans="2:16">
      <c r="B10" s="171"/>
      <c r="C10" s="541"/>
      <c r="D10" s="551" t="s">
        <v>261</v>
      </c>
      <c r="E10" s="552"/>
      <c r="F10" s="552"/>
      <c r="G10" s="552"/>
      <c r="H10" s="552"/>
      <c r="I10" s="552"/>
      <c r="J10" s="552"/>
      <c r="K10" s="553"/>
      <c r="L10" s="555"/>
      <c r="M10" s="559"/>
      <c r="N10" s="560"/>
      <c r="O10" s="561"/>
      <c r="P10" s="172"/>
    </row>
    <row r="11" spans="2:16" ht="12.75" customHeight="1">
      <c r="B11" s="171"/>
      <c r="C11" s="541"/>
      <c r="D11" s="562"/>
      <c r="E11" s="563"/>
      <c r="F11" s="563"/>
      <c r="G11" s="563"/>
      <c r="H11" s="563"/>
      <c r="I11" s="563"/>
      <c r="J11" s="563"/>
      <c r="K11" s="564"/>
      <c r="L11" s="554" t="s">
        <v>262</v>
      </c>
      <c r="M11" s="554">
        <v>1</v>
      </c>
      <c r="N11" s="554" t="s">
        <v>263</v>
      </c>
      <c r="O11" s="566">
        <v>1</v>
      </c>
      <c r="P11" s="172"/>
    </row>
    <row r="12" spans="2:16">
      <c r="B12" s="171"/>
      <c r="C12" s="541"/>
      <c r="D12" s="562"/>
      <c r="E12" s="563"/>
      <c r="F12" s="563"/>
      <c r="G12" s="563"/>
      <c r="H12" s="563"/>
      <c r="I12" s="563"/>
      <c r="J12" s="563"/>
      <c r="K12" s="564"/>
      <c r="L12" s="565"/>
      <c r="M12" s="565"/>
      <c r="N12" s="565"/>
      <c r="O12" s="567"/>
      <c r="P12" s="172"/>
    </row>
    <row r="13" spans="2:16">
      <c r="B13" s="171"/>
      <c r="C13" s="541"/>
      <c r="D13" s="551" t="s">
        <v>264</v>
      </c>
      <c r="E13" s="552"/>
      <c r="F13" s="552"/>
      <c r="G13" s="552"/>
      <c r="H13" s="552"/>
      <c r="I13" s="552"/>
      <c r="J13" s="552"/>
      <c r="K13" s="553"/>
      <c r="L13" s="565"/>
      <c r="M13" s="565"/>
      <c r="N13" s="565"/>
      <c r="O13" s="567"/>
      <c r="P13" s="172"/>
    </row>
    <row r="14" spans="2:16" ht="15" thickBot="1">
      <c r="B14" s="171"/>
      <c r="C14" s="173"/>
      <c r="D14" s="174"/>
      <c r="E14" s="174"/>
      <c r="F14" s="174"/>
      <c r="G14" s="174"/>
      <c r="H14" s="174"/>
      <c r="I14" s="174"/>
      <c r="J14" s="174"/>
      <c r="K14" s="174"/>
      <c r="L14" s="174"/>
      <c r="M14" s="175"/>
      <c r="N14" s="175"/>
      <c r="O14" s="176"/>
      <c r="P14" s="172"/>
    </row>
    <row r="15" spans="2:16">
      <c r="B15" s="171"/>
      <c r="C15" s="177"/>
      <c r="D15" s="178"/>
      <c r="E15" s="178"/>
      <c r="F15" s="178"/>
      <c r="G15" s="178"/>
      <c r="H15" s="178"/>
      <c r="I15" s="178"/>
      <c r="J15" s="178"/>
      <c r="K15" s="178"/>
      <c r="L15" s="179" t="s">
        <v>265</v>
      </c>
      <c r="M15" s="180" t="s">
        <v>266</v>
      </c>
      <c r="N15" s="180" t="s">
        <v>267</v>
      </c>
      <c r="O15" s="181" t="s">
        <v>268</v>
      </c>
      <c r="P15" s="172"/>
    </row>
    <row r="16" spans="2:16">
      <c r="B16" s="171"/>
      <c r="C16" s="182"/>
      <c r="D16" s="183"/>
      <c r="E16" s="183"/>
      <c r="F16" s="183"/>
      <c r="G16" s="183"/>
      <c r="H16" s="183"/>
      <c r="I16" s="183"/>
      <c r="J16" s="183"/>
      <c r="K16" s="183"/>
      <c r="L16" s="184"/>
      <c r="M16" s="185"/>
      <c r="N16" s="185"/>
      <c r="O16" s="186"/>
      <c r="P16" s="172"/>
    </row>
    <row r="17" spans="2:16" ht="18" customHeight="1">
      <c r="B17" s="171"/>
      <c r="C17" s="574" t="s">
        <v>269</v>
      </c>
      <c r="D17" s="575"/>
      <c r="E17" s="575"/>
      <c r="F17" s="575"/>
      <c r="G17" s="183"/>
      <c r="H17" s="183"/>
      <c r="I17" s="183" t="s">
        <v>270</v>
      </c>
      <c r="K17" s="183"/>
      <c r="L17" s="184"/>
      <c r="O17" s="187"/>
      <c r="P17" s="172"/>
    </row>
    <row r="18" spans="2:16">
      <c r="B18" s="171"/>
      <c r="C18" s="188"/>
      <c r="D18" s="189"/>
      <c r="E18" s="189"/>
      <c r="F18" s="189"/>
      <c r="G18" s="189"/>
      <c r="H18" s="189"/>
      <c r="I18" s="189"/>
      <c r="J18" s="189"/>
      <c r="K18" s="189"/>
      <c r="L18" s="189"/>
      <c r="M18" s="189"/>
      <c r="N18" s="189"/>
      <c r="O18" s="190"/>
      <c r="P18" s="172"/>
    </row>
    <row r="19" spans="2:16" ht="15" thickBot="1">
      <c r="B19" s="171"/>
      <c r="C19" s="191"/>
      <c r="D19" s="192"/>
      <c r="E19" s="192"/>
      <c r="F19" s="192"/>
      <c r="G19" s="192"/>
      <c r="H19" s="192"/>
      <c r="I19" s="192"/>
      <c r="J19" s="192"/>
      <c r="K19" s="192"/>
      <c r="L19" s="192"/>
      <c r="M19" s="192"/>
      <c r="N19" s="192"/>
      <c r="O19" s="193"/>
      <c r="P19" s="172"/>
    </row>
    <row r="20" spans="2:16" ht="15" thickBot="1">
      <c r="B20" s="171"/>
      <c r="C20" s="194"/>
      <c r="D20" s="195"/>
      <c r="E20" s="195"/>
      <c r="F20" s="195"/>
      <c r="G20" s="195"/>
      <c r="H20" s="195"/>
      <c r="K20" s="195"/>
      <c r="L20" s="195"/>
      <c r="M20" s="195"/>
      <c r="N20" s="195"/>
      <c r="O20" s="196"/>
      <c r="P20" s="172"/>
    </row>
    <row r="21" spans="2:16">
      <c r="B21" s="171"/>
      <c r="C21" s="576" t="s">
        <v>271</v>
      </c>
      <c r="D21" s="577"/>
      <c r="E21" s="577"/>
      <c r="F21" s="577"/>
      <c r="G21" s="577"/>
      <c r="H21" s="577"/>
      <c r="I21" s="577"/>
      <c r="J21" s="577"/>
      <c r="K21" s="577"/>
      <c r="L21" s="577"/>
      <c r="M21" s="577"/>
      <c r="N21" s="577"/>
      <c r="O21" s="578"/>
      <c r="P21" s="172"/>
    </row>
    <row r="22" spans="2:16" ht="15" thickBot="1">
      <c r="B22" s="171"/>
      <c r="C22" s="197"/>
      <c r="O22" s="198"/>
      <c r="P22" s="172"/>
    </row>
    <row r="23" spans="2:16">
      <c r="B23" s="171"/>
      <c r="C23" s="199" t="s">
        <v>272</v>
      </c>
      <c r="D23" s="579" t="s">
        <v>273</v>
      </c>
      <c r="E23" s="580"/>
      <c r="F23" s="580"/>
      <c r="G23" s="580"/>
      <c r="H23" s="580"/>
      <c r="I23" s="580"/>
      <c r="J23" s="580"/>
      <c r="K23" s="580"/>
      <c r="L23" s="581"/>
      <c r="M23" s="582" t="s">
        <v>2</v>
      </c>
      <c r="N23" s="583"/>
      <c r="O23" s="199" t="s">
        <v>243</v>
      </c>
      <c r="P23" s="172"/>
    </row>
    <row r="24" spans="2:16" ht="15" thickBot="1">
      <c r="B24" s="171"/>
      <c r="C24" s="200"/>
      <c r="D24" s="584"/>
      <c r="E24" s="585"/>
      <c r="F24" s="585"/>
      <c r="G24" s="585"/>
      <c r="H24" s="585"/>
      <c r="I24" s="585"/>
      <c r="J24" s="585"/>
      <c r="K24" s="585"/>
      <c r="L24" s="586"/>
      <c r="M24" s="584"/>
      <c r="N24" s="586"/>
      <c r="O24" s="201"/>
      <c r="P24" s="172"/>
    </row>
    <row r="25" spans="2:16">
      <c r="B25" s="171"/>
      <c r="C25" s="587" t="s">
        <v>274</v>
      </c>
      <c r="D25" s="588"/>
      <c r="E25" s="588"/>
      <c r="F25" s="588"/>
      <c r="G25" s="588"/>
      <c r="H25" s="588"/>
      <c r="I25" s="588"/>
      <c r="J25" s="588"/>
      <c r="K25" s="588"/>
      <c r="L25" s="588"/>
      <c r="M25" s="588"/>
      <c r="N25" s="588"/>
      <c r="O25" s="589"/>
      <c r="P25" s="172"/>
    </row>
    <row r="26" spans="2:16">
      <c r="B26" s="171"/>
      <c r="C26" s="590"/>
      <c r="D26" s="591"/>
      <c r="E26" s="591"/>
      <c r="F26" s="591"/>
      <c r="G26" s="591"/>
      <c r="H26" s="591"/>
      <c r="I26" s="591"/>
      <c r="J26" s="591"/>
      <c r="K26" s="591"/>
      <c r="L26" s="591"/>
      <c r="M26" s="591"/>
      <c r="N26" s="591"/>
      <c r="O26" s="592"/>
      <c r="P26" s="172"/>
    </row>
    <row r="27" spans="2:16" ht="15" thickBot="1">
      <c r="B27" s="171"/>
      <c r="C27" s="593"/>
      <c r="D27" s="594"/>
      <c r="E27" s="594"/>
      <c r="F27" s="594"/>
      <c r="G27" s="594"/>
      <c r="H27" s="594"/>
      <c r="I27" s="594"/>
      <c r="J27" s="594"/>
      <c r="K27" s="594"/>
      <c r="L27" s="594"/>
      <c r="M27" s="594"/>
      <c r="N27" s="594"/>
      <c r="O27" s="595"/>
      <c r="P27" s="172"/>
    </row>
    <row r="28" spans="2:16">
      <c r="B28" s="171"/>
      <c r="C28" s="596" t="s">
        <v>273</v>
      </c>
      <c r="D28" s="597"/>
      <c r="E28" s="597"/>
      <c r="F28" s="597"/>
      <c r="G28" s="598"/>
      <c r="H28" s="599" t="s">
        <v>275</v>
      </c>
      <c r="I28" s="597"/>
      <c r="J28" s="600" t="s">
        <v>276</v>
      </c>
      <c r="K28" s="601"/>
      <c r="L28" s="202" t="s">
        <v>277</v>
      </c>
      <c r="M28" s="599" t="s">
        <v>37</v>
      </c>
      <c r="N28" s="602"/>
      <c r="O28" s="203" t="s">
        <v>278</v>
      </c>
      <c r="P28" s="172"/>
    </row>
    <row r="29" spans="2:16">
      <c r="B29" s="171"/>
      <c r="C29" s="568"/>
      <c r="D29" s="569"/>
      <c r="E29" s="569"/>
      <c r="F29" s="569"/>
      <c r="G29" s="570"/>
      <c r="H29" s="571"/>
      <c r="I29" s="570"/>
      <c r="J29" s="571"/>
      <c r="K29" s="570"/>
      <c r="L29" s="204"/>
      <c r="M29" s="572"/>
      <c r="N29" s="573"/>
      <c r="O29" s="205"/>
      <c r="P29" s="172"/>
    </row>
    <row r="30" spans="2:16">
      <c r="B30" s="171"/>
      <c r="C30" s="206"/>
      <c r="D30" s="207"/>
      <c r="E30" s="207"/>
      <c r="F30" s="207"/>
      <c r="G30" s="208"/>
      <c r="H30" s="209"/>
      <c r="I30" s="208"/>
      <c r="J30" s="209"/>
      <c r="K30" s="208"/>
      <c r="L30" s="204"/>
      <c r="M30" s="572"/>
      <c r="N30" s="573"/>
      <c r="O30" s="205"/>
      <c r="P30" s="172"/>
    </row>
    <row r="31" spans="2:16" ht="15" thickBot="1">
      <c r="B31" s="171"/>
      <c r="C31" s="603"/>
      <c r="D31" s="604"/>
      <c r="E31" s="604"/>
      <c r="F31" s="604"/>
      <c r="G31" s="605"/>
      <c r="H31" s="608"/>
      <c r="I31" s="605"/>
      <c r="J31" s="608"/>
      <c r="K31" s="605"/>
      <c r="L31" s="210"/>
      <c r="M31" s="609"/>
      <c r="N31" s="610"/>
      <c r="O31" s="205"/>
      <c r="P31" s="172"/>
    </row>
    <row r="32" spans="2:16" ht="15" thickBot="1">
      <c r="B32" s="171"/>
      <c r="C32" s="611" t="s">
        <v>279</v>
      </c>
      <c r="D32" s="612"/>
      <c r="E32" s="612"/>
      <c r="F32" s="612"/>
      <c r="G32" s="612"/>
      <c r="H32" s="612"/>
      <c r="I32" s="612"/>
      <c r="J32" s="612"/>
      <c r="K32" s="612"/>
      <c r="L32" s="612"/>
      <c r="M32" s="612"/>
      <c r="N32" s="613"/>
      <c r="O32" s="211"/>
      <c r="P32" s="172"/>
    </row>
    <row r="33" spans="2:16" ht="13.5" customHeight="1">
      <c r="B33" s="171"/>
      <c r="C33" s="587" t="s">
        <v>280</v>
      </c>
      <c r="D33" s="588"/>
      <c r="E33" s="588"/>
      <c r="F33" s="588"/>
      <c r="G33" s="588"/>
      <c r="H33" s="588"/>
      <c r="I33" s="588"/>
      <c r="J33" s="588"/>
      <c r="K33" s="588"/>
      <c r="L33" s="588"/>
      <c r="M33" s="588"/>
      <c r="N33" s="588"/>
      <c r="O33" s="589"/>
      <c r="P33" s="172"/>
    </row>
    <row r="34" spans="2:16">
      <c r="B34" s="171"/>
      <c r="C34" s="590"/>
      <c r="D34" s="591"/>
      <c r="E34" s="591"/>
      <c r="F34" s="591"/>
      <c r="G34" s="591"/>
      <c r="H34" s="591"/>
      <c r="I34" s="591"/>
      <c r="J34" s="591"/>
      <c r="K34" s="591"/>
      <c r="L34" s="591"/>
      <c r="M34" s="591"/>
      <c r="N34" s="591"/>
      <c r="O34" s="592"/>
      <c r="P34" s="172"/>
    </row>
    <row r="35" spans="2:16" ht="15" thickBot="1">
      <c r="B35" s="171"/>
      <c r="C35" s="593"/>
      <c r="D35" s="594"/>
      <c r="E35" s="594"/>
      <c r="F35" s="594"/>
      <c r="G35" s="594"/>
      <c r="H35" s="594"/>
      <c r="I35" s="594"/>
      <c r="J35" s="594"/>
      <c r="K35" s="594"/>
      <c r="L35" s="594"/>
      <c r="M35" s="594"/>
      <c r="N35" s="594"/>
      <c r="O35" s="595"/>
      <c r="P35" s="172"/>
    </row>
    <row r="36" spans="2:16">
      <c r="B36" s="171"/>
      <c r="C36" s="596" t="s">
        <v>273</v>
      </c>
      <c r="D36" s="614"/>
      <c r="E36" s="614"/>
      <c r="F36" s="614"/>
      <c r="G36" s="614"/>
      <c r="H36" s="614"/>
      <c r="I36" s="614"/>
      <c r="J36" s="602"/>
      <c r="K36" s="212" t="s">
        <v>2</v>
      </c>
      <c r="L36" s="202" t="s">
        <v>243</v>
      </c>
      <c r="M36" s="599" t="s">
        <v>281</v>
      </c>
      <c r="N36" s="602"/>
      <c r="O36" s="203" t="s">
        <v>278</v>
      </c>
      <c r="P36" s="172"/>
    </row>
    <row r="37" spans="2:16">
      <c r="B37" s="171"/>
      <c r="C37" s="568"/>
      <c r="D37" s="569"/>
      <c r="E37" s="569"/>
      <c r="F37" s="569"/>
      <c r="G37" s="569"/>
      <c r="H37" s="569"/>
      <c r="I37" s="569"/>
      <c r="J37" s="570"/>
      <c r="K37" s="213"/>
      <c r="L37" s="214"/>
      <c r="M37" s="615"/>
      <c r="N37" s="616"/>
      <c r="O37" s="205"/>
      <c r="P37" s="172"/>
    </row>
    <row r="38" spans="2:16" ht="15" thickBot="1">
      <c r="B38" s="171"/>
      <c r="C38" s="603"/>
      <c r="D38" s="604"/>
      <c r="E38" s="604"/>
      <c r="F38" s="604"/>
      <c r="G38" s="604"/>
      <c r="H38" s="604"/>
      <c r="I38" s="604"/>
      <c r="J38" s="605"/>
      <c r="K38" s="207"/>
      <c r="L38" s="215"/>
      <c r="M38" s="606"/>
      <c r="N38" s="607"/>
      <c r="O38" s="216"/>
      <c r="P38" s="172"/>
    </row>
    <row r="39" spans="2:16" ht="15" thickBot="1">
      <c r="B39" s="171"/>
      <c r="C39" s="611" t="s">
        <v>279</v>
      </c>
      <c r="D39" s="612"/>
      <c r="E39" s="612"/>
      <c r="F39" s="612"/>
      <c r="G39" s="612"/>
      <c r="H39" s="612"/>
      <c r="I39" s="612"/>
      <c r="J39" s="612"/>
      <c r="K39" s="612"/>
      <c r="L39" s="612"/>
      <c r="M39" s="612"/>
      <c r="N39" s="613"/>
      <c r="O39" s="217">
        <v>0</v>
      </c>
      <c r="P39" s="172"/>
    </row>
    <row r="40" spans="2:16">
      <c r="B40" s="171"/>
      <c r="C40" s="587" t="s">
        <v>282</v>
      </c>
      <c r="D40" s="588"/>
      <c r="E40" s="588"/>
      <c r="F40" s="588"/>
      <c r="G40" s="588"/>
      <c r="H40" s="588"/>
      <c r="I40" s="588"/>
      <c r="J40" s="588"/>
      <c r="K40" s="588"/>
      <c r="L40" s="588"/>
      <c r="M40" s="588"/>
      <c r="N40" s="588"/>
      <c r="O40" s="589"/>
      <c r="P40" s="172"/>
    </row>
    <row r="41" spans="2:16">
      <c r="B41" s="171"/>
      <c r="C41" s="590"/>
      <c r="D41" s="591"/>
      <c r="E41" s="591"/>
      <c r="F41" s="591"/>
      <c r="G41" s="591"/>
      <c r="H41" s="591"/>
      <c r="I41" s="591"/>
      <c r="J41" s="591"/>
      <c r="K41" s="591"/>
      <c r="L41" s="591"/>
      <c r="M41" s="591"/>
      <c r="N41" s="591"/>
      <c r="O41" s="592"/>
      <c r="P41" s="172"/>
    </row>
    <row r="42" spans="2:16" ht="15" thickBot="1">
      <c r="B42" s="171"/>
      <c r="C42" s="593"/>
      <c r="D42" s="594"/>
      <c r="E42" s="594"/>
      <c r="F42" s="594"/>
      <c r="G42" s="594"/>
      <c r="H42" s="594"/>
      <c r="I42" s="594"/>
      <c r="J42" s="594"/>
      <c r="K42" s="594"/>
      <c r="L42" s="594"/>
      <c r="M42" s="594"/>
      <c r="N42" s="594"/>
      <c r="O42" s="595"/>
      <c r="P42" s="172"/>
    </row>
    <row r="43" spans="2:16" ht="15.75">
      <c r="B43" s="171"/>
      <c r="C43" s="596" t="s">
        <v>283</v>
      </c>
      <c r="D43" s="614"/>
      <c r="E43" s="614"/>
      <c r="F43" s="614"/>
      <c r="G43" s="614"/>
      <c r="H43" s="614"/>
      <c r="I43" s="614"/>
      <c r="J43" s="202" t="s">
        <v>284</v>
      </c>
      <c r="K43" s="218" t="s">
        <v>285</v>
      </c>
      <c r="L43" s="219" t="s">
        <v>286</v>
      </c>
      <c r="M43" s="599" t="s">
        <v>287</v>
      </c>
      <c r="N43" s="602"/>
      <c r="O43" s="203" t="s">
        <v>278</v>
      </c>
      <c r="P43" s="172"/>
    </row>
    <row r="44" spans="2:16">
      <c r="B44" s="171"/>
      <c r="C44" s="568"/>
      <c r="D44" s="569"/>
      <c r="E44" s="569"/>
      <c r="F44" s="569"/>
      <c r="G44" s="569"/>
      <c r="H44" s="569"/>
      <c r="I44" s="569"/>
      <c r="J44" s="220"/>
      <c r="K44" s="221"/>
      <c r="L44" s="220"/>
      <c r="M44" s="617"/>
      <c r="N44" s="618"/>
      <c r="O44" s="205"/>
      <c r="P44" s="172"/>
    </row>
    <row r="45" spans="2:16" ht="15" thickBot="1">
      <c r="B45" s="171"/>
      <c r="C45" s="603"/>
      <c r="D45" s="604"/>
      <c r="E45" s="604"/>
      <c r="F45" s="604"/>
      <c r="G45" s="604"/>
      <c r="H45" s="604"/>
      <c r="I45" s="604"/>
      <c r="J45" s="222"/>
      <c r="K45" s="223"/>
      <c r="L45" s="222"/>
      <c r="M45" s="606"/>
      <c r="N45" s="607"/>
      <c r="O45" s="224"/>
      <c r="P45" s="172"/>
    </row>
    <row r="46" spans="2:16" ht="15" thickBot="1">
      <c r="B46" s="171"/>
      <c r="C46" s="611" t="s">
        <v>279</v>
      </c>
      <c r="D46" s="612"/>
      <c r="E46" s="612"/>
      <c r="F46" s="612"/>
      <c r="G46" s="612"/>
      <c r="H46" s="612"/>
      <c r="I46" s="612"/>
      <c r="J46" s="612"/>
      <c r="K46" s="612"/>
      <c r="L46" s="612"/>
      <c r="M46" s="612"/>
      <c r="N46" s="613"/>
      <c r="O46" s="211"/>
      <c r="P46" s="172"/>
    </row>
    <row r="47" spans="2:16">
      <c r="B47" s="171"/>
      <c r="C47" s="587" t="s">
        <v>33</v>
      </c>
      <c r="D47" s="588"/>
      <c r="E47" s="588"/>
      <c r="F47" s="588"/>
      <c r="G47" s="588"/>
      <c r="H47" s="588"/>
      <c r="I47" s="588"/>
      <c r="J47" s="588"/>
      <c r="K47" s="588"/>
      <c r="L47" s="588"/>
      <c r="M47" s="588"/>
      <c r="N47" s="588"/>
      <c r="O47" s="589"/>
      <c r="P47" s="172"/>
    </row>
    <row r="48" spans="2:16">
      <c r="B48" s="171"/>
      <c r="C48" s="590"/>
      <c r="D48" s="591"/>
      <c r="E48" s="591"/>
      <c r="F48" s="591"/>
      <c r="G48" s="591"/>
      <c r="H48" s="591"/>
      <c r="I48" s="591"/>
      <c r="J48" s="591"/>
      <c r="K48" s="591"/>
      <c r="L48" s="591"/>
      <c r="M48" s="591"/>
      <c r="N48" s="591"/>
      <c r="O48" s="592"/>
      <c r="P48" s="172"/>
    </row>
    <row r="49" spans="2:16" ht="15" thickBot="1">
      <c r="B49" s="171"/>
      <c r="C49" s="593"/>
      <c r="D49" s="594"/>
      <c r="E49" s="594"/>
      <c r="F49" s="594"/>
      <c r="G49" s="594"/>
      <c r="H49" s="594"/>
      <c r="I49" s="594"/>
      <c r="J49" s="594"/>
      <c r="K49" s="594"/>
      <c r="L49" s="594"/>
      <c r="M49" s="594"/>
      <c r="N49" s="594"/>
      <c r="O49" s="595"/>
      <c r="P49" s="172"/>
    </row>
    <row r="50" spans="2:16" ht="31.5" customHeight="1">
      <c r="B50" s="171"/>
      <c r="C50" s="596" t="s">
        <v>288</v>
      </c>
      <c r="D50" s="614"/>
      <c r="E50" s="614"/>
      <c r="F50" s="614"/>
      <c r="G50" s="614"/>
      <c r="H50" s="614"/>
      <c r="I50" s="614"/>
      <c r="J50" s="202" t="s">
        <v>289</v>
      </c>
      <c r="K50" s="225" t="s">
        <v>34</v>
      </c>
      <c r="L50" s="226" t="s">
        <v>290</v>
      </c>
      <c r="M50" s="619" t="s">
        <v>37</v>
      </c>
      <c r="N50" s="620"/>
      <c r="O50" s="227" t="s">
        <v>278</v>
      </c>
      <c r="P50" s="172"/>
    </row>
    <row r="51" spans="2:16">
      <c r="B51" s="171"/>
      <c r="C51" s="228"/>
      <c r="D51" s="229"/>
      <c r="E51" s="229"/>
      <c r="F51" s="229"/>
      <c r="G51" s="229"/>
      <c r="H51" s="229"/>
      <c r="I51" s="229"/>
      <c r="J51" s="230"/>
      <c r="K51" s="231"/>
      <c r="L51" s="232"/>
      <c r="M51" s="621"/>
      <c r="N51" s="622"/>
      <c r="O51" s="233"/>
      <c r="P51" s="172"/>
    </row>
    <row r="52" spans="2:16">
      <c r="B52" s="171"/>
      <c r="C52" s="228"/>
      <c r="D52" s="229"/>
      <c r="E52" s="229"/>
      <c r="F52" s="229"/>
      <c r="G52" s="229"/>
      <c r="H52" s="229"/>
      <c r="I52" s="229"/>
      <c r="J52" s="230"/>
      <c r="K52" s="231"/>
      <c r="L52" s="232"/>
      <c r="M52" s="621"/>
      <c r="N52" s="622"/>
      <c r="O52" s="233"/>
      <c r="P52" s="172"/>
    </row>
    <row r="53" spans="2:16">
      <c r="B53" s="171"/>
      <c r="C53" s="228"/>
      <c r="D53" s="229"/>
      <c r="E53" s="229"/>
      <c r="F53" s="229"/>
      <c r="G53" s="229"/>
      <c r="H53" s="229"/>
      <c r="I53" s="229"/>
      <c r="J53" s="230"/>
      <c r="K53" s="231"/>
      <c r="L53" s="232"/>
      <c r="M53" s="617"/>
      <c r="N53" s="618"/>
      <c r="O53" s="233"/>
      <c r="P53" s="172"/>
    </row>
    <row r="54" spans="2:16" ht="15" thickBot="1">
      <c r="B54" s="171"/>
      <c r="C54" s="603"/>
      <c r="D54" s="604"/>
      <c r="E54" s="604"/>
      <c r="F54" s="604"/>
      <c r="G54" s="604"/>
      <c r="H54" s="604"/>
      <c r="I54" s="604"/>
      <c r="J54" s="222"/>
      <c r="K54" s="223"/>
      <c r="L54" s="222"/>
      <c r="M54" s="606"/>
      <c r="N54" s="607"/>
      <c r="O54" s="224"/>
      <c r="P54" s="172"/>
    </row>
    <row r="55" spans="2:16" ht="15" thickBot="1">
      <c r="B55" s="171"/>
      <c r="C55" s="611" t="s">
        <v>279</v>
      </c>
      <c r="D55" s="612"/>
      <c r="E55" s="612"/>
      <c r="F55" s="612"/>
      <c r="G55" s="612"/>
      <c r="H55" s="612"/>
      <c r="I55" s="612"/>
      <c r="J55" s="612"/>
      <c r="K55" s="612"/>
      <c r="L55" s="612"/>
      <c r="M55" s="612"/>
      <c r="N55" s="613"/>
      <c r="O55" s="217"/>
      <c r="P55" s="172"/>
    </row>
    <row r="56" spans="2:16" ht="15" thickBot="1">
      <c r="B56" s="171"/>
      <c r="C56" s="197"/>
      <c r="O56" s="198"/>
      <c r="P56" s="172"/>
    </row>
    <row r="57" spans="2:16" ht="15" thickBot="1">
      <c r="B57" s="171"/>
      <c r="C57" s="623" t="s">
        <v>291</v>
      </c>
      <c r="D57" s="624"/>
      <c r="E57" s="624"/>
      <c r="F57" s="624"/>
      <c r="G57" s="624"/>
      <c r="H57" s="624"/>
      <c r="I57" s="624"/>
      <c r="J57" s="624"/>
      <c r="K57" s="624"/>
      <c r="L57" s="624"/>
      <c r="M57" s="624"/>
      <c r="N57" s="625"/>
      <c r="O57" s="234"/>
      <c r="P57" s="172"/>
    </row>
    <row r="58" spans="2:16">
      <c r="B58" s="171"/>
      <c r="C58" s="587" t="s">
        <v>292</v>
      </c>
      <c r="D58" s="588"/>
      <c r="E58" s="588"/>
      <c r="F58" s="588"/>
      <c r="G58" s="588"/>
      <c r="H58" s="588"/>
      <c r="I58" s="588"/>
      <c r="J58" s="588"/>
      <c r="K58" s="588"/>
      <c r="L58" s="588"/>
      <c r="M58" s="588"/>
      <c r="N58" s="588"/>
      <c r="O58" s="589"/>
      <c r="P58" s="172"/>
    </row>
    <row r="59" spans="2:16">
      <c r="B59" s="171"/>
      <c r="C59" s="590"/>
      <c r="D59" s="591"/>
      <c r="E59" s="591"/>
      <c r="F59" s="591"/>
      <c r="G59" s="591"/>
      <c r="H59" s="591"/>
      <c r="I59" s="591"/>
      <c r="J59" s="591"/>
      <c r="K59" s="591"/>
      <c r="L59" s="591"/>
      <c r="M59" s="591"/>
      <c r="N59" s="591"/>
      <c r="O59" s="592"/>
      <c r="P59" s="172"/>
    </row>
    <row r="60" spans="2:16" ht="15" thickBot="1">
      <c r="B60" s="171"/>
      <c r="C60" s="593"/>
      <c r="D60" s="594"/>
      <c r="E60" s="594"/>
      <c r="F60" s="594"/>
      <c r="G60" s="594"/>
      <c r="H60" s="594"/>
      <c r="I60" s="594"/>
      <c r="J60" s="594"/>
      <c r="K60" s="594"/>
      <c r="L60" s="594"/>
      <c r="M60" s="594"/>
      <c r="N60" s="594"/>
      <c r="O60" s="595"/>
      <c r="P60" s="172"/>
    </row>
    <row r="61" spans="2:16" ht="28.5">
      <c r="B61" s="171"/>
      <c r="C61" s="596" t="s">
        <v>293</v>
      </c>
      <c r="D61" s="614"/>
      <c r="E61" s="614"/>
      <c r="F61" s="614"/>
      <c r="G61" s="614"/>
      <c r="H61" s="614"/>
      <c r="I61" s="614"/>
      <c r="J61" s="218"/>
      <c r="K61" s="235"/>
      <c r="L61" s="226" t="s">
        <v>294</v>
      </c>
      <c r="M61" s="619" t="s">
        <v>295</v>
      </c>
      <c r="N61" s="620"/>
      <c r="O61" s="227"/>
      <c r="P61" s="172"/>
    </row>
    <row r="62" spans="2:16">
      <c r="B62" s="171"/>
      <c r="C62" s="568" t="s">
        <v>253</v>
      </c>
      <c r="D62" s="569"/>
      <c r="E62" s="569"/>
      <c r="F62" s="569"/>
      <c r="G62" s="569"/>
      <c r="H62" s="569"/>
      <c r="I62" s="569"/>
      <c r="J62" s="236"/>
      <c r="K62" s="237"/>
      <c r="L62" s="238"/>
      <c r="M62" s="626"/>
      <c r="N62" s="627"/>
      <c r="O62" s="239"/>
      <c r="P62" s="172"/>
    </row>
    <row r="63" spans="2:16">
      <c r="B63" s="171"/>
      <c r="C63" s="206" t="s">
        <v>296</v>
      </c>
      <c r="D63" s="207"/>
      <c r="E63" s="207"/>
      <c r="F63" s="207"/>
      <c r="G63" s="207"/>
      <c r="H63" s="207"/>
      <c r="I63" s="207"/>
      <c r="J63" s="236"/>
      <c r="K63" s="237"/>
      <c r="L63" s="238"/>
      <c r="M63" s="626"/>
      <c r="N63" s="627"/>
      <c r="O63" s="239"/>
      <c r="P63" s="172"/>
    </row>
    <row r="64" spans="2:16" ht="15" thickBot="1">
      <c r="B64" s="171"/>
      <c r="C64" s="191" t="s">
        <v>10</v>
      </c>
      <c r="D64" s="192"/>
      <c r="E64" s="192"/>
      <c r="F64" s="192"/>
      <c r="G64" s="192"/>
      <c r="H64" s="192"/>
      <c r="I64" s="192"/>
      <c r="J64" s="240"/>
      <c r="K64" s="241"/>
      <c r="L64" s="238"/>
      <c r="M64" s="637"/>
      <c r="N64" s="638"/>
      <c r="O64" s="239"/>
      <c r="P64" s="172"/>
    </row>
    <row r="65" spans="2:16" ht="15" thickBot="1">
      <c r="B65" s="171"/>
      <c r="C65" s="611" t="s">
        <v>279</v>
      </c>
      <c r="D65" s="612"/>
      <c r="E65" s="612"/>
      <c r="F65" s="612"/>
      <c r="G65" s="612"/>
      <c r="H65" s="612"/>
      <c r="I65" s="612"/>
      <c r="J65" s="612"/>
      <c r="K65" s="612"/>
      <c r="L65" s="612"/>
      <c r="M65" s="612"/>
      <c r="N65" s="613"/>
      <c r="O65" s="242"/>
      <c r="P65" s="172"/>
    </row>
    <row r="66" spans="2:16" ht="15" thickBot="1">
      <c r="B66" s="171"/>
      <c r="C66" s="197"/>
      <c r="O66" s="198"/>
      <c r="P66" s="172"/>
    </row>
    <row r="67" spans="2:16" ht="15" thickBot="1">
      <c r="B67" s="171"/>
      <c r="C67" s="623" t="s">
        <v>297</v>
      </c>
      <c r="D67" s="624"/>
      <c r="E67" s="624"/>
      <c r="F67" s="624"/>
      <c r="G67" s="624"/>
      <c r="H67" s="624"/>
      <c r="I67" s="624"/>
      <c r="J67" s="624"/>
      <c r="K67" s="624"/>
      <c r="L67" s="624"/>
      <c r="M67" s="624"/>
      <c r="N67" s="625"/>
      <c r="O67" s="243"/>
      <c r="P67" s="172"/>
    </row>
    <row r="68" spans="2:16">
      <c r="B68" s="171"/>
      <c r="C68" s="194"/>
      <c r="D68" s="195"/>
      <c r="E68" s="195"/>
      <c r="F68" s="195"/>
      <c r="G68" s="195"/>
      <c r="H68" s="195"/>
      <c r="I68" s="195"/>
      <c r="J68" s="195"/>
      <c r="K68" s="195"/>
      <c r="L68" s="195"/>
      <c r="M68" s="195"/>
      <c r="N68" s="195"/>
      <c r="O68" s="196"/>
      <c r="P68" s="172"/>
    </row>
    <row r="69" spans="2:16">
      <c r="B69" s="171"/>
      <c r="C69" s="197"/>
      <c r="O69" s="198"/>
      <c r="P69" s="172"/>
    </row>
    <row r="70" spans="2:16">
      <c r="B70" s="171"/>
      <c r="C70" s="197"/>
      <c r="O70" s="198"/>
      <c r="P70" s="172"/>
    </row>
    <row r="71" spans="2:16">
      <c r="B71" s="171"/>
      <c r="C71" s="197"/>
      <c r="H71" s="244" t="s">
        <v>298</v>
      </c>
      <c r="I71" s="244"/>
      <c r="J71" s="244"/>
      <c r="K71" s="244"/>
      <c r="O71" s="198"/>
      <c r="P71" s="172"/>
    </row>
    <row r="72" spans="2:16">
      <c r="B72" s="171"/>
      <c r="C72" s="197"/>
      <c r="H72" s="244" t="s">
        <v>299</v>
      </c>
      <c r="O72" s="198"/>
      <c r="P72" s="172"/>
    </row>
    <row r="73" spans="2:16">
      <c r="B73" s="171"/>
      <c r="C73" s="197"/>
      <c r="H73" s="244" t="s">
        <v>300</v>
      </c>
      <c r="O73" s="198"/>
      <c r="P73" s="172"/>
    </row>
    <row r="74" spans="2:16">
      <c r="B74" s="171"/>
      <c r="C74" s="182"/>
      <c r="D74" s="245"/>
      <c r="E74" s="245"/>
      <c r="F74" s="245"/>
      <c r="G74" s="245"/>
      <c r="H74" s="244" t="s">
        <v>301</v>
      </c>
      <c r="I74" s="245"/>
      <c r="J74" s="245"/>
      <c r="K74" s="245"/>
      <c r="L74" s="245"/>
      <c r="M74" s="245"/>
      <c r="N74" s="245"/>
      <c r="O74" s="246"/>
      <c r="P74" s="172"/>
    </row>
    <row r="75" spans="2:16">
      <c r="B75" s="171"/>
      <c r="C75" s="197"/>
      <c r="H75" s="170" t="s">
        <v>7</v>
      </c>
      <c r="O75" s="198"/>
      <c r="P75" s="172"/>
    </row>
    <row r="76" spans="2:16">
      <c r="B76" s="171"/>
      <c r="C76" s="247" t="s">
        <v>302</v>
      </c>
      <c r="D76" s="248"/>
      <c r="E76" s="248"/>
      <c r="F76" s="248"/>
      <c r="G76" s="248"/>
      <c r="H76" s="248"/>
      <c r="I76" s="248"/>
      <c r="J76" s="248"/>
      <c r="K76" s="248"/>
      <c r="L76" s="248"/>
      <c r="M76" s="248"/>
      <c r="N76" s="248"/>
      <c r="O76" s="249"/>
      <c r="P76" s="172"/>
    </row>
    <row r="77" spans="2:16">
      <c r="B77" s="171"/>
      <c r="C77" s="639"/>
      <c r="D77" s="640"/>
      <c r="E77" s="640"/>
      <c r="F77" s="640"/>
      <c r="G77" s="640"/>
      <c r="H77" s="640"/>
      <c r="I77" s="640"/>
      <c r="J77" s="640"/>
      <c r="K77" s="640"/>
      <c r="L77" s="640"/>
      <c r="M77" s="640"/>
      <c r="N77" s="640"/>
      <c r="O77" s="641"/>
      <c r="P77" s="172"/>
    </row>
    <row r="78" spans="2:16">
      <c r="B78" s="171"/>
      <c r="C78" s="639"/>
      <c r="D78" s="640"/>
      <c r="E78" s="640"/>
      <c r="F78" s="640"/>
      <c r="G78" s="640"/>
      <c r="H78" s="640"/>
      <c r="I78" s="640"/>
      <c r="J78" s="640"/>
      <c r="K78" s="640"/>
      <c r="L78" s="640"/>
      <c r="M78" s="640"/>
      <c r="N78" s="640"/>
      <c r="O78" s="641"/>
      <c r="P78" s="172"/>
    </row>
    <row r="79" spans="2:16">
      <c r="B79" s="171"/>
      <c r="C79" s="182"/>
      <c r="D79" s="245"/>
      <c r="E79" s="245"/>
      <c r="F79" s="245"/>
      <c r="G79" s="245"/>
      <c r="H79" s="245"/>
      <c r="I79" s="245"/>
      <c r="J79" s="245"/>
      <c r="K79" s="245"/>
      <c r="L79" s="245"/>
      <c r="M79" s="245"/>
      <c r="N79" s="245"/>
      <c r="O79" s="246"/>
      <c r="P79" s="172"/>
    </row>
    <row r="80" spans="2:16">
      <c r="B80" s="171"/>
      <c r="C80" s="250" t="s">
        <v>303</v>
      </c>
      <c r="D80" s="245"/>
      <c r="E80" s="245"/>
      <c r="F80" s="245"/>
      <c r="G80" s="245"/>
      <c r="H80" s="245"/>
      <c r="I80" s="245"/>
      <c r="J80" s="245"/>
      <c r="K80" s="245"/>
      <c r="L80" s="245"/>
      <c r="M80" s="245"/>
      <c r="N80" s="245"/>
      <c r="O80" s="246"/>
      <c r="P80" s="172"/>
    </row>
    <row r="81" spans="2:16" ht="12.75" customHeight="1">
      <c r="B81" s="171"/>
      <c r="C81" s="628" t="s">
        <v>304</v>
      </c>
      <c r="D81" s="629"/>
      <c r="E81" s="629"/>
      <c r="F81" s="629"/>
      <c r="G81" s="629"/>
      <c r="H81" s="629"/>
      <c r="I81" s="629"/>
      <c r="J81" s="629"/>
      <c r="K81" s="629"/>
      <c r="L81" s="629"/>
      <c r="M81" s="629"/>
      <c r="N81" s="629"/>
      <c r="O81" s="630"/>
      <c r="P81" s="172"/>
    </row>
    <row r="82" spans="2:16">
      <c r="B82" s="171"/>
      <c r="C82" s="628"/>
      <c r="D82" s="629"/>
      <c r="E82" s="629"/>
      <c r="F82" s="629"/>
      <c r="G82" s="629"/>
      <c r="H82" s="629"/>
      <c r="I82" s="629"/>
      <c r="J82" s="629"/>
      <c r="K82" s="629"/>
      <c r="L82" s="629"/>
      <c r="M82" s="629"/>
      <c r="N82" s="629"/>
      <c r="O82" s="630"/>
      <c r="P82" s="172"/>
    </row>
    <row r="83" spans="2:16" ht="12.95" customHeight="1">
      <c r="B83" s="171"/>
      <c r="C83" s="628" t="s">
        <v>305</v>
      </c>
      <c r="D83" s="629"/>
      <c r="E83" s="629"/>
      <c r="F83" s="629"/>
      <c r="G83" s="629"/>
      <c r="H83" s="629"/>
      <c r="I83" s="629"/>
      <c r="J83" s="629"/>
      <c r="K83" s="629"/>
      <c r="L83" s="629"/>
      <c r="M83" s="629"/>
      <c r="N83" s="629"/>
      <c r="O83" s="630"/>
      <c r="P83" s="172"/>
    </row>
    <row r="84" spans="2:16">
      <c r="B84" s="171"/>
      <c r="C84" s="628"/>
      <c r="D84" s="629"/>
      <c r="E84" s="629"/>
      <c r="F84" s="629"/>
      <c r="G84" s="629"/>
      <c r="H84" s="629"/>
      <c r="I84" s="629"/>
      <c r="J84" s="629"/>
      <c r="K84" s="629"/>
      <c r="L84" s="629"/>
      <c r="M84" s="629"/>
      <c r="N84" s="629"/>
      <c r="O84" s="630"/>
      <c r="P84" s="172"/>
    </row>
    <row r="85" spans="2:16">
      <c r="B85" s="171"/>
      <c r="C85" s="182"/>
      <c r="D85" s="245"/>
      <c r="E85" s="245"/>
      <c r="F85" s="245"/>
      <c r="G85" s="245"/>
      <c r="H85" s="245"/>
      <c r="I85" s="245"/>
      <c r="J85" s="245"/>
      <c r="K85" s="245"/>
      <c r="L85" s="245"/>
      <c r="M85" s="245"/>
      <c r="N85" s="245"/>
      <c r="O85" s="246"/>
      <c r="P85" s="172"/>
    </row>
    <row r="86" spans="2:16">
      <c r="B86" s="171"/>
      <c r="C86" s="197"/>
      <c r="H86" s="244" t="s">
        <v>298</v>
      </c>
      <c r="O86" s="198"/>
      <c r="P86" s="172"/>
    </row>
    <row r="87" spans="2:16">
      <c r="B87" s="171"/>
      <c r="C87" s="197"/>
      <c r="H87" s="170" t="s">
        <v>299</v>
      </c>
      <c r="I87" s="207"/>
      <c r="J87" s="207"/>
      <c r="K87" s="207"/>
      <c r="O87" s="198"/>
      <c r="P87" s="172"/>
    </row>
    <row r="88" spans="2:16">
      <c r="B88" s="171"/>
      <c r="C88" s="197"/>
      <c r="H88" s="170" t="s">
        <v>306</v>
      </c>
      <c r="I88" s="251"/>
      <c r="J88" s="251"/>
      <c r="K88" s="251"/>
      <c r="O88" s="198"/>
      <c r="P88" s="172"/>
    </row>
    <row r="89" spans="2:16">
      <c r="B89" s="171"/>
      <c r="C89" s="252"/>
      <c r="D89" s="245"/>
      <c r="E89" s="245"/>
      <c r="F89" s="245"/>
      <c r="G89" s="245"/>
      <c r="H89" s="170" t="s">
        <v>301</v>
      </c>
      <c r="L89" s="245"/>
      <c r="M89" s="245"/>
      <c r="N89" s="245"/>
      <c r="O89" s="246"/>
      <c r="P89" s="172"/>
    </row>
    <row r="90" spans="2:16" ht="17.25" customHeight="1">
      <c r="B90" s="171"/>
      <c r="C90" s="252"/>
      <c r="D90" s="251"/>
      <c r="E90" s="251"/>
      <c r="K90" s="631"/>
      <c r="L90" s="631"/>
      <c r="M90" s="631"/>
      <c r="N90" s="631"/>
      <c r="O90" s="632"/>
      <c r="P90" s="172"/>
    </row>
    <row r="91" spans="2:16" ht="18.75" customHeight="1" thickBot="1">
      <c r="B91" s="171"/>
      <c r="C91" s="635"/>
      <c r="D91" s="636"/>
      <c r="E91" s="636"/>
      <c r="F91" s="223"/>
      <c r="G91" s="223"/>
      <c r="H91" s="223"/>
      <c r="I91" s="223"/>
      <c r="J91" s="223"/>
      <c r="K91" s="633"/>
      <c r="L91" s="633"/>
      <c r="M91" s="633"/>
      <c r="N91" s="633"/>
      <c r="O91" s="634"/>
      <c r="P91" s="172"/>
    </row>
    <row r="92" spans="2:16" ht="15" thickBot="1">
      <c r="B92" s="253"/>
      <c r="C92" s="254"/>
      <c r="D92" s="254"/>
      <c r="E92" s="254"/>
      <c r="F92" s="254"/>
      <c r="G92" s="254"/>
      <c r="H92" s="254"/>
      <c r="I92" s="254"/>
      <c r="J92" s="254"/>
      <c r="K92" s="254"/>
      <c r="L92" s="254"/>
      <c r="M92" s="254"/>
      <c r="N92" s="254"/>
      <c r="O92" s="254"/>
      <c r="P92" s="255"/>
    </row>
    <row r="93" spans="2:16" ht="15" thickTop="1"/>
  </sheetData>
  <mergeCells count="80">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oficial entidad</vt:lpstr>
      <vt:lpstr>Presupuesto oficial proponente</vt:lpstr>
      <vt:lpstr>INDICAR CÓDIGO DEL ITEM DE PAGO</vt:lpstr>
      <vt:lpstr>'Presupuesto oficial entidad'!Área_de_impresión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FREDY ANDRES B</cp:lastModifiedBy>
  <cp:lastPrinted>2026-08-18T01:57:52Z</cp:lastPrinted>
  <dcterms:created xsi:type="dcterms:W3CDTF">2026-07-05T17:34:33Z</dcterms:created>
  <dcterms:modified xsi:type="dcterms:W3CDTF">2026-09-13T04:26:38Z</dcterms:modified>
</cp:coreProperties>
</file>