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Esmeralda Gonzalez\Downloads\"/>
    </mc:Choice>
  </mc:AlternateContent>
  <xr:revisionPtr revIDLastSave="0" documentId="13_ncr:1_{1539460B-88AA-404F-86D0-59AA0AA318F2}" xr6:coauthVersionLast="47" xr6:coauthVersionMax="47" xr10:uidLastSave="{00000000-0000-0000-0000-000000000000}"/>
  <bookViews>
    <workbookView xWindow="-110" yWindow="-110" windowWidth="19420" windowHeight="11500" tabRatio="906" xr2:uid="{00000000-000D-0000-FFFF-FFFF00000000}"/>
  </bookViews>
  <sheets>
    <sheet name="CONSOLIDADO PRESUPUESTO OFICIAL" sheetId="271" r:id="rId1"/>
    <sheet name="PROPUESTA ECONOMICA (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{#N/A,#N/A,TRUE,"1842CWN0"}</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0" hidden="1">#REF!</definedName>
    <definedName name="_Fill" localSheetId="2" hidden="1">#REF!</definedName>
    <definedName name="_Fill" hidden="1">#REF!</definedName>
    <definedName name="_xlnm._FilterDatabase" localSheetId="1" hidden="1">'PROPUESTA ECONOMICA (proponente'!$J$11:$J$91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hidden="1">#REF!</definedName>
    <definedName name="_Key11" hidden="1">[22]INST!#REF!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localSheetId="0" hidden="1">255</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'[23]7422CW00'!#REF!</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Int" hidden="1">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0" hidden="1">#REF!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'[24]DUB-823'!#REF!</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0" hidden="1">{#N/A,#N/A,TRUE,"INGENIERIA";#N/A,#N/A,TRUE,"COMPRAS";#N/A,#N/A,TRUE,"DIRECCION";#N/A,#N/A,TRUE,"RESUMEN"}</definedName>
    <definedName name="aa" localSheetId="2">'INDICAR CÓDIGO DEL ITEM DE PAGO'!ERR</definedName>
    <definedName name="aa">[0]!ERR</definedName>
    <definedName name="AAA" localSheetId="2">'INDICAR CÓDIGO DEL ITEM DE PAGO'!ERR</definedName>
    <definedName name="AAA">[0]!ERR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{#N/A,#N/A,TRUE,"INGENIERIA";#N/A,#N/A,TRUE,"COMPRAS";#N/A,#N/A,TRUE,"DIRECCION";#N/A,#N/A,TRUE,"RESUMEN"}</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1">[27]!absc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[27]!absc</definedName>
    <definedName name="adoc1">[27]!absc</definedName>
    <definedName name="ADOC125" localSheetId="1">[30]!absc</definedName>
    <definedName name="ADOC125">[30]!absc</definedName>
    <definedName name="adoq" localSheetId="1">[31]!absc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 (proponente'!$A$1:$M$116</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iv" hidden="1">{#N/A,#N/A,TRUE,"1842CWN0"}</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0" hidden="1">{#N/A,#N/A,TRUE,"INGENIERIA";#N/A,#N/A,TRUE,"COMPRAS";#N/A,#N/A,TRUE,"DIRECCION";#N/A,#N/A,TRUE,"RESUMEN"}</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 hidden="1">{#N/A,#N/A,TRUE,"1842CWN0"}</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E" hidden="1">{#N/A,#N/A,TRUE,"1842CWN0"}</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EE" hidden="1">{#N/A,#N/A,TRUE,"1842CWN0"}</definedName>
    <definedName name="DGFG" localSheetId="2"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WPRICE" hidden="1">#REF!</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427.">#N/A</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L" hidden="1">{#N/A,#N/A,TRUE,"1842CWN0"}</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[27]!absc</definedName>
    <definedName name="LOCA">[27]!absc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 hidden="1">{#N/A,#N/A,TRUE,"1842CWN0"}</definedName>
    <definedName name="Meta1">#REF!</definedName>
    <definedName name="Meta2">#REF!</definedName>
    <definedName name="Meta3">#REF!</definedName>
    <definedName name="metal" hidden="1">{#N/A,#N/A,TRUE,"1842CWN0"}</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OVISIONALES" hidden="1">#REF!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 (proponente'!#REF!</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 (proponente'!$L$107</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 (proponente'!$L$107</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 (proponente'!$L$108</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[27]!absc</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8" i="270" l="1"/>
  <c r="C69" i="270" s="1"/>
  <c r="C58" i="270"/>
  <c r="C59" i="270" s="1"/>
  <c r="C60" i="270" s="1"/>
  <c r="C61" i="270" s="1"/>
  <c r="C62" i="270" s="1"/>
  <c r="C63" i="270" s="1"/>
  <c r="C64" i="270" s="1"/>
  <c r="C69" i="271"/>
  <c r="C68" i="271"/>
  <c r="C58" i="271"/>
  <c r="C59" i="271" s="1"/>
  <c r="C60" i="271" s="1"/>
  <c r="C61" i="271" s="1"/>
  <c r="C62" i="271" s="1"/>
  <c r="C63" i="271" s="1"/>
  <c r="C64" i="271" s="1"/>
  <c r="L101" i="270"/>
  <c r="L108" i="271"/>
  <c r="L111" i="271" s="1"/>
  <c r="L103" i="271"/>
  <c r="L89" i="271"/>
  <c r="L88" i="271"/>
  <c r="L85" i="271"/>
  <c r="L84" i="271"/>
  <c r="L83" i="271"/>
  <c r="L82" i="271"/>
  <c r="L81" i="271"/>
  <c r="L80" i="271"/>
  <c r="L79" i="271"/>
  <c r="L78" i="271"/>
  <c r="L77" i="271"/>
  <c r="L74" i="271"/>
  <c r="L73" i="271"/>
  <c r="L72" i="271"/>
  <c r="L75" i="271" s="1"/>
  <c r="L69" i="271"/>
  <c r="L68" i="271"/>
  <c r="L67" i="271"/>
  <c r="L66" i="271"/>
  <c r="L65" i="271"/>
  <c r="L64" i="271"/>
  <c r="L63" i="271"/>
  <c r="L62" i="271"/>
  <c r="L61" i="271"/>
  <c r="L60" i="271"/>
  <c r="L59" i="271"/>
  <c r="L58" i="271"/>
  <c r="L57" i="271"/>
  <c r="L54" i="271"/>
  <c r="L53" i="271"/>
  <c r="L52" i="271"/>
  <c r="L51" i="271"/>
  <c r="L50" i="271"/>
  <c r="L49" i="271"/>
  <c r="L48" i="271"/>
  <c r="L47" i="271"/>
  <c r="L46" i="271"/>
  <c r="L45" i="271"/>
  <c r="L44" i="271"/>
  <c r="L43" i="271"/>
  <c r="L42" i="271"/>
  <c r="L41" i="271"/>
  <c r="L40" i="271"/>
  <c r="L39" i="271"/>
  <c r="L38" i="271"/>
  <c r="L37" i="271"/>
  <c r="L36" i="271"/>
  <c r="L35" i="271"/>
  <c r="L34" i="271"/>
  <c r="L33" i="271"/>
  <c r="L55" i="271" s="1"/>
  <c r="L32" i="271"/>
  <c r="L29" i="271"/>
  <c r="L28" i="271"/>
  <c r="L27" i="271"/>
  <c r="L26" i="271"/>
  <c r="L25" i="271"/>
  <c r="L24" i="271"/>
  <c r="L23" i="271"/>
  <c r="L22" i="271"/>
  <c r="L21" i="271"/>
  <c r="L20" i="271"/>
  <c r="L19" i="271"/>
  <c r="L18" i="271"/>
  <c r="L17" i="271"/>
  <c r="L16" i="271"/>
  <c r="L15" i="271"/>
  <c r="L14" i="271"/>
  <c r="L30" i="271" s="1"/>
  <c r="L70" i="271" l="1"/>
  <c r="L91" i="271" s="1"/>
  <c r="L86" i="271"/>
  <c r="L90" i="271"/>
  <c r="M82" i="271"/>
  <c r="N82" i="271" s="1"/>
  <c r="M66" i="271"/>
  <c r="N66" i="271" s="1"/>
  <c r="M59" i="271"/>
  <c r="N59" i="271" s="1"/>
  <c r="M47" i="271"/>
  <c r="N47" i="271" s="1"/>
  <c r="M39" i="271"/>
  <c r="N39" i="271" s="1"/>
  <c r="M27" i="271"/>
  <c r="N27" i="271" s="1"/>
  <c r="M19" i="271"/>
  <c r="N19" i="271" s="1"/>
  <c r="M79" i="271"/>
  <c r="N79" i="271" s="1"/>
  <c r="M63" i="271"/>
  <c r="N63" i="271" s="1"/>
  <c r="M52" i="271"/>
  <c r="N52" i="271" s="1"/>
  <c r="M44" i="271"/>
  <c r="N44" i="271" s="1"/>
  <c r="M36" i="271"/>
  <c r="N36" i="271" s="1"/>
  <c r="M24" i="271"/>
  <c r="N24" i="271" s="1"/>
  <c r="M16" i="271"/>
  <c r="N16" i="271" s="1"/>
  <c r="M88" i="271"/>
  <c r="N88" i="271" s="1"/>
  <c r="M84" i="271"/>
  <c r="N84" i="271" s="1"/>
  <c r="M72" i="271"/>
  <c r="N72" i="271" s="1"/>
  <c r="M68" i="271"/>
  <c r="N68" i="271" s="1"/>
  <c r="M49" i="271"/>
  <c r="N49" i="271" s="1"/>
  <c r="M41" i="271"/>
  <c r="N41" i="271" s="1"/>
  <c r="M33" i="271"/>
  <c r="N33" i="271" s="1"/>
  <c r="M29" i="271"/>
  <c r="N29" i="271" s="1"/>
  <c r="M21" i="271"/>
  <c r="N21" i="271" s="1"/>
  <c r="M65" i="271"/>
  <c r="N65" i="271" s="1"/>
  <c r="M46" i="271"/>
  <c r="N46" i="271" s="1"/>
  <c r="M26" i="271"/>
  <c r="N26" i="271" s="1"/>
  <c r="M81" i="271"/>
  <c r="N81" i="271" s="1"/>
  <c r="M58" i="271"/>
  <c r="N58" i="271" s="1"/>
  <c r="M54" i="271"/>
  <c r="N54" i="271" s="1"/>
  <c r="M38" i="271"/>
  <c r="N38" i="271" s="1"/>
  <c r="M18" i="271"/>
  <c r="N18" i="271" s="1"/>
  <c r="M50" i="271"/>
  <c r="N50" i="271" s="1"/>
  <c r="M14" i="271"/>
  <c r="N14" i="271" s="1"/>
  <c r="M78" i="271"/>
  <c r="N78" i="271" s="1"/>
  <c r="M74" i="271"/>
  <c r="N74" i="271" s="1"/>
  <c r="M62" i="271"/>
  <c r="N62" i="271" s="1"/>
  <c r="M51" i="271"/>
  <c r="N51" i="271" s="1"/>
  <c r="M43" i="271"/>
  <c r="N43" i="271" s="1"/>
  <c r="M35" i="271"/>
  <c r="N35" i="271" s="1"/>
  <c r="M23" i="271"/>
  <c r="N23" i="271" s="1"/>
  <c r="M15" i="271"/>
  <c r="N15" i="271" s="1"/>
  <c r="M40" i="271"/>
  <c r="N40" i="271" s="1"/>
  <c r="M83" i="271"/>
  <c r="N83" i="271" s="1"/>
  <c r="M67" i="271"/>
  <c r="N67" i="271" s="1"/>
  <c r="M60" i="271"/>
  <c r="N60" i="271" s="1"/>
  <c r="M48" i="271"/>
  <c r="N48" i="271" s="1"/>
  <c r="M32" i="271"/>
  <c r="N32" i="271" s="1"/>
  <c r="M28" i="271"/>
  <c r="N28" i="271" s="1"/>
  <c r="M20" i="271"/>
  <c r="N20" i="271" s="1"/>
  <c r="M22" i="271"/>
  <c r="N22" i="271" s="1"/>
  <c r="M80" i="271"/>
  <c r="N80" i="271" s="1"/>
  <c r="M64" i="271"/>
  <c r="N64" i="271" s="1"/>
  <c r="M57" i="271"/>
  <c r="N57" i="271" s="1"/>
  <c r="M53" i="271"/>
  <c r="N53" i="271" s="1"/>
  <c r="M45" i="271"/>
  <c r="N45" i="271" s="1"/>
  <c r="M37" i="271"/>
  <c r="N37" i="271" s="1"/>
  <c r="M25" i="271"/>
  <c r="N25" i="271" s="1"/>
  <c r="M17" i="271"/>
  <c r="N17" i="271" s="1"/>
  <c r="M89" i="271"/>
  <c r="N89" i="271" s="1"/>
  <c r="M85" i="271"/>
  <c r="N85" i="271" s="1"/>
  <c r="M77" i="271"/>
  <c r="N77" i="271" s="1"/>
  <c r="M73" i="271"/>
  <c r="N73" i="271" s="1"/>
  <c r="M69" i="271"/>
  <c r="N69" i="271" s="1"/>
  <c r="M61" i="271"/>
  <c r="N61" i="271" s="1"/>
  <c r="M42" i="271"/>
  <c r="N42" i="271" s="1"/>
  <c r="M34" i="271"/>
  <c r="N34" i="271" s="1"/>
  <c r="K99" i="271" l="1"/>
  <c r="K101" i="271"/>
  <c r="K100" i="271"/>
  <c r="K102" i="271"/>
  <c r="L93" i="271"/>
  <c r="L95" i="271" s="1"/>
  <c r="L104" i="271" s="1"/>
  <c r="N30" i="271"/>
  <c r="N75" i="271"/>
  <c r="N55" i="271"/>
  <c r="N90" i="271"/>
  <c r="N86" i="271"/>
  <c r="N70" i="271"/>
  <c r="N91" i="271" l="1"/>
</calcChain>
</file>

<file path=xl/sharedStrings.xml><?xml version="1.0" encoding="utf-8"?>
<sst xmlns="http://schemas.openxmlformats.org/spreadsheetml/2006/main" count="696" uniqueCount="250">
  <si>
    <t>Formulario 1 - Propuesta económica  - Documento tipo de licitación de obra pública de infraestructura de transporte - versión 4</t>
  </si>
  <si>
    <t>Código</t>
  </si>
  <si>
    <t>CCE-EICP-FM-14</t>
  </si>
  <si>
    <t>Versión</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</si>
  <si>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</si>
  <si>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</si>
  <si>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</si>
  <si>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</si>
  <si>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</si>
  <si>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</si>
  <si>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</si>
  <si>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</si>
  <si>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</si>
  <si>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</si>
  <si>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</si>
  <si>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</si>
  <si>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</si>
  <si>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</si>
  <si>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</si>
  <si>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</si>
  <si>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</si>
  <si>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</si>
  <si>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</si>
  <si>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</si>
  <si>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</si>
  <si>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</si>
  <si>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</si>
  <si>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</si>
  <si>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</si>
  <si>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</si>
  <si>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</si>
  <si>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</si>
  <si>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</si>
  <si>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</si>
  <si>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</si>
  <si>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</si>
  <si>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</si>
  <si>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</si>
  <si>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</si>
  <si>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</si>
  <si>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</si>
  <si>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</si>
  <si>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</si>
  <si>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</si>
  <si>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</si>
  <si>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</si>
  <si>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</si>
  <si>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</si>
  <si>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</si>
  <si>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</si>
  <si>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</si>
  <si>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</si>
  <si>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</si>
  <si>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</si>
  <si>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</si>
  <si>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</si>
  <si>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</si>
  <si>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</si>
  <si>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</si>
  <si>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</si>
  <si>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</si>
  <si>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</si>
  <si>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</si>
  <si>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</si>
  <si>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</si>
  <si>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</si>
  <si>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</si>
  <si>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</si>
  <si>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</si>
  <si>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</si>
  <si>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</si>
  <si>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</si>
  <si>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</si>
  <si>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</si>
  <si>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</si>
  <si>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</si>
  <si>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</si>
  <si>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</si>
  <si>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</si>
  <si>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</si>
  <si>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</si>
  <si>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</si>
  <si>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</si>
  <si>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</si>
  <si>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</si>
  <si>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REPLANTEO GENERAL</t>
  </si>
  <si>
    <t>M2</t>
  </si>
  <si>
    <t>CODIGO IDU</t>
  </si>
  <si>
    <t xml:space="preserve">1.1 </t>
  </si>
  <si>
    <t>Precios de referencia IDU 2026-I + Fase I</t>
  </si>
  <si>
    <t>Demolición pavimento asfaltico (incluye cargue). No incluye transporte y disposición final de sobrantes</t>
  </si>
  <si>
    <t>Excavación mecánica en material común (Incluye cargue, no incluye transporte ni disposición)</t>
  </si>
  <si>
    <t>Excavación mecánica en roca (Incluye cargue, no incluye transporte ni disposición)</t>
  </si>
  <si>
    <t>Geodren planar H=1 m  (incluye suministro e instalación)</t>
  </si>
  <si>
    <t>construcción de cuneta en concreto 3000 PSI - hecho en obra</t>
  </si>
  <si>
    <t>Tubería PVC para drenaje D=6" sin filtro ( incluye suministro e instalación)</t>
  </si>
  <si>
    <t>1.2</t>
  </si>
  <si>
    <t>1.3</t>
  </si>
  <si>
    <t>1.4</t>
  </si>
  <si>
    <t>1.5</t>
  </si>
  <si>
    <t>1.6</t>
  </si>
  <si>
    <t>1.7</t>
  </si>
  <si>
    <t>M3</t>
  </si>
  <si>
    <t>ML</t>
  </si>
  <si>
    <t>1. ACTIVIDADES GENERALES Y  PRELIMINARES</t>
  </si>
  <si>
    <t>Relleno en recebo común (Suministro e instalación extendido manual, humedecimiento y compactación. No incluye transporte)</t>
  </si>
  <si>
    <t>NIVELACION Y COMPACTACIÓN DE SUBRASANTE</t>
  </si>
  <si>
    <t>BASE GRANULAR CLASE B (BG_B) (SUMINISTRO, EXTENDIDO, NIVELACIÓN, HUMEDECIMIENTO Y COMPACTACIÓN CON VIBROCOMPACTADOR)</t>
  </si>
  <si>
    <t>GEOTEXTIL NT 2500 PARA SEPARACION SUBRASANTE/CAPAS GRANULARES (INCLUYE SUMINISTRO E INSTALACIÓN)</t>
  </si>
  <si>
    <t xml:space="preserve">            2. RELLENOS Y BASES</t>
  </si>
  <si>
    <t>2.1</t>
  </si>
  <si>
    <t>2.2</t>
  </si>
  <si>
    <t>2.3</t>
  </si>
  <si>
    <t>Estabilización de subrasante con rajón (Suministro, extendido, nivelación y compactación manual, no incluye transporte)</t>
  </si>
  <si>
    <t>SUBBASE GRANULAR B-400 (Suministro, Extendido, Nivelación, Humedecimiento y Compactación con vibro compactador )</t>
  </si>
  <si>
    <t>Riego de Liga con Emulsión Asfáltica CRR-1 (Suministro, barrido superficie y riego mecánico - No Incluye transporte)</t>
  </si>
  <si>
    <t>Mezcla asfáltica en caliente tipo denso MD19 con cemento asfáltico (suministro, extendido, nivelación y compactación mecánica con vibro compactador y compactador de llantas)</t>
  </si>
  <si>
    <t>3.  PAVIMENTOS</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</si>
  <si>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</si>
  <si>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</si>
  <si>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IMPRIMACION CON EMULSION ASFALTICA CRL-0 (SUMINISTRO, BARRIDO SUPERFICIE Y RIEGO MECANICO)</t>
  </si>
  <si>
    <t>CAPAS GRANULARES DE BASE CLASE A (BG_A) PRODUCIDAS CON RCD. (SUMINISTRO, EXTENDIDO, NIVELACIÓN, HUMEDECIMIENTO Y COMPACTACIÓN CON VIBROCOMPACTADOR) IDU ET-400-11, TRÁFICO T4 - T5. TRANSPORTE PETREOS 28KM.</t>
  </si>
  <si>
    <t>ESTABILIZACIÓN DE SUBRASANTE CON RAJÓN, INCLUYE EQUIPO DE COMPACTACIÓN (SUMINISTRO, EXTENDIDO, NIVELACIÓN Y COMPACTACIÓN CON EQUIPO MECÁNICO. NO INCLUYE MATERIAL DE SELLO)</t>
  </si>
  <si>
    <t>EXCAVACION MANUAL EN MATERIAL COMUN. INCLUYE CARGUE.</t>
  </si>
  <si>
    <t>SUBBASE GRANULAR CLASE C (SBG_C) (SUMINISTRO, EXTENDIDO MANUAL, HUMEDECIMIENTO Y COMPACTACIÓN)</t>
  </si>
  <si>
    <t>EXCAVACIÓN MECÁNICA EN MATERIAL COMÚN PARA CONFORMACIÓN DE LA SUBRASANTE CON RETROEXCAVADORA (EXCAVACIÓN, REMOCIÓN Y CARGUE)</t>
  </si>
  <si>
    <t>ESCARIFICACIÓN MECÁNICA ABUZARDADO Y CORTE CON DISCO DIAMANTADO PARA RECALCE DE ELEMENTOS ESTRUCTURALES PROFUNDIDAD VARIABLE ENTRE 5CM Y 20CM. INCLUYE TRANSPORTE DE ESCOMBROS.</t>
  </si>
  <si>
    <t>SELLANTE BASE EN POLIMERO PARA SELLO DE FISURAS, SUMINISTRO Y COLOCACIÓN, (ANCHO JUNTA APROX. 25MM PROFUNDIDAD APROX. 12MM).</t>
  </si>
  <si>
    <t>SUBBASE GRANULAR CLASE A (SBG_A) (SUMINISTRO, EXTENDIDO, NIVELACIÓN, HUMEDECIMIENTO Y COMPACTACIÓN CON VIBROCOMPACTADOR)</t>
  </si>
  <si>
    <t>CONCRETO GRAVA COMÚN DE 5000 PSI (350 KG/CM2) PARA SUPER ESTRUCTURA ACELERADO A 2 DÍAS. (CONCRETO GRAVA COMÚN.INCLUYE ACELERANTE, FORMALETA, CURADO DE CONCRETO Y MANO DE OBRA).</t>
  </si>
  <si>
    <t>CONCRETO 3000 PSI GRAVA FINA PARA ESTRIBOS (PREMEZCLADO. INCLUYE SUMINISTRO, BOMBEO CON AUTOBOMBA, FORMALETEO Y COLOCACIÓN. NO INCL. REFUERZO, CURADO)</t>
  </si>
  <si>
    <t>SELLO DE JUNTAS CON ICOPOR Y SIKAFLEX 1A SELLADO DE JUNTAS (300CC) (INCLUYE SUMINISTRO E INSTALACIÓN)</t>
  </si>
  <si>
    <t>TRANSPORTE DE MATERIALES A LA REGIÓN DE SUMAPAZ</t>
  </si>
  <si>
    <t>M3-KM</t>
  </si>
  <si>
    <t>TRANSPORTE DE BASES ASFALTICAS</t>
  </si>
  <si>
    <t>TRANSPORTE DE PETREOS</t>
  </si>
  <si>
    <t>AGREGADOS RECICLADOS PARA SUBBASE GRANULAR (AR_SBG50) (Suministro, Extendido, Nivelación, Humedecimiento y Compactación con vibrocompactador)</t>
  </si>
  <si>
    <t>MALLA ELECTROSOLDADA 0.15X0.15M, D=5MM, 5MM (INCLUYE SUMINISTRO, FIJACIÓN E INSTALACIÓN)</t>
  </si>
  <si>
    <t>CANASTILLA PASAJUNTAS (INCLUYE SUMINISTRO Y FIJACIÓN)</t>
  </si>
  <si>
    <t>(DOVELAS) ACERO LISO PARA TRANSFERENCIA DE LOSAS D= 1" (NO INCLUYE CANASTILLA). SUMINISTRO E INSTALACIÓN.</t>
  </si>
  <si>
    <t>CONCRETO CICLOPEO (60%-40%) (CONCRETO PREMEZCLADO. INCLUYE SUMINISTRO Y COLOCACIÓN)</t>
  </si>
  <si>
    <t>CONCRETO 1500 PSI GRAVA COMÚN PARA SOLADOS (PREMEZCLADO. INCLUYE SUMINISTRO Y COLOCACIÓN)</t>
  </si>
  <si>
    <t>SARDINEL H=0.40M, E=0.15M CONCRETO 3000 PSI (FUNDIDO EN SITIO, CONCRETO PREMEZCLADO. INC. SUMIN, FORMALET. Y CONST.)</t>
  </si>
  <si>
    <t>ADECUACIÓN DE TERRENO (MOVIMIENTO DE TIERRA Y OBRAS DE ADECUACIÓN PARA ACCESO A MAQUINARIA)</t>
  </si>
  <si>
    <t>ACOPIO Y TRASIEGO MECANICO DE MATERIAL EN EL SITIO DE ALMACENAMIENTO TRANSITORIO.</t>
  </si>
  <si>
    <t>HR</t>
  </si>
  <si>
    <t>RELLENO EN TRITURADO DE 3/4`` (INCLUYE TRANSPORTE, SUMINISTRO, EXTENDIDO MANUAL Y COLOCACIÓN)</t>
  </si>
  <si>
    <t xml:space="preserve">MURO DE CONTENCIÓN EN CONCRETO DE 3000 PSI GRAVA FINA BOMBEABLE ACELERADO A 7 DÍAS, CUYA ALTURA SEA DE 1,51 A 2,30 M  (INCLUYE ACERO) </t>
  </si>
  <si>
    <t>GEOCELDA DE POLIETILENO DE ALTA DENSIDAD (PEAD-HDPE) CON ALTURA DE 150 MM. (INCLUYE SUMINISTRO E INSTALACION).</t>
  </si>
  <si>
    <t>GEOTEXTIL TEJIDO CON RESISTENCIA A LA TENSION METODO TIRA ANCHA SENTIDO LONGITUDINAL: ENTRE 90 KN/M Y 110 KN/M. PARA SEPARACION SUBRASANTE/CAPAS GRANULARES. (INCLUYE SUMINISTRO E INSTALACION).</t>
  </si>
  <si>
    <t>MEZCLA ASFÁLTICA EN CALIENTE TIPO DENSO MD12 ASFALTO CONVENCIONAL 80-100 (CEMENTO ASFÁLTICO 80-100) (SUMINISTRO, EXTENDIDO, NIVELACIÓN Y COMPACTACIÓN MECANICA CON VIBROCOMPACTADOR Y COMPACTADOR DE LLANTAS)</t>
  </si>
  <si>
    <t>CARCAMO AGUAS LLUVIAS 0.45 X 0.60 M. (INCLUYE REJILLA) SUMINISTRO E INSTALACIÓN</t>
  </si>
  <si>
    <t>4. ESTRUCTURAS</t>
  </si>
  <si>
    <t>RELLENO CON MEZCLA DE GRAVILLA DE 3/4" Y ARENA DE RIO (RELACIÓN 1:1) SUMINISTRO Y COLOCACIÓN. (INCLUYE TRANSPORTE, SUMINISTRO, EXTENDIDO MANUAL Y COLOCACIÓN).</t>
  </si>
  <si>
    <t>BASE GRANULAR BG-A.  (SUMINISTRO, EXTENDIDO, NIVELACIÓN Y HUMEDECIMIENTO MECÁNICO,  COMPACTACIÓN MECÁNICA CON VIBROCOMPACTADOR TÁNDEM PEQUEÑO, INCLUYE OPERARIO  Y COMBUSTIBLE).</t>
  </si>
  <si>
    <t>MEZCLA ASFALTICA CON ASFALTO CAUCHO (SUMINISTRO, EXTENDIDO, NIVELACIÓN Y COMPACTACIÓN MECANICA)</t>
  </si>
  <si>
    <t>DESCAPOTE A MAQUINA EN MATERIAL COMUN (E=0.1M. INCLUYE CARGUE). INCLUYE DISPOSICION FINAL DE ESCOMBROS</t>
  </si>
  <si>
    <t>GBL</t>
  </si>
  <si>
    <t>FLECHA DIRECCIONAL "A LA DERECHA" (E=15 MILS, ACRÍLICA BASE AGUA. INC. SUMIN. Y APLIC. CON EQUIPO. INCL. MICROESFERAS)</t>
  </si>
  <si>
    <t>UN</t>
  </si>
  <si>
    <t>FLECHA DIRECCIONAL "DE FRENTE" (E=15 MILS, ACRÍLICA BASE AGUA. INC. SUMIN. Y APLIC. CON EQUIPO. INCL. MICROESFERAS)</t>
  </si>
  <si>
    <t>PINTURA EN ESMALTE URETANO GRIS (E=1MIL. INC. SUMIN. Y APLIC. NO INC. IMPRIMANTE, BARRERA, ESMALTE EPÓXICO O SIMILARES)</t>
  </si>
  <si>
    <t>PINTURA DE TRÁFICO - IMPRIMANTE NEGRO A=15CM. SUMINISTRO Y APLICACIÓN.</t>
  </si>
  <si>
    <t>PINTURA DE TRÁFICO - IMPRIMANTE NEGRO. SUMINISTRO Y APLICACIÓN.</t>
  </si>
  <si>
    <t>TACHA REFLECTIVA BIDIRECCIONAL (INCLUYE SUMINISTRO E INSTALACIÓN).</t>
  </si>
  <si>
    <t>TACHÓN EN CONCRETO L=0.40M HI=0.15M, HS=0.08M (INCLUYE SUMINISTRO E INSTALACIÓN) INCLUYE PEGANTE EPÓXICO Y EQUIPOS PARA LA INSTALACIÓN Y ANCLAJE.</t>
  </si>
  <si>
    <t>DEMARCACION LINEA DISCONTINUA A=0.12M (E=15 MILS, ACRÍLICA BASE AGUA. INC. SUMIN. Y APLIC. CON EQUIPO. INC MICROESFERAS)</t>
  </si>
  <si>
    <t>DESMONTE Y REINSTALACION DE SEÑALES VIALES (INCLUYE DADO DE ANCLAJE)</t>
  </si>
  <si>
    <t>subtotal</t>
  </si>
  <si>
    <t>5. SEÑALIZACION VIAL</t>
  </si>
  <si>
    <t>6. OBRAS COMPLEMENTARIAS</t>
  </si>
  <si>
    <t>1.8</t>
  </si>
  <si>
    <t>1.9</t>
  </si>
  <si>
    <t>1.10</t>
  </si>
  <si>
    <t>1.11</t>
  </si>
  <si>
    <t>1.12</t>
  </si>
  <si>
    <t>1.13</t>
  </si>
  <si>
    <t>1.14</t>
  </si>
  <si>
    <t>1.15</t>
  </si>
  <si>
    <t>1.16</t>
  </si>
  <si>
    <t>2.5</t>
  </si>
  <si>
    <t>2.6</t>
  </si>
  <si>
    <t>2.7</t>
  </si>
  <si>
    <t>2.8</t>
  </si>
  <si>
    <t>2.9</t>
  </si>
  <si>
    <t>2.10</t>
  </si>
  <si>
    <t>2.11</t>
  </si>
  <si>
    <t>2.12</t>
  </si>
  <si>
    <t>2.13</t>
  </si>
  <si>
    <t>2.14</t>
  </si>
  <si>
    <t>2.15</t>
  </si>
  <si>
    <t>2.16</t>
  </si>
  <si>
    <t>2.17</t>
  </si>
  <si>
    <t>2.18</t>
  </si>
  <si>
    <t>2.19</t>
  </si>
  <si>
    <t>2.20</t>
  </si>
  <si>
    <t>2.21</t>
  </si>
  <si>
    <t>2.22</t>
  </si>
  <si>
    <t>2.23</t>
  </si>
  <si>
    <t>3.1</t>
  </si>
  <si>
    <t>3.10</t>
  </si>
  <si>
    <t>4.1</t>
  </si>
  <si>
    <t>4.2</t>
  </si>
  <si>
    <t>4.3</t>
  </si>
  <si>
    <t>5.1</t>
  </si>
  <si>
    <t>5.2</t>
  </si>
  <si>
    <t>5.3</t>
  </si>
  <si>
    <t>5.4</t>
  </si>
  <si>
    <t>5.5</t>
  </si>
  <si>
    <t>5.6</t>
  </si>
  <si>
    <t>5.7</t>
  </si>
  <si>
    <t>5.8</t>
  </si>
  <si>
    <t>5.9</t>
  </si>
  <si>
    <t>6.1</t>
  </si>
  <si>
    <t>6.2</t>
  </si>
  <si>
    <t>CORTE DE PAVIMENTO - INCLUYE EQUIPO: CORTADORA DE CONCRETO INCLUYE OPERARIO Y COMBUSTIBLE. INCLUYE DISCO DIAMANTADO ASFALTO-CONCRETO 350 MM, AGUA Y MANO DE OBRA</t>
  </si>
  <si>
    <t>GEOTEXTIL NT 4000 PARA SEPARACION SUBRASANTE/CAPAS GRANULARES (Incluye Suministro e Instalación)</t>
  </si>
  <si>
    <t>CAÑUELA TIPO A120 (Suministro e Instalación. Incluye 3cm Mortero 2000 PSI)</t>
  </si>
  <si>
    <t xml:space="preserve">                                                                                                                                                                                                      COSTO PRECIOS UNITARIOS DIRECTO DE OBRAS INICIALES (A):</t>
  </si>
  <si>
    <t>VALOR COMPONENTE SOCIAL ( C )</t>
  </si>
  <si>
    <t>VALOR COMPONENTE PLAN DE MANEJO DE TRAFICO ( D )</t>
  </si>
  <si>
    <t>DIAGNOSTICOS, ESTUDIOS Y DISEÑOS (E):</t>
  </si>
  <si>
    <t>I.V.A. DIAGNOSTICOS, ESTUDIOS Y DISEÑOS (F):</t>
  </si>
  <si>
    <t>COSTO DIRECTO PRECIOS UNITARIOS  OBRAS INICIALES:</t>
  </si>
  <si>
    <t>(A) COSTO DIRECTO OBRAS INICIALES MÁS + A.I.U.:</t>
  </si>
  <si>
    <t>OTROS COSTOS INDIRECTOS</t>
  </si>
  <si>
    <t>VALOR TOTAL DEL PRESUPUESTO OFICIAL  (H = A + B + C + D + E + F )</t>
  </si>
  <si>
    <t xml:space="preserve"> A.I.U </t>
  </si>
  <si>
    <t>VALOR EN PESOS</t>
  </si>
  <si>
    <t xml:space="preserve">2.4 </t>
  </si>
  <si>
    <t>OTROS COSTOS INDIRECTOS (VALORES  FIJOS )</t>
  </si>
  <si>
    <t>VALOR UNITARIO
(Incluye AIU)</t>
  </si>
  <si>
    <t xml:space="preserve">VALOR TOTAL  
(Incluye AIU)                              </t>
  </si>
  <si>
    <t>PRESUPUESTO PROPUESTA ECONÓMICA PROPONENTES</t>
  </si>
  <si>
    <t>VALOR UNITARIO
(INCLUYE AIU)
PROPONENTE</t>
  </si>
  <si>
    <t xml:space="preserve">VALOR TOTAL                    
(INCLUYE AIU) 
PROPONENTE           </t>
  </si>
  <si>
    <t>NOMBRE PROPONENTE   - NOMBRE Y FIRMA REPRESENTANTE LEGAL</t>
  </si>
  <si>
    <t>VALOR COMPONENTE AMBIENTAL Y SST ( B )</t>
  </si>
  <si>
    <t>FORMULARIO 1   -    MALLA VIAL</t>
  </si>
  <si>
    <t>PORCENTAJES
FIJOS NO OFERTABLES</t>
  </si>
  <si>
    <t>FORMULARIO 1</t>
  </si>
  <si>
    <t>PRESUPUESTO OFICIAL CONSOLIDADO</t>
  </si>
  <si>
    <t>Excavación mecánica en roca (Incluye cargue)</t>
  </si>
  <si>
    <t>GEODREN (RED DRENANTE DE POLIETILENO DE ALTA DENSIDAD PEAD-HDPE Y GEOTEXTIL NO TEJIDO) CON ALTURA DE 1.0 M. (SUMINISTRO E INSTALACION).</t>
  </si>
  <si>
    <t>7.06.33</t>
  </si>
  <si>
    <t>GOBERNACIÓN DE BOYACA</t>
  </si>
  <si>
    <t>SUMINISTRO E INSTALACIÓN DE KIT SOLAR PARA ALUMBRADO PÚBLICO Y/O DE VÍAS CON LUMINARIA, BATERÍA, GABINETE, PANEL SOLAR, SOPORTE METÁLICO GALVANIZADO EN CALIENTE, CONTROLADOR Y CABLES DE CONEXIÓN, DE POTENCIA MÁXIMA DE 80 W EMITIENDO MÍNIMO 7.280 LUMENES A 4.000 KELVIN. AUTONOMÍA DE 36 HORAS.</t>
  </si>
  <si>
    <t>IDU</t>
  </si>
  <si>
    <t>POSTE METALICO AP, H=12M (INC. SUMINISTRO, IZAJE, APLOMADO E INSTALACIÓN. INC. BRAZO DOBLE Y BASE SEGÚN NORMA AP802)</t>
  </si>
  <si>
    <t>(A) COSTO DIRECTO OBRAS INICIALES MÁS (+)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</si>
</sst>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000%"/>
    <numFmt numFmtId="204" formatCode="_-[$$-240A]* #,##0_-;\-[$$-240A]* #,##0_-;_-[$$-240A]* &quot;-&quot;??_-;_-@_-"/>
    <numFmt numFmtId="205" formatCode="&quot;$&quot;#,##0.00"/>
    <numFmt numFmtId="206" formatCode="_-[$$-240A]* #,##0.000_-;\-[$$-240A]* #,##0.000_-;_-[$$-240A]* &quot;-&quot;??_-;_-@_-"/>
    <numFmt numFmtId="207" formatCode="_-&quot;$&quot;* #,##0.000000_-;\-&quot;$&quot;* #,##0.000000_-;_-&quot;$&quot;* &quot;-&quot;??_-;_-@_-"/>
    <numFmt numFmtId="208" formatCode="_-&quot;$&quot;* #,##0.00000_-;\-&quot;$&quot;* #,##0.00000_-;_-&quot;$&quot;* &quot;-&quot;??_-;_-@_-"/>
    <numFmt numFmtId="209" formatCode="_-[$$-240A]* #,##0.00000_-;\-[$$-240A]* #,##0.00000_-;_-[$$-240A]* &quot;-&quot;??_-;_-@_-"/>
    <numFmt numFmtId="210" formatCode="0.000%"/>
    <numFmt numFmtId="211" formatCode="0.00000%"/>
    <numFmt numFmtId="212" formatCode="0.00000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sz val="10"/>
      <color rgb="FF000000"/>
      <name val="Arial"/>
      <family val="2"/>
    </font>
    <font>
      <sz val="11"/>
      <color rgb="FF000000"/>
      <name val="Arial"/>
      <family val="2"/>
    </font>
    <font>
      <sz val="11"/>
      <name val="Calibri"/>
      <family val="2"/>
    </font>
    <font>
      <b/>
      <sz val="11"/>
      <color theme="1"/>
      <name val="Arial"/>
      <family val="2"/>
    </font>
    <font>
      <b/>
      <sz val="12"/>
      <name val="Arial Narrow"/>
      <family val="2"/>
    </font>
    <font>
      <sz val="14"/>
      <name val="Arial Narrow"/>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5" tint="0.79998168889431442"/>
        <bgColor indexed="64"/>
      </patternFill>
    </fill>
  </fills>
  <borders count="1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left/>
      <right/>
      <top style="double">
        <color indexed="64"/>
      </top>
      <bottom/>
      <diagonal/>
    </border>
    <border>
      <left style="thin">
        <color rgb="FF000000"/>
      </left>
      <right style="thin">
        <color rgb="FF000000"/>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72">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2"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7" fontId="8" fillId="0" borderId="49">
      <alignment horizontal="right"/>
    </xf>
    <xf numFmtId="187" fontId="8" fillId="0" borderId="49">
      <alignment horizontal="right"/>
    </xf>
    <xf numFmtId="2" fontId="8" fillId="0" borderId="0"/>
    <xf numFmtId="2" fontId="8" fillId="0" borderId="0"/>
    <xf numFmtId="2" fontId="8" fillId="0" borderId="0"/>
    <xf numFmtId="188" fontId="8" fillId="0" borderId="0"/>
    <xf numFmtId="188" fontId="8" fillId="0" borderId="0"/>
    <xf numFmtId="188" fontId="8" fillId="0" borderId="0"/>
    <xf numFmtId="189" fontId="9" fillId="0" borderId="0"/>
    <xf numFmtId="189" fontId="9" fillId="0" borderId="0"/>
    <xf numFmtId="189" fontId="9" fillId="0" borderId="0"/>
    <xf numFmtId="187" fontId="8" fillId="0" borderId="49">
      <alignment horizontal="right"/>
    </xf>
    <xf numFmtId="190" fontId="6" fillId="0" borderId="0">
      <protection locked="0"/>
    </xf>
    <xf numFmtId="3" fontId="35" fillId="0" borderId="0" applyFont="0" applyFill="0" applyBorder="0" applyAlignment="0" applyProtection="0"/>
    <xf numFmtId="191" fontId="6" fillId="0" borderId="0">
      <protection locked="0"/>
    </xf>
    <xf numFmtId="192" fontId="35"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2" fontId="40"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2"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4">
      <protection locked="0"/>
    </xf>
    <xf numFmtId="0" fontId="46" fillId="0" borderId="0"/>
    <xf numFmtId="0" fontId="47" fillId="0" borderId="0" applyNumberFormat="0" applyFill="0" applyBorder="0" applyAlignment="0" applyProtection="0">
      <alignment vertical="top"/>
      <protection locked="0"/>
    </xf>
    <xf numFmtId="44" fontId="57" fillId="0" borderId="0" applyFont="0" applyFill="0" applyBorder="0" applyAlignment="0" applyProtection="0"/>
    <xf numFmtId="169" fontId="2" fillId="0" borderId="0" applyFont="0" applyFill="0" applyBorder="0" applyAlignment="0" applyProtection="0"/>
    <xf numFmtId="44"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1" fillId="0" borderId="0"/>
    <xf numFmtId="0" fontId="1" fillId="0" borderId="0"/>
    <xf numFmtId="169" fontId="1" fillId="0" borderId="0" applyFont="0" applyFill="0" applyBorder="0" applyAlignment="0" applyProtection="0"/>
    <xf numFmtId="164" fontId="1"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179" fontId="6" fillId="0" borderId="0" applyFont="0" applyFill="0" applyBorder="0" applyAlignment="0" applyProtection="0"/>
  </cellStyleXfs>
  <cellXfs count="713">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1" fontId="34" fillId="0" borderId="37" xfId="90" applyNumberFormat="1" applyFont="1" applyBorder="1"/>
    <xf numFmtId="183"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73" applyFont="1" applyBorder="1" applyAlignment="1">
      <alignment horizontal="center" vertical="center"/>
    </xf>
    <xf numFmtId="0" fontId="50" fillId="0" borderId="18" xfId="135" applyFont="1" applyBorder="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0" fontId="50" fillId="0" borderId="14" xfId="73" applyFont="1" applyBorder="1" applyAlignment="1">
      <alignment horizontal="left" vertical="center"/>
    </xf>
    <xf numFmtId="49" fontId="52" fillId="0" borderId="0" xfId="131" applyNumberFormat="1" applyFont="1" applyAlignment="1">
      <alignment horizontal="right" vertical="center"/>
    </xf>
    <xf numFmtId="185" fontId="52" fillId="0" borderId="0" xfId="131" applyNumberFormat="1" applyFont="1" applyAlignment="1">
      <alignment vertical="center"/>
    </xf>
    <xf numFmtId="180" fontId="50" fillId="0" borderId="0" xfId="129" applyNumberFormat="1" applyFont="1"/>
    <xf numFmtId="39" fontId="52" fillId="0" borderId="0" xfId="129" applyNumberFormat="1" applyFont="1" applyAlignment="1">
      <alignment vertical="center"/>
    </xf>
    <xf numFmtId="185" fontId="52" fillId="26" borderId="18" xfId="60" applyNumberFormat="1" applyFont="1" applyFill="1" applyBorder="1" applyAlignment="1">
      <alignment horizontal="center"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4" fillId="25" borderId="87" xfId="89" applyFont="1" applyFill="1" applyBorder="1"/>
    <xf numFmtId="0" fontId="34" fillId="0" borderId="87" xfId="89" applyFont="1" applyBorder="1"/>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4" fontId="34" fillId="0" borderId="83" xfId="34" applyNumberFormat="1" applyFont="1" applyBorder="1"/>
    <xf numFmtId="0" fontId="34" fillId="0" borderId="84" xfId="89" applyFont="1" applyBorder="1"/>
    <xf numFmtId="0" fontId="32" fillId="0" borderId="39" xfId="0" applyFont="1" applyBorder="1"/>
    <xf numFmtId="0" fontId="50" fillId="0" borderId="25" xfId="74" applyFont="1" applyBorder="1" applyAlignment="1">
      <alignment horizontal="center" vertical="center"/>
    </xf>
    <xf numFmtId="4" fontId="50" fillId="0" borderId="25" xfId="39" applyNumberFormat="1" applyFont="1" applyBorder="1" applyAlignment="1">
      <alignment vertical="center" wrapText="1"/>
    </xf>
    <xf numFmtId="0" fontId="52" fillId="28" borderId="41" xfId="73" applyFont="1" applyFill="1" applyBorder="1" applyAlignment="1">
      <alignment vertical="center"/>
    </xf>
    <xf numFmtId="0" fontId="52" fillId="28" borderId="43" xfId="73" applyFont="1" applyFill="1" applyBorder="1" applyAlignment="1">
      <alignment vertical="center"/>
    </xf>
    <xf numFmtId="0" fontId="52" fillId="28" borderId="44" xfId="73" applyFont="1" applyFill="1" applyBorder="1" applyAlignment="1">
      <alignment vertical="center"/>
    </xf>
    <xf numFmtId="0" fontId="50" fillId="0" borderId="67" xfId="73" applyFont="1" applyBorder="1" applyAlignment="1">
      <alignment horizontal="center" vertical="center"/>
    </xf>
    <xf numFmtId="0" fontId="50" fillId="0" borderId="0" xfId="73" applyFont="1" applyAlignment="1">
      <alignment horizontal="left" vertical="center"/>
    </xf>
    <xf numFmtId="0" fontId="50" fillId="0" borderId="23" xfId="73" applyFont="1" applyBorder="1" applyAlignment="1">
      <alignment horizontal="center" vertical="center"/>
    </xf>
    <xf numFmtId="0" fontId="50" fillId="0" borderId="25" xfId="74" applyFont="1" applyBorder="1" applyAlignment="1">
      <alignment horizontal="center" vertical="center" wrapText="1"/>
    </xf>
    <xf numFmtId="0" fontId="58" fillId="0" borderId="18" xfId="233" applyFont="1" applyBorder="1" applyAlignment="1">
      <alignment horizontal="center" vertical="center" wrapText="1"/>
    </xf>
    <xf numFmtId="44" fontId="6" fillId="0" borderId="18" xfId="257" applyFont="1" applyFill="1" applyBorder="1" applyAlignment="1">
      <alignment horizontal="center" vertical="center"/>
    </xf>
    <xf numFmtId="0" fontId="6" fillId="0" borderId="18" xfId="233" applyBorder="1" applyAlignment="1">
      <alignment horizontal="center" vertical="center" wrapText="1"/>
    </xf>
    <xf numFmtId="0" fontId="50" fillId="0" borderId="18" xfId="135" applyFont="1" applyBorder="1" applyAlignment="1">
      <alignment horizontal="center" vertical="center" wrapText="1"/>
    </xf>
    <xf numFmtId="0" fontId="50" fillId="0" borderId="77" xfId="74" applyFont="1" applyBorder="1" applyAlignment="1">
      <alignment horizontal="center" vertical="center"/>
    </xf>
    <xf numFmtId="4" fontId="50" fillId="0" borderId="77" xfId="39" applyNumberFormat="1" applyFont="1" applyBorder="1" applyAlignment="1">
      <alignment vertical="center" wrapText="1"/>
    </xf>
    <xf numFmtId="4" fontId="50" fillId="0" borderId="20" xfId="39" applyNumberFormat="1" applyFont="1" applyBorder="1" applyAlignment="1">
      <alignment vertical="center" wrapText="1"/>
    </xf>
    <xf numFmtId="0" fontId="50" fillId="0" borderId="19" xfId="73" applyFont="1" applyBorder="1" applyAlignment="1">
      <alignment vertical="center"/>
    </xf>
    <xf numFmtId="0" fontId="50" fillId="0" borderId="22" xfId="73" applyFont="1" applyBorder="1" applyAlignment="1">
      <alignment vertical="center"/>
    </xf>
    <xf numFmtId="0" fontId="50" fillId="0" borderId="23" xfId="73" applyFont="1" applyBorder="1" applyAlignment="1">
      <alignment vertical="center"/>
    </xf>
    <xf numFmtId="0" fontId="50" fillId="0" borderId="89" xfId="0" applyFont="1" applyBorder="1" applyAlignment="1">
      <alignment horizontal="left" vertical="center" wrapText="1"/>
    </xf>
    <xf numFmtId="0" fontId="50" fillId="0" borderId="89" xfId="0" applyFont="1" applyBorder="1" applyAlignment="1">
      <alignment horizontal="center" vertical="center"/>
    </xf>
    <xf numFmtId="0" fontId="50" fillId="0" borderId="90" xfId="0" applyFont="1" applyBorder="1" applyAlignment="1">
      <alignment horizontal="left" vertical="center" wrapText="1"/>
    </xf>
    <xf numFmtId="0" fontId="50" fillId="0" borderId="90" xfId="0" applyFont="1" applyBorder="1" applyAlignment="1">
      <alignment horizontal="center" vertical="center"/>
    </xf>
    <xf numFmtId="0" fontId="50" fillId="0" borderId="18" xfId="0" applyFont="1" applyBorder="1" applyAlignment="1">
      <alignment horizontal="left" vertical="center" wrapText="1"/>
    </xf>
    <xf numFmtId="0" fontId="50" fillId="0" borderId="18" xfId="0" applyFont="1" applyBorder="1" applyAlignment="1">
      <alignment horizontal="center" vertical="center"/>
    </xf>
    <xf numFmtId="0" fontId="34" fillId="25" borderId="18" xfId="135" applyFont="1" applyFill="1" applyBorder="1" applyAlignment="1">
      <alignment horizontal="center" vertical="center"/>
    </xf>
    <xf numFmtId="0" fontId="50" fillId="0" borderId="11" xfId="73" applyFont="1" applyBorder="1" applyAlignment="1">
      <alignment horizontal="left" vertical="center"/>
    </xf>
    <xf numFmtId="167" fontId="50" fillId="0" borderId="0" xfId="62" applyNumberFormat="1" applyFont="1" applyBorder="1" applyAlignment="1">
      <alignment horizontal="right" vertical="center" wrapText="1"/>
    </xf>
    <xf numFmtId="173" fontId="50" fillId="0" borderId="18" xfId="34" applyFont="1" applyFill="1" applyBorder="1" applyAlignment="1">
      <alignment horizontal="center" vertical="center" wrapText="1"/>
    </xf>
    <xf numFmtId="0" fontId="50" fillId="0" borderId="25" xfId="73" applyFont="1" applyBorder="1" applyAlignment="1">
      <alignment horizontal="center" vertical="center"/>
    </xf>
    <xf numFmtId="0" fontId="52" fillId="0" borderId="18" xfId="73" applyFont="1" applyBorder="1" applyAlignment="1">
      <alignment horizontal="center" vertical="center"/>
    </xf>
    <xf numFmtId="0" fontId="52" fillId="0" borderId="18" xfId="73" applyFont="1" applyBorder="1" applyAlignment="1">
      <alignment vertical="center"/>
    </xf>
    <xf numFmtId="0" fontId="50" fillId="0" borderId="91" xfId="0" applyFont="1" applyBorder="1" applyAlignment="1">
      <alignment horizontal="left" vertical="center" wrapText="1"/>
    </xf>
    <xf numFmtId="0" fontId="50" fillId="0" borderId="91" xfId="0" applyFont="1" applyBorder="1" applyAlignment="1">
      <alignment horizontal="center" vertical="center"/>
    </xf>
    <xf numFmtId="173" fontId="50" fillId="0" borderId="25" xfId="34" applyFont="1" applyFill="1" applyBorder="1" applyAlignment="1">
      <alignment horizontal="center" vertical="center" wrapText="1"/>
    </xf>
    <xf numFmtId="0" fontId="50" fillId="0" borderId="0" xfId="73" applyFont="1" applyAlignment="1">
      <alignment horizontal="center" vertical="center"/>
    </xf>
    <xf numFmtId="44" fontId="50" fillId="0" borderId="18" xfId="0" applyNumberFormat="1" applyFont="1" applyBorder="1" applyAlignment="1">
      <alignment horizontal="right" vertical="center" wrapText="1"/>
    </xf>
    <xf numFmtId="0" fontId="52" fillId="28" borderId="18" xfId="73" applyFont="1" applyFill="1" applyBorder="1" applyAlignment="1">
      <alignment vertical="center"/>
    </xf>
    <xf numFmtId="0" fontId="52" fillId="28" borderId="59" xfId="73" applyFont="1" applyFill="1" applyBorder="1" applyAlignment="1">
      <alignment vertical="center"/>
    </xf>
    <xf numFmtId="0" fontId="52" fillId="28" borderId="58" xfId="73" applyFont="1" applyFill="1" applyBorder="1" applyAlignment="1">
      <alignment vertical="center"/>
    </xf>
    <xf numFmtId="186" fontId="52" fillId="28" borderId="44" xfId="73" applyNumberFormat="1" applyFont="1" applyFill="1" applyBorder="1" applyAlignment="1">
      <alignment vertical="center"/>
    </xf>
    <xf numFmtId="176" fontId="50" fillId="0" borderId="18" xfId="260" applyNumberFormat="1" applyFont="1" applyFill="1" applyBorder="1" applyAlignment="1">
      <alignment vertical="center" wrapText="1"/>
    </xf>
    <xf numFmtId="2" fontId="50" fillId="0" borderId="0" xfId="73" applyNumberFormat="1" applyFont="1" applyAlignment="1">
      <alignment horizontal="center" vertical="center"/>
    </xf>
    <xf numFmtId="0" fontId="52" fillId="0" borderId="25" xfId="73" applyFont="1" applyBorder="1" applyAlignment="1">
      <alignment horizontal="center" vertical="center"/>
    </xf>
    <xf numFmtId="0" fontId="59" fillId="0" borderId="18" xfId="233" applyFont="1" applyBorder="1" applyAlignment="1">
      <alignment horizontal="center" vertical="center" wrapText="1"/>
    </xf>
    <xf numFmtId="0" fontId="50" fillId="0" borderId="18" xfId="233" applyFont="1" applyBorder="1" applyAlignment="1">
      <alignment horizontal="center" vertical="center" wrapText="1"/>
    </xf>
    <xf numFmtId="0" fontId="50" fillId="25" borderId="18" xfId="135" applyFont="1" applyFill="1" applyBorder="1" applyAlignment="1">
      <alignment horizontal="center" vertical="center"/>
    </xf>
    <xf numFmtId="0" fontId="59" fillId="0" borderId="77" xfId="233" applyFont="1" applyBorder="1" applyAlignment="1">
      <alignment horizontal="center" vertical="center" wrapText="1"/>
    </xf>
    <xf numFmtId="0" fontId="58" fillId="0" borderId="18" xfId="233" applyFont="1" applyBorder="1" applyAlignment="1">
      <alignment horizontal="left" vertical="center" wrapText="1"/>
    </xf>
    <xf numFmtId="0" fontId="52" fillId="28" borderId="63" xfId="73" applyFont="1" applyFill="1" applyBorder="1" applyAlignment="1">
      <alignment horizontal="left" vertical="center"/>
    </xf>
    <xf numFmtId="0" fontId="52" fillId="28" borderId="55" xfId="73" applyFont="1" applyFill="1" applyBorder="1" applyAlignment="1">
      <alignment horizontal="left" vertical="center"/>
    </xf>
    <xf numFmtId="4" fontId="50" fillId="0" borderId="49" xfId="39" applyNumberFormat="1" applyFont="1" applyBorder="1" applyAlignment="1">
      <alignment vertical="center" wrapText="1"/>
    </xf>
    <xf numFmtId="167" fontId="50" fillId="0" borderId="49" xfId="62" applyNumberFormat="1" applyFont="1" applyBorder="1" applyAlignment="1">
      <alignment horizontal="right" vertical="center" wrapText="1"/>
    </xf>
    <xf numFmtId="0" fontId="50" fillId="0" borderId="18" xfId="74" applyFont="1" applyBorder="1" applyAlignment="1">
      <alignment horizontal="center" vertical="center" wrapText="1"/>
    </xf>
    <xf numFmtId="0" fontId="50" fillId="25" borderId="18" xfId="0" applyFont="1" applyFill="1" applyBorder="1" applyAlignment="1">
      <alignment horizontal="center" vertical="center"/>
    </xf>
    <xf numFmtId="0" fontId="50" fillId="25" borderId="18" xfId="0" applyFont="1" applyFill="1" applyBorder="1" applyAlignment="1">
      <alignment horizontal="left" vertical="center" wrapText="1"/>
    </xf>
    <xf numFmtId="167" fontId="52" fillId="0" borderId="47" xfId="62" applyNumberFormat="1" applyFont="1" applyBorder="1" applyAlignment="1">
      <alignment horizontal="right" vertical="center" wrapText="1"/>
    </xf>
    <xf numFmtId="167" fontId="52" fillId="0" borderId="50" xfId="62" applyNumberFormat="1" applyFont="1" applyBorder="1" applyAlignment="1">
      <alignment horizontal="right" vertical="center" wrapText="1"/>
    </xf>
    <xf numFmtId="186" fontId="52" fillId="28" borderId="0" xfId="73" applyNumberFormat="1" applyFont="1" applyFill="1" applyAlignment="1">
      <alignment vertical="center"/>
    </xf>
    <xf numFmtId="0" fontId="52" fillId="0" borderId="77" xfId="73" applyFont="1" applyBorder="1" applyAlignment="1">
      <alignment vertical="center"/>
    </xf>
    <xf numFmtId="186" fontId="52" fillId="0" borderId="0" xfId="73" applyNumberFormat="1" applyFont="1" applyAlignment="1">
      <alignment vertical="center"/>
    </xf>
    <xf numFmtId="49" fontId="52" fillId="0" borderId="0" xfId="131" applyNumberFormat="1" applyFont="1" applyAlignment="1">
      <alignment vertical="center"/>
    </xf>
    <xf numFmtId="49" fontId="52" fillId="0" borderId="49" xfId="131" applyNumberFormat="1" applyFont="1" applyBorder="1" applyAlignment="1">
      <alignment horizontal="right" vertical="center"/>
    </xf>
    <xf numFmtId="185" fontId="52" fillId="0" borderId="49" xfId="131" applyNumberFormat="1" applyFont="1" applyBorder="1" applyAlignment="1">
      <alignment vertical="center"/>
    </xf>
    <xf numFmtId="186" fontId="52" fillId="0" borderId="0" xfId="73" applyNumberFormat="1" applyFont="1" applyAlignment="1">
      <alignment horizontal="right" vertical="center"/>
    </xf>
    <xf numFmtId="167" fontId="50" fillId="0" borderId="57" xfId="62" applyNumberFormat="1" applyFont="1" applyBorder="1" applyAlignment="1">
      <alignment horizontal="right" vertical="center" wrapText="1"/>
    </xf>
    <xf numFmtId="167" fontId="50" fillId="0" borderId="72" xfId="62" applyNumberFormat="1" applyFont="1" applyBorder="1" applyAlignment="1">
      <alignment horizontal="right" vertical="center" wrapText="1"/>
    </xf>
    <xf numFmtId="0" fontId="50" fillId="0" borderId="33" xfId="73" applyFont="1" applyBorder="1" applyAlignment="1">
      <alignment horizontal="left" vertical="center"/>
    </xf>
    <xf numFmtId="176" fontId="52" fillId="0" borderId="30" xfId="39" applyNumberFormat="1" applyFont="1" applyBorder="1" applyAlignment="1">
      <alignment horizontal="right" vertical="center"/>
    </xf>
    <xf numFmtId="0" fontId="52" fillId="28" borderId="30" xfId="73" applyFont="1" applyFill="1" applyBorder="1" applyAlignment="1">
      <alignment vertical="center"/>
    </xf>
    <xf numFmtId="44" fontId="50" fillId="0" borderId="30" xfId="73" applyNumberFormat="1" applyFont="1" applyBorder="1" applyAlignment="1">
      <alignment vertical="center"/>
    </xf>
    <xf numFmtId="0" fontId="50" fillId="0" borderId="95" xfId="73" applyFont="1" applyBorder="1" applyAlignment="1">
      <alignment horizontal="center" vertical="center"/>
    </xf>
    <xf numFmtId="44" fontId="50" fillId="0" borderId="76" xfId="73" applyNumberFormat="1" applyFont="1" applyBorder="1" applyAlignment="1">
      <alignment vertical="center"/>
    </xf>
    <xf numFmtId="167" fontId="50" fillId="0" borderId="20" xfId="62" applyNumberFormat="1" applyFont="1" applyBorder="1" applyAlignment="1">
      <alignment horizontal="right" vertical="center" wrapText="1"/>
    </xf>
    <xf numFmtId="176" fontId="52" fillId="0" borderId="42" xfId="39" applyNumberFormat="1" applyFont="1" applyBorder="1" applyAlignment="1">
      <alignment horizontal="right" vertical="center"/>
    </xf>
    <xf numFmtId="0" fontId="52" fillId="0" borderId="0" xfId="79" applyFont="1" applyAlignment="1">
      <alignment vertical="center"/>
    </xf>
    <xf numFmtId="4" fontId="50" fillId="0" borderId="18" xfId="233" applyNumberFormat="1" applyFont="1" applyBorder="1" applyAlignment="1">
      <alignment vertical="center"/>
    </xf>
    <xf numFmtId="173" fontId="60" fillId="0" borderId="18" xfId="258" applyNumberFormat="1" applyFont="1" applyFill="1" applyBorder="1" applyAlignment="1" applyProtection="1">
      <alignment horizontal="left" vertical="center" wrapText="1"/>
    </xf>
    <xf numFmtId="173" fontId="60" fillId="0" borderId="18" xfId="258" applyNumberFormat="1" applyFont="1" applyFill="1" applyBorder="1" applyAlignment="1" applyProtection="1">
      <alignment horizontal="center" vertical="center" wrapText="1"/>
    </xf>
    <xf numFmtId="4" fontId="31" fillId="25" borderId="18" xfId="261" applyNumberFormat="1" applyFont="1" applyFill="1" applyBorder="1" applyAlignment="1">
      <alignment vertical="center" wrapText="1"/>
    </xf>
    <xf numFmtId="0" fontId="59" fillId="0" borderId="18" xfId="233" applyFont="1" applyBorder="1" applyAlignment="1">
      <alignment horizontal="left" vertical="center" wrapText="1"/>
    </xf>
    <xf numFmtId="0" fontId="50" fillId="0" borderId="18" xfId="233" applyFont="1" applyBorder="1" applyAlignment="1">
      <alignment horizontal="left" vertical="center" wrapText="1"/>
    </xf>
    <xf numFmtId="0" fontId="31" fillId="25" borderId="18" xfId="135" applyFont="1" applyFill="1" applyBorder="1" applyAlignment="1">
      <alignment horizontal="center" vertical="center"/>
    </xf>
    <xf numFmtId="10" fontId="52" fillId="27" borderId="30" xfId="95" applyNumberFormat="1" applyFont="1" applyFill="1" applyBorder="1" applyAlignment="1">
      <alignment horizontal="center" vertical="center"/>
    </xf>
    <xf numFmtId="9" fontId="52" fillId="27" borderId="30" xfId="95" applyFont="1" applyFill="1" applyBorder="1" applyAlignment="1">
      <alignment horizontal="center" vertical="center"/>
    </xf>
    <xf numFmtId="186" fontId="52" fillId="29" borderId="94" xfId="73" applyNumberFormat="1" applyFont="1" applyFill="1" applyBorder="1" applyAlignment="1">
      <alignment vertical="center"/>
    </xf>
    <xf numFmtId="49" fontId="52" fillId="0" borderId="0" xfId="131" applyNumberFormat="1" applyFont="1" applyAlignment="1">
      <alignment horizontal="center" vertical="center"/>
    </xf>
    <xf numFmtId="0" fontId="52" fillId="28" borderId="41" xfId="135" applyFont="1" applyFill="1" applyBorder="1" applyAlignment="1">
      <alignment vertical="center"/>
    </xf>
    <xf numFmtId="0" fontId="52" fillId="28" borderId="43" xfId="135" applyFont="1" applyFill="1" applyBorder="1" applyAlignment="1">
      <alignment vertical="center"/>
    </xf>
    <xf numFmtId="0" fontId="52" fillId="28" borderId="44" xfId="135" applyFont="1" applyFill="1" applyBorder="1" applyAlignment="1">
      <alignment vertical="center"/>
    </xf>
    <xf numFmtId="0" fontId="52" fillId="28" borderId="93" xfId="135" applyFont="1" applyFill="1" applyBorder="1" applyAlignment="1">
      <alignment vertical="center"/>
    </xf>
    <xf numFmtId="0" fontId="52" fillId="28" borderId="18" xfId="135" applyFont="1" applyFill="1" applyBorder="1" applyAlignment="1">
      <alignment vertical="center"/>
    </xf>
    <xf numFmtId="0" fontId="52" fillId="28" borderId="74" xfId="135" applyFont="1" applyFill="1" applyBorder="1" applyAlignment="1">
      <alignment vertical="center"/>
    </xf>
    <xf numFmtId="0" fontId="52" fillId="28" borderId="57" xfId="135" applyFont="1" applyFill="1" applyBorder="1" applyAlignment="1">
      <alignment vertical="center"/>
    </xf>
    <xf numFmtId="176" fontId="52" fillId="0" borderId="50" xfId="261" applyNumberFormat="1" applyFont="1" applyBorder="1" applyAlignment="1">
      <alignment horizontal="right" vertical="center"/>
    </xf>
    <xf numFmtId="0" fontId="52" fillId="28" borderId="29" xfId="135" applyFont="1" applyFill="1" applyBorder="1" applyAlignment="1">
      <alignment vertical="center"/>
    </xf>
    <xf numFmtId="0" fontId="52" fillId="28" borderId="58" xfId="135" applyFont="1" applyFill="1" applyBorder="1" applyAlignment="1">
      <alignment vertical="center"/>
    </xf>
    <xf numFmtId="176" fontId="52" fillId="0" borderId="76" xfId="261" applyNumberFormat="1" applyFont="1" applyBorder="1" applyAlignment="1">
      <alignment horizontal="right" vertical="center"/>
    </xf>
    <xf numFmtId="186" fontId="52" fillId="28" borderId="53" xfId="135" applyNumberFormat="1" applyFont="1" applyFill="1" applyBorder="1" applyAlignment="1">
      <alignment vertical="center"/>
    </xf>
    <xf numFmtId="186" fontId="52" fillId="28" borderId="92" xfId="135" applyNumberFormat="1" applyFont="1" applyFill="1" applyBorder="1" applyAlignment="1">
      <alignment vertical="center"/>
    </xf>
    <xf numFmtId="49" fontId="52" fillId="0" borderId="12" xfId="131" applyNumberFormat="1" applyFont="1" applyBorder="1" applyAlignment="1">
      <alignment horizontal="center" vertical="center"/>
    </xf>
    <xf numFmtId="186" fontId="52" fillId="0" borderId="12" xfId="135" applyNumberFormat="1" applyFont="1" applyBorder="1" applyAlignment="1">
      <alignment vertical="center"/>
    </xf>
    <xf numFmtId="186" fontId="52" fillId="0" borderId="12" xfId="135" applyNumberFormat="1" applyFont="1" applyBorder="1" applyAlignment="1">
      <alignment horizontal="center" vertical="center"/>
    </xf>
    <xf numFmtId="185" fontId="52" fillId="0" borderId="12" xfId="131" applyNumberFormat="1" applyFont="1" applyBorder="1" applyAlignment="1">
      <alignment vertical="center"/>
    </xf>
    <xf numFmtId="204" fontId="52" fillId="0" borderId="15" xfId="135" applyNumberFormat="1" applyFont="1" applyBorder="1" applyAlignment="1">
      <alignment horizontal="right" vertical="center"/>
    </xf>
    <xf numFmtId="185" fontId="52" fillId="0" borderId="59" xfId="131" applyNumberFormat="1" applyFont="1" applyBorder="1" applyAlignment="1">
      <alignment vertical="center"/>
    </xf>
    <xf numFmtId="186" fontId="52" fillId="0" borderId="0" xfId="135" applyNumberFormat="1" applyFont="1" applyAlignment="1">
      <alignment vertical="center"/>
    </xf>
    <xf numFmtId="186" fontId="52" fillId="0" borderId="0" xfId="135" applyNumberFormat="1" applyFont="1" applyAlignment="1">
      <alignment horizontal="center" vertical="center"/>
    </xf>
    <xf numFmtId="0" fontId="33" fillId="0" borderId="0" xfId="128" applyFont="1"/>
    <xf numFmtId="44" fontId="60" fillId="26" borderId="18" xfId="259" applyFont="1" applyFill="1" applyBorder="1" applyAlignment="1" applyProtection="1">
      <alignment horizontal="center" vertical="center" wrapText="1"/>
    </xf>
    <xf numFmtId="44" fontId="50" fillId="26" borderId="90" xfId="0" applyNumberFormat="1" applyFont="1" applyFill="1" applyBorder="1" applyAlignment="1">
      <alignment horizontal="right" vertical="center" wrapText="1"/>
    </xf>
    <xf numFmtId="0" fontId="31" fillId="0" borderId="56" xfId="89" applyFont="1" applyBorder="1"/>
    <xf numFmtId="0" fontId="31" fillId="0" borderId="56" xfId="89" applyFont="1" applyBorder="1" applyAlignment="1">
      <alignment horizontal="center"/>
    </xf>
    <xf numFmtId="186" fontId="52" fillId="28" borderId="94" xfId="73" applyNumberFormat="1" applyFont="1" applyFill="1" applyBorder="1" applyAlignment="1">
      <alignment horizontal="right" vertical="center"/>
    </xf>
    <xf numFmtId="44" fontId="34" fillId="0" borderId="0" xfId="257" applyFont="1"/>
    <xf numFmtId="44" fontId="52" fillId="0" borderId="26" xfId="257" applyFont="1" applyFill="1" applyBorder="1" applyAlignment="1" applyProtection="1">
      <alignment horizontal="right" vertical="center" wrapText="1"/>
    </xf>
    <xf numFmtId="44" fontId="52" fillId="0" borderId="57" xfId="257" applyFont="1" applyFill="1" applyBorder="1" applyAlignment="1" applyProtection="1">
      <alignment horizontal="right" vertical="center" wrapText="1"/>
    </xf>
    <xf numFmtId="44" fontId="52" fillId="0" borderId="70" xfId="257" applyFont="1" applyFill="1" applyBorder="1" applyAlignment="1" applyProtection="1">
      <alignment horizontal="right" vertical="center" wrapText="1"/>
    </xf>
    <xf numFmtId="186" fontId="52" fillId="29" borderId="93" xfId="73" applyNumberFormat="1" applyFont="1" applyFill="1" applyBorder="1" applyAlignment="1">
      <alignment horizontal="center" vertical="center" wrapText="1"/>
    </xf>
    <xf numFmtId="0" fontId="50" fillId="0" borderId="77" xfId="135" applyFont="1" applyBorder="1" applyAlignment="1">
      <alignment horizontal="center" vertical="center"/>
    </xf>
    <xf numFmtId="0" fontId="34" fillId="0" borderId="0" xfId="128" applyFont="1"/>
    <xf numFmtId="0" fontId="34" fillId="0" borderId="0" xfId="128" applyFont="1" applyAlignment="1">
      <alignment horizontal="center"/>
    </xf>
    <xf numFmtId="0" fontId="31" fillId="0" borderId="0" xfId="128" applyFont="1"/>
    <xf numFmtId="0" fontId="34" fillId="0" borderId="38" xfId="128" applyFont="1" applyBorder="1"/>
    <xf numFmtId="0" fontId="34" fillId="0" borderId="106" xfId="128" applyFont="1" applyBorder="1"/>
    <xf numFmtId="0" fontId="34" fillId="0" borderId="106" xfId="128" applyFont="1" applyBorder="1" applyAlignment="1">
      <alignment horizontal="center"/>
    </xf>
    <xf numFmtId="0" fontId="34" fillId="0" borderId="39" xfId="128" applyFont="1" applyBorder="1"/>
    <xf numFmtId="0" fontId="34" fillId="0" borderId="36" xfId="128" applyFont="1" applyBorder="1"/>
    <xf numFmtId="0" fontId="34" fillId="0" borderId="37" xfId="128" applyFont="1" applyBorder="1"/>
    <xf numFmtId="0" fontId="54" fillId="0" borderId="86" xfId="264" applyFont="1" applyBorder="1" applyAlignment="1">
      <alignment horizontal="left" vertical="center"/>
    </xf>
    <xf numFmtId="0" fontId="55" fillId="0" borderId="86" xfId="264" applyFont="1" applyBorder="1" applyAlignment="1">
      <alignment horizontal="left" vertical="center"/>
    </xf>
    <xf numFmtId="0" fontId="52" fillId="0" borderId="0" xfId="265" applyFont="1" applyAlignment="1">
      <alignment horizontal="center" vertical="top"/>
    </xf>
    <xf numFmtId="0" fontId="34" fillId="25" borderId="0" xfId="128" applyFont="1" applyFill="1"/>
    <xf numFmtId="0" fontId="34" fillId="25" borderId="87" xfId="128" applyFont="1" applyFill="1" applyBorder="1"/>
    <xf numFmtId="0" fontId="34" fillId="25" borderId="37" xfId="128" applyFont="1" applyFill="1" applyBorder="1"/>
    <xf numFmtId="0" fontId="31" fillId="25" borderId="0" xfId="128" applyFont="1" applyFill="1"/>
    <xf numFmtId="0" fontId="34" fillId="0" borderId="87" xfId="128" applyFont="1" applyBorder="1"/>
    <xf numFmtId="0" fontId="50" fillId="0" borderId="52" xfId="135" applyFont="1" applyBorder="1" applyAlignment="1">
      <alignment horizontal="center" vertical="center"/>
    </xf>
    <xf numFmtId="0" fontId="50" fillId="0" borderId="67" xfId="135" applyFont="1" applyBorder="1" applyAlignment="1">
      <alignment horizontal="center" vertical="center"/>
    </xf>
    <xf numFmtId="0" fontId="50" fillId="0" borderId="25" xfId="135" applyFont="1" applyBorder="1" applyAlignment="1">
      <alignment horizontal="center" vertical="center"/>
    </xf>
    <xf numFmtId="0" fontId="50" fillId="0" borderId="25" xfId="135" applyFont="1" applyBorder="1" applyAlignment="1">
      <alignment horizontal="center" vertical="center" wrapText="1"/>
    </xf>
    <xf numFmtId="173" fontId="60" fillId="0" borderId="18" xfId="266" applyNumberFormat="1" applyFont="1" applyFill="1" applyBorder="1" applyAlignment="1" applyProtection="1">
      <alignment horizontal="left" vertical="center" wrapText="1"/>
    </xf>
    <xf numFmtId="173" fontId="60" fillId="0" borderId="18" xfId="266" applyNumberFormat="1" applyFont="1" applyFill="1" applyBorder="1" applyAlignment="1" applyProtection="1">
      <alignment horizontal="center" vertical="center" wrapText="1"/>
    </xf>
    <xf numFmtId="4" fontId="50" fillId="0" borderId="25" xfId="261" applyNumberFormat="1" applyFont="1" applyBorder="1" applyAlignment="1">
      <alignment vertical="center" wrapText="1"/>
    </xf>
    <xf numFmtId="167" fontId="50" fillId="0" borderId="47" xfId="214" applyNumberFormat="1" applyFont="1" applyBorder="1" applyAlignment="1">
      <alignment horizontal="right" vertical="center" wrapText="1"/>
    </xf>
    <xf numFmtId="167" fontId="50" fillId="0" borderId="80" xfId="214" applyNumberFormat="1" applyFont="1" applyBorder="1" applyAlignment="1">
      <alignment horizontal="right" vertical="center" wrapText="1"/>
    </xf>
    <xf numFmtId="167" fontId="50" fillId="0" borderId="35" xfId="214" applyNumberFormat="1" applyFont="1" applyBorder="1" applyAlignment="1">
      <alignment horizontal="right" vertical="center" wrapText="1"/>
    </xf>
    <xf numFmtId="167" fontId="50" fillId="0" borderId="0" xfId="214" applyNumberFormat="1" applyFont="1" applyFill="1" applyBorder="1" applyAlignment="1">
      <alignment horizontal="right" vertical="center" wrapText="1"/>
    </xf>
    <xf numFmtId="205" fontId="31" fillId="0" borderId="0" xfId="128" applyNumberFormat="1" applyFont="1"/>
    <xf numFmtId="167" fontId="50" fillId="0" borderId="33" xfId="214" applyNumberFormat="1" applyFont="1" applyBorder="1" applyAlignment="1">
      <alignment horizontal="right" vertical="center" wrapText="1"/>
    </xf>
    <xf numFmtId="167" fontId="50" fillId="0" borderId="30" xfId="214" applyNumberFormat="1" applyFont="1" applyBorder="1" applyAlignment="1">
      <alignment horizontal="right" vertical="center" wrapText="1"/>
    </xf>
    <xf numFmtId="167" fontId="50" fillId="0" borderId="104" xfId="214" applyNumberFormat="1" applyFont="1" applyBorder="1" applyAlignment="1">
      <alignment horizontal="right" vertical="center" wrapText="1"/>
    </xf>
    <xf numFmtId="164" fontId="31" fillId="0" borderId="0" xfId="267" applyFont="1" applyFill="1" applyBorder="1"/>
    <xf numFmtId="167" fontId="50" fillId="0" borderId="105" xfId="214" applyNumberFormat="1" applyFont="1" applyBorder="1" applyAlignment="1">
      <alignment horizontal="right" vertical="center" wrapText="1"/>
    </xf>
    <xf numFmtId="0" fontId="31" fillId="0" borderId="0" xfId="128" applyFont="1" applyAlignment="1">
      <alignment horizontal="center"/>
    </xf>
    <xf numFmtId="167" fontId="50" fillId="0" borderId="37" xfId="214" applyNumberFormat="1" applyFont="1" applyBorder="1" applyAlignment="1">
      <alignment horizontal="right" vertical="center" wrapText="1"/>
    </xf>
    <xf numFmtId="0" fontId="50" fillId="0" borderId="13" xfId="135" applyFont="1" applyBorder="1" applyAlignment="1">
      <alignment horizontal="left" vertical="center"/>
    </xf>
    <xf numFmtId="0" fontId="50" fillId="0" borderId="14" xfId="135" applyFont="1" applyBorder="1" applyAlignment="1">
      <alignment horizontal="left" vertical="center"/>
    </xf>
    <xf numFmtId="0" fontId="50" fillId="0" borderId="14" xfId="135" applyFont="1" applyBorder="1" applyAlignment="1">
      <alignment horizontal="center" vertical="center"/>
    </xf>
    <xf numFmtId="0" fontId="50" fillId="0" borderId="14" xfId="135" applyFont="1" applyBorder="1" applyAlignment="1">
      <alignment horizontal="left" vertical="center" wrapText="1"/>
    </xf>
    <xf numFmtId="4" fontId="50" fillId="0" borderId="18" xfId="261" applyNumberFormat="1" applyFont="1" applyBorder="1" applyAlignment="1">
      <alignment vertical="center" wrapText="1"/>
    </xf>
    <xf numFmtId="167" fontId="50" fillId="0" borderId="24" xfId="214" applyNumberFormat="1" applyFont="1" applyBorder="1" applyAlignment="1">
      <alignment horizontal="right" vertical="center" wrapText="1"/>
    </xf>
    <xf numFmtId="167" fontId="52" fillId="0" borderId="47" xfId="214" applyNumberFormat="1" applyFont="1" applyBorder="1" applyAlignment="1">
      <alignment horizontal="right" vertical="center" wrapText="1"/>
    </xf>
    <xf numFmtId="167" fontId="52" fillId="0" borderId="30" xfId="214" applyNumberFormat="1" applyFont="1" applyBorder="1" applyAlignment="1">
      <alignment horizontal="right" vertical="center" wrapText="1"/>
    </xf>
    <xf numFmtId="0" fontId="50" fillId="0" borderId="89" xfId="264" applyFont="1" applyBorder="1" applyAlignment="1">
      <alignment horizontal="left" vertical="center" wrapText="1"/>
    </xf>
    <xf numFmtId="0" fontId="50" fillId="0" borderId="89" xfId="264" applyFont="1" applyBorder="1" applyAlignment="1">
      <alignment horizontal="center" vertical="center"/>
    </xf>
    <xf numFmtId="0" fontId="31" fillId="0" borderId="36" xfId="128" applyFont="1" applyBorder="1"/>
    <xf numFmtId="0" fontId="50" fillId="0" borderId="90" xfId="264" applyFont="1" applyBorder="1" applyAlignment="1">
      <alignment horizontal="left" vertical="center" wrapText="1"/>
    </xf>
    <xf numFmtId="0" fontId="50" fillId="0" borderId="90" xfId="264" applyFont="1" applyBorder="1" applyAlignment="1">
      <alignment horizontal="center" vertical="center"/>
    </xf>
    <xf numFmtId="0" fontId="31" fillId="0" borderId="37" xfId="128" applyFont="1" applyBorder="1"/>
    <xf numFmtId="4" fontId="50" fillId="0" borderId="25" xfId="261" applyNumberFormat="1" applyFont="1" applyFill="1" applyBorder="1" applyAlignment="1">
      <alignment vertical="center" wrapText="1"/>
    </xf>
    <xf numFmtId="0" fontId="50" fillId="0" borderId="33" xfId="135" applyFont="1" applyBorder="1" applyAlignment="1">
      <alignment horizontal="left" vertical="center"/>
    </xf>
    <xf numFmtId="0" fontId="50" fillId="0" borderId="19" xfId="135" applyFont="1" applyBorder="1" applyAlignment="1">
      <alignment vertical="center"/>
    </xf>
    <xf numFmtId="0" fontId="50" fillId="0" borderId="22" xfId="135" applyFont="1" applyBorder="1" applyAlignment="1">
      <alignment vertical="center"/>
    </xf>
    <xf numFmtId="0" fontId="50" fillId="0" borderId="23" xfId="135" applyFont="1" applyBorder="1" applyAlignment="1">
      <alignment vertical="center"/>
    </xf>
    <xf numFmtId="164" fontId="6" fillId="0" borderId="18" xfId="267" applyFont="1" applyFill="1" applyBorder="1" applyAlignment="1">
      <alignment horizontal="center" vertical="center"/>
    </xf>
    <xf numFmtId="176" fontId="52" fillId="0" borderId="30" xfId="261" applyNumberFormat="1" applyFont="1" applyBorder="1" applyAlignment="1">
      <alignment horizontal="right" vertical="center"/>
    </xf>
    <xf numFmtId="0" fontId="52" fillId="28" borderId="63" xfId="135" applyFont="1" applyFill="1" applyBorder="1" applyAlignment="1">
      <alignment horizontal="left" vertical="center"/>
    </xf>
    <xf numFmtId="0" fontId="52" fillId="28" borderId="55" xfId="135" applyFont="1" applyFill="1" applyBorder="1" applyAlignment="1">
      <alignment horizontal="left" vertical="center"/>
    </xf>
    <xf numFmtId="0" fontId="50" fillId="0" borderId="33" xfId="135" applyFont="1" applyBorder="1" applyAlignment="1">
      <alignment horizontal="center" vertical="center"/>
    </xf>
    <xf numFmtId="0" fontId="50" fillId="0" borderId="18" xfId="264" applyFont="1" applyBorder="1" applyAlignment="1">
      <alignment horizontal="left" vertical="center" wrapText="1"/>
    </xf>
    <xf numFmtId="0" fontId="50" fillId="0" borderId="18" xfId="264" applyFont="1" applyBorder="1" applyAlignment="1">
      <alignment horizontal="center" vertical="center"/>
    </xf>
    <xf numFmtId="0" fontId="50" fillId="25" borderId="18" xfId="264" applyFont="1" applyFill="1" applyBorder="1" applyAlignment="1">
      <alignment horizontal="left" vertical="center" wrapText="1"/>
    </xf>
    <xf numFmtId="0" fontId="50" fillId="25" borderId="18" xfId="264" applyFont="1" applyFill="1" applyBorder="1" applyAlignment="1">
      <alignment horizontal="center" vertical="center"/>
    </xf>
    <xf numFmtId="0" fontId="50" fillId="0" borderId="11" xfId="135" applyFont="1" applyBorder="1" applyAlignment="1">
      <alignment horizontal="left" vertical="center"/>
    </xf>
    <xf numFmtId="0" fontId="50" fillId="0" borderId="0" xfId="135" applyFont="1" applyAlignment="1">
      <alignment horizontal="left" vertical="center"/>
    </xf>
    <xf numFmtId="4" fontId="50" fillId="0" borderId="49" xfId="261" applyNumberFormat="1" applyFont="1" applyBorder="1" applyAlignment="1">
      <alignment vertical="center" wrapText="1"/>
    </xf>
    <xf numFmtId="167" fontId="50" fillId="0" borderId="49" xfId="214" applyNumberFormat="1" applyFont="1" applyBorder="1" applyAlignment="1">
      <alignment horizontal="right" vertical="center" wrapText="1"/>
    </xf>
    <xf numFmtId="0" fontId="52" fillId="28" borderId="30" xfId="135" applyFont="1" applyFill="1" applyBorder="1" applyAlignment="1">
      <alignment vertical="center"/>
    </xf>
    <xf numFmtId="0" fontId="50" fillId="0" borderId="91" xfId="264" applyFont="1" applyBorder="1" applyAlignment="1">
      <alignment horizontal="left" vertical="center" wrapText="1"/>
    </xf>
    <xf numFmtId="0" fontId="50" fillId="0" borderId="91" xfId="264" applyFont="1" applyBorder="1" applyAlignment="1">
      <alignment horizontal="center" vertical="center"/>
    </xf>
    <xf numFmtId="0" fontId="50" fillId="0" borderId="23" xfId="135" applyFont="1" applyBorder="1" applyAlignment="1">
      <alignment horizontal="center" vertical="center"/>
    </xf>
    <xf numFmtId="2" fontId="50" fillId="0" borderId="0" xfId="135" applyNumberFormat="1" applyFont="1" applyAlignment="1">
      <alignment horizontal="center" vertical="center"/>
    </xf>
    <xf numFmtId="0" fontId="50" fillId="0" borderId="0" xfId="135" applyFont="1" applyAlignment="1">
      <alignment horizontal="center" vertical="center"/>
    </xf>
    <xf numFmtId="167" fontId="50" fillId="0" borderId="45" xfId="214" applyNumberFormat="1" applyFont="1" applyBorder="1" applyAlignment="1">
      <alignment horizontal="right" vertical="center" wrapText="1"/>
    </xf>
    <xf numFmtId="167" fontId="50" fillId="28" borderId="33" xfId="214" applyNumberFormat="1" applyFont="1" applyFill="1" applyBorder="1" applyAlignment="1">
      <alignment horizontal="right" vertical="center" wrapText="1"/>
    </xf>
    <xf numFmtId="167" fontId="50" fillId="28" borderId="30" xfId="214" applyNumberFormat="1" applyFont="1" applyFill="1" applyBorder="1" applyAlignment="1">
      <alignment horizontal="right" vertical="center" wrapText="1"/>
    </xf>
    <xf numFmtId="0" fontId="52" fillId="0" borderId="25" xfId="135" applyFont="1" applyBorder="1" applyAlignment="1">
      <alignment horizontal="center" vertical="center"/>
    </xf>
    <xf numFmtId="43" fontId="50" fillId="0" borderId="25" xfId="269" applyFont="1" applyFill="1" applyBorder="1" applyAlignment="1">
      <alignment horizontal="center" vertical="center" wrapText="1"/>
    </xf>
    <xf numFmtId="0" fontId="52" fillId="0" borderId="18" xfId="135" applyFont="1" applyBorder="1" applyAlignment="1">
      <alignment horizontal="center" vertical="center"/>
    </xf>
    <xf numFmtId="43" fontId="50" fillId="0" borderId="18" xfId="269" applyFont="1" applyFill="1" applyBorder="1" applyAlignment="1">
      <alignment horizontal="center" vertical="center" wrapText="1"/>
    </xf>
    <xf numFmtId="44" fontId="50" fillId="0" borderId="18" xfId="264" applyNumberFormat="1" applyFont="1" applyBorder="1" applyAlignment="1">
      <alignment horizontal="right" vertical="center" wrapText="1"/>
    </xf>
    <xf numFmtId="167" fontId="52" fillId="0" borderId="50" xfId="214" applyNumberFormat="1" applyFont="1" applyBorder="1" applyAlignment="1">
      <alignment horizontal="right" vertical="center" wrapText="1"/>
    </xf>
    <xf numFmtId="0" fontId="52" fillId="28" borderId="59" xfId="135" applyFont="1" applyFill="1" applyBorder="1" applyAlignment="1">
      <alignment vertical="center"/>
    </xf>
    <xf numFmtId="0" fontId="50" fillId="0" borderId="107" xfId="264" applyFont="1" applyBorder="1" applyAlignment="1">
      <alignment horizontal="justify" vertical="center" wrapText="1"/>
    </xf>
    <xf numFmtId="0" fontId="52" fillId="0" borderId="18" xfId="135" applyFont="1" applyBorder="1" applyAlignment="1">
      <alignment vertical="center"/>
    </xf>
    <xf numFmtId="44" fontId="50" fillId="0" borderId="90" xfId="264" applyNumberFormat="1" applyFont="1" applyBorder="1" applyAlignment="1">
      <alignment horizontal="right" vertical="center" wrapText="1"/>
    </xf>
    <xf numFmtId="0" fontId="50" fillId="0" borderId="95" xfId="135" applyFont="1" applyBorder="1" applyAlignment="1">
      <alignment horizontal="center" vertical="center"/>
    </xf>
    <xf numFmtId="0" fontId="52" fillId="0" borderId="77" xfId="135" applyFont="1" applyBorder="1" applyAlignment="1">
      <alignment horizontal="center" vertical="center"/>
    </xf>
    <xf numFmtId="0" fontId="52" fillId="0" borderId="77" xfId="135" applyFont="1" applyBorder="1" applyAlignment="1">
      <alignment vertical="center"/>
    </xf>
    <xf numFmtId="4" fontId="50" fillId="0" borderId="77" xfId="261" applyNumberFormat="1" applyFont="1" applyBorder="1" applyAlignment="1">
      <alignment vertical="center" wrapText="1"/>
    </xf>
    <xf numFmtId="4" fontId="50" fillId="0" borderId="20" xfId="261" applyNumberFormat="1" applyFont="1" applyBorder="1" applyAlignment="1">
      <alignment vertical="center" wrapText="1"/>
    </xf>
    <xf numFmtId="167" fontId="50" fillId="0" borderId="20" xfId="214" applyNumberFormat="1" applyFont="1" applyBorder="1" applyAlignment="1">
      <alignment horizontal="right" vertical="center" wrapText="1"/>
    </xf>
    <xf numFmtId="176" fontId="52" fillId="0" borderId="42" xfId="261" applyNumberFormat="1" applyFont="1" applyBorder="1" applyAlignment="1">
      <alignment horizontal="right" vertical="center"/>
    </xf>
    <xf numFmtId="167" fontId="50" fillId="0" borderId="95" xfId="214" applyNumberFormat="1" applyFont="1" applyBorder="1" applyAlignment="1">
      <alignment horizontal="right" vertical="center" wrapText="1"/>
    </xf>
    <xf numFmtId="207" fontId="61" fillId="0" borderId="0" xfId="264" applyNumberFormat="1" applyFont="1" applyAlignment="1">
      <alignment horizontal="right" vertical="center" wrapText="1"/>
    </xf>
    <xf numFmtId="167" fontId="50" fillId="0" borderId="59" xfId="214" applyNumberFormat="1" applyFont="1" applyFill="1" applyBorder="1" applyAlignment="1">
      <alignment horizontal="right" vertical="center" wrapText="1"/>
    </xf>
    <xf numFmtId="167" fontId="50" fillId="0" borderId="58" xfId="214" applyNumberFormat="1" applyFont="1" applyFill="1" applyBorder="1" applyAlignment="1">
      <alignment horizontal="right" vertical="center" wrapText="1"/>
    </xf>
    <xf numFmtId="164" fontId="52" fillId="28" borderId="61" xfId="267" applyFont="1" applyFill="1" applyBorder="1" applyAlignment="1">
      <alignment vertical="center"/>
    </xf>
    <xf numFmtId="208" fontId="52" fillId="0" borderId="0" xfId="267" applyNumberFormat="1" applyFont="1" applyFill="1" applyBorder="1" applyAlignment="1">
      <alignment vertical="center"/>
    </xf>
    <xf numFmtId="164" fontId="52" fillId="0" borderId="12" xfId="267" applyFont="1" applyFill="1" applyBorder="1" applyAlignment="1">
      <alignment vertical="center"/>
    </xf>
    <xf numFmtId="186" fontId="52" fillId="28" borderId="61" xfId="135" applyNumberFormat="1" applyFont="1" applyFill="1" applyBorder="1" applyAlignment="1">
      <alignment vertical="center"/>
    </xf>
    <xf numFmtId="209" fontId="52" fillId="0" borderId="0" xfId="135" applyNumberFormat="1" applyFont="1" applyAlignment="1">
      <alignment vertical="center"/>
    </xf>
    <xf numFmtId="186" fontId="52" fillId="0" borderId="37" xfId="135" applyNumberFormat="1" applyFont="1" applyBorder="1" applyAlignment="1">
      <alignment vertical="center"/>
    </xf>
    <xf numFmtId="186" fontId="52" fillId="0" borderId="0" xfId="135" applyNumberFormat="1" applyFont="1" applyAlignment="1">
      <alignment horizontal="right" vertical="center"/>
    </xf>
    <xf numFmtId="186" fontId="52" fillId="0" borderId="45" xfId="135" applyNumberFormat="1" applyFont="1" applyBorder="1" applyAlignment="1">
      <alignment horizontal="right" vertical="center"/>
    </xf>
    <xf numFmtId="186" fontId="52" fillId="0" borderId="49" xfId="135" applyNumberFormat="1" applyFont="1" applyBorder="1" applyAlignment="1">
      <alignment horizontal="right" vertical="center"/>
    </xf>
    <xf numFmtId="186" fontId="52" fillId="0" borderId="75" xfId="135" applyNumberFormat="1" applyFont="1" applyBorder="1" applyAlignment="1">
      <alignment vertical="center"/>
    </xf>
    <xf numFmtId="43" fontId="52" fillId="0" borderId="26" xfId="269" applyFont="1" applyFill="1" applyBorder="1" applyAlignment="1" applyProtection="1">
      <alignment horizontal="right" vertical="center" wrapText="1"/>
    </xf>
    <xf numFmtId="208" fontId="52" fillId="0" borderId="0" xfId="267" applyNumberFormat="1" applyFont="1" applyFill="1" applyBorder="1" applyAlignment="1" applyProtection="1">
      <alignment horizontal="right" vertical="center" wrapText="1"/>
    </xf>
    <xf numFmtId="43" fontId="52" fillId="0" borderId="12" xfId="269" applyFont="1" applyFill="1" applyBorder="1" applyAlignment="1" applyProtection="1">
      <alignment horizontal="right" vertical="center" wrapText="1"/>
    </xf>
    <xf numFmtId="164" fontId="63" fillId="0" borderId="0" xfId="267" applyFont="1" applyFill="1"/>
    <xf numFmtId="43" fontId="52" fillId="0" borderId="57" xfId="269" applyFont="1" applyFill="1" applyBorder="1" applyAlignment="1" applyProtection="1">
      <alignment horizontal="right" vertical="center" wrapText="1"/>
    </xf>
    <xf numFmtId="203" fontId="52" fillId="0" borderId="70" xfId="263" applyNumberFormat="1" applyFont="1" applyBorder="1" applyAlignment="1">
      <alignment vertical="center" wrapText="1"/>
    </xf>
    <xf numFmtId="43" fontId="52" fillId="0" borderId="70" xfId="269" applyFont="1" applyFill="1" applyBorder="1" applyAlignment="1" applyProtection="1">
      <alignment horizontal="right" vertical="center" wrapText="1"/>
    </xf>
    <xf numFmtId="206" fontId="52" fillId="28" borderId="94" xfId="135" applyNumberFormat="1" applyFont="1" applyFill="1" applyBorder="1" applyAlignment="1">
      <alignment horizontal="right" vertical="center"/>
    </xf>
    <xf numFmtId="206" fontId="52" fillId="0" borderId="14" xfId="135" applyNumberFormat="1" applyFont="1" applyBorder="1" applyAlignment="1">
      <alignment horizontal="right" vertical="center"/>
    </xf>
    <xf numFmtId="185" fontId="52" fillId="0" borderId="58" xfId="131" applyNumberFormat="1" applyFont="1" applyBorder="1" applyAlignment="1">
      <alignment vertical="center"/>
    </xf>
    <xf numFmtId="0" fontId="52" fillId="0" borderId="0" xfId="270" applyFont="1" applyAlignment="1">
      <alignment vertical="center"/>
    </xf>
    <xf numFmtId="0" fontId="33" fillId="0" borderId="12" xfId="128" applyFont="1" applyBorder="1"/>
    <xf numFmtId="181" fontId="34" fillId="0" borderId="37" xfId="128" applyNumberFormat="1" applyFont="1" applyBorder="1"/>
    <xf numFmtId="185" fontId="52" fillId="29" borderId="35" xfId="271" applyNumberFormat="1" applyFont="1" applyFill="1" applyBorder="1" applyAlignment="1">
      <alignment horizontal="center" vertical="center"/>
    </xf>
    <xf numFmtId="185" fontId="52" fillId="0" borderId="0" xfId="271" applyNumberFormat="1" applyFont="1" applyFill="1" applyBorder="1" applyAlignment="1">
      <alignment horizontal="center" vertical="center"/>
    </xf>
    <xf numFmtId="185" fontId="52" fillId="0" borderId="12" xfId="271" applyNumberFormat="1" applyFont="1" applyFill="1" applyBorder="1" applyAlignment="1">
      <alignment horizontal="center" vertical="center"/>
    </xf>
    <xf numFmtId="183" fontId="34" fillId="0" borderId="37" xfId="128" applyNumberFormat="1" applyFont="1" applyBorder="1"/>
    <xf numFmtId="185" fontId="52" fillId="30" borderId="18" xfId="271" applyNumberFormat="1" applyFont="1" applyFill="1" applyBorder="1" applyAlignment="1">
      <alignment horizontal="center" vertical="center"/>
    </xf>
    <xf numFmtId="210" fontId="52" fillId="25" borderId="30" xfId="263" applyNumberFormat="1" applyFont="1" applyFill="1" applyBorder="1" applyAlignment="1">
      <alignment horizontal="center" vertical="center"/>
    </xf>
    <xf numFmtId="10" fontId="52" fillId="0" borderId="0" xfId="263" applyNumberFormat="1" applyFont="1" applyFill="1" applyBorder="1" applyAlignment="1">
      <alignment horizontal="center" vertical="center"/>
    </xf>
    <xf numFmtId="10" fontId="52" fillId="0" borderId="12" xfId="263" applyNumberFormat="1" applyFont="1" applyFill="1" applyBorder="1" applyAlignment="1">
      <alignment horizontal="center" vertical="center"/>
    </xf>
    <xf numFmtId="9" fontId="52" fillId="25" borderId="30" xfId="263" applyFont="1" applyFill="1" applyBorder="1" applyAlignment="1">
      <alignment horizontal="center" vertical="center"/>
    </xf>
    <xf numFmtId="9" fontId="52" fillId="0" borderId="0" xfId="263" applyFont="1" applyFill="1" applyBorder="1" applyAlignment="1">
      <alignment horizontal="center" vertical="center"/>
    </xf>
    <xf numFmtId="9" fontId="52" fillId="0" borderId="12" xfId="263" applyFont="1" applyFill="1" applyBorder="1" applyAlignment="1">
      <alignment horizontal="center" vertical="center"/>
    </xf>
    <xf numFmtId="0" fontId="50" fillId="0" borderId="11" xfId="264" applyFont="1" applyBorder="1" applyAlignment="1">
      <alignment vertical="center" wrapText="1"/>
    </xf>
    <xf numFmtId="0" fontId="50" fillId="0" borderId="0" xfId="264" applyFont="1" applyAlignment="1">
      <alignment vertical="center" wrapText="1"/>
    </xf>
    <xf numFmtId="0" fontId="32" fillId="0" borderId="0" xfId="128" applyFont="1"/>
    <xf numFmtId="0" fontId="50" fillId="0" borderId="45" xfId="264" applyFont="1" applyBorder="1" applyAlignment="1">
      <alignment vertical="center" wrapText="1"/>
    </xf>
    <xf numFmtId="185" fontId="52" fillId="30" borderId="25" xfId="271" applyNumberFormat="1" applyFont="1" applyFill="1" applyBorder="1" applyAlignment="1">
      <alignment horizontal="center" vertical="center"/>
    </xf>
    <xf numFmtId="9" fontId="52" fillId="25" borderId="47" xfId="263" applyFont="1" applyFill="1" applyBorder="1" applyAlignment="1">
      <alignment horizontal="center" vertical="center"/>
    </xf>
    <xf numFmtId="0" fontId="50" fillId="0" borderId="13" xfId="264" applyFont="1" applyBorder="1" applyAlignment="1">
      <alignment vertical="center" wrapText="1"/>
    </xf>
    <xf numFmtId="0" fontId="50" fillId="0" borderId="14" xfId="264" applyFont="1" applyBorder="1" applyAlignment="1">
      <alignment vertical="center" wrapText="1"/>
    </xf>
    <xf numFmtId="0" fontId="50" fillId="0" borderId="24" xfId="264" applyFont="1" applyBorder="1" applyAlignment="1">
      <alignment vertical="center" wrapText="1"/>
    </xf>
    <xf numFmtId="0" fontId="50" fillId="0" borderId="14" xfId="265" applyFont="1" applyBorder="1" applyAlignment="1">
      <alignment horizontal="center" vertical="center" wrapText="1"/>
    </xf>
    <xf numFmtId="0" fontId="50" fillId="0" borderId="15" xfId="265" applyFont="1" applyBorder="1" applyAlignment="1">
      <alignment horizontal="center" vertical="center" wrapText="1"/>
    </xf>
    <xf numFmtId="0" fontId="34" fillId="0" borderId="108" xfId="128" applyFont="1" applyBorder="1"/>
    <xf numFmtId="0" fontId="34" fillId="0" borderId="109" xfId="128" applyFont="1" applyBorder="1"/>
    <xf numFmtId="0" fontId="34" fillId="0" borderId="109" xfId="128" applyFont="1" applyBorder="1" applyAlignment="1">
      <alignment horizontal="center"/>
    </xf>
    <xf numFmtId="184" fontId="34" fillId="0" borderId="109" xfId="269" applyNumberFormat="1" applyFont="1" applyBorder="1"/>
    <xf numFmtId="0" fontId="34" fillId="0" borderId="110" xfId="128" applyFont="1" applyBorder="1"/>
    <xf numFmtId="212" fontId="52" fillId="0" borderId="0" xfId="95" applyNumberFormat="1" applyFont="1" applyFill="1" applyBorder="1" applyAlignment="1" applyProtection="1">
      <alignment horizontal="right" vertical="center" wrapText="1"/>
    </xf>
    <xf numFmtId="211" fontId="52" fillId="29" borderId="70" xfId="95" applyNumberFormat="1" applyFont="1" applyFill="1" applyBorder="1" applyAlignment="1">
      <alignment vertical="center" wrapText="1"/>
    </xf>
    <xf numFmtId="203" fontId="52" fillId="25" borderId="30" xfId="263" applyNumberFormat="1" applyFont="1" applyFill="1" applyBorder="1" applyAlignment="1">
      <alignment horizontal="center" vertical="center"/>
    </xf>
    <xf numFmtId="164" fontId="50" fillId="0" borderId="18" xfId="267" applyFont="1" applyFill="1" applyBorder="1" applyAlignment="1">
      <alignment horizontal="center" vertical="center"/>
    </xf>
    <xf numFmtId="44" fontId="50" fillId="0" borderId="89" xfId="264" applyNumberFormat="1" applyFont="1" applyBorder="1" applyAlignment="1">
      <alignment horizontal="right" vertical="center" wrapText="1"/>
    </xf>
    <xf numFmtId="164" fontId="50" fillId="0" borderId="77" xfId="267" applyFont="1" applyFill="1" applyBorder="1" applyAlignment="1">
      <alignment horizontal="center" vertical="center"/>
    </xf>
    <xf numFmtId="212" fontId="52" fillId="0" borderId="58" xfId="263" applyNumberFormat="1" applyFont="1" applyBorder="1" applyAlignment="1">
      <alignment vertical="center" wrapText="1"/>
    </xf>
    <xf numFmtId="212" fontId="52" fillId="0" borderId="30" xfId="263" applyNumberFormat="1" applyFont="1" applyBorder="1" applyAlignment="1">
      <alignment vertical="center" wrapText="1"/>
    </xf>
    <xf numFmtId="212" fontId="52" fillId="0" borderId="12" xfId="263" applyNumberFormat="1" applyFont="1" applyBorder="1" applyAlignment="1">
      <alignment vertical="center" wrapText="1"/>
    </xf>
    <xf numFmtId="212" fontId="52" fillId="29" borderId="58" xfId="263" applyNumberFormat="1" applyFont="1" applyFill="1" applyBorder="1" applyAlignment="1">
      <alignment vertical="center" wrapText="1"/>
    </xf>
    <xf numFmtId="212" fontId="52" fillId="29" borderId="30" xfId="263" applyNumberFormat="1" applyFont="1" applyFill="1" applyBorder="1" applyAlignment="1">
      <alignment vertical="center" wrapText="1"/>
    </xf>
    <xf numFmtId="0" fontId="50" fillId="0" borderId="33" xfId="135" applyFont="1" applyBorder="1" applyAlignment="1">
      <alignment horizontal="left" vertical="center" indent="2"/>
    </xf>
    <xf numFmtId="44" fontId="50" fillId="0" borderId="89" xfId="268" applyNumberFormat="1" applyFont="1" applyBorder="1" applyAlignment="1">
      <alignment horizontal="right" vertical="center" wrapText="1"/>
    </xf>
    <xf numFmtId="44" fontId="50" fillId="0" borderId="90" xfId="268" applyNumberFormat="1" applyFont="1" applyBorder="1" applyAlignment="1">
      <alignment horizontal="right" vertical="center" wrapText="1"/>
    </xf>
    <xf numFmtId="44" fontId="50" fillId="0" borderId="25" xfId="268" applyNumberFormat="1" applyFont="1" applyBorder="1" applyAlignment="1">
      <alignment horizontal="right" vertical="center" wrapText="1"/>
    </xf>
    <xf numFmtId="44" fontId="50" fillId="0" borderId="18" xfId="268" applyNumberFormat="1" applyFont="1" applyBorder="1" applyAlignment="1">
      <alignment horizontal="right" vertical="center" wrapText="1"/>
    </xf>
    <xf numFmtId="167" fontId="50" fillId="0" borderId="25" xfId="214" applyNumberFormat="1" applyFont="1" applyFill="1" applyBorder="1" applyAlignment="1">
      <alignment horizontal="right" vertical="center" wrapText="1"/>
    </xf>
    <xf numFmtId="44" fontId="50" fillId="0" borderId="91" xfId="264" applyNumberFormat="1" applyFont="1" applyBorder="1" applyAlignment="1">
      <alignment horizontal="right" vertical="center" wrapText="1"/>
    </xf>
    <xf numFmtId="0" fontId="52" fillId="24" borderId="101" xfId="135" applyFont="1" applyFill="1" applyBorder="1" applyAlignment="1">
      <alignment horizontal="center" vertical="center"/>
    </xf>
    <xf numFmtId="0" fontId="52" fillId="24" borderId="102" xfId="135" applyFont="1" applyFill="1" applyBorder="1" applyAlignment="1">
      <alignment horizontal="center" vertical="center"/>
    </xf>
    <xf numFmtId="0" fontId="52" fillId="24" borderId="103" xfId="135" applyFont="1" applyFill="1" applyBorder="1" applyAlignment="1">
      <alignment horizontal="center" vertical="center"/>
    </xf>
    <xf numFmtId="0" fontId="45" fillId="0" borderId="85" xfId="128" applyFont="1" applyBorder="1" applyAlignment="1">
      <alignment horizontal="center" wrapText="1"/>
    </xf>
    <xf numFmtId="0" fontId="52" fillId="0" borderId="0" xfId="265" applyFont="1" applyAlignment="1">
      <alignment horizontal="center" vertical="top"/>
    </xf>
    <xf numFmtId="0" fontId="52" fillId="0" borderId="0" xfId="265" applyFont="1" applyAlignment="1">
      <alignment horizontal="center"/>
    </xf>
    <xf numFmtId="0" fontId="52" fillId="0" borderId="37" xfId="265" applyFont="1" applyBorder="1" applyAlignment="1">
      <alignment horizontal="center"/>
    </xf>
    <xf numFmtId="0" fontId="50" fillId="27" borderId="96" xfId="128" applyFont="1" applyFill="1" applyBorder="1" applyAlignment="1">
      <alignment horizontal="center" vertical="center" wrapText="1"/>
    </xf>
    <xf numFmtId="0" fontId="50" fillId="27" borderId="97" xfId="128" applyFont="1" applyFill="1" applyBorder="1" applyAlignment="1">
      <alignment horizontal="center" vertical="center" wrapText="1"/>
    </xf>
    <xf numFmtId="0" fontId="50" fillId="27" borderId="98" xfId="128" applyFont="1" applyFill="1" applyBorder="1" applyAlignment="1">
      <alignment horizontal="center" vertical="center" wrapText="1"/>
    </xf>
    <xf numFmtId="0" fontId="50" fillId="27" borderId="99" xfId="128" applyFont="1" applyFill="1" applyBorder="1" applyAlignment="1">
      <alignment horizontal="center" vertical="center" wrapText="1"/>
    </xf>
    <xf numFmtId="0" fontId="50" fillId="27" borderId="22" xfId="128" applyFont="1" applyFill="1" applyBorder="1" applyAlignment="1">
      <alignment horizontal="center" vertical="center" wrapText="1"/>
    </xf>
    <xf numFmtId="0" fontId="50" fillId="27" borderId="100" xfId="128" applyFont="1" applyFill="1" applyBorder="1" applyAlignment="1">
      <alignment horizontal="center" vertical="center" wrapText="1"/>
    </xf>
    <xf numFmtId="0" fontId="50" fillId="26" borderId="99" xfId="128" applyFont="1" applyFill="1" applyBorder="1" applyAlignment="1">
      <alignment horizontal="center" vertical="center" wrapText="1"/>
    </xf>
    <xf numFmtId="0" fontId="50" fillId="26" borderId="22" xfId="128" applyFont="1" applyFill="1" applyBorder="1" applyAlignment="1">
      <alignment horizontal="center" vertical="center" wrapText="1"/>
    </xf>
    <xf numFmtId="0" fontId="50" fillId="26" borderId="100" xfId="128" applyFont="1" applyFill="1" applyBorder="1" applyAlignment="1">
      <alignment horizontal="center" vertical="center" wrapText="1"/>
    </xf>
    <xf numFmtId="206" fontId="31" fillId="0" borderId="0" xfId="128" applyNumberFormat="1" applyFont="1" applyAlignment="1">
      <alignment horizontal="center"/>
    </xf>
    <xf numFmtId="0" fontId="31" fillId="0" borderId="0" xfId="128" applyFont="1" applyAlignment="1">
      <alignment horizontal="center"/>
    </xf>
    <xf numFmtId="0" fontId="52" fillId="25" borderId="52" xfId="135"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49" xfId="135" applyFont="1" applyFill="1" applyBorder="1" applyAlignment="1">
      <alignment horizontal="center" vertical="center" wrapText="1"/>
    </xf>
    <xf numFmtId="0" fontId="52" fillId="25" borderId="64" xfId="135" applyFont="1" applyFill="1" applyBorder="1" applyAlignment="1">
      <alignment horizontal="center" vertical="center" wrapText="1"/>
    </xf>
    <xf numFmtId="0" fontId="52" fillId="25" borderId="25"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0" fontId="52" fillId="0" borderId="25" xfId="126" applyFont="1" applyBorder="1" applyAlignment="1">
      <alignment horizontal="center" vertical="center" wrapText="1"/>
    </xf>
    <xf numFmtId="4" fontId="52" fillId="25" borderId="25" xfId="135" applyNumberFormat="1"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4" fontId="52" fillId="25" borderId="47" xfId="135" applyNumberFormat="1" applyFont="1" applyFill="1" applyBorder="1" applyAlignment="1">
      <alignment horizontal="center" vertical="center" wrapText="1"/>
    </xf>
    <xf numFmtId="4" fontId="52" fillId="25" borderId="42" xfId="135" applyNumberFormat="1" applyFont="1" applyFill="1" applyBorder="1" applyAlignment="1">
      <alignment horizontal="center" vertical="center" wrapText="1"/>
    </xf>
    <xf numFmtId="49" fontId="52" fillId="0" borderId="0" xfId="131" applyNumberFormat="1" applyFont="1" applyAlignment="1">
      <alignment horizontal="center" vertical="center"/>
    </xf>
    <xf numFmtId="164" fontId="31" fillId="0" borderId="0" xfId="267" applyFont="1" applyFill="1" applyBorder="1" applyAlignment="1">
      <alignment horizontal="center"/>
    </xf>
    <xf numFmtId="0" fontId="52" fillId="28" borderId="41" xfId="135" applyFont="1" applyFill="1" applyBorder="1" applyAlignment="1">
      <alignment vertical="center"/>
    </xf>
    <xf numFmtId="0" fontId="52" fillId="28" borderId="43" xfId="135" applyFont="1" applyFill="1" applyBorder="1" applyAlignment="1">
      <alignment vertical="center"/>
    </xf>
    <xf numFmtId="0" fontId="52" fillId="28" borderId="55" xfId="135" applyFont="1" applyFill="1" applyBorder="1" applyAlignment="1">
      <alignment horizontal="center" vertical="center"/>
    </xf>
    <xf numFmtId="0" fontId="52" fillId="28" borderId="74" xfId="135" applyFont="1" applyFill="1" applyBorder="1" applyAlignment="1">
      <alignment horizontal="center" vertical="center"/>
    </xf>
    <xf numFmtId="0" fontId="50" fillId="0" borderId="11" xfId="135" applyFont="1" applyBorder="1" applyAlignment="1">
      <alignment horizontal="left" vertical="center"/>
    </xf>
    <xf numFmtId="0" fontId="50" fillId="0" borderId="0" xfId="135" applyFont="1" applyAlignment="1">
      <alignment horizontal="left" vertical="center"/>
    </xf>
    <xf numFmtId="0" fontId="50" fillId="0" borderId="45" xfId="135" applyFont="1" applyBorder="1" applyAlignment="1">
      <alignment horizontal="left" vertical="center"/>
    </xf>
    <xf numFmtId="0" fontId="52" fillId="28" borderId="33" xfId="135" applyFont="1" applyFill="1" applyBorder="1" applyAlignment="1">
      <alignment horizontal="left" vertical="center"/>
    </xf>
    <xf numFmtId="0" fontId="52" fillId="28" borderId="18" xfId="135" applyFont="1" applyFill="1" applyBorder="1" applyAlignment="1">
      <alignment horizontal="left" vertical="center"/>
    </xf>
    <xf numFmtId="0" fontId="52" fillId="28" borderId="21" xfId="135" applyFont="1" applyFill="1" applyBorder="1" applyAlignment="1">
      <alignment horizontal="left" vertical="center"/>
    </xf>
    <xf numFmtId="0" fontId="52" fillId="28" borderId="22" xfId="135" applyFont="1" applyFill="1" applyBorder="1" applyAlignment="1">
      <alignment horizontal="left" vertical="center"/>
    </xf>
    <xf numFmtId="0" fontId="52" fillId="28" borderId="57" xfId="135" applyFont="1" applyFill="1" applyBorder="1" applyAlignment="1">
      <alignment horizontal="left" vertical="center"/>
    </xf>
    <xf numFmtId="0" fontId="50" fillId="0" borderId="63" xfId="135" applyFont="1" applyBorder="1" applyAlignment="1">
      <alignment horizontal="left" vertical="center"/>
    </xf>
    <xf numFmtId="0" fontId="50" fillId="0" borderId="55" xfId="135" applyFont="1" applyBorder="1" applyAlignment="1">
      <alignment horizontal="left" vertical="center"/>
    </xf>
    <xf numFmtId="0" fontId="50" fillId="0" borderId="65" xfId="135" applyFont="1" applyBorder="1" applyAlignment="1">
      <alignment horizontal="left" vertical="center"/>
    </xf>
    <xf numFmtId="0" fontId="52" fillId="28" borderId="34" xfId="135" applyFont="1" applyFill="1" applyBorder="1" applyAlignment="1">
      <alignment horizontal="left" vertical="center"/>
    </xf>
    <xf numFmtId="0" fontId="52" fillId="28" borderId="16" xfId="135" applyFont="1" applyFill="1" applyBorder="1" applyAlignment="1">
      <alignment horizontal="left" vertical="center"/>
    </xf>
    <xf numFmtId="0" fontId="50" fillId="0" borderId="48" xfId="135" applyFont="1" applyBorder="1" applyAlignment="1">
      <alignment horizontal="left" vertical="center"/>
    </xf>
    <xf numFmtId="0" fontId="50" fillId="0" borderId="20" xfId="135" applyFont="1" applyBorder="1" applyAlignment="1">
      <alignment horizontal="left" vertical="center"/>
    </xf>
    <xf numFmtId="186" fontId="52" fillId="28" borderId="13" xfId="135" applyNumberFormat="1" applyFont="1" applyFill="1" applyBorder="1" applyAlignment="1">
      <alignment horizontal="right" vertical="center"/>
    </xf>
    <xf numFmtId="186" fontId="52" fillId="28" borderId="14" xfId="135" applyNumberFormat="1" applyFont="1" applyFill="1" applyBorder="1" applyAlignment="1">
      <alignment horizontal="right" vertical="center"/>
    </xf>
    <xf numFmtId="186" fontId="52" fillId="28" borderId="15" xfId="135" applyNumberFormat="1" applyFont="1" applyFill="1" applyBorder="1" applyAlignment="1">
      <alignment horizontal="right" vertical="center"/>
    </xf>
    <xf numFmtId="186" fontId="52" fillId="28" borderId="92" xfId="135" applyNumberFormat="1" applyFont="1" applyFill="1" applyBorder="1" applyAlignment="1">
      <alignment horizontal="right" vertical="center"/>
    </xf>
    <xf numFmtId="186" fontId="52" fillId="28" borderId="93" xfId="135" applyNumberFormat="1" applyFont="1" applyFill="1" applyBorder="1" applyAlignment="1">
      <alignment horizontal="right" vertical="center"/>
    </xf>
    <xf numFmtId="186" fontId="52" fillId="28" borderId="94" xfId="135" applyNumberFormat="1" applyFont="1" applyFill="1" applyBorder="1" applyAlignment="1">
      <alignment horizontal="right" vertical="center"/>
    </xf>
    <xf numFmtId="0" fontId="50" fillId="29" borderId="33" xfId="265" applyFont="1" applyFill="1" applyBorder="1" applyAlignment="1">
      <alignment vertical="center" wrapText="1"/>
    </xf>
    <xf numFmtId="0" fontId="50" fillId="29" borderId="18" xfId="265" applyFont="1" applyFill="1" applyBorder="1" applyAlignment="1">
      <alignment vertical="center" wrapText="1"/>
    </xf>
    <xf numFmtId="3" fontId="52" fillId="30" borderId="18" xfId="265" applyNumberFormat="1" applyFont="1" applyFill="1" applyBorder="1" applyAlignment="1">
      <alignment horizontal="center" vertical="center"/>
    </xf>
    <xf numFmtId="186" fontId="52" fillId="29" borderId="92" xfId="135" applyNumberFormat="1" applyFont="1" applyFill="1" applyBorder="1" applyAlignment="1">
      <alignment horizontal="center" vertical="center"/>
    </xf>
    <xf numFmtId="186" fontId="52" fillId="29" borderId="93" xfId="135" applyNumberFormat="1" applyFont="1" applyFill="1" applyBorder="1" applyAlignment="1">
      <alignment horizontal="center" vertical="center"/>
    </xf>
    <xf numFmtId="186" fontId="52" fillId="29" borderId="94" xfId="135" applyNumberFormat="1" applyFont="1" applyFill="1" applyBorder="1" applyAlignment="1">
      <alignment horizontal="center" vertical="center"/>
    </xf>
    <xf numFmtId="49" fontId="52" fillId="0" borderId="45" xfId="131" applyNumberFormat="1" applyFont="1" applyBorder="1" applyAlignment="1">
      <alignment horizontal="center" vertical="center"/>
    </xf>
    <xf numFmtId="0" fontId="52" fillId="0" borderId="32" xfId="128" applyFont="1" applyBorder="1" applyAlignment="1">
      <alignment horizontal="left" vertical="center" wrapText="1"/>
    </xf>
    <xf numFmtId="0" fontId="52" fillId="0" borderId="29" xfId="128" applyFont="1" applyBorder="1" applyAlignment="1">
      <alignment horizontal="left" vertical="center" wrapText="1"/>
    </xf>
    <xf numFmtId="0" fontId="52" fillId="0" borderId="33" xfId="128" applyFont="1" applyBorder="1" applyAlignment="1">
      <alignment horizontal="left" vertical="center" wrapText="1"/>
    </xf>
    <xf numFmtId="0" fontId="52" fillId="0" borderId="18" xfId="128" applyFont="1" applyBorder="1" applyAlignment="1">
      <alignment horizontal="left" vertical="center" wrapText="1"/>
    </xf>
    <xf numFmtId="0" fontId="52" fillId="0" borderId="48" xfId="128" applyFont="1" applyBorder="1" applyAlignment="1">
      <alignment horizontal="left" vertical="center" wrapText="1"/>
    </xf>
    <xf numFmtId="0" fontId="52" fillId="0" borderId="20" xfId="128" applyFont="1" applyBorder="1" applyAlignment="1">
      <alignment horizontal="left" vertical="center" wrapText="1"/>
    </xf>
    <xf numFmtId="0" fontId="50" fillId="29" borderId="32" xfId="265" applyFont="1" applyFill="1" applyBorder="1" applyAlignment="1">
      <alignment vertical="center" wrapText="1"/>
    </xf>
    <xf numFmtId="0" fontId="50" fillId="29" borderId="29" xfId="265" applyFont="1" applyFill="1" applyBorder="1" applyAlignment="1">
      <alignment vertical="center" wrapText="1"/>
    </xf>
    <xf numFmtId="3" fontId="52" fillId="29" borderId="29" xfId="265" applyNumberFormat="1" applyFont="1" applyFill="1" applyBorder="1" applyAlignment="1">
      <alignment horizontal="center" vertical="center" wrapText="1"/>
    </xf>
    <xf numFmtId="0" fontId="52" fillId="30" borderId="18" xfId="265" applyFont="1" applyFill="1" applyBorder="1" applyAlignment="1">
      <alignment horizontal="center" vertical="center" wrapText="1"/>
    </xf>
    <xf numFmtId="0" fontId="52" fillId="30" borderId="18" xfId="265" applyFont="1" applyFill="1" applyBorder="1" applyAlignment="1">
      <alignment horizontal="center" vertical="center"/>
    </xf>
    <xf numFmtId="3" fontId="52" fillId="30" borderId="25" xfId="265" applyNumberFormat="1" applyFont="1" applyFill="1" applyBorder="1" applyAlignment="1">
      <alignment horizontal="center" vertical="center" wrapText="1"/>
    </xf>
    <xf numFmtId="3" fontId="52" fillId="30" borderId="25" xfId="265" applyNumberFormat="1" applyFont="1" applyFill="1" applyBorder="1" applyAlignment="1">
      <alignment horizontal="center" vertical="center"/>
    </xf>
    <xf numFmtId="0" fontId="50" fillId="25" borderId="20" xfId="265" applyFont="1" applyFill="1" applyBorder="1" applyAlignment="1">
      <alignment horizontal="center" vertical="center" wrapText="1"/>
    </xf>
    <xf numFmtId="0" fontId="50" fillId="25" borderId="42" xfId="265" applyFont="1" applyFill="1" applyBorder="1" applyAlignment="1">
      <alignment horizontal="center" vertical="center" wrapText="1"/>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186" fontId="52" fillId="29" borderId="41" xfId="73" applyNumberFormat="1" applyFont="1" applyFill="1" applyBorder="1" applyAlignment="1">
      <alignment horizontal="center" vertical="center"/>
    </xf>
    <xf numFmtId="186" fontId="52" fillId="29" borderId="43" xfId="73" applyNumberFormat="1" applyFont="1" applyFill="1" applyBorder="1" applyAlignment="1">
      <alignment horizontal="center" vertical="center"/>
    </xf>
    <xf numFmtId="186" fontId="52" fillId="29" borderId="53" xfId="73" applyNumberFormat="1" applyFont="1" applyFill="1" applyBorder="1" applyAlignment="1">
      <alignment horizontal="center" vertical="center"/>
    </xf>
    <xf numFmtId="0" fontId="50" fillId="0" borderId="0" xfId="79" applyFont="1" applyAlignment="1">
      <alignment horizontal="center" vertical="center"/>
    </xf>
    <xf numFmtId="0" fontId="50" fillId="26" borderId="18" xfId="130" applyFont="1" applyFill="1" applyBorder="1" applyAlignment="1">
      <alignment vertical="center" wrapText="1"/>
    </xf>
    <xf numFmtId="0" fontId="50" fillId="26" borderId="33" xfId="130" applyFont="1" applyFill="1" applyBorder="1" applyAlignment="1">
      <alignment vertical="center" wrapText="1"/>
    </xf>
    <xf numFmtId="0" fontId="50" fillId="26" borderId="23"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186" fontId="52" fillId="28" borderId="92" xfId="73" applyNumberFormat="1" applyFont="1" applyFill="1" applyBorder="1" applyAlignment="1">
      <alignment horizontal="right" vertical="center"/>
    </xf>
    <xf numFmtId="186" fontId="52" fillId="28" borderId="93" xfId="73" applyNumberFormat="1" applyFont="1" applyFill="1" applyBorder="1" applyAlignment="1">
      <alignment horizontal="right" vertical="center"/>
    </xf>
    <xf numFmtId="0" fontId="52" fillId="28" borderId="33" xfId="73" applyFont="1" applyFill="1" applyBorder="1" applyAlignment="1">
      <alignment horizontal="left" vertical="center"/>
    </xf>
    <xf numFmtId="0" fontId="52" fillId="28" borderId="18" xfId="73" applyFont="1" applyFill="1" applyBorder="1" applyAlignment="1">
      <alignment horizontal="left" vertical="center"/>
    </xf>
    <xf numFmtId="0" fontId="52" fillId="28" borderId="21" xfId="73" applyFont="1" applyFill="1" applyBorder="1" applyAlignment="1">
      <alignment horizontal="left" vertical="center"/>
    </xf>
    <xf numFmtId="0" fontId="52" fillId="28" borderId="22" xfId="73" applyFont="1" applyFill="1" applyBorder="1" applyAlignment="1">
      <alignment horizontal="left" vertical="center"/>
    </xf>
    <xf numFmtId="0" fontId="52" fillId="28" borderId="57" xfId="73" applyFont="1" applyFill="1" applyBorder="1" applyAlignment="1">
      <alignment horizontal="left" vertical="center"/>
    </xf>
    <xf numFmtId="0" fontId="50" fillId="0" borderId="63" xfId="73" applyFont="1" applyBorder="1" applyAlignment="1">
      <alignment horizontal="left" vertical="center"/>
    </xf>
    <xf numFmtId="0" fontId="50" fillId="0" borderId="55" xfId="73" applyFont="1" applyBorder="1" applyAlignment="1">
      <alignment horizontal="left" vertical="center"/>
    </xf>
    <xf numFmtId="0" fontId="50" fillId="0" borderId="65" xfId="73" applyFont="1" applyBorder="1" applyAlignment="1">
      <alignment horizontal="left" vertical="center"/>
    </xf>
    <xf numFmtId="0" fontId="52" fillId="28" borderId="60" xfId="73" applyFont="1" applyFill="1" applyBorder="1" applyAlignment="1">
      <alignment horizontal="left" vertical="center"/>
    </xf>
    <xf numFmtId="0" fontId="52" fillId="28" borderId="59" xfId="73" applyFont="1" applyFill="1" applyBorder="1" applyAlignment="1">
      <alignment horizontal="left" vertical="center"/>
    </xf>
    <xf numFmtId="0" fontId="50" fillId="0" borderId="48" xfId="73" applyFont="1" applyBorder="1" applyAlignment="1">
      <alignment horizontal="left" vertical="center"/>
    </xf>
    <xf numFmtId="0" fontId="50" fillId="0" borderId="20" xfId="73" applyFont="1" applyBorder="1" applyAlignment="1">
      <alignment horizontal="left" vertical="center"/>
    </xf>
    <xf numFmtId="186" fontId="52" fillId="28" borderId="41" xfId="73" applyNumberFormat="1" applyFont="1" applyFill="1" applyBorder="1" applyAlignment="1">
      <alignment horizontal="right" vertical="center"/>
    </xf>
    <xf numFmtId="186" fontId="52" fillId="28" borderId="43" xfId="73" applyNumberFormat="1" applyFont="1" applyFill="1" applyBorder="1" applyAlignment="1">
      <alignment horizontal="right" vertical="center"/>
    </xf>
    <xf numFmtId="186" fontId="52" fillId="28" borderId="44" xfId="73" applyNumberFormat="1" applyFont="1" applyFill="1" applyBorder="1" applyAlignment="1">
      <alignment horizontal="right" vertical="center"/>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8" borderId="41" xfId="73" applyFont="1" applyFill="1" applyBorder="1" applyAlignment="1">
      <alignment vertical="center"/>
    </xf>
    <xf numFmtId="0" fontId="52" fillId="28" borderId="43" xfId="73" applyFont="1" applyFill="1" applyBorder="1" applyAlignment="1">
      <alignment vertical="center"/>
    </xf>
    <xf numFmtId="0" fontId="52" fillId="28" borderId="55" xfId="73" applyFont="1" applyFill="1" applyBorder="1" applyAlignment="1">
      <alignment horizontal="center" vertical="center"/>
    </xf>
    <xf numFmtId="0" fontId="52" fillId="28" borderId="74" xfId="73" applyFont="1" applyFill="1" applyBorder="1" applyAlignment="1">
      <alignment horizontal="center" vertical="center"/>
    </xf>
    <xf numFmtId="0" fontId="50" fillId="26" borderId="19" xfId="130" applyFont="1" applyFill="1" applyBorder="1" applyAlignment="1">
      <alignment horizontal="left" vertical="center" wrapText="1"/>
    </xf>
    <xf numFmtId="0" fontId="50" fillId="26" borderId="22" xfId="130" applyFont="1" applyFill="1" applyBorder="1" applyAlignment="1">
      <alignment horizontal="left" vertical="center" wrapText="1"/>
    </xf>
    <xf numFmtId="0" fontId="50" fillId="26" borderId="23" xfId="130" applyFont="1" applyFill="1" applyBorder="1" applyAlignment="1">
      <alignment horizontal="left" vertical="center" wrapText="1"/>
    </xf>
    <xf numFmtId="0" fontId="50" fillId="26" borderId="66" xfId="130" applyFont="1" applyFill="1" applyBorder="1" applyAlignment="1">
      <alignment horizontal="left" vertical="center" wrapText="1"/>
    </xf>
    <xf numFmtId="0" fontId="50" fillId="26" borderId="55" xfId="130" applyFont="1" applyFill="1" applyBorder="1" applyAlignment="1">
      <alignment horizontal="left" vertical="center" wrapText="1"/>
    </xf>
    <xf numFmtId="0" fontId="50" fillId="26" borderId="65" xfId="130" applyFont="1" applyFill="1" applyBorder="1" applyAlignment="1">
      <alignment horizontal="left" vertical="center" wrapText="1"/>
    </xf>
    <xf numFmtId="0" fontId="62" fillId="0" borderId="55" xfId="89" applyFont="1" applyBorder="1" applyAlignment="1">
      <alignment horizontal="center"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45" fillId="0" borderId="85" xfId="89" applyFont="1" applyBorder="1" applyAlignment="1">
      <alignment horizontal="center" wrapText="1"/>
    </xf>
    <xf numFmtId="0" fontId="52" fillId="0" borderId="0" xfId="130" applyFont="1" applyAlignment="1">
      <alignment horizontal="center" vertical="top"/>
    </xf>
    <xf numFmtId="0" fontId="52" fillId="0" borderId="14" xfId="130" applyFont="1" applyBorder="1" applyAlignment="1">
      <alignment horizontal="center"/>
    </xf>
    <xf numFmtId="0" fontId="50" fillId="27" borderId="52" xfId="89" applyFont="1" applyFill="1" applyBorder="1" applyAlignment="1">
      <alignment horizontal="left" vertical="center" wrapText="1"/>
    </xf>
    <xf numFmtId="0" fontId="50" fillId="27" borderId="67"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2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0" fillId="0" borderId="11" xfId="73" applyFont="1" applyBorder="1" applyAlignment="1">
      <alignment horizontal="left" vertical="center"/>
    </xf>
    <xf numFmtId="0" fontId="50" fillId="0" borderId="0" xfId="73" applyFont="1" applyAlignment="1">
      <alignment horizontal="left" vertical="center"/>
    </xf>
    <xf numFmtId="0" fontId="50" fillId="0" borderId="45" xfId="73" applyFont="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88" xfId="73" applyFont="1" applyFill="1" applyBorder="1" applyAlignment="1">
      <alignment horizontal="center" vertical="center" wrapText="1"/>
    </xf>
    <xf numFmtId="0" fontId="52" fillId="25" borderId="64"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5"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7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9" xr:uid="{170CFE36-B80E-4EB0-A9CC-9843EA270136}"/>
    <cellStyle name="Millares 2" xfId="39" xr:uid="{00000000-0005-0000-0000-00006D000000}"/>
    <cellStyle name="Millares 2 2" xfId="40" xr:uid="{00000000-0005-0000-0000-00006E000000}"/>
    <cellStyle name="Millares 2 3" xfId="41" xr:uid="{00000000-0005-0000-0000-00006F000000}"/>
    <cellStyle name="Millares 2 3 2" xfId="261" xr:uid="{EF8CC279-8D8A-43B4-9BB3-2BA6D3D96FFE}"/>
    <cellStyle name="Millares 2 4" xfId="204" xr:uid="{00000000-0005-0000-0000-000070000000}"/>
    <cellStyle name="Millares 2 5" xfId="42" xr:uid="{00000000-0005-0000-0000-000071000000}"/>
    <cellStyle name="Millares 2 6" xfId="260" xr:uid="{B5C74147-02E5-4DCB-8AC6-E2EB7DCB3CA4}"/>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 6" xfId="258" xr:uid="{DD4DDEFC-488A-4C31-BD36-12ECF7A07D80}"/>
    <cellStyle name="Millares 3 6 2" xfId="266" xr:uid="{AD5A5284-FF75-4B7F-8FD2-8B667AD8425D}"/>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71" xr:uid="{67729456-8DB9-4D0D-98CA-BA57C5736AE2}"/>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2" xr:uid="{60FFBB4D-35B9-4852-B873-255DDF607A39}"/>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9" xr:uid="{9FF27AB5-C18A-4159-A246-C49555442CEF}"/>
    <cellStyle name="Moneda 6" xfId="267" xr:uid="{1DC8A7D3-D12B-48FF-8933-DDA852B6933C}"/>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4" xr:uid="{DF03E641-DEC5-414C-9FE4-4E9AAFBEBD6D}"/>
    <cellStyle name="Normal 10 2" xfId="268" xr:uid="{10F8DB87-1B62-4FC0-9ECB-F7C49A357603}"/>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2 5" xfId="270" xr:uid="{4DB5DF9D-FAB9-47C4-8057-3D1F60B22837}"/>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5" xr:uid="{F609DB86-763C-4A3C-8126-74F8702A04A6}"/>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3" xr:uid="{A00EC60F-37BA-4D81-AEBC-1246E77E7282}"/>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20">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jepcolombia-my.sharepoint.com/0f7dc0e2eea82366/Desktop/CONTRATO%20SUMA%20PAZ/FORMULACI&#211;N%20MALLA%20VIAL%202026/05.%20Documentos%20tipo%20de%20infraestructura%20de%20transporte%20en%20la%20modalidad%20de%20licitaci&#243;n%20p&#250;blica/V&#237;nculoExternoRecuperado1?DB61AEB6" TargetMode="External"/><Relationship Id="rId1" Type="http://schemas.openxmlformats.org/officeDocument/2006/relationships/externalLinkPath" Target="file:///\\DB61AEB6\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jepcolombia-my.sharepoint.com/0f7dc0e2eea82366/Desktop/CONTRATO%20SUMA%20PAZ/FORMULACI&#211;N%20MALLA%20VIAL%202026/05.%20Documentos%20tipo%20de%20infraestructura%20de%20transporte%20en%20la%20modalidad%20de%20licitaci&#243;n%20p&#250;blica/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jepcolombia-my.sharepoint.com/0f7dc0e2eea82366/Desktop/CONTRATO%20SUMA%20PAZ/FORMULACI&#211;N%20MALLA%20VIAL%202026/05.%20Documentos%20tipo%20de%20infraestructura%20de%20transporte%20en%20la%20modalidad%20de%20licitaci&#243;n%20p&#250;blica/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jepcolombia-my.sharepoint.com/0f7dc0e2eea82366/Desktop/CONTRATO%20SUMA%20PAZ/FORMULACI&#211;N%20MALLA%20VIAL%202026/05.%20Documentos%20tipo%20de%20infraestructura%20de%20transporte%20en%20la%20modalidad%20de%20licitaci&#243;n%20p&#250;blica/Contratacion%20PME%20v021?DB61AEB6" TargetMode="External"/><Relationship Id="rId1" Type="http://schemas.openxmlformats.org/officeDocument/2006/relationships/externalLinkPath" Target="file:///\\DB61AEB6\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jepcolombia-my.sharepoint.com/0f7dc0e2eea82366/Desktop/CONTRATO%20SUMA%20PAZ/FORMULACI&#211;N%20MALLA%20VIAL%202026/05.%20Documentos%20tipo%20de%20infraestructura%20de%20transporte%20en%20la%20modalidad%20de%20licitaci&#243;n%20p&#250;blica/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file:///C:\Users\Esmeralda%20Gonzalez\Downloads\3.%20ESTUDIO%20DE%20MERCADO%20Y%20PRESUPUESTO%20OFICIAL-VFAJUSTADO-19-09-2026-V1.xls" TargetMode="External"/><Relationship Id="rId1" Type="http://schemas.openxmlformats.org/officeDocument/2006/relationships/externalLinkPath" Target="3.%20ESTUDIO%20DE%20MERCADO%20Y%20PRESUPUESTO%20OFICIAL-VFAJUSTADO-19-09-2026-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 val="TOC"/>
      <sheetName val="Personal Ejec"/>
      <sheetName val="Personal Plan"/>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refreshError="1"/>
      <sheetData sheetId="217" refreshError="1"/>
      <sheetData sheetId="218" refreshError="1"/>
      <sheetData sheetId="219" refreshError="1"/>
      <sheetData sheetId="220">
        <row r="83">
          <cell r="O83" t="str">
            <v>Pendiente</v>
          </cell>
        </row>
      </sheetData>
      <sheetData sheetId="221">
        <row r="83">
          <cell r="O83" t="str">
            <v>Pendiente</v>
          </cell>
        </row>
      </sheetData>
      <sheetData sheetId="222">
        <row r="83">
          <cell r="O83" t="str">
            <v>Pendiente</v>
          </cell>
        </row>
      </sheetData>
      <sheetData sheetId="223">
        <row r="83">
          <cell r="O83" t="str">
            <v>Pendiente</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ow r="83">
          <cell r="O83" t="str">
            <v>Pendiente</v>
          </cell>
        </row>
      </sheetData>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83">
          <cell r="O83" t="str">
            <v>Pendiente</v>
          </cell>
        </row>
      </sheetData>
      <sheetData sheetId="299">
        <row r="83">
          <cell r="O83" t="str">
            <v>Pendiente</v>
          </cell>
        </row>
      </sheetData>
      <sheetData sheetId="300"/>
      <sheetData sheetId="301"/>
      <sheetData sheetId="302"/>
      <sheetData sheetId="303"/>
      <sheetData sheetId="304"/>
      <sheetData sheetId="305"/>
      <sheetData sheetId="306">
        <row r="83">
          <cell r="O83" t="str">
            <v>Pendiente</v>
          </cell>
        </row>
      </sheetData>
      <sheetData sheetId="307"/>
      <sheetData sheetId="308">
        <row r="83">
          <cell r="O83" t="str">
            <v>Pendiente</v>
          </cell>
        </row>
      </sheetData>
      <sheetData sheetId="309"/>
      <sheetData sheetId="310">
        <row r="83">
          <cell r="O83" t="str">
            <v>Pendiente</v>
          </cell>
        </row>
      </sheetData>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ow r="83">
          <cell r="O83" t="str">
            <v>Pendiente</v>
          </cell>
        </row>
      </sheetData>
      <sheetData sheetId="364">
        <row r="83">
          <cell r="O83" t="str">
            <v>Pendiente</v>
          </cell>
        </row>
      </sheetData>
      <sheetData sheetId="365">
        <row r="83">
          <cell r="O83" t="str">
            <v>Pendiente</v>
          </cell>
        </row>
      </sheetData>
      <sheetData sheetId="366">
        <row r="83">
          <cell r="O83" t="str">
            <v>Pendiente</v>
          </cell>
        </row>
      </sheetData>
      <sheetData sheetId="367">
        <row r="83">
          <cell r="O83" t="str">
            <v>Pendiente</v>
          </cell>
        </row>
      </sheetData>
      <sheetData sheetId="368"/>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row r="83">
          <cell r="O83" t="str">
            <v>Pendiente</v>
          </cell>
        </row>
      </sheetData>
      <sheetData sheetId="374"/>
      <sheetData sheetId="375">
        <row r="83">
          <cell r="O83" t="str">
            <v>Pendiente</v>
          </cell>
        </row>
      </sheetData>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REF"/>
      <sheetName val="Costos"/>
      <sheetName val="Ded. y amort. mat.  FP 1"/>
      <sheetName val="Hoja4"/>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Material"/>
      <sheetName val="tank1"/>
      <sheetName val="conv"/>
      <sheetName val="DATA01"/>
      <sheetName val="Sal_Integ"/>
      <sheetName val="INST"/>
      <sheetName val="MAT"/>
      <sheetName val="PERSONAL C-7A"/>
      <sheetName val="HORAS.DIR"/>
      <sheetName val="&quot;S&quot;"/>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Curva_&quot;S&quot;_General"/>
      <sheetName val="mto_electr_"/>
      <sheetName val="M_O_"/>
      <sheetName val="MOD-DEV.XLS"/>
      <sheetName val="CURVA_S1"/>
      <sheetName val="mto_electr_1"/>
      <sheetName val="Curva_&quot;S&quot;_General1"/>
      <sheetName val="1__MODELO_60KB1"/>
      <sheetName val="data"/>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BASE DE DATOS DE PRECIOS"/>
      <sheetName val="AMOBLAMINE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_x0000_㈀㰰⌀_x0000_㈀㰮⌀_x0000_䰀଒v_x0000__x0000__x0000_頀"/>
      <sheetName val="sap"/>
      <sheetName val="P2"/>
      <sheetName val="P1"/>
      <sheetName val="31-05-18"/>
      <sheetName val="F-7857-308"/>
      <sheetName val="Equipo Menor"/>
      <sheetName val="ALQUILADO F-7857-308 "/>
      <sheetName val="Real Para tarifas"/>
      <sheetName val="REAJUSTESACTA1PROVI"/>
      <sheetName val="ó&gt;"/>
      <sheetName val="Patrimonio neto personal"/>
      <sheetName val="Cálculos"/>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resum96"/>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RELACION DE PRECIOS"/>
      <sheetName val="ACTA 5"/>
      <sheetName val="MODIF. 2"/>
      <sheetName val="MODIF. 3"/>
      <sheetName val="cant"/>
      <sheetName val="par mar19"/>
      <sheetName val="par"/>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ogramacion"/>
      <sheetName val="EMPRESAS"/>
      <sheetName val="ó&gt;_x0000__x0001__x0000__x0000__"/>
      <sheetName val="INSUMOS"/>
      <sheetName val="TRANS"/>
      <sheetName val="CUADRI"/>
      <sheetName val="EQU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ZF"/>
      <sheetName val="HE-BA"/>
      <sheetName val="for2-consor"/>
      <sheetName val="MC SF GAVIONES"/>
      <sheetName val="Dominios"/>
      <sheetName val="M.OBRA"/>
      <sheetName val="Base de datos cuadrillas"/>
      <sheetName val="V3 (1000m)"/>
      <sheetName val="CANT OBRA"/>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Listas de apoyo Social"/>
      <sheetName val="Listas de apoyo"/>
      <sheetName val="BASE"/>
      <sheetName val="Base de Diseño"/>
      <sheetName val="civ_roma"/>
      <sheetName val="octubre"/>
      <sheetName val="[PRESUPUESTOS-R_x0000_耽1._x0000__x0000_㙊辎簎䣼ꦱ_xdb30_疏揤S"/>
      <sheetName val="PREACTA 28"/>
      <sheetName val="G.G"/>
      <sheetName val="strsumm0"/>
      <sheetName val="M-NP-12"/>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sheetData sheetId="1058"/>
      <sheetData sheetId="1059"/>
      <sheetData sheetId="1060"/>
      <sheetData sheetId="1061"/>
      <sheetData sheetId="1062">
        <row r="2">
          <cell r="A2">
            <v>0</v>
          </cell>
        </row>
      </sheetData>
      <sheetData sheetId="1063"/>
      <sheetData sheetId="1064">
        <row r="2">
          <cell r="A2">
            <v>0</v>
          </cell>
        </row>
      </sheetData>
      <sheetData sheetId="1065"/>
      <sheetData sheetId="1066">
        <row r="2">
          <cell r="A2">
            <v>0</v>
          </cell>
        </row>
      </sheetData>
      <sheetData sheetId="1067">
        <row r="5">
          <cell r="B5">
            <v>0</v>
          </cell>
        </row>
      </sheetData>
      <sheetData sheetId="1068"/>
      <sheetData sheetId="1069">
        <row r="2">
          <cell r="A2">
            <v>0</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row r="2">
          <cell r="A2">
            <v>0</v>
          </cell>
        </row>
      </sheetData>
      <sheetData sheetId="1105">
        <row r="2">
          <cell r="A2">
            <v>0</v>
          </cell>
        </row>
      </sheetData>
      <sheetData sheetId="1106" refreshError="1"/>
      <sheetData sheetId="1107">
        <row r="2">
          <cell r="A2">
            <v>0</v>
          </cell>
        </row>
      </sheetData>
      <sheetData sheetId="1108">
        <row r="2">
          <cell r="A2">
            <v>0</v>
          </cell>
        </row>
      </sheetData>
      <sheetData sheetId="1109" refreshError="1"/>
      <sheetData sheetId="1110" refreshError="1"/>
      <sheetData sheetId="1111" refreshError="1"/>
      <sheetData sheetId="1112" refreshError="1"/>
      <sheetData sheetId="1113" refreshError="1"/>
      <sheetData sheetId="1114" refreshError="1"/>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efreshError="1"/>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efreshError="1"/>
      <sheetData sheetId="1743">
        <row r="2">
          <cell r="A2">
            <v>0</v>
          </cell>
        </row>
      </sheetData>
      <sheetData sheetId="1744">
        <row r="2">
          <cell r="A2">
            <v>0</v>
          </cell>
        </row>
      </sheetData>
      <sheetData sheetId="1745">
        <row r="2">
          <cell r="A2">
            <v>0</v>
          </cell>
        </row>
      </sheetData>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sheetData sheetId="3325"/>
      <sheetData sheetId="3326"/>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sheetData sheetId="4065"/>
      <sheetData sheetId="4066"/>
      <sheetData sheetId="4067">
        <row r="2">
          <cell r="A2">
            <v>0</v>
          </cell>
        </row>
      </sheetData>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row r="2">
          <cell r="A2">
            <v>0</v>
          </cell>
        </row>
      </sheetData>
      <sheetData sheetId="4092"/>
      <sheetData sheetId="4093"/>
      <sheetData sheetId="4094"/>
      <sheetData sheetId="4095"/>
      <sheetData sheetId="4096">
        <row r="2">
          <cell r="A2">
            <v>0</v>
          </cell>
        </row>
      </sheetData>
      <sheetData sheetId="4097"/>
      <sheetData sheetId="4098"/>
      <sheetData sheetId="4099"/>
      <sheetData sheetId="4100"/>
      <sheetData sheetId="4101">
        <row r="2">
          <cell r="A2">
            <v>0</v>
          </cell>
        </row>
      </sheetData>
      <sheetData sheetId="4102"/>
      <sheetData sheetId="4103">
        <row r="2">
          <cell r="A2">
            <v>0</v>
          </cell>
        </row>
      </sheetData>
      <sheetData sheetId="4104"/>
      <sheetData sheetId="4105"/>
      <sheetData sheetId="4106">
        <row r="2">
          <cell r="A2">
            <v>0</v>
          </cell>
        </row>
      </sheetData>
      <sheetData sheetId="4107"/>
      <sheetData sheetId="4108"/>
      <sheetData sheetId="4109"/>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row r="2">
          <cell r="A2">
            <v>0</v>
          </cell>
        </row>
      </sheetData>
      <sheetData sheetId="4125"/>
      <sheetData sheetId="4126"/>
      <sheetData sheetId="4127"/>
      <sheetData sheetId="4128"/>
      <sheetData sheetId="4129"/>
      <sheetData sheetId="4130"/>
      <sheetData sheetId="4131"/>
      <sheetData sheetId="4132">
        <row r="2">
          <cell r="A2">
            <v>0</v>
          </cell>
        </row>
      </sheetData>
      <sheetData sheetId="4133">
        <row r="2">
          <cell r="A2">
            <v>0</v>
          </cell>
        </row>
      </sheetData>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row r="2">
          <cell r="A2">
            <v>0</v>
          </cell>
        </row>
      </sheetData>
      <sheetData sheetId="4145"/>
      <sheetData sheetId="4146"/>
      <sheetData sheetId="4147">
        <row r="2">
          <cell r="A2">
            <v>0</v>
          </cell>
        </row>
      </sheetData>
      <sheetData sheetId="4148">
        <row r="2">
          <cell r="A2">
            <v>0</v>
          </cell>
        </row>
      </sheetData>
      <sheetData sheetId="4149"/>
      <sheetData sheetId="4150">
        <row r="2">
          <cell r="A2">
            <v>0</v>
          </cell>
        </row>
      </sheetData>
      <sheetData sheetId="4151"/>
      <sheetData sheetId="4152"/>
      <sheetData sheetId="4153"/>
      <sheetData sheetId="4154">
        <row r="2">
          <cell r="A2">
            <v>0</v>
          </cell>
        </row>
      </sheetData>
      <sheetData sheetId="4155">
        <row r="2">
          <cell r="A2">
            <v>0</v>
          </cell>
        </row>
      </sheetData>
      <sheetData sheetId="4156"/>
      <sheetData sheetId="4157"/>
      <sheetData sheetId="4158"/>
      <sheetData sheetId="4159">
        <row r="2">
          <cell r="A2">
            <v>0</v>
          </cell>
        </row>
      </sheetData>
      <sheetData sheetId="4160">
        <row r="2">
          <cell r="A2">
            <v>0</v>
          </cell>
        </row>
      </sheetData>
      <sheetData sheetId="4161"/>
      <sheetData sheetId="4162"/>
      <sheetData sheetId="4163"/>
      <sheetData sheetId="4164"/>
      <sheetData sheetId="4165"/>
      <sheetData sheetId="4166"/>
      <sheetData sheetId="4167">
        <row r="2">
          <cell r="A2">
            <v>0</v>
          </cell>
        </row>
      </sheetData>
      <sheetData sheetId="4168">
        <row r="2">
          <cell r="A2">
            <v>0</v>
          </cell>
        </row>
      </sheetData>
      <sheetData sheetId="4169"/>
      <sheetData sheetId="4170"/>
      <sheetData sheetId="4171"/>
      <sheetData sheetId="4172">
        <row r="2">
          <cell r="A2">
            <v>0</v>
          </cell>
        </row>
      </sheetData>
      <sheetData sheetId="4173">
        <row r="2">
          <cell r="A2">
            <v>0</v>
          </cell>
        </row>
      </sheetData>
      <sheetData sheetId="4174"/>
      <sheetData sheetId="4175"/>
      <sheetData sheetId="4176"/>
      <sheetData sheetId="4177">
        <row r="2">
          <cell r="A2">
            <v>0</v>
          </cell>
        </row>
      </sheetData>
      <sheetData sheetId="4178">
        <row r="2">
          <cell r="A2">
            <v>0</v>
          </cell>
        </row>
      </sheetData>
      <sheetData sheetId="4179">
        <row r="2">
          <cell r="A2">
            <v>0</v>
          </cell>
        </row>
      </sheetData>
      <sheetData sheetId="4180"/>
      <sheetData sheetId="4181"/>
      <sheetData sheetId="4182">
        <row r="2">
          <cell r="A2">
            <v>0</v>
          </cell>
        </row>
      </sheetData>
      <sheetData sheetId="4183">
        <row r="2">
          <cell r="A2">
            <v>0</v>
          </cell>
        </row>
      </sheetData>
      <sheetData sheetId="4184"/>
      <sheetData sheetId="4185"/>
      <sheetData sheetId="4186"/>
      <sheetData sheetId="4187">
        <row r="2">
          <cell r="A2">
            <v>0</v>
          </cell>
        </row>
      </sheetData>
      <sheetData sheetId="4188">
        <row r="2">
          <cell r="A2">
            <v>0</v>
          </cell>
        </row>
      </sheetData>
      <sheetData sheetId="4189"/>
      <sheetData sheetId="4190"/>
      <sheetData sheetId="4191"/>
      <sheetData sheetId="4192">
        <row r="2">
          <cell r="A2">
            <v>0</v>
          </cell>
        </row>
      </sheetData>
      <sheetData sheetId="4193">
        <row r="2">
          <cell r="A2">
            <v>0</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row r="2">
          <cell r="A2">
            <v>0</v>
          </cell>
        </row>
      </sheetData>
      <sheetData sheetId="4218"/>
      <sheetData sheetId="4219"/>
      <sheetData sheetId="4220"/>
      <sheetData sheetId="4221"/>
      <sheetData sheetId="4222"/>
      <sheetData sheetId="4223"/>
      <sheetData sheetId="4224"/>
      <sheetData sheetId="4225">
        <row r="2">
          <cell r="A2">
            <v>0</v>
          </cell>
        </row>
      </sheetData>
      <sheetData sheetId="4226"/>
      <sheetData sheetId="4227">
        <row r="2">
          <cell r="A2">
            <v>0</v>
          </cell>
        </row>
      </sheetData>
      <sheetData sheetId="4228"/>
      <sheetData sheetId="4229"/>
      <sheetData sheetId="4230"/>
      <sheetData sheetId="4231"/>
      <sheetData sheetId="4232"/>
      <sheetData sheetId="4233">
        <row r="2">
          <cell r="A2">
            <v>0</v>
          </cell>
        </row>
      </sheetData>
      <sheetData sheetId="4234"/>
      <sheetData sheetId="4235">
        <row r="2">
          <cell r="A2">
            <v>0</v>
          </cell>
        </row>
      </sheetData>
      <sheetData sheetId="4236"/>
      <sheetData sheetId="4237"/>
      <sheetData sheetId="4238"/>
      <sheetData sheetId="4239"/>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ow r="2">
          <cell r="A2">
            <v>0</v>
          </cell>
        </row>
      </sheetData>
      <sheetData sheetId="4264"/>
      <sheetData sheetId="4265"/>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sheetData sheetId="4276">
        <row r="2">
          <cell r="A2">
            <v>0</v>
          </cell>
        </row>
      </sheetData>
      <sheetData sheetId="4277"/>
      <sheetData sheetId="4278"/>
      <sheetData sheetId="4279">
        <row r="2">
          <cell r="A2">
            <v>0</v>
          </cell>
        </row>
      </sheetData>
      <sheetData sheetId="4280"/>
      <sheetData sheetId="4281">
        <row r="2">
          <cell r="A2">
            <v>0</v>
          </cell>
        </row>
      </sheetData>
      <sheetData sheetId="4282"/>
      <sheetData sheetId="4283">
        <row r="2">
          <cell r="A2">
            <v>0</v>
          </cell>
        </row>
      </sheetData>
      <sheetData sheetId="4284"/>
      <sheetData sheetId="4285"/>
      <sheetData sheetId="4286">
        <row r="2">
          <cell r="A2">
            <v>0</v>
          </cell>
        </row>
      </sheetData>
      <sheetData sheetId="4287"/>
      <sheetData sheetId="4288"/>
      <sheetData sheetId="4289">
        <row r="2">
          <cell r="A2">
            <v>0</v>
          </cell>
        </row>
      </sheetData>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row r="2">
          <cell r="A2">
            <v>0</v>
          </cell>
        </row>
      </sheetData>
      <sheetData sheetId="4318">
        <row r="2">
          <cell r="A2">
            <v>0</v>
          </cell>
        </row>
      </sheetData>
      <sheetData sheetId="4319">
        <row r="2">
          <cell r="A2">
            <v>0</v>
          </cell>
        </row>
      </sheetData>
      <sheetData sheetId="4320"/>
      <sheetData sheetId="4321"/>
      <sheetData sheetId="4322">
        <row r="2">
          <cell r="A2">
            <v>0</v>
          </cell>
        </row>
      </sheetData>
      <sheetData sheetId="4323">
        <row r="2">
          <cell r="A2">
            <v>0</v>
          </cell>
        </row>
      </sheetData>
      <sheetData sheetId="4324"/>
      <sheetData sheetId="4325">
        <row r="2">
          <cell r="A2">
            <v>0</v>
          </cell>
        </row>
      </sheetData>
      <sheetData sheetId="4326"/>
      <sheetData sheetId="4327">
        <row r="2">
          <cell r="A2">
            <v>0</v>
          </cell>
        </row>
      </sheetData>
      <sheetData sheetId="4328">
        <row r="2">
          <cell r="A2">
            <v>0</v>
          </cell>
        </row>
      </sheetData>
      <sheetData sheetId="4329">
        <row r="2">
          <cell r="A2">
            <v>0</v>
          </cell>
        </row>
      </sheetData>
      <sheetData sheetId="4330"/>
      <sheetData sheetId="4331"/>
      <sheetData sheetId="4332">
        <row r="2">
          <cell r="A2">
            <v>0</v>
          </cell>
        </row>
      </sheetData>
      <sheetData sheetId="4333">
        <row r="2">
          <cell r="A2">
            <v>0</v>
          </cell>
        </row>
      </sheetData>
      <sheetData sheetId="4334"/>
      <sheetData sheetId="4335">
        <row r="2">
          <cell r="A2">
            <v>0</v>
          </cell>
        </row>
      </sheetData>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row r="2">
          <cell r="A2">
            <v>0</v>
          </cell>
        </row>
      </sheetData>
      <sheetData sheetId="4364"/>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sheetData sheetId="4451"/>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sheetData sheetId="4473">
        <row r="2">
          <cell r="A2">
            <v>0</v>
          </cell>
        </row>
      </sheetData>
      <sheetData sheetId="4474">
        <row r="2">
          <cell r="A2">
            <v>0</v>
          </cell>
        </row>
      </sheetData>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row r="2">
          <cell r="A2">
            <v>0</v>
          </cell>
        </row>
      </sheetData>
      <sheetData sheetId="4503">
        <row r="2">
          <cell r="A2">
            <v>0</v>
          </cell>
        </row>
      </sheetData>
      <sheetData sheetId="4504">
        <row r="2">
          <cell r="A2">
            <v>0</v>
          </cell>
        </row>
      </sheetData>
      <sheetData sheetId="4505"/>
      <sheetData sheetId="4506"/>
      <sheetData sheetId="4507"/>
      <sheetData sheetId="4508">
        <row r="2">
          <cell r="A2">
            <v>0</v>
          </cell>
        </row>
      </sheetData>
      <sheetData sheetId="4509"/>
      <sheetData sheetId="4510">
        <row r="2">
          <cell r="A2">
            <v>0</v>
          </cell>
        </row>
      </sheetData>
      <sheetData sheetId="4511"/>
      <sheetData sheetId="4512">
        <row r="2">
          <cell r="A2">
            <v>0</v>
          </cell>
        </row>
      </sheetData>
      <sheetData sheetId="4513">
        <row r="2">
          <cell r="A2">
            <v>0</v>
          </cell>
        </row>
      </sheetData>
      <sheetData sheetId="4514">
        <row r="2">
          <cell r="A2">
            <v>0</v>
          </cell>
        </row>
      </sheetData>
      <sheetData sheetId="4515"/>
      <sheetData sheetId="4516"/>
      <sheetData sheetId="4517"/>
      <sheetData sheetId="4518">
        <row r="2">
          <cell r="A2">
            <v>0</v>
          </cell>
        </row>
      </sheetData>
      <sheetData sheetId="4519"/>
      <sheetData sheetId="4520">
        <row r="2">
          <cell r="A2">
            <v>0</v>
          </cell>
        </row>
      </sheetData>
      <sheetData sheetId="4521"/>
      <sheetData sheetId="4522">
        <row r="2">
          <cell r="A2">
            <v>0</v>
          </cell>
        </row>
      </sheetData>
      <sheetData sheetId="4523"/>
      <sheetData sheetId="4524"/>
      <sheetData sheetId="4525">
        <row r="2">
          <cell r="A2">
            <v>0</v>
          </cell>
        </row>
      </sheetData>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row r="2">
          <cell r="A2">
            <v>0</v>
          </cell>
        </row>
      </sheetData>
      <sheetData sheetId="4544"/>
      <sheetData sheetId="4545"/>
      <sheetData sheetId="4546"/>
      <sheetData sheetId="4547"/>
      <sheetData sheetId="4548">
        <row r="2">
          <cell r="A2">
            <v>0</v>
          </cell>
        </row>
      </sheetData>
      <sheetData sheetId="4549">
        <row r="2">
          <cell r="A2">
            <v>0</v>
          </cell>
        </row>
      </sheetData>
      <sheetData sheetId="4550"/>
      <sheetData sheetId="4551"/>
      <sheetData sheetId="4552"/>
      <sheetData sheetId="4553">
        <row r="2">
          <cell r="A2">
            <v>0</v>
          </cell>
        </row>
      </sheetData>
      <sheetData sheetId="4554"/>
      <sheetData sheetId="4555"/>
      <sheetData sheetId="4556">
        <row r="2">
          <cell r="A2">
            <v>0</v>
          </cell>
        </row>
      </sheetData>
      <sheetData sheetId="4557"/>
      <sheetData sheetId="4558">
        <row r="2">
          <cell r="A2">
            <v>0</v>
          </cell>
        </row>
      </sheetData>
      <sheetData sheetId="4559"/>
      <sheetData sheetId="4560"/>
      <sheetData sheetId="4561"/>
      <sheetData sheetId="4562"/>
      <sheetData sheetId="4563">
        <row r="2">
          <cell r="A2">
            <v>0</v>
          </cell>
        </row>
      </sheetData>
      <sheetData sheetId="4564"/>
      <sheetData sheetId="4565"/>
      <sheetData sheetId="4566">
        <row r="2">
          <cell r="A2">
            <v>0</v>
          </cell>
        </row>
      </sheetData>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row r="2">
          <cell r="A2">
            <v>0</v>
          </cell>
        </row>
      </sheetData>
      <sheetData sheetId="4596"/>
      <sheetData sheetId="4597">
        <row r="2">
          <cell r="A2">
            <v>0</v>
          </cell>
        </row>
      </sheetData>
      <sheetData sheetId="4598"/>
      <sheetData sheetId="4599"/>
      <sheetData sheetId="4600"/>
      <sheetData sheetId="4601"/>
      <sheetData sheetId="4602">
        <row r="2">
          <cell r="A2">
            <v>0</v>
          </cell>
        </row>
      </sheetData>
      <sheetData sheetId="4603">
        <row r="2">
          <cell r="A2">
            <v>0</v>
          </cell>
        </row>
      </sheetData>
      <sheetData sheetId="4604"/>
      <sheetData sheetId="4605">
        <row r="2">
          <cell r="A2">
            <v>0</v>
          </cell>
        </row>
      </sheetData>
      <sheetData sheetId="4606"/>
      <sheetData sheetId="4607"/>
      <sheetData sheetId="4608"/>
      <sheetData sheetId="4609"/>
      <sheetData sheetId="4610"/>
      <sheetData sheetId="4611"/>
      <sheetData sheetId="4612">
        <row r="2">
          <cell r="A2">
            <v>0</v>
          </cell>
        </row>
      </sheetData>
      <sheetData sheetId="4613">
        <row r="2">
          <cell r="A2">
            <v>0</v>
          </cell>
        </row>
      </sheetData>
      <sheetData sheetId="4614"/>
      <sheetData sheetId="4615"/>
      <sheetData sheetId="4616"/>
      <sheetData sheetId="4617"/>
      <sheetData sheetId="4618"/>
      <sheetData sheetId="4619"/>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sheetData sheetId="4990"/>
      <sheetData sheetId="4991"/>
      <sheetData sheetId="4992">
        <row r="2">
          <cell r="A2">
            <v>0</v>
          </cell>
        </row>
      </sheetData>
      <sheetData sheetId="4993"/>
      <sheetData sheetId="4994"/>
      <sheetData sheetId="4995"/>
      <sheetData sheetId="4996"/>
      <sheetData sheetId="4997"/>
      <sheetData sheetId="4998"/>
      <sheetData sheetId="4999"/>
      <sheetData sheetId="5000"/>
      <sheetData sheetId="5001"/>
      <sheetData sheetId="5002"/>
      <sheetData sheetId="5003">
        <row r="2">
          <cell r="A2">
            <v>0</v>
          </cell>
        </row>
      </sheetData>
      <sheetData sheetId="5004"/>
      <sheetData sheetId="5005"/>
      <sheetData sheetId="5006"/>
      <sheetData sheetId="5007"/>
      <sheetData sheetId="5008"/>
      <sheetData sheetId="5009"/>
      <sheetData sheetId="5010"/>
      <sheetData sheetId="5011">
        <row r="2">
          <cell r="A2">
            <v>0</v>
          </cell>
        </row>
      </sheetData>
      <sheetData sheetId="5012"/>
      <sheetData sheetId="5013">
        <row r="2">
          <cell r="A2">
            <v>0</v>
          </cell>
        </row>
      </sheetData>
      <sheetData sheetId="5014"/>
      <sheetData sheetId="5015"/>
      <sheetData sheetId="5016"/>
      <sheetData sheetId="5017"/>
      <sheetData sheetId="5018"/>
      <sheetData sheetId="5019">
        <row r="2">
          <cell r="A2">
            <v>0</v>
          </cell>
        </row>
      </sheetData>
      <sheetData sheetId="5020"/>
      <sheetData sheetId="5021">
        <row r="2">
          <cell r="A2">
            <v>0</v>
          </cell>
        </row>
      </sheetData>
      <sheetData sheetId="5022"/>
      <sheetData sheetId="5023">
        <row r="2">
          <cell r="A2">
            <v>0</v>
          </cell>
        </row>
      </sheetData>
      <sheetData sheetId="5024"/>
      <sheetData sheetId="5025"/>
      <sheetData sheetId="5026"/>
      <sheetData sheetId="5027"/>
      <sheetData sheetId="5028">
        <row r="2">
          <cell r="A2">
            <v>0</v>
          </cell>
        </row>
      </sheetData>
      <sheetData sheetId="5029">
        <row r="2">
          <cell r="A2">
            <v>0</v>
          </cell>
        </row>
      </sheetData>
      <sheetData sheetId="5030"/>
      <sheetData sheetId="5031">
        <row r="2">
          <cell r="A2">
            <v>0</v>
          </cell>
        </row>
      </sheetData>
      <sheetData sheetId="5032"/>
      <sheetData sheetId="5033"/>
      <sheetData sheetId="5034"/>
      <sheetData sheetId="5035"/>
      <sheetData sheetId="5036"/>
      <sheetData sheetId="5037"/>
      <sheetData sheetId="5038">
        <row r="2">
          <cell r="A2">
            <v>0</v>
          </cell>
        </row>
      </sheetData>
      <sheetData sheetId="5039">
        <row r="2">
          <cell r="A2">
            <v>0</v>
          </cell>
        </row>
      </sheetData>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row r="2">
          <cell r="A2">
            <v>0</v>
          </cell>
        </row>
      </sheetData>
      <sheetData sheetId="5060"/>
      <sheetData sheetId="5061"/>
      <sheetData sheetId="5062"/>
      <sheetData sheetId="5063"/>
      <sheetData sheetId="5064"/>
      <sheetData sheetId="5065">
        <row r="2">
          <cell r="A2">
            <v>0</v>
          </cell>
        </row>
      </sheetData>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row r="2">
          <cell r="A2">
            <v>0</v>
          </cell>
        </row>
      </sheetData>
      <sheetData sheetId="5151"/>
      <sheetData sheetId="5152">
        <row r="2">
          <cell r="A2">
            <v>0</v>
          </cell>
        </row>
      </sheetData>
      <sheetData sheetId="5153"/>
      <sheetData sheetId="5154"/>
      <sheetData sheetId="5155"/>
      <sheetData sheetId="5156"/>
      <sheetData sheetId="5157">
        <row r="2">
          <cell r="A2">
            <v>0</v>
          </cell>
        </row>
      </sheetData>
      <sheetData sheetId="5158">
        <row r="2">
          <cell r="A2">
            <v>0</v>
          </cell>
        </row>
      </sheetData>
      <sheetData sheetId="5159"/>
      <sheetData sheetId="5160">
        <row r="2">
          <cell r="A2">
            <v>0</v>
          </cell>
        </row>
      </sheetData>
      <sheetData sheetId="5161"/>
      <sheetData sheetId="5162"/>
      <sheetData sheetId="5163"/>
      <sheetData sheetId="5164"/>
      <sheetData sheetId="5165"/>
      <sheetData sheetId="5166"/>
      <sheetData sheetId="5167">
        <row r="2">
          <cell r="A2">
            <v>0</v>
          </cell>
        </row>
      </sheetData>
      <sheetData sheetId="5168">
        <row r="2">
          <cell r="A2">
            <v>0</v>
          </cell>
        </row>
      </sheetData>
      <sheetData sheetId="5169"/>
      <sheetData sheetId="5170"/>
      <sheetData sheetId="5171"/>
      <sheetData sheetId="5172"/>
      <sheetData sheetId="5173"/>
      <sheetData sheetId="5174"/>
      <sheetData sheetId="5175"/>
      <sheetData sheetId="5176"/>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t="str">
            <v>“CONSTRUCCIÓN DE OBRAS CIVILES, ELÉCTRICAS, MECÁNICAS E INSTRUMENTACIÓN REQUERIDAS POR ECOPETROL Y SU GRUPO EMPRESARIAL PARA LA VIGENCIA 2017-2020 CON OPCIÓN DE DOS AÑOS”</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t="str">
            <v>FORMULARIO N° 4</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efreshError="1"/>
      <sheetData sheetId="5486">
        <row r="2">
          <cell r="A2">
            <v>0</v>
          </cell>
        </row>
      </sheetData>
      <sheetData sheetId="5487" refreshError="1"/>
      <sheetData sheetId="5488" refreshError="1"/>
      <sheetData sheetId="5489">
        <row r="2">
          <cell r="A2" t="str">
            <v>Locación</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efreshError="1"/>
      <sheetData sheetId="5496" refreshError="1"/>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efreshError="1"/>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ow r="2">
          <cell r="A2">
            <v>0</v>
          </cell>
        </row>
      </sheetData>
      <sheetData sheetId="5561">
        <row r="2">
          <cell r="A2">
            <v>0</v>
          </cell>
        </row>
      </sheetData>
      <sheetData sheetId="5562" refreshError="1"/>
      <sheetData sheetId="5563" refreshError="1"/>
      <sheetData sheetId="5564">
        <row r="2">
          <cell r="A2">
            <v>0</v>
          </cell>
        </row>
      </sheetData>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efreshError="1"/>
      <sheetData sheetId="5586" refreshError="1"/>
      <sheetData sheetId="5587">
        <row r="2">
          <cell r="A2">
            <v>0</v>
          </cell>
        </row>
      </sheetData>
      <sheetData sheetId="5588">
        <row r="2">
          <cell r="A2">
            <v>0</v>
          </cell>
        </row>
      </sheetData>
      <sheetData sheetId="5589" refreshError="1"/>
      <sheetData sheetId="5590" refreshError="1"/>
      <sheetData sheetId="5591">
        <row r="2">
          <cell r="A2">
            <v>0</v>
          </cell>
        </row>
      </sheetData>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sheetData sheetId="5631"/>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row r="2">
          <cell r="B2">
            <v>0</v>
          </cell>
        </row>
      </sheetData>
      <sheetData sheetId="5651">
        <row r="2">
          <cell r="B2">
            <v>0</v>
          </cell>
        </row>
      </sheetData>
      <sheetData sheetId="5652">
        <row r="2">
          <cell r="B2">
            <v>0</v>
          </cell>
        </row>
      </sheetData>
      <sheetData sheetId="5653"/>
      <sheetData sheetId="5654">
        <row r="2">
          <cell r="A2">
            <v>0</v>
          </cell>
        </row>
      </sheetData>
      <sheetData sheetId="5655">
        <row r="2">
          <cell r="A2">
            <v>0</v>
          </cell>
        </row>
      </sheetData>
      <sheetData sheetId="5656">
        <row r="2">
          <cell r="A2">
            <v>0</v>
          </cell>
        </row>
      </sheetData>
      <sheetData sheetId="5657">
        <row r="2">
          <cell r="B2">
            <v>0</v>
          </cell>
        </row>
      </sheetData>
      <sheetData sheetId="5658"/>
      <sheetData sheetId="5659">
        <row r="2">
          <cell r="B2">
            <v>0</v>
          </cell>
        </row>
      </sheetData>
      <sheetData sheetId="5660"/>
      <sheetData sheetId="5661"/>
      <sheetData sheetId="5662"/>
      <sheetData sheetId="5663"/>
      <sheetData sheetId="5664"/>
      <sheetData sheetId="5665"/>
      <sheetData sheetId="5666">
        <row r="2">
          <cell r="A2">
            <v>0</v>
          </cell>
        </row>
      </sheetData>
      <sheetData sheetId="5667">
        <row r="2">
          <cell r="A2">
            <v>0</v>
          </cell>
        </row>
      </sheetData>
      <sheetData sheetId="5668">
        <row r="2">
          <cell r="A2">
            <v>0</v>
          </cell>
        </row>
      </sheetData>
      <sheetData sheetId="5669"/>
      <sheetData sheetId="5670"/>
      <sheetData sheetId="5671"/>
      <sheetData sheetId="5672"/>
      <sheetData sheetId="5673"/>
      <sheetData sheetId="5674"/>
      <sheetData sheetId="5675"/>
      <sheetData sheetId="5676">
        <row r="2">
          <cell r="B2">
            <v>0</v>
          </cell>
        </row>
      </sheetData>
      <sheetData sheetId="5677"/>
      <sheetData sheetId="5678"/>
      <sheetData sheetId="5679"/>
      <sheetData sheetId="5680"/>
      <sheetData sheetId="5681"/>
      <sheetData sheetId="5682"/>
      <sheetData sheetId="5683"/>
      <sheetData sheetId="5684">
        <row r="2">
          <cell r="B2">
            <v>0</v>
          </cell>
        </row>
      </sheetData>
      <sheetData sheetId="5685">
        <row r="2">
          <cell r="B2">
            <v>0</v>
          </cell>
        </row>
      </sheetData>
      <sheetData sheetId="5686">
        <row r="2">
          <cell r="B2">
            <v>0</v>
          </cell>
        </row>
      </sheetData>
      <sheetData sheetId="5687"/>
      <sheetData sheetId="5688"/>
      <sheetData sheetId="5689"/>
      <sheetData sheetId="5690"/>
      <sheetData sheetId="5691"/>
      <sheetData sheetId="5692"/>
      <sheetData sheetId="5693"/>
      <sheetData sheetId="5694"/>
      <sheetData sheetId="5695"/>
      <sheetData sheetId="5696"/>
      <sheetData sheetId="5697"/>
      <sheetData sheetId="5698">
        <row r="2">
          <cell r="A2">
            <v>0</v>
          </cell>
        </row>
      </sheetData>
      <sheetData sheetId="5699"/>
      <sheetData sheetId="5700">
        <row r="2">
          <cell r="A2">
            <v>0</v>
          </cell>
        </row>
      </sheetData>
      <sheetData sheetId="5701">
        <row r="2">
          <cell r="A2">
            <v>0</v>
          </cell>
        </row>
      </sheetData>
      <sheetData sheetId="5702">
        <row r="2">
          <cell r="A2">
            <v>0</v>
          </cell>
        </row>
      </sheetData>
      <sheetData sheetId="5703"/>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B2">
            <v>0</v>
          </cell>
        </row>
      </sheetData>
      <sheetData sheetId="5710"/>
      <sheetData sheetId="5711">
        <row r="2">
          <cell r="B2" t="str">
            <v>Patrimonio
neto
personal</v>
          </cell>
        </row>
      </sheetData>
      <sheetData sheetId="5712"/>
      <sheetData sheetId="5713"/>
      <sheetData sheetId="5714"/>
      <sheetData sheetId="5715"/>
      <sheetData sheetId="5716"/>
      <sheetData sheetId="5717"/>
      <sheetData sheetId="5718">
        <row r="2">
          <cell r="B2">
            <v>0</v>
          </cell>
        </row>
      </sheetData>
      <sheetData sheetId="5719">
        <row r="2">
          <cell r="B2">
            <v>0</v>
          </cell>
        </row>
      </sheetData>
      <sheetData sheetId="5720">
        <row r="2">
          <cell r="B2">
            <v>0</v>
          </cell>
        </row>
      </sheetData>
      <sheetData sheetId="5721"/>
      <sheetData sheetId="5722">
        <row r="2">
          <cell r="A2">
            <v>0</v>
          </cell>
        </row>
      </sheetData>
      <sheetData sheetId="5723">
        <row r="2">
          <cell r="A2">
            <v>0</v>
          </cell>
        </row>
      </sheetData>
      <sheetData sheetId="5724">
        <row r="2">
          <cell r="A2">
            <v>0</v>
          </cell>
        </row>
      </sheetData>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row r="2">
          <cell r="B2">
            <v>0</v>
          </cell>
        </row>
      </sheetData>
      <sheetData sheetId="5761">
        <row r="2">
          <cell r="B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sheetData sheetId="5857">
        <row r="2">
          <cell r="A2" t="str">
            <v>“CONSTRUCCIÓN DE OBRAS CIVILES, ELÉCTRICAS, MECÁNICAS E INSTRUMENTACIÓN REQUERIDAS POR ECOPETROL Y SU GRUPO EMPRESARIAL PARA LA VIGENCIA 2017-2020 CON OPCIÓN DE DOS AÑOS”</v>
          </cell>
        </row>
      </sheetData>
      <sheetData sheetId="5858">
        <row r="2">
          <cell r="A2" t="str">
            <v>“CONSTRUCCIÓN DE OBRAS CIVILES, ELÉCTRICAS, MECÁNICAS E INSTRUMENTACIÓN REQUERIDAS POR ECOPETROL Y SU GRUPO EMPRESARIAL PARA LA VIGENCIA 2017-2020 CON OPCIÓN DE DOS AÑOS”</v>
          </cell>
        </row>
      </sheetData>
      <sheetData sheetId="5859">
        <row r="5">
          <cell r="A5">
            <v>0</v>
          </cell>
        </row>
      </sheetData>
      <sheetData sheetId="5860">
        <row r="2">
          <cell r="A2">
            <v>0</v>
          </cell>
        </row>
      </sheetData>
      <sheetData sheetId="5861"/>
      <sheetData sheetId="5862"/>
      <sheetData sheetId="5863"/>
      <sheetData sheetId="5864"/>
      <sheetData sheetId="5865">
        <row r="2">
          <cell r="B2">
            <v>0</v>
          </cell>
        </row>
      </sheetData>
      <sheetData sheetId="5866"/>
      <sheetData sheetId="5867"/>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ow r="2">
          <cell r="A2">
            <v>0</v>
          </cell>
        </row>
      </sheetData>
      <sheetData sheetId="5883">
        <row r="2">
          <cell r="A2">
            <v>0</v>
          </cell>
        </row>
      </sheetData>
      <sheetData sheetId="5884">
        <row r="2">
          <cell r="A2">
            <v>0</v>
          </cell>
        </row>
      </sheetData>
      <sheetData sheetId="5885">
        <row r="2">
          <cell r="A2">
            <v>0</v>
          </cell>
        </row>
      </sheetData>
      <sheetData sheetId="5886"/>
      <sheetData sheetId="5887"/>
      <sheetData sheetId="5888"/>
      <sheetData sheetId="5889"/>
      <sheetData sheetId="5890">
        <row r="2">
          <cell r="A2">
            <v>0</v>
          </cell>
        </row>
      </sheetData>
      <sheetData sheetId="5891">
        <row r="2">
          <cell r="A2">
            <v>0</v>
          </cell>
        </row>
      </sheetData>
      <sheetData sheetId="5892"/>
      <sheetData sheetId="5893"/>
      <sheetData sheetId="589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A. P. U."/>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TARIF200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Auxiliares "/>
      <sheetName val="Análisis de cuadrilla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Informacion"/>
      <sheetName val="anexo2"/>
      <sheetName val="CDItem"/>
      <sheetName val="ARMENIA-CLUB DE TIRO"/>
      <sheetName val="VR-PROP MOD 1"/>
      <sheetName val="FORMULA"/>
      <sheetName val="PRECIO"/>
      <sheetName val="I M"/>
      <sheetName val="SOÑANDO"/>
      <sheetName val="EV 424 CON 5 (2)"/>
      <sheetName val="Precios no oficial"/>
      <sheetName val="FACTOR PRESTACIONAL 2008"/>
      <sheetName val="SALARIO CELADOR 2008"/>
      <sheetName val="TARIFAS DIARIO OFICIAL 2008"/>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INSUMOS (2)"/>
      <sheetName val="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row r="33">
          <cell r="C33">
            <v>0.77967625899280601</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sheetData sheetId="573" refreshError="1"/>
      <sheetData sheetId="574"/>
      <sheetData sheetId="575">
        <row r="1">
          <cell r="A1" t="str">
            <v>ITEM</v>
          </cell>
        </row>
      </sheetData>
      <sheetData sheetId="576">
        <row r="1">
          <cell r="A1" t="str">
            <v>EQUIPO</v>
          </cell>
        </row>
      </sheetData>
      <sheetData sheetId="577">
        <row r="1">
          <cell r="A1" t="str">
            <v>ADMINISTRACION</v>
          </cell>
        </row>
      </sheetData>
      <sheetData sheetId="578"/>
      <sheetData sheetId="579"/>
      <sheetData sheetId="580"/>
      <sheetData sheetId="581"/>
      <sheetData sheetId="582"/>
      <sheetData sheetId="583">
        <row r="33">
          <cell r="C33">
            <v>0.77967625899280601</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ow r="1">
          <cell r="A1" t="str">
            <v>ITEM</v>
          </cell>
        </row>
      </sheetData>
      <sheetData sheetId="592" refreshError="1"/>
      <sheetData sheetId="593"/>
      <sheetData sheetId="594">
        <row r="1">
          <cell r="A1" t="str">
            <v>ABRAZADERA DE SALIDA TIPO 1</v>
          </cell>
        </row>
      </sheetData>
      <sheetData sheetId="595"/>
      <sheetData sheetId="596"/>
      <sheetData sheetId="597">
        <row r="1">
          <cell r="A1" t="str">
            <v>INSTITUTO NACIONAL DE VIAS</v>
          </cell>
        </row>
      </sheetData>
      <sheetData sheetId="598">
        <row r="33">
          <cell r="C33">
            <v>0.77967625899280601</v>
          </cell>
        </row>
      </sheetData>
      <sheetData sheetId="599">
        <row r="1">
          <cell r="A1" t="str">
            <v>ITEM</v>
          </cell>
        </row>
      </sheetData>
      <sheetData sheetId="600">
        <row r="1">
          <cell r="A1" t="str">
            <v>EQUIPO</v>
          </cell>
        </row>
      </sheetData>
      <sheetData sheetId="601"/>
      <sheetData sheetId="602"/>
      <sheetData sheetId="603">
        <row r="52">
          <cell r="H52">
            <v>117768</v>
          </cell>
        </row>
      </sheetData>
      <sheetData sheetId="604"/>
      <sheetData sheetId="605"/>
      <sheetData sheetId="606"/>
      <sheetData sheetId="607"/>
      <sheetData sheetId="608"/>
      <sheetData sheetId="609"/>
      <sheetData sheetId="610"/>
      <sheetData sheetId="611">
        <row r="2">
          <cell r="A2" t="str">
            <v>ACTA No</v>
          </cell>
        </row>
      </sheetData>
      <sheetData sheetId="612"/>
      <sheetData sheetId="613"/>
      <sheetData sheetId="614"/>
      <sheetData sheetId="615"/>
      <sheetData sheetId="616">
        <row r="5">
          <cell r="E5" t="str">
            <v>CANTIDAD</v>
          </cell>
        </row>
      </sheetData>
      <sheetData sheetId="617">
        <row r="5">
          <cell r="E5" t="str">
            <v>CANTIDAD</v>
          </cell>
        </row>
      </sheetData>
      <sheetData sheetId="618"/>
      <sheetData sheetId="619"/>
      <sheetData sheetId="620"/>
      <sheetData sheetId="621"/>
      <sheetData sheetId="622"/>
      <sheetData sheetId="623">
        <row r="33">
          <cell r="C33">
            <v>0.77967625899280601</v>
          </cell>
        </row>
      </sheetData>
      <sheetData sheetId="624">
        <row r="1">
          <cell r="A1" t="str">
            <v>ABRAZADERA DE SALIDA TIPO 1</v>
          </cell>
        </row>
      </sheetData>
      <sheetData sheetId="625">
        <row r="4">
          <cell r="B4" t="str">
            <v xml:space="preserve"> Bisagra Pivotante </v>
          </cell>
        </row>
      </sheetData>
      <sheetData sheetId="626"/>
      <sheetData sheetId="627"/>
      <sheetData sheetId="628"/>
      <sheetData sheetId="629">
        <row r="1">
          <cell r="B1" t="str">
            <v>CTO-102-2002</v>
          </cell>
        </row>
      </sheetData>
      <sheetData sheetId="630"/>
      <sheetData sheetId="631">
        <row r="1">
          <cell r="B1" t="str">
            <v>CTO-102-2002</v>
          </cell>
        </row>
      </sheetData>
      <sheetData sheetId="632"/>
      <sheetData sheetId="633"/>
      <sheetData sheetId="634"/>
      <sheetData sheetId="635">
        <row r="1">
          <cell r="A1" t="str">
            <v>INSTITUTO NACIONAL DE VIAS</v>
          </cell>
        </row>
      </sheetData>
      <sheetData sheetId="636">
        <row r="50">
          <cell r="H50">
            <v>1192</v>
          </cell>
        </row>
      </sheetData>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A1" t="str">
            <v>ITEM</v>
          </cell>
        </row>
      </sheetData>
      <sheetData sheetId="685">
        <row r="1">
          <cell r="A1" t="str">
            <v>EQUIPO</v>
          </cell>
        </row>
      </sheetData>
      <sheetData sheetId="686">
        <row r="1">
          <cell r="A1" t="str">
            <v>ADMINISTRACION</v>
          </cell>
        </row>
      </sheetData>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ow r="1">
          <cell r="A1" t="str">
            <v>ITEM</v>
          </cell>
        </row>
      </sheetData>
      <sheetData sheetId="702">
        <row r="1">
          <cell r="A1" t="str">
            <v>EQUIPO</v>
          </cell>
        </row>
      </sheetData>
      <sheetData sheetId="703">
        <row r="1">
          <cell r="A1" t="str">
            <v>ADMINISTRACION</v>
          </cell>
        </row>
      </sheetData>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row r="1">
          <cell r="A1" t="str">
            <v>ITEM</v>
          </cell>
        </row>
      </sheetData>
      <sheetData sheetId="886">
        <row r="1">
          <cell r="A1" t="str">
            <v>EQUIPO</v>
          </cell>
        </row>
      </sheetData>
      <sheetData sheetId="887">
        <row r="1">
          <cell r="A1" t="str">
            <v>ADMINISTRACION</v>
          </cell>
        </row>
      </sheetData>
      <sheetData sheetId="888"/>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sheetData sheetId="934" refreshError="1"/>
      <sheetData sheetId="935">
        <row r="1">
          <cell r="A1" t="str">
            <v>EQUIPO</v>
          </cell>
        </row>
      </sheetData>
      <sheetData sheetId="936">
        <row r="1">
          <cell r="A1" t="str">
            <v>ADMINISTRACION</v>
          </cell>
        </row>
      </sheetData>
      <sheetData sheetId="937"/>
      <sheetData sheetId="938"/>
      <sheetData sheetId="939" refreshError="1"/>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row r="1">
          <cell r="A1" t="str">
            <v>INSTITUTO NACIONAL DE VIAS</v>
          </cell>
        </row>
      </sheetData>
      <sheetData sheetId="950" refreshError="1"/>
      <sheetData sheetId="951" refreshError="1"/>
      <sheetData sheetId="952"/>
      <sheetData sheetId="953"/>
      <sheetData sheetId="954"/>
      <sheetData sheetId="955">
        <row r="1">
          <cell r="A1" t="str">
            <v>ITEM</v>
          </cell>
        </row>
      </sheetData>
      <sheetData sheetId="956">
        <row r="1">
          <cell r="A1" t="str">
            <v>EQUIPO</v>
          </cell>
        </row>
      </sheetData>
      <sheetData sheetId="957">
        <row r="1">
          <cell r="A1" t="str">
            <v>ADMINISTRACION</v>
          </cell>
        </row>
      </sheetData>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sheetData sheetId="1231"/>
      <sheetData sheetId="1232"/>
      <sheetData sheetId="1233"/>
      <sheetData sheetId="1234"/>
      <sheetData sheetId="1235"/>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sheetData sheetId="1270" refreshError="1"/>
      <sheetData sheetId="1271" refreshError="1"/>
      <sheetData sheetId="1272"/>
      <sheetData sheetId="1273"/>
      <sheetData sheetId="1274" refreshError="1"/>
      <sheetData sheetId="1275" refreshError="1"/>
      <sheetData sheetId="1276" refreshError="1"/>
      <sheetData sheetId="1277"/>
      <sheetData sheetId="1278" refreshError="1"/>
      <sheetData sheetId="1279" refreshError="1"/>
      <sheetData sheetId="1280" refreshError="1"/>
      <sheetData sheetId="1281" refreshError="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ow r="1">
          <cell r="A1" t="str">
            <v>ADMINISTRACION</v>
          </cell>
        </row>
      </sheetData>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ow r="2">
          <cell r="A2" t="str">
            <v>ACTA No</v>
          </cell>
        </row>
      </sheetData>
      <sheetData sheetId="1998">
        <row r="1">
          <cell r="B1" t="str">
            <v>CTO-102-2002</v>
          </cell>
        </row>
      </sheetData>
      <sheetData sheetId="1999"/>
      <sheetData sheetId="2000"/>
      <sheetData sheetId="2001"/>
      <sheetData sheetId="2002"/>
      <sheetData sheetId="2003"/>
      <sheetData sheetId="2004"/>
      <sheetData sheetId="2005"/>
      <sheetData sheetId="2006"/>
      <sheetData sheetId="2007"/>
      <sheetData sheetId="2008"/>
      <sheetData sheetId="2009"/>
      <sheetData sheetId="2010">
        <row r="2">
          <cell r="A2" t="str">
            <v>ACTA No</v>
          </cell>
        </row>
      </sheetData>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sheetData sheetId="2027" refreshError="1"/>
      <sheetData sheetId="2028" refreshError="1"/>
      <sheetData sheetId="2029"/>
      <sheetData sheetId="2030"/>
      <sheetData sheetId="2031"/>
      <sheetData sheetId="2032"/>
      <sheetData sheetId="2033"/>
      <sheetData sheetId="2034"/>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row r="1">
          <cell r="A1" t="str">
            <v>INSTITUTO NACIONAL DE VIAS</v>
          </cell>
        </row>
      </sheetData>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row r="1">
          <cell r="A1" t="str">
            <v>INSTITUTO NACIONAL DE VIAS</v>
          </cell>
        </row>
      </sheetData>
      <sheetData sheetId="2314"/>
      <sheetData sheetId="2315"/>
      <sheetData sheetId="2316"/>
      <sheetData sheetId="2317"/>
      <sheetData sheetId="2318"/>
      <sheetData sheetId="2319"/>
      <sheetData sheetId="2320"/>
      <sheetData sheetId="2321"/>
      <sheetData sheetId="2322">
        <row r="1">
          <cell r="A1" t="str">
            <v>INSTITUTO NACIONAL DE VIAS</v>
          </cell>
        </row>
      </sheetData>
      <sheetData sheetId="2323"/>
      <sheetData sheetId="2324"/>
      <sheetData sheetId="2325"/>
      <sheetData sheetId="2326"/>
      <sheetData sheetId="2327"/>
      <sheetData sheetId="2328">
        <row r="1">
          <cell r="B1" t="str">
            <v>CTO-102-2002</v>
          </cell>
        </row>
      </sheetData>
      <sheetData sheetId="2329"/>
      <sheetData sheetId="2330"/>
      <sheetData sheetId="2331"/>
      <sheetData sheetId="2332"/>
      <sheetData sheetId="2333"/>
      <sheetData sheetId="2334"/>
      <sheetData sheetId="2335"/>
      <sheetData sheetId="2336"/>
      <sheetData sheetId="2337"/>
      <sheetData sheetId="2338"/>
      <sheetData sheetId="2339">
        <row r="1">
          <cell r="A1" t="str">
            <v>INSTITUTO NACIONAL DE VIAS</v>
          </cell>
        </row>
      </sheetData>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row r="8">
          <cell r="A8">
            <v>2.1</v>
          </cell>
        </row>
      </sheetData>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row r="168">
          <cell r="D168">
            <v>0.16</v>
          </cell>
        </row>
      </sheetData>
      <sheetData sheetId="2974">
        <row r="7">
          <cell r="B7">
            <v>1</v>
          </cell>
        </row>
      </sheetData>
      <sheetData sheetId="2975">
        <row r="7">
          <cell r="B7">
            <v>1</v>
          </cell>
        </row>
      </sheetData>
      <sheetData sheetId="2976">
        <row r="7">
          <cell r="B7">
            <v>1</v>
          </cell>
        </row>
      </sheetData>
      <sheetData sheetId="2977">
        <row r="7">
          <cell r="B7">
            <v>1</v>
          </cell>
        </row>
      </sheetData>
      <sheetData sheetId="2978">
        <row r="33">
          <cell r="G33">
            <v>0.59504299999999999</v>
          </cell>
        </row>
      </sheetData>
      <sheetData sheetId="2979"/>
      <sheetData sheetId="2980">
        <row r="1">
          <cell r="A1" t="str">
            <v>INSTITUTO NACIONAL DE VIAS</v>
          </cell>
        </row>
      </sheetData>
      <sheetData sheetId="2981"/>
      <sheetData sheetId="2982"/>
      <sheetData sheetId="2983"/>
      <sheetData sheetId="2984"/>
      <sheetData sheetId="2985"/>
      <sheetData sheetId="2986"/>
      <sheetData sheetId="2987"/>
      <sheetData sheetId="2988">
        <row r="168">
          <cell r="D168">
            <v>0.16</v>
          </cell>
        </row>
      </sheetData>
      <sheetData sheetId="2989"/>
      <sheetData sheetId="2990">
        <row r="1">
          <cell r="A1" t="str">
            <v>ABRAZADERA DE SALIDA TIPO 1</v>
          </cell>
        </row>
      </sheetData>
      <sheetData sheetId="2991">
        <row r="33">
          <cell r="G33">
            <v>0.59504299999999999</v>
          </cell>
        </row>
      </sheetData>
      <sheetData sheetId="2992">
        <row r="168">
          <cell r="D168">
            <v>0.16</v>
          </cell>
        </row>
      </sheetData>
      <sheetData sheetId="2993"/>
      <sheetData sheetId="2994">
        <row r="7">
          <cell r="B7">
            <v>1</v>
          </cell>
        </row>
      </sheetData>
      <sheetData sheetId="2995">
        <row r="33">
          <cell r="G33">
            <v>0.59504299999999999</v>
          </cell>
        </row>
      </sheetData>
      <sheetData sheetId="2996"/>
      <sheetData sheetId="2997"/>
      <sheetData sheetId="2998"/>
      <sheetData sheetId="2999"/>
      <sheetData sheetId="3000">
        <row r="1">
          <cell r="A1" t="str">
            <v>INSTITUTO NACIONAL DE VIAS</v>
          </cell>
        </row>
      </sheetData>
      <sheetData sheetId="3001"/>
      <sheetData sheetId="3002"/>
      <sheetData sheetId="3003"/>
      <sheetData sheetId="3004"/>
      <sheetData sheetId="3005"/>
      <sheetData sheetId="3006">
        <row r="168">
          <cell r="D168">
            <v>0.16</v>
          </cell>
        </row>
      </sheetData>
      <sheetData sheetId="3007"/>
      <sheetData sheetId="3008">
        <row r="7">
          <cell r="B7">
            <v>1</v>
          </cell>
        </row>
      </sheetData>
      <sheetData sheetId="3009">
        <row r="33">
          <cell r="G33">
            <v>0.59504299999999999</v>
          </cell>
        </row>
      </sheetData>
      <sheetData sheetId="3010">
        <row r="7">
          <cell r="B7">
            <v>1</v>
          </cell>
        </row>
      </sheetData>
      <sheetData sheetId="3011">
        <row r="33">
          <cell r="G33">
            <v>0.59504299999999999</v>
          </cell>
        </row>
      </sheetData>
      <sheetData sheetId="3012"/>
      <sheetData sheetId="3013"/>
      <sheetData sheetId="3014"/>
      <sheetData sheetId="3015"/>
      <sheetData sheetId="3016"/>
      <sheetData sheetId="3017">
        <row r="51">
          <cell r="D51">
            <v>698</v>
          </cell>
        </row>
      </sheetData>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row r="33">
          <cell r="C33">
            <v>0.77967625899280601</v>
          </cell>
        </row>
      </sheetData>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ow r="8">
          <cell r="A8">
            <v>2.1</v>
          </cell>
        </row>
      </sheetData>
      <sheetData sheetId="3673">
        <row r="8">
          <cell r="A8">
            <v>3.1</v>
          </cell>
        </row>
      </sheetData>
      <sheetData sheetId="3674"/>
      <sheetData sheetId="3675"/>
      <sheetData sheetId="3676"/>
      <sheetData sheetId="3677"/>
      <sheetData sheetId="3678"/>
      <sheetData sheetId="3679">
        <row r="3">
          <cell r="A3">
            <v>1</v>
          </cell>
        </row>
      </sheetData>
      <sheetData sheetId="3680"/>
      <sheetData sheetId="3681"/>
      <sheetData sheetId="3682"/>
      <sheetData sheetId="3683"/>
      <sheetData sheetId="3684"/>
      <sheetData sheetId="3685"/>
      <sheetData sheetId="3686">
        <row r="1">
          <cell r="A1" t="str">
            <v>LISTADO DE INSUMOS GENERAL</v>
          </cell>
        </row>
      </sheetData>
      <sheetData sheetId="3687">
        <row r="8">
          <cell r="A8">
            <v>3.1</v>
          </cell>
        </row>
      </sheetData>
      <sheetData sheetId="3688">
        <row r="8">
          <cell r="A8">
            <v>2.1</v>
          </cell>
        </row>
      </sheetData>
      <sheetData sheetId="3689">
        <row r="8">
          <cell r="A8">
            <v>3.1</v>
          </cell>
        </row>
      </sheetData>
      <sheetData sheetId="3690"/>
      <sheetData sheetId="3691"/>
      <sheetData sheetId="3692"/>
      <sheetData sheetId="3693">
        <row r="3">
          <cell r="A3">
            <v>1</v>
          </cell>
        </row>
      </sheetData>
      <sheetData sheetId="3694"/>
      <sheetData sheetId="3695">
        <row r="3">
          <cell r="A3">
            <v>1</v>
          </cell>
        </row>
      </sheetData>
      <sheetData sheetId="3696"/>
      <sheetData sheetId="3697"/>
      <sheetData sheetId="3698"/>
      <sheetData sheetId="3699"/>
      <sheetData sheetId="3700">
        <row r="1">
          <cell r="A1" t="str">
            <v>LISTADO DE INSUMOS GENERAL</v>
          </cell>
        </row>
      </sheetData>
      <sheetData sheetId="3701"/>
      <sheetData sheetId="3702">
        <row r="1">
          <cell r="A1" t="str">
            <v>LISTADO DE INSUMOS GENERAL</v>
          </cell>
        </row>
      </sheetData>
      <sheetData sheetId="3703">
        <row r="8">
          <cell r="A8">
            <v>3.1</v>
          </cell>
        </row>
      </sheetData>
      <sheetData sheetId="3704">
        <row r="8">
          <cell r="A8">
            <v>2.1</v>
          </cell>
        </row>
      </sheetData>
      <sheetData sheetId="3705">
        <row r="8">
          <cell r="A8">
            <v>3.1</v>
          </cell>
        </row>
      </sheetData>
      <sheetData sheetId="3706">
        <row r="1">
          <cell r="A1" t="str">
            <v>ITEM</v>
          </cell>
        </row>
      </sheetData>
      <sheetData sheetId="3707">
        <row r="1">
          <cell r="A1" t="str">
            <v>EQUIPO</v>
          </cell>
        </row>
      </sheetData>
      <sheetData sheetId="3708">
        <row r="1">
          <cell r="A1" t="str">
            <v>ADMINISTRACION</v>
          </cell>
        </row>
      </sheetData>
      <sheetData sheetId="3709">
        <row r="3">
          <cell r="A3">
            <v>1</v>
          </cell>
        </row>
      </sheetData>
      <sheetData sheetId="3710">
        <row r="8">
          <cell r="A8">
            <v>3.1</v>
          </cell>
        </row>
      </sheetData>
      <sheetData sheetId="3711">
        <row r="3">
          <cell r="A3">
            <v>1</v>
          </cell>
        </row>
      </sheetData>
      <sheetData sheetId="3712">
        <row r="3">
          <cell r="A3">
            <v>1</v>
          </cell>
        </row>
      </sheetData>
      <sheetData sheetId="3713">
        <row r="3">
          <cell r="A3">
            <v>1</v>
          </cell>
        </row>
      </sheetData>
      <sheetData sheetId="3714">
        <row r="3">
          <cell r="A3">
            <v>1</v>
          </cell>
        </row>
      </sheetData>
      <sheetData sheetId="3715">
        <row r="3">
          <cell r="A3">
            <v>1</v>
          </cell>
        </row>
      </sheetData>
      <sheetData sheetId="3716">
        <row r="1">
          <cell r="A1" t="str">
            <v>LISTADO DE INSUMOS GENERAL</v>
          </cell>
        </row>
      </sheetData>
      <sheetData sheetId="3717">
        <row r="8">
          <cell r="A8">
            <v>2.1</v>
          </cell>
        </row>
      </sheetData>
      <sheetData sheetId="3718">
        <row r="1">
          <cell r="A1" t="str">
            <v>LISTADO DE INSUMOS GENERAL</v>
          </cell>
        </row>
      </sheetData>
      <sheetData sheetId="3719">
        <row r="1">
          <cell r="A1" t="str">
            <v>LISTADO DE INSUMOS GENERAL</v>
          </cell>
        </row>
      </sheetData>
      <sheetData sheetId="3720">
        <row r="1">
          <cell r="A1" t="str">
            <v>LISTADO DE INSUMOS GENERAL</v>
          </cell>
        </row>
      </sheetData>
      <sheetData sheetId="3721">
        <row r="1">
          <cell r="A1" t="str">
            <v>LISTADO DE INSUMOS GENERAL</v>
          </cell>
        </row>
      </sheetData>
      <sheetData sheetId="3722">
        <row r="1">
          <cell r="A1" t="str">
            <v>LISTADO DE INSUMOS GENERAL</v>
          </cell>
        </row>
      </sheetData>
      <sheetData sheetId="3723">
        <row r="1">
          <cell r="A1" t="str">
            <v>LISTADO DE INSUMOS GENERAL</v>
          </cell>
        </row>
      </sheetData>
      <sheetData sheetId="3724">
        <row r="3">
          <cell r="A3">
            <v>1</v>
          </cell>
        </row>
      </sheetData>
      <sheetData sheetId="3725">
        <row r="3">
          <cell r="A3">
            <v>1</v>
          </cell>
        </row>
      </sheetData>
      <sheetData sheetId="3726">
        <row r="3">
          <cell r="A3">
            <v>1</v>
          </cell>
        </row>
      </sheetData>
      <sheetData sheetId="3727">
        <row r="3">
          <cell r="A3">
            <v>1</v>
          </cell>
        </row>
      </sheetData>
      <sheetData sheetId="3728"/>
      <sheetData sheetId="3729">
        <row r="1">
          <cell r="A1" t="str">
            <v>LISTADO DE INSUMOS GENERAL</v>
          </cell>
        </row>
      </sheetData>
      <sheetData sheetId="3730">
        <row r="1">
          <cell r="A1" t="str">
            <v>LISTADO DE INSUMOS GENERAL</v>
          </cell>
        </row>
      </sheetData>
      <sheetData sheetId="3731">
        <row r="1">
          <cell r="A1" t="str">
            <v>LISTADO DE INSUMOS GENERAL</v>
          </cell>
        </row>
      </sheetData>
      <sheetData sheetId="3732">
        <row r="1">
          <cell r="A1" t="str">
            <v>LISTADO DE INSUMOS GENERAL</v>
          </cell>
        </row>
      </sheetData>
      <sheetData sheetId="3733">
        <row r="1">
          <cell r="A1" t="str">
            <v>LISTADO DE INSUMOS GENERAL</v>
          </cell>
        </row>
      </sheetData>
      <sheetData sheetId="3734">
        <row r="1">
          <cell r="A1" t="str">
            <v>LISTADO DE INSUMOS GENERAL</v>
          </cell>
        </row>
      </sheetData>
      <sheetData sheetId="3735">
        <row r="8">
          <cell r="A8">
            <v>3.1</v>
          </cell>
        </row>
      </sheetData>
      <sheetData sheetId="3736">
        <row r="8">
          <cell r="A8">
            <v>2.1</v>
          </cell>
        </row>
      </sheetData>
      <sheetData sheetId="3737">
        <row r="8">
          <cell r="A8">
            <v>3.1</v>
          </cell>
        </row>
      </sheetData>
      <sheetData sheetId="3738">
        <row r="1">
          <cell r="A1" t="str">
            <v>ITEM</v>
          </cell>
        </row>
      </sheetData>
      <sheetData sheetId="3739">
        <row r="1">
          <cell r="A1" t="str">
            <v>EQUIPO</v>
          </cell>
        </row>
      </sheetData>
      <sheetData sheetId="3740">
        <row r="3">
          <cell r="A3">
            <v>1</v>
          </cell>
        </row>
      </sheetData>
      <sheetData sheetId="3741">
        <row r="3">
          <cell r="A3">
            <v>1</v>
          </cell>
        </row>
      </sheetData>
      <sheetData sheetId="3742">
        <row r="3">
          <cell r="A3">
            <v>1</v>
          </cell>
        </row>
      </sheetData>
      <sheetData sheetId="3743">
        <row r="3">
          <cell r="A3">
            <v>1</v>
          </cell>
        </row>
      </sheetData>
      <sheetData sheetId="3744">
        <row r="3">
          <cell r="A3">
            <v>1</v>
          </cell>
        </row>
      </sheetData>
      <sheetData sheetId="3745">
        <row r="1">
          <cell r="A1" t="str">
            <v>ITEM</v>
          </cell>
        </row>
      </sheetData>
      <sheetData sheetId="3746">
        <row r="1">
          <cell r="A1" t="str">
            <v>EQUIPO</v>
          </cell>
        </row>
      </sheetData>
      <sheetData sheetId="3747">
        <row r="1">
          <cell r="A1" t="str">
            <v>ADMINISTRACION</v>
          </cell>
        </row>
      </sheetData>
      <sheetData sheetId="3748" refreshError="1"/>
      <sheetData sheetId="3749">
        <row r="1">
          <cell r="A1" t="str">
            <v>LISTADO DE INSUMOS GENERAL</v>
          </cell>
        </row>
      </sheetData>
      <sheetData sheetId="3750" refreshError="1"/>
      <sheetData sheetId="3751">
        <row r="1">
          <cell r="A1" t="str">
            <v>LISTADO DE INSUMOS GENERAL</v>
          </cell>
        </row>
      </sheetData>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row r="3">
          <cell r="A3">
            <v>5.0999999999999996</v>
          </cell>
        </row>
      </sheetData>
      <sheetData sheetId="3954">
        <row r="2">
          <cell r="AM2">
            <v>25</v>
          </cell>
        </row>
      </sheetData>
      <sheetData sheetId="3955">
        <row r="2">
          <cell r="AM2">
            <v>25</v>
          </cell>
        </row>
      </sheetData>
      <sheetData sheetId="3956">
        <row r="1">
          <cell r="A1" t="str">
            <v>INSTITUTO NACIONAL DE VIAS</v>
          </cell>
        </row>
      </sheetData>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sheetData sheetId="4202"/>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refreshError="1"/>
      <sheetData sheetId="4309" refreshError="1"/>
      <sheetData sheetId="4310">
        <row r="5">
          <cell r="E5" t="str">
            <v>CANTIDAD</v>
          </cell>
        </row>
      </sheetData>
      <sheetData sheetId="431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1">
          <cell r="A1" t="str">
            <v>Name</v>
          </cell>
        </row>
      </sheetData>
      <sheetData sheetId="4686"/>
      <sheetData sheetId="4687"/>
      <sheetData sheetId="4688"/>
      <sheetData sheetId="4689"/>
      <sheetData sheetId="4690"/>
      <sheetData sheetId="4691"/>
      <sheetData sheetId="4692"/>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ow r="4">
          <cell r="E4" t="str">
            <v>GUPCO</v>
          </cell>
        </row>
      </sheetData>
      <sheetData sheetId="4928"/>
      <sheetData sheetId="4929"/>
      <sheetData sheetId="4930"/>
      <sheetData sheetId="4931" refreshError="1"/>
      <sheetData sheetId="4932" refreshError="1"/>
      <sheetData sheetId="4933" refreshError="1"/>
      <sheetData sheetId="4934" refreshError="1"/>
      <sheetData sheetId="4935" refreshError="1"/>
      <sheetData sheetId="4936" refreshError="1"/>
      <sheetData sheetId="4937"/>
      <sheetData sheetId="4938"/>
      <sheetData sheetId="4939" refreshError="1"/>
      <sheetData sheetId="4940"/>
      <sheetData sheetId="4941"/>
      <sheetData sheetId="4942"/>
      <sheetData sheetId="4943"/>
      <sheetData sheetId="4944"/>
      <sheetData sheetId="4945"/>
      <sheetData sheetId="4946"/>
      <sheetData sheetId="4947"/>
      <sheetData sheetId="4948"/>
      <sheetData sheetId="4949" refreshError="1"/>
      <sheetData sheetId="4950" refreshError="1"/>
      <sheetData sheetId="4951" refreshError="1"/>
      <sheetData sheetId="4952">
        <row r="2">
          <cell r="A2" t="str">
            <v>(ºF)</v>
          </cell>
        </row>
      </sheetData>
      <sheetData sheetId="4953"/>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sheetData sheetId="4965"/>
      <sheetData sheetId="4966" refreshError="1"/>
      <sheetData sheetId="4967" refreshError="1"/>
      <sheetData sheetId="4968"/>
      <sheetData sheetId="4969" refreshError="1"/>
      <sheetData sheetId="4970" refreshError="1"/>
      <sheetData sheetId="4971"/>
      <sheetData sheetId="4972" refreshError="1"/>
      <sheetData sheetId="4973"/>
      <sheetData sheetId="4974"/>
      <sheetData sheetId="4975"/>
      <sheetData sheetId="4976"/>
      <sheetData sheetId="4977"/>
      <sheetData sheetId="4978"/>
      <sheetData sheetId="4979" refreshError="1"/>
      <sheetData sheetId="4980"/>
      <sheetData sheetId="4981" refreshError="1"/>
      <sheetData sheetId="4982"/>
      <sheetData sheetId="4983" refreshError="1"/>
      <sheetData sheetId="4984" refreshError="1"/>
      <sheetData sheetId="4985" refreshError="1"/>
      <sheetData sheetId="4986"/>
      <sheetData sheetId="4987"/>
      <sheetData sheetId="4988"/>
      <sheetData sheetId="4989"/>
      <sheetData sheetId="4990"/>
      <sheetData sheetId="499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sheetData sheetId="5047"/>
      <sheetData sheetId="5048"/>
      <sheetData sheetId="5049"/>
      <sheetData sheetId="5050"/>
      <sheetData sheetId="5051"/>
      <sheetData sheetId="5052"/>
      <sheetData sheetId="5053" refreshError="1"/>
      <sheetData sheetId="5054" refreshError="1"/>
      <sheetData sheetId="5055" refreshError="1"/>
      <sheetData sheetId="5056" refreshError="1"/>
      <sheetData sheetId="5057" refreshError="1"/>
      <sheetData sheetId="5058" refreshError="1"/>
      <sheetData sheetId="5059" refreshError="1"/>
      <sheetData sheetId="5060"/>
      <sheetData sheetId="5061"/>
      <sheetData sheetId="5062"/>
      <sheetData sheetId="5063"/>
      <sheetData sheetId="5064"/>
      <sheetData sheetId="5065"/>
      <sheetData sheetId="5066"/>
      <sheetData sheetId="5067"/>
      <sheetData sheetId="5068"/>
      <sheetData sheetId="5069"/>
      <sheetData sheetId="5070"/>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sheetData sheetId="5080">
        <row r="4">
          <cell r="B4">
            <v>39886</v>
          </cell>
        </row>
      </sheetData>
      <sheetData sheetId="5081"/>
      <sheetData sheetId="5082"/>
      <sheetData sheetId="5083"/>
      <sheetData sheetId="5084"/>
      <sheetData sheetId="5085"/>
      <sheetData sheetId="5086"/>
      <sheetData sheetId="5087">
        <row r="4">
          <cell r="B4">
            <v>39886</v>
          </cell>
        </row>
      </sheetData>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efreshError="1"/>
      <sheetData sheetId="5115" refreshError="1"/>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refreshError="1"/>
      <sheetData sheetId="5138"/>
      <sheetData sheetId="5139"/>
      <sheetData sheetId="5140"/>
      <sheetData sheetId="5141" refreshError="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sheetData sheetId="5217"/>
      <sheetData sheetId="5218"/>
      <sheetData sheetId="5219"/>
      <sheetData sheetId="5220">
        <row r="4">
          <cell r="E4" t="str">
            <v>GUPCO</v>
          </cell>
        </row>
      </sheetData>
      <sheetData sheetId="5221"/>
      <sheetData sheetId="5222"/>
      <sheetData sheetId="5223"/>
      <sheetData sheetId="5224"/>
      <sheetData sheetId="5225"/>
      <sheetData sheetId="5226" refreshError="1"/>
      <sheetData sheetId="5227"/>
      <sheetData sheetId="5228" refreshError="1"/>
      <sheetData sheetId="5229"/>
      <sheetData sheetId="5230" refreshError="1"/>
      <sheetData sheetId="5231" refreshError="1"/>
      <sheetData sheetId="5232" refreshError="1"/>
      <sheetData sheetId="5233" refreshError="1"/>
      <sheetData sheetId="5234"/>
      <sheetData sheetId="5235"/>
      <sheetData sheetId="5236"/>
      <sheetData sheetId="5237"/>
      <sheetData sheetId="5238"/>
      <sheetData sheetId="5239" refreshError="1"/>
      <sheetData sheetId="5240" refreshError="1"/>
      <sheetData sheetId="5241" refreshError="1"/>
      <sheetData sheetId="5242" refreshError="1"/>
      <sheetData sheetId="5243"/>
      <sheetData sheetId="5244" refreshError="1"/>
      <sheetData sheetId="5245" refreshError="1"/>
      <sheetData sheetId="5246" refreshError="1"/>
      <sheetData sheetId="5247"/>
      <sheetData sheetId="5248"/>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refreshError="1"/>
      <sheetData sheetId="5375"/>
      <sheetData sheetId="5376" refreshError="1"/>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sheetData sheetId="5393"/>
      <sheetData sheetId="5394"/>
      <sheetData sheetId="5395" refreshError="1"/>
      <sheetData sheetId="5396" refreshError="1"/>
      <sheetData sheetId="5397" refreshError="1"/>
      <sheetData sheetId="5398" refreshError="1"/>
      <sheetData sheetId="5399" refreshError="1"/>
      <sheetData sheetId="5400"/>
      <sheetData sheetId="5401" refreshError="1"/>
      <sheetData sheetId="5402" refreshError="1"/>
      <sheetData sheetId="5403" refreshError="1"/>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refreshError="1"/>
      <sheetData sheetId="5434"/>
      <sheetData sheetId="5435"/>
      <sheetData sheetId="5436"/>
      <sheetData sheetId="5437"/>
      <sheetData sheetId="5438"/>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sheetData sheetId="5511"/>
      <sheetData sheetId="5512">
        <row r="6">
          <cell r="AB6">
            <v>40179</v>
          </cell>
        </row>
      </sheetData>
      <sheetData sheetId="5513"/>
      <sheetData sheetId="5514"/>
      <sheetData sheetId="5515"/>
      <sheetData sheetId="5516"/>
      <sheetData sheetId="5517" refreshError="1"/>
      <sheetData sheetId="5518" refreshError="1"/>
      <sheetData sheetId="5519" refreshError="1"/>
      <sheetData sheetId="5520"/>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sheetData sheetId="5738" refreshError="1"/>
      <sheetData sheetId="5739" refreshError="1"/>
      <sheetData sheetId="5740" refreshError="1"/>
      <sheetData sheetId="5741" refreshError="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refreshError="1"/>
      <sheetData sheetId="5862" refreshError="1"/>
      <sheetData sheetId="5863" refreshError="1"/>
      <sheetData sheetId="5864" refreshError="1"/>
      <sheetData sheetId="5865" refreshError="1"/>
      <sheetData sheetId="5866" refreshError="1"/>
      <sheetData sheetId="5867"/>
      <sheetData sheetId="5868"/>
      <sheetData sheetId="5869"/>
      <sheetData sheetId="5870"/>
      <sheetData sheetId="5871"/>
      <sheetData sheetId="5872"/>
      <sheetData sheetId="5873"/>
      <sheetData sheetId="5874"/>
      <sheetData sheetId="5875"/>
      <sheetData sheetId="5876"/>
      <sheetData sheetId="5877" refreshError="1"/>
      <sheetData sheetId="5878" refreshError="1"/>
      <sheetData sheetId="5879"/>
      <sheetData sheetId="5880" refreshError="1"/>
      <sheetData sheetId="5881" refreshError="1"/>
      <sheetData sheetId="5882" refreshError="1"/>
      <sheetData sheetId="5883"/>
      <sheetData sheetId="5884" refreshError="1"/>
      <sheetData sheetId="5885"/>
      <sheetData sheetId="5886"/>
      <sheetData sheetId="5887"/>
      <sheetData sheetId="5888"/>
      <sheetData sheetId="5889">
        <row r="1">
          <cell r="C1">
            <v>0.2</v>
          </cell>
        </row>
      </sheetData>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row r="8">
          <cell r="A8">
            <v>2.1</v>
          </cell>
        </row>
      </sheetData>
      <sheetData sheetId="5904">
        <row r="8">
          <cell r="A8">
            <v>3.1</v>
          </cell>
        </row>
      </sheetData>
      <sheetData sheetId="5905"/>
      <sheetData sheetId="5906"/>
      <sheetData sheetId="5907"/>
      <sheetData sheetId="5908"/>
      <sheetData sheetId="5909"/>
      <sheetData sheetId="5910">
        <row r="3">
          <cell r="A3">
            <v>1</v>
          </cell>
        </row>
      </sheetData>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sheetData sheetId="6011">
        <row r="52">
          <cell r="B52" t="str">
            <v>ANTICIPO</v>
          </cell>
        </row>
      </sheetData>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refreshError="1"/>
      <sheetData sheetId="6025"/>
      <sheetData sheetId="6026"/>
      <sheetData sheetId="6027">
        <row r="3">
          <cell r="B3">
            <v>1</v>
          </cell>
        </row>
      </sheetData>
      <sheetData sheetId="6028"/>
      <sheetData sheetId="6029">
        <row r="437">
          <cell r="A437" t="str">
            <v>GEOCOMPUESTOS</v>
          </cell>
        </row>
      </sheetData>
      <sheetData sheetId="6030">
        <row r="30">
          <cell r="A30" t="str">
            <v>PRELIMINARES DE OBRA</v>
          </cell>
        </row>
      </sheetData>
      <sheetData sheetId="6031"/>
      <sheetData sheetId="6032"/>
      <sheetData sheetId="6033"/>
      <sheetData sheetId="6034">
        <row r="5">
          <cell r="C5" t="str">
            <v>OBRAS DE PROTECCIÓN Y ADECUACIÓN DE ORILLA DEL PARQUE  RONDA, EN EL RÍO MAGDALENA, ENTRE EL PUENTE VEHICULAR Y EL PUENTE FÉRREO, MUNICIPIO DE GIRARDOT CUNDINAMARCA</v>
          </cell>
        </row>
      </sheetData>
      <sheetData sheetId="6035"/>
      <sheetData sheetId="6036"/>
      <sheetData sheetId="6037"/>
      <sheetData sheetId="6038"/>
      <sheetData sheetId="6039">
        <row r="34">
          <cell r="E34" t="str">
            <v>M3</v>
          </cell>
        </row>
      </sheetData>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ow r="3">
          <cell r="A3">
            <v>1</v>
          </cell>
        </row>
      </sheetData>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ow r="1">
          <cell r="A1" t="str">
            <v>ITEM</v>
          </cell>
        </row>
      </sheetData>
      <sheetData sheetId="6303">
        <row r="1">
          <cell r="A1" t="str">
            <v>EQUIPO</v>
          </cell>
        </row>
      </sheetData>
      <sheetData sheetId="6304" refreshError="1"/>
      <sheetData sheetId="6305"/>
      <sheetData sheetId="6306" refreshError="1"/>
      <sheetData sheetId="6307">
        <row r="3">
          <cell r="A3">
            <v>1</v>
          </cell>
        </row>
      </sheetData>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sheetData sheetId="6318"/>
      <sheetData sheetId="6319"/>
      <sheetData sheetId="6320"/>
      <sheetData sheetId="6321">
        <row r="1">
          <cell r="C1">
            <v>0.2</v>
          </cell>
        </row>
      </sheetData>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sheetData sheetId="6347"/>
      <sheetData sheetId="6348"/>
      <sheetData sheetId="6349"/>
      <sheetData sheetId="6350"/>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sheetData sheetId="6366"/>
      <sheetData sheetId="6367"/>
      <sheetData sheetId="6368"/>
      <sheetData sheetId="6369"/>
      <sheetData sheetId="6370"/>
      <sheetData sheetId="6371"/>
      <sheetData sheetId="6372"/>
      <sheetData sheetId="6373"/>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ow r="1">
          <cell r="A1" t="str">
            <v>ITEM</v>
          </cell>
        </row>
      </sheetData>
      <sheetData sheetId="6410">
        <row r="1">
          <cell r="A1" t="str">
            <v>ITEM</v>
          </cell>
        </row>
      </sheetData>
      <sheetData sheetId="6411" refreshError="1"/>
      <sheetData sheetId="6412">
        <row r="1">
          <cell r="A1" t="str">
            <v>ADMINISTRACION</v>
          </cell>
        </row>
      </sheetData>
      <sheetData sheetId="6413"/>
      <sheetData sheetId="6414"/>
      <sheetData sheetId="6415"/>
      <sheetData sheetId="6416"/>
      <sheetData sheetId="6417">
        <row r="1">
          <cell r="A1" t="str">
            <v>ITEM</v>
          </cell>
        </row>
      </sheetData>
      <sheetData sheetId="6418">
        <row r="1">
          <cell r="A1" t="str">
            <v>EQUIPO</v>
          </cell>
        </row>
      </sheetData>
      <sheetData sheetId="6419">
        <row r="1">
          <cell r="A1" t="str">
            <v>ADMINISTRACION</v>
          </cell>
        </row>
      </sheetData>
      <sheetData sheetId="6420"/>
      <sheetData sheetId="6421">
        <row r="1">
          <cell r="A1" t="str">
            <v>ITEM</v>
          </cell>
        </row>
      </sheetData>
      <sheetData sheetId="6422">
        <row r="1">
          <cell r="A1" t="str">
            <v>EQUIPO</v>
          </cell>
        </row>
      </sheetData>
      <sheetData sheetId="6423">
        <row r="1">
          <cell r="A1" t="str">
            <v>ADMINISTRACION</v>
          </cell>
        </row>
      </sheetData>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row r="1">
          <cell r="A1" t="str">
            <v>ITEM</v>
          </cell>
        </row>
      </sheetData>
      <sheetData sheetId="6445">
        <row r="1">
          <cell r="A1" t="str">
            <v>EQUIPO</v>
          </cell>
        </row>
      </sheetData>
      <sheetData sheetId="6446">
        <row r="1">
          <cell r="A1" t="str">
            <v>ADMINISTRACION</v>
          </cell>
        </row>
      </sheetData>
      <sheetData sheetId="6447"/>
      <sheetData sheetId="6448">
        <row r="1">
          <cell r="A1" t="str">
            <v>ITEM</v>
          </cell>
        </row>
      </sheetData>
      <sheetData sheetId="6449">
        <row r="1">
          <cell r="A1" t="str">
            <v>EQUIPO</v>
          </cell>
        </row>
      </sheetData>
      <sheetData sheetId="6450">
        <row r="1">
          <cell r="A1" t="str">
            <v>ADMINISTRACION</v>
          </cell>
        </row>
      </sheetData>
      <sheetData sheetId="6451"/>
      <sheetData sheetId="6452"/>
      <sheetData sheetId="6453"/>
      <sheetData sheetId="6454"/>
      <sheetData sheetId="6455">
        <row r="1">
          <cell r="A1" t="str">
            <v>ITEM</v>
          </cell>
        </row>
      </sheetData>
      <sheetData sheetId="6456">
        <row r="1">
          <cell r="A1" t="str">
            <v>EQUIPO</v>
          </cell>
        </row>
      </sheetData>
      <sheetData sheetId="6457">
        <row r="1">
          <cell r="A1" t="str">
            <v>ADMINISTRACION</v>
          </cell>
        </row>
      </sheetData>
      <sheetData sheetId="6458"/>
      <sheetData sheetId="6459"/>
      <sheetData sheetId="6460">
        <row r="1">
          <cell r="A1" t="str">
            <v>ITEM</v>
          </cell>
        </row>
      </sheetData>
      <sheetData sheetId="6461">
        <row r="1">
          <cell r="A1" t="str">
            <v>EQUIPO</v>
          </cell>
        </row>
      </sheetData>
      <sheetData sheetId="6462">
        <row r="1">
          <cell r="A1" t="str">
            <v>ADMINISTRACION</v>
          </cell>
        </row>
      </sheetData>
      <sheetData sheetId="6463"/>
      <sheetData sheetId="6464"/>
      <sheetData sheetId="6465"/>
      <sheetData sheetId="6466"/>
      <sheetData sheetId="6467"/>
      <sheetData sheetId="6468">
        <row r="1">
          <cell r="A1" t="str">
            <v>Name</v>
          </cell>
        </row>
      </sheetData>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row r="1">
          <cell r="A1" t="str">
            <v>ITEM</v>
          </cell>
        </row>
      </sheetData>
      <sheetData sheetId="6484">
        <row r="1">
          <cell r="A1" t="str">
            <v>EQUIPO</v>
          </cell>
        </row>
      </sheetData>
      <sheetData sheetId="6485">
        <row r="1">
          <cell r="A1" t="str">
            <v>ADMINISTRACION</v>
          </cell>
        </row>
      </sheetData>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sheetData sheetId="6523"/>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sheetData sheetId="6591"/>
      <sheetData sheetId="6592" refreshError="1"/>
      <sheetData sheetId="6593" refreshError="1"/>
      <sheetData sheetId="6594">
        <row r="1">
          <cell r="A1" t="str">
            <v>INSTITUTO NACIONAL DE VIAS</v>
          </cell>
        </row>
      </sheetData>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A1" t="str">
            <v>INSTITUTO NACIONAL DE VIAS</v>
          </cell>
        </row>
      </sheetData>
      <sheetData sheetId="6634"/>
      <sheetData sheetId="6635"/>
      <sheetData sheetId="6636"/>
      <sheetData sheetId="6637"/>
      <sheetData sheetId="6638"/>
      <sheetData sheetId="6639"/>
      <sheetData sheetId="6640"/>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ow r="2">
          <cell r="A2" t="str">
            <v>ACTA No</v>
          </cell>
        </row>
      </sheetData>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row r="1">
          <cell r="A1" t="str">
            <v>INSTITUTO NACIONAL DE VIAS</v>
          </cell>
        </row>
      </sheetData>
      <sheetData sheetId="6675"/>
      <sheetData sheetId="6676" refreshError="1"/>
      <sheetData sheetId="6677" refreshError="1"/>
      <sheetData sheetId="6678">
        <row r="2">
          <cell r="A2" t="str">
            <v>ACTA No</v>
          </cell>
        </row>
      </sheetData>
      <sheetData sheetId="6679"/>
      <sheetData sheetId="6680"/>
      <sheetData sheetId="6681"/>
      <sheetData sheetId="6682"/>
      <sheetData sheetId="6683"/>
      <sheetData sheetId="6684"/>
      <sheetData sheetId="6685"/>
      <sheetData sheetId="6686">
        <row r="1">
          <cell r="A1" t="str">
            <v>Name</v>
          </cell>
        </row>
      </sheetData>
      <sheetData sheetId="6687"/>
      <sheetData sheetId="6688"/>
      <sheetData sheetId="6689"/>
      <sheetData sheetId="6690"/>
      <sheetData sheetId="6691"/>
      <sheetData sheetId="6692"/>
      <sheetData sheetId="6693"/>
      <sheetData sheetId="6694"/>
      <sheetData sheetId="6695"/>
      <sheetData sheetId="6696">
        <row r="1">
          <cell r="A1" t="str">
            <v>Name</v>
          </cell>
        </row>
      </sheetData>
      <sheetData sheetId="6697"/>
      <sheetData sheetId="6698"/>
      <sheetData sheetId="6699"/>
      <sheetData sheetId="6700"/>
      <sheetData sheetId="6701"/>
      <sheetData sheetId="6702"/>
      <sheetData sheetId="6703"/>
      <sheetData sheetId="6704">
        <row r="1">
          <cell r="A1" t="str">
            <v>INSTITUTO NACIONAL DE VIAS</v>
          </cell>
        </row>
      </sheetData>
      <sheetData sheetId="6705">
        <row r="1">
          <cell r="A1" t="str">
            <v>INSTITUTO NACIONAL DE VIAS</v>
          </cell>
        </row>
      </sheetData>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row r="1">
          <cell r="A1" t="str">
            <v>INSTITUTO NACIONAL DE VIAS</v>
          </cell>
        </row>
      </sheetData>
      <sheetData sheetId="6736"/>
      <sheetData sheetId="6737"/>
      <sheetData sheetId="6738"/>
      <sheetData sheetId="6739"/>
      <sheetData sheetId="6740"/>
      <sheetData sheetId="6741"/>
      <sheetData sheetId="6742"/>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sheetData sheetId="6755"/>
      <sheetData sheetId="6756"/>
      <sheetData sheetId="6757"/>
      <sheetData sheetId="6758">
        <row r="1">
          <cell r="A1" t="str">
            <v>ITEM</v>
          </cell>
        </row>
      </sheetData>
      <sheetData sheetId="6759">
        <row r="1">
          <cell r="A1" t="str">
            <v>EQUIPO</v>
          </cell>
        </row>
      </sheetData>
      <sheetData sheetId="6760">
        <row r="1">
          <cell r="A1" t="str">
            <v>ADMINISTRACION</v>
          </cell>
        </row>
      </sheetData>
      <sheetData sheetId="6761"/>
      <sheetData sheetId="6762"/>
      <sheetData sheetId="6763"/>
      <sheetData sheetId="6764"/>
      <sheetData sheetId="6765"/>
      <sheetData sheetId="6766"/>
      <sheetData sheetId="6767"/>
      <sheetData sheetId="6768">
        <row r="1">
          <cell r="A1" t="str">
            <v>ITEM</v>
          </cell>
        </row>
      </sheetData>
      <sheetData sheetId="6769">
        <row r="1">
          <cell r="A1" t="str">
            <v>EQUIPO</v>
          </cell>
        </row>
      </sheetData>
      <sheetData sheetId="6770">
        <row r="1">
          <cell r="A1" t="str">
            <v>ADMINISTRACION</v>
          </cell>
        </row>
      </sheetData>
      <sheetData sheetId="6771">
        <row r="1">
          <cell r="A1" t="str">
            <v>INSTITUTO NACIONAL DE VIAS</v>
          </cell>
        </row>
      </sheetData>
      <sheetData sheetId="6772"/>
      <sheetData sheetId="6773"/>
      <sheetData sheetId="6774"/>
      <sheetData sheetId="6775">
        <row r="2">
          <cell r="A2" t="str">
            <v>ACTA No</v>
          </cell>
        </row>
      </sheetData>
      <sheetData sheetId="6776"/>
      <sheetData sheetId="6777"/>
      <sheetData sheetId="6778"/>
      <sheetData sheetId="6779"/>
      <sheetData sheetId="6780"/>
      <sheetData sheetId="6781"/>
      <sheetData sheetId="6782"/>
      <sheetData sheetId="6783">
        <row r="1">
          <cell r="A1" t="str">
            <v>INSTITUTO NACIONAL DE VIAS</v>
          </cell>
        </row>
      </sheetData>
      <sheetData sheetId="6784"/>
      <sheetData sheetId="6785"/>
      <sheetData sheetId="6786"/>
      <sheetData sheetId="6787"/>
      <sheetData sheetId="6788"/>
      <sheetData sheetId="6789"/>
      <sheetData sheetId="6790"/>
      <sheetData sheetId="6791"/>
      <sheetData sheetId="6792"/>
      <sheetData sheetId="6793">
        <row r="1">
          <cell r="A1" t="str">
            <v>Name</v>
          </cell>
        </row>
      </sheetData>
      <sheetData sheetId="6794"/>
      <sheetData sheetId="6795"/>
      <sheetData sheetId="6796"/>
      <sheetData sheetId="6797"/>
      <sheetData sheetId="6798">
        <row r="1">
          <cell r="A1" t="str">
            <v>ITEM</v>
          </cell>
        </row>
      </sheetData>
      <sheetData sheetId="6799">
        <row r="1">
          <cell r="A1" t="str">
            <v>EQUIPO</v>
          </cell>
        </row>
      </sheetData>
      <sheetData sheetId="6800">
        <row r="1">
          <cell r="A1" t="str">
            <v>ADMINISTRACION</v>
          </cell>
        </row>
      </sheetData>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row r="1">
          <cell r="A1" t="str">
            <v>ITEM</v>
          </cell>
        </row>
      </sheetData>
      <sheetData sheetId="6816">
        <row r="1">
          <cell r="A1" t="str">
            <v>EQUIPO</v>
          </cell>
        </row>
      </sheetData>
      <sheetData sheetId="6817">
        <row r="1">
          <cell r="A1" t="str">
            <v>ADMINISTRACION</v>
          </cell>
        </row>
      </sheetData>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row r="1">
          <cell r="C1">
            <v>0.2</v>
          </cell>
        </row>
      </sheetData>
      <sheetData sheetId="6863"/>
      <sheetData sheetId="6864"/>
      <sheetData sheetId="6865"/>
      <sheetData sheetId="6866">
        <row r="1">
          <cell r="A1" t="str">
            <v>ITEM</v>
          </cell>
        </row>
      </sheetData>
      <sheetData sheetId="6867">
        <row r="1">
          <cell r="A1" t="str">
            <v>EQUIPO</v>
          </cell>
        </row>
      </sheetData>
      <sheetData sheetId="6868"/>
      <sheetData sheetId="6869"/>
      <sheetData sheetId="6870"/>
      <sheetData sheetId="6871"/>
      <sheetData sheetId="6872"/>
      <sheetData sheetId="6873"/>
      <sheetData sheetId="6874"/>
      <sheetData sheetId="6875"/>
      <sheetData sheetId="6876"/>
      <sheetData sheetId="6877"/>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sheetData sheetId="6961"/>
      <sheetData sheetId="6962"/>
      <sheetData sheetId="6963"/>
      <sheetData sheetId="6964"/>
      <sheetData sheetId="6965"/>
      <sheetData sheetId="6966"/>
      <sheetData sheetId="6967"/>
      <sheetData sheetId="6968"/>
      <sheetData sheetId="6969">
        <row r="5">
          <cell r="E5" t="str">
            <v>CANTIDAD</v>
          </cell>
        </row>
      </sheetData>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refreshError="1"/>
      <sheetData sheetId="7177"/>
      <sheetData sheetId="7178" refreshError="1"/>
      <sheetData sheetId="7179" refreshError="1"/>
      <sheetData sheetId="7180" refreshError="1"/>
      <sheetData sheetId="7181" refreshError="1"/>
      <sheetData sheetId="7182" refreshError="1"/>
      <sheetData sheetId="7183"/>
      <sheetData sheetId="7184"/>
      <sheetData sheetId="7185"/>
      <sheetData sheetId="7186"/>
      <sheetData sheetId="7187"/>
      <sheetData sheetId="7188"/>
      <sheetData sheetId="7189"/>
      <sheetData sheetId="7190"/>
      <sheetData sheetId="7191"/>
      <sheetData sheetId="7192"/>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sheetData sheetId="7217"/>
      <sheetData sheetId="7218"/>
      <sheetData sheetId="7219"/>
      <sheetData sheetId="7220">
        <row r="33">
          <cell r="C33">
            <v>0.77967625899280601</v>
          </cell>
        </row>
      </sheetData>
      <sheetData sheetId="7221"/>
      <sheetData sheetId="7222">
        <row r="8">
          <cell r="A8">
            <v>2.1</v>
          </cell>
        </row>
      </sheetData>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sheetData sheetId="7313">
        <row r="1">
          <cell r="A1" t="str">
            <v>ADMINISTRACION</v>
          </cell>
        </row>
      </sheetData>
      <sheetData sheetId="7314">
        <row r="14">
          <cell r="D14">
            <v>38504</v>
          </cell>
        </row>
      </sheetData>
      <sheetData sheetId="7315"/>
      <sheetData sheetId="7316">
        <row r="14">
          <cell r="D14">
            <v>38504</v>
          </cell>
        </row>
      </sheetData>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sheetData sheetId="7673" refreshError="1"/>
      <sheetData sheetId="7674"/>
      <sheetData sheetId="7675" refreshError="1"/>
      <sheetData sheetId="7676" refreshError="1"/>
      <sheetData sheetId="7677" refreshError="1"/>
      <sheetData sheetId="7678"/>
      <sheetData sheetId="7679">
        <row r="22">
          <cell r="G22" t="str">
            <v>Tarjeta 1</v>
          </cell>
        </row>
      </sheetData>
      <sheetData sheetId="7680"/>
      <sheetData sheetId="7681"/>
      <sheetData sheetId="7682"/>
      <sheetData sheetId="7683" refreshError="1"/>
      <sheetData sheetId="7684" refreshError="1"/>
      <sheetData sheetId="7685"/>
      <sheetData sheetId="7686" refreshError="1"/>
      <sheetData sheetId="7687" refreshError="1"/>
      <sheetData sheetId="7688" refreshError="1"/>
      <sheetData sheetId="7689" refreshError="1"/>
      <sheetData sheetId="7690" refreshError="1"/>
      <sheetData sheetId="7691" refreshError="1"/>
      <sheetData sheetId="7692" refreshError="1"/>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row r="103">
          <cell r="C103" t="str">
            <v>EXP</v>
          </cell>
        </row>
      </sheetData>
      <sheetData sheetId="7858" refreshError="1"/>
      <sheetData sheetId="7859"/>
      <sheetData sheetId="7860">
        <row r="147">
          <cell r="B147" t="str">
            <v>SUB TOTAL OBRAS DE  INSTALACIONES ELÉCTRICAS DE LAS ESTACIONES (Urbanismo)</v>
          </cell>
        </row>
      </sheetData>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refreshError="1"/>
      <sheetData sheetId="8240"/>
      <sheetData sheetId="8241"/>
      <sheetData sheetId="8242"/>
      <sheetData sheetId="8243" refreshError="1"/>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sheetData sheetId="8433"/>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sheetData sheetId="8506"/>
      <sheetData sheetId="8507"/>
      <sheetData sheetId="8508"/>
      <sheetData sheetId="8509"/>
      <sheetData sheetId="8510" refreshError="1"/>
      <sheetData sheetId="8511" refreshError="1"/>
      <sheetData sheetId="8512"/>
      <sheetData sheetId="8513"/>
      <sheetData sheetId="8514"/>
      <sheetData sheetId="8515"/>
      <sheetData sheetId="8516"/>
      <sheetData sheetId="8517"/>
      <sheetData sheetId="8518"/>
      <sheetData sheetId="8519" refreshError="1"/>
      <sheetData sheetId="8520" refreshError="1"/>
      <sheetData sheetId="8521" refreshError="1"/>
      <sheetData sheetId="8522" refreshError="1"/>
      <sheetData sheetId="8523" refreshError="1"/>
      <sheetData sheetId="8524" refreshError="1"/>
      <sheetData sheetId="8525"/>
      <sheetData sheetId="8526"/>
      <sheetData sheetId="8527"/>
      <sheetData sheetId="8528"/>
      <sheetData sheetId="8529"/>
      <sheetData sheetId="8530"/>
      <sheetData sheetId="8531"/>
      <sheetData sheetId="8532"/>
      <sheetData sheetId="8533" refreshError="1"/>
      <sheetData sheetId="8534" refreshError="1"/>
      <sheetData sheetId="8535" refreshError="1"/>
      <sheetData sheetId="8536" refreshError="1"/>
      <sheetData sheetId="8537" refreshError="1"/>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refreshError="1"/>
      <sheetData sheetId="8623" refreshError="1"/>
      <sheetData sheetId="8624" refreshError="1"/>
      <sheetData sheetId="8625" refreshError="1"/>
      <sheetData sheetId="8626" refreshError="1"/>
      <sheetData sheetId="8627" refreshError="1"/>
      <sheetData sheetId="8628" refreshError="1"/>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sheetData sheetId="8679" refreshError="1"/>
      <sheetData sheetId="8680" refreshError="1"/>
      <sheetData sheetId="8681" refreshError="1"/>
      <sheetData sheetId="8682" refreshError="1"/>
      <sheetData sheetId="8683" refreshError="1"/>
      <sheetData sheetId="8684"/>
      <sheetData sheetId="8685" refreshError="1"/>
      <sheetData sheetId="8686" refreshError="1"/>
      <sheetData sheetId="8687" refreshError="1"/>
      <sheetData sheetId="8688" refreshError="1"/>
      <sheetData sheetId="8689"/>
      <sheetData sheetId="8690" refreshError="1"/>
      <sheetData sheetId="8691" refreshError="1"/>
      <sheetData sheetId="8692" refreshError="1"/>
      <sheetData sheetId="8693" refreshError="1"/>
      <sheetData sheetId="8694" refreshError="1"/>
      <sheetData sheetId="8695">
        <row r="1">
          <cell r="D1" t="str">
            <v>Supervendor CODE</v>
          </cell>
        </row>
      </sheetData>
      <sheetData sheetId="8696" refreshError="1"/>
      <sheetData sheetId="8697" refreshError="1"/>
      <sheetData sheetId="8698" refreshError="1"/>
      <sheetData sheetId="8699" refreshError="1"/>
      <sheetData sheetId="8700" refreshError="1"/>
      <sheetData sheetId="8701" refreshError="1"/>
      <sheetData sheetId="8702" refreshError="1"/>
      <sheetData sheetId="8703"/>
      <sheetData sheetId="8704">
        <row r="1">
          <cell r="A1" t="str">
            <v>AMAZONAS</v>
          </cell>
        </row>
      </sheetData>
      <sheetData sheetId="8705"/>
      <sheetData sheetId="8706"/>
      <sheetData sheetId="8707"/>
      <sheetData sheetId="8708">
        <row r="15">
          <cell r="B15">
            <v>1</v>
          </cell>
        </row>
      </sheetData>
      <sheetData sheetId="8709" refreshError="1"/>
      <sheetData sheetId="8710"/>
      <sheetData sheetId="8711" refreshError="1"/>
      <sheetData sheetId="8712"/>
      <sheetData sheetId="8713"/>
      <sheetData sheetId="8714"/>
      <sheetData sheetId="8715">
        <row r="1">
          <cell r="D1" t="str">
            <v xml:space="preserve">Supervendor CODE </v>
          </cell>
        </row>
      </sheetData>
      <sheetData sheetId="8716"/>
      <sheetData sheetId="8717">
        <row r="1">
          <cell r="A1" t="str">
            <v>AMAZONAS</v>
          </cell>
        </row>
      </sheetData>
      <sheetData sheetId="8718"/>
      <sheetData sheetId="8719"/>
      <sheetData sheetId="8720" refreshError="1"/>
      <sheetData sheetId="8721"/>
      <sheetData sheetId="8722" refreshError="1"/>
      <sheetData sheetId="8723" refreshError="1"/>
      <sheetData sheetId="8724" refreshError="1"/>
      <sheetData sheetId="8725" refreshError="1"/>
      <sheetData sheetId="8726"/>
      <sheetData sheetId="8727"/>
      <sheetData sheetId="8728">
        <row r="6">
          <cell r="A6" t="str">
            <v>CONTRATISTA:</v>
          </cell>
        </row>
      </sheetData>
      <sheetData sheetId="8729" refreshError="1"/>
      <sheetData sheetId="8730" refreshError="1"/>
      <sheetData sheetId="8731" refreshError="1"/>
      <sheetData sheetId="8732"/>
      <sheetData sheetId="8733"/>
      <sheetData sheetId="8734"/>
      <sheetData sheetId="8735"/>
      <sheetData sheetId="8736"/>
      <sheetData sheetId="8737"/>
      <sheetData sheetId="8738"/>
      <sheetData sheetId="8739"/>
      <sheetData sheetId="8740" refreshError="1"/>
      <sheetData sheetId="8741" refreshError="1"/>
      <sheetData sheetId="8742"/>
      <sheetData sheetId="8743"/>
      <sheetData sheetId="8744"/>
      <sheetData sheetId="8745" refreshError="1"/>
      <sheetData sheetId="8746"/>
      <sheetData sheetId="8747"/>
      <sheetData sheetId="8748"/>
      <sheetData sheetId="8749"/>
      <sheetData sheetId="8750"/>
      <sheetData sheetId="8751"/>
      <sheetData sheetId="8752"/>
      <sheetData sheetId="8753">
        <row r="47">
          <cell r="H47">
            <v>17098.051632633331</v>
          </cell>
        </row>
      </sheetData>
      <sheetData sheetId="8754">
        <row r="47">
          <cell r="H47">
            <v>13407.454219619998</v>
          </cell>
        </row>
      </sheetData>
      <sheetData sheetId="8755">
        <row r="47">
          <cell r="H47">
            <v>13178.048204541665</v>
          </cell>
        </row>
      </sheetData>
      <sheetData sheetId="8756">
        <row r="47">
          <cell r="H47">
            <v>19729.199486104168</v>
          </cell>
        </row>
      </sheetData>
      <sheetData sheetId="8757">
        <row r="47">
          <cell r="H47">
            <v>38405.002915416662</v>
          </cell>
        </row>
      </sheetData>
      <sheetData sheetId="8758">
        <row r="47">
          <cell r="H47">
            <v>41159.979021230996</v>
          </cell>
        </row>
      </sheetData>
      <sheetData sheetId="8759">
        <row r="47">
          <cell r="H47">
            <v>16020</v>
          </cell>
        </row>
      </sheetData>
      <sheetData sheetId="8760">
        <row r="47">
          <cell r="H47">
            <v>11675</v>
          </cell>
        </row>
      </sheetData>
      <sheetData sheetId="8761">
        <row r="47">
          <cell r="H47">
            <v>382683.1643235588</v>
          </cell>
        </row>
      </sheetData>
      <sheetData sheetId="8762">
        <row r="47">
          <cell r="H47">
            <v>27108.482479999999</v>
          </cell>
        </row>
      </sheetData>
      <sheetData sheetId="8763">
        <row r="47">
          <cell r="H47">
            <v>18945.0351992</v>
          </cell>
        </row>
      </sheetData>
      <sheetData sheetId="8764">
        <row r="47">
          <cell r="H47">
            <v>88016.225274879995</v>
          </cell>
        </row>
      </sheetData>
      <sheetData sheetId="8765">
        <row r="47">
          <cell r="H47">
            <v>11296.680928966078</v>
          </cell>
        </row>
      </sheetData>
      <sheetData sheetId="8766">
        <row r="47">
          <cell r="H47">
            <v>19660.483631249997</v>
          </cell>
        </row>
      </sheetData>
      <sheetData sheetId="8767">
        <row r="47">
          <cell r="H47">
            <v>19660.483631249997</v>
          </cell>
        </row>
      </sheetData>
      <sheetData sheetId="8768">
        <row r="47">
          <cell r="H47">
            <v>19660.483631249997</v>
          </cell>
        </row>
      </sheetData>
      <sheetData sheetId="8769">
        <row r="47">
          <cell r="H47">
            <v>39947.116768272004</v>
          </cell>
        </row>
      </sheetData>
      <sheetData sheetId="8770">
        <row r="47">
          <cell r="H47">
            <v>37450.421970255004</v>
          </cell>
        </row>
      </sheetData>
      <sheetData sheetId="8771">
        <row r="47">
          <cell r="H47">
            <v>5631.4338221939006</v>
          </cell>
        </row>
      </sheetData>
      <sheetData sheetId="8772">
        <row r="47">
          <cell r="H47">
            <v>29691.867138751997</v>
          </cell>
        </row>
      </sheetData>
      <sheetData sheetId="8773">
        <row r="47">
          <cell r="H47">
            <v>10601.359883464</v>
          </cell>
        </row>
      </sheetData>
      <sheetData sheetId="8774">
        <row r="47">
          <cell r="H47">
            <v>16440.07876665</v>
          </cell>
        </row>
      </sheetData>
      <sheetData sheetId="8775">
        <row r="47">
          <cell r="H47">
            <v>7502.6541280530009</v>
          </cell>
        </row>
      </sheetData>
      <sheetData sheetId="8776">
        <row r="47">
          <cell r="H47">
            <v>63269.394041350002</v>
          </cell>
        </row>
      </sheetData>
      <sheetData sheetId="8777">
        <row r="47">
          <cell r="H47">
            <v>38708.912732384997</v>
          </cell>
        </row>
      </sheetData>
      <sheetData sheetId="8778">
        <row r="47">
          <cell r="H47">
            <v>30140.654422727453</v>
          </cell>
        </row>
      </sheetData>
      <sheetData sheetId="8779">
        <row r="47">
          <cell r="H47">
            <v>39628.094655192057</v>
          </cell>
        </row>
      </sheetData>
      <sheetData sheetId="8780">
        <row r="47">
          <cell r="H47">
            <v>38729.542446049003</v>
          </cell>
        </row>
      </sheetData>
      <sheetData sheetId="8781">
        <row r="47">
          <cell r="H47">
            <v>7116.936965586</v>
          </cell>
        </row>
      </sheetData>
      <sheetData sheetId="8782">
        <row r="47">
          <cell r="H47">
            <v>9391.2743470000005</v>
          </cell>
        </row>
      </sheetData>
      <sheetData sheetId="8783">
        <row r="47">
          <cell r="H47">
            <v>8500.0189065630984</v>
          </cell>
        </row>
      </sheetData>
      <sheetData sheetId="8784">
        <row r="47">
          <cell r="H47">
            <v>32499.094423904498</v>
          </cell>
        </row>
      </sheetData>
      <sheetData sheetId="8785">
        <row r="47">
          <cell r="H47">
            <v>51817.028777055006</v>
          </cell>
        </row>
      </sheetData>
      <sheetData sheetId="8786">
        <row r="47">
          <cell r="H47">
            <v>55430.1575333</v>
          </cell>
        </row>
      </sheetData>
      <sheetData sheetId="8787">
        <row r="47">
          <cell r="H47">
            <v>25786.003498499998</v>
          </cell>
        </row>
      </sheetData>
      <sheetData sheetId="8788">
        <row r="47">
          <cell r="H47">
            <v>21993.806973733335</v>
          </cell>
        </row>
      </sheetData>
      <sheetData sheetId="8789"/>
      <sheetData sheetId="8790"/>
      <sheetData sheetId="8791"/>
      <sheetData sheetId="8792"/>
      <sheetData sheetId="8793"/>
      <sheetData sheetId="8794"/>
      <sheetData sheetId="8795">
        <row r="47">
          <cell r="H47">
            <v>21941.348275</v>
          </cell>
        </row>
      </sheetData>
      <sheetData sheetId="8796">
        <row r="47">
          <cell r="H47">
            <v>576269.26239999989</v>
          </cell>
        </row>
      </sheetData>
      <sheetData sheetId="8797">
        <row r="48">
          <cell r="H48">
            <v>640370.66537874995</v>
          </cell>
        </row>
      </sheetData>
      <sheetData sheetId="8798">
        <row r="49">
          <cell r="H49">
            <v>83961.133243064003</v>
          </cell>
        </row>
      </sheetData>
      <sheetData sheetId="8799">
        <row r="47">
          <cell r="H47">
            <v>14670.136122054002</v>
          </cell>
        </row>
      </sheetData>
      <sheetData sheetId="8800">
        <row r="47">
          <cell r="H47">
            <v>9078.6352040999991</v>
          </cell>
        </row>
      </sheetData>
      <sheetData sheetId="8801">
        <row r="51">
          <cell r="H51">
            <v>117309.4992738</v>
          </cell>
        </row>
      </sheetData>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ow r="15">
          <cell r="B15" t="str">
            <v>ROSY ARTEAGA ORTEGA</v>
          </cell>
        </row>
      </sheetData>
      <sheetData sheetId="9236">
        <row r="15">
          <cell r="B15" t="str">
            <v>ROSY ARTEAGA ORTEGA</v>
          </cell>
        </row>
      </sheetData>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sheetData sheetId="9275"/>
      <sheetData sheetId="9276">
        <row r="2">
          <cell r="A2" t="str">
            <v>HOSPITAL HERNANDO MONCALEANO PERDOMO ETAPA 1</v>
          </cell>
        </row>
      </sheetData>
      <sheetData sheetId="9277"/>
      <sheetData sheetId="9278">
        <row r="2">
          <cell r="A2" t="str">
            <v>HOSPITAL HERNANDO MONCALEANO PERDOMO ETAPA 2 A</v>
          </cell>
        </row>
      </sheetData>
      <sheetData sheetId="9279">
        <row r="2">
          <cell r="A2" t="str">
            <v>HOSPITAL HERNANDO MONCALEANO PERDOMO ETAPA 2B</v>
          </cell>
        </row>
      </sheetData>
      <sheetData sheetId="9280"/>
      <sheetData sheetId="9281"/>
      <sheetData sheetId="9282"/>
      <sheetData sheetId="9283"/>
      <sheetData sheetId="9284"/>
      <sheetData sheetId="9285" refreshError="1"/>
      <sheetData sheetId="9286"/>
      <sheetData sheetId="9287"/>
      <sheetData sheetId="9288" refreshError="1"/>
      <sheetData sheetId="9289" refreshError="1"/>
      <sheetData sheetId="9290"/>
      <sheetData sheetId="9291" refreshError="1"/>
      <sheetData sheetId="9292" refreshError="1"/>
      <sheetData sheetId="9293" refreshError="1"/>
      <sheetData sheetId="9294"/>
      <sheetData sheetId="9295" refreshError="1"/>
      <sheetData sheetId="9296"/>
      <sheetData sheetId="9297" refreshError="1"/>
      <sheetData sheetId="9298"/>
      <sheetData sheetId="929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aCCIDENTES_DE_1995_-_199633"/>
      <sheetName val="aCCIDENTES_DE_1995_-_1996_xls10"/>
      <sheetName val="_aCCIDENTES_DE_1995___1996_xl_8"/>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precios-básicos2002"/>
      <sheetName val="APUs"/>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ANT OBRA"/>
      <sheetName val="\Users\ANDRES FELIPE MUÑOZ\Down"/>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ACTA No.1 "/>
      <sheetName val="INDICE"/>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Formulario_N°_4"/>
      <sheetName val="Base_Muestras"/>
      <sheetName val="EVA"/>
      <sheetName val="Program"/>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3"/>
      <sheetName val="_aCCIDENTES_DE_1995___1996_x_12"/>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7"/>
      <sheetName val="_aCCIDENTES_DE_1995___1996_x_16"/>
      <sheetName val="_aCCIDENTES_DE_1995___1996_x_14"/>
      <sheetName val="_aCCIDENTES_DE_1995___1996_x_1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a  aaInformación GRUPO 4\A M"/>
      <sheetName val="_E_a  aaInformación GRUPO 4_A M"/>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aCCIDENTES%2520DE%25201995%2520"/>
      <sheetName val="REQUISITOS INF INTERVENTORÍA"/>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sistema proteccion a tierra equ"/>
      <sheetName val="_Users_HP_AppData_Local_Microso"/>
      <sheetName val="_aCCIDENTES_DE_1995___1996__102"/>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_aCCIDENTES_DE_1995___1996__105"/>
      <sheetName val="_aCCIDENTES_DE_1995___1996__104"/>
      <sheetName val="_aCCIDENTES_DE_1995___1996__106"/>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sheetData sheetId="689" refreshError="1"/>
      <sheetData sheetId="690" refreshError="1"/>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sheetData sheetId="1685"/>
      <sheetData sheetId="1686"/>
      <sheetData sheetId="1687"/>
      <sheetData sheetId="1688"/>
      <sheetData sheetId="1689"/>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sheetData sheetId="1705"/>
      <sheetData sheetId="1706"/>
      <sheetData sheetId="1707"/>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refreshError="1"/>
      <sheetData sheetId="2397" refreshError="1"/>
      <sheetData sheetId="2398" refreshError="1"/>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refreshError="1"/>
      <sheetData sheetId="2629" refreshError="1"/>
      <sheetData sheetId="2630" refreshError="1"/>
      <sheetData sheetId="2631" refreshError="1"/>
      <sheetData sheetId="2632" refreshError="1"/>
      <sheetData sheetId="2633"/>
      <sheetData sheetId="2634"/>
      <sheetData sheetId="2635"/>
      <sheetData sheetId="2636"/>
      <sheetData sheetId="2637"/>
      <sheetData sheetId="2638" refreshError="1"/>
      <sheetData sheetId="2639" refreshError="1"/>
      <sheetData sheetId="2640" refreshError="1"/>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refreshError="1"/>
      <sheetData sheetId="2816" refreshError="1"/>
      <sheetData sheetId="2817" refreshError="1"/>
      <sheetData sheetId="2818" refreshError="1"/>
      <sheetData sheetId="2819" refreshError="1"/>
      <sheetData sheetId="28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PESOS"/>
      <sheetName val="210.2.2"/>
      <sheetName val="Sheet1"/>
      <sheetName val="PrecRec"/>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Clúster 8"/>
      <sheetName val="Clúster 14"/>
      <sheetName val="LIQ.TRANSPORTE%20DE%20MATERIALE"/>
      <sheetName val="ESTADO RED"/>
      <sheetName val="articulos"/>
      <sheetName val="perfil"/>
      <sheetName val="ESTADO_FINANCIERO"/>
      <sheetName val="BASE_DATOS"/>
      <sheetName val="210_2_2"/>
      <sheetName val="GPI_5267"/>
      <sheetName val="VEA_3747"/>
      <sheetName val="ESTADO_FINANCIERO1"/>
      <sheetName val="BASE_DATOS1"/>
      <sheetName val="210_2_2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_aCCIDENTES_DE_1995___1996_xl_2"/>
      <sheetName val="_aCCIDENTES_DE_1995___1996_xl_3"/>
      <sheetName val="_aCCIDENTES_DE_1995___1996_xl_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HISTORICOS FUEL OIL EXP"/>
      <sheetName val="_aCCIDENTES_DE_1995___1996_xl_2"/>
      <sheetName val="//ccefici"/>
      <sheetName val="ACTA No.1 "/>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Gabrielaapabone\d copias\a  a"/>
      <sheetName val="PU (2)"/>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59"/>
      <sheetName val="_aCCIDENTES_DE_1995___1996_x_60"/>
      <sheetName val="_aCCIDENTES_DE_1995___1996_x_61"/>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4"/>
      <sheetName val="_aCCIDENTES_DE_1995___1996_x_75"/>
      <sheetName val="_aCCIDENTES_DE_1995___1996_x_76"/>
      <sheetName val="_aCCIDENTES_DE_1995___1996_x_77"/>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_aCCIDENTES_DE_1995___1996_x_86"/>
      <sheetName val="_aCCIDENTES_DE_1995___1996_x_87"/>
      <sheetName val="_aCCIDENTES_DE_1995___1996_x_88"/>
      <sheetName val="aCCIDENTES%2520DE%25201995%2520"/>
      <sheetName val="APU"/>
      <sheetName val="MAT"/>
      <sheetName val="HER"/>
      <sheetName val="PER"/>
      <sheetName val="TRANS"/>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MANO_DE_OBRA"/>
      <sheetName val="//cceficiente_sharepoint_com/a_"/>
      <sheetName val="//d_docs_live_net/a__aaInformac"/>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CUMPL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refreshError="1"/>
      <sheetData sheetId="502" refreshError="1"/>
      <sheetData sheetId="503" refreshError="1"/>
      <sheetData sheetId="504" refreshError="1"/>
      <sheetData sheetId="505"/>
      <sheetData sheetId="506"/>
      <sheetData sheetId="507"/>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refreshError="1"/>
      <sheetData sheetId="573"/>
      <sheetData sheetId="574"/>
      <sheetData sheetId="575"/>
      <sheetData sheetId="576"/>
      <sheetData sheetId="577"/>
      <sheetData sheetId="578"/>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refreshError="1"/>
      <sheetData sheetId="638"/>
      <sheetData sheetId="639" refreshError="1"/>
      <sheetData sheetId="640" refreshError="1"/>
      <sheetData sheetId="641"/>
      <sheetData sheetId="642" refreshError="1"/>
      <sheetData sheetId="643" refreshError="1"/>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sheetData sheetId="801"/>
      <sheetData sheetId="802"/>
      <sheetData sheetId="803"/>
      <sheetData sheetId="804"/>
      <sheetData sheetId="805"/>
      <sheetData sheetId="806"/>
      <sheetData sheetId="807"/>
      <sheetData sheetId="808"/>
      <sheetData sheetId="809"/>
      <sheetData sheetId="810" refreshError="1"/>
      <sheetData sheetId="811"/>
      <sheetData sheetId="812"/>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sheetData sheetId="1234"/>
      <sheetData sheetId="1235"/>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refreshError="1"/>
      <sheetData sheetId="2374" refreshError="1"/>
      <sheetData sheetId="2375" refreshError="1"/>
      <sheetData sheetId="2376" refreshError="1"/>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 sheetId="239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Users\USUARIO\Downloads\MANTEN"/>
      <sheetName val="CONT_ADI"/>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básicos2002"/>
      <sheetName val="Concretos y morteros"/>
      <sheetName val="Datos iniciales "/>
      <sheetName val="Transporte"/>
      <sheetName val="AIU"/>
      <sheetName val="[a  aaInformación]__192_168_0_2"/>
      <sheetName val="PRESUP"/>
      <sheetName val="[a  aaInformación][a  aaInforma"/>
      <sheetName val="lisprecios"/>
      <sheetName val="PERSONAL"/>
      <sheetName val="PRESTACIONES SOCIALES"/>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46W9"/>
      <sheetName val="Presentacion"/>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ITEMS"/>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JIZAL 3335"/>
      <sheetName val="SABANETA 3335"/>
      <sheetName val="Datos Generales"/>
      <sheetName val="HER"/>
      <sheetName val="MAT"/>
      <sheetName val="PER"/>
      <sheetName val="TRANS"/>
      <sheetName val="INFORME SEMANAL"/>
      <sheetName val="AVANCE SEMANAL"/>
      <sheetName val="CLIMA mes"/>
      <sheetName val="REG FOTO"/>
      <sheetName val="SISOMA"/>
      <sheetName val="CrudosA"/>
      <sheetName val="casosWTI"/>
      <sheetName val="PANEL"/>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a  aaInformación]_MANTENIMIE_2"/>
      <sheetName val="[a  aaInformación]_I_MANTENIM_2"/>
      <sheetName val="[a  aaInformación]_F_MANTENIM_2"/>
      <sheetName val="[a  aaInformación]__SERVIDOR__2"/>
      <sheetName val="[a  aaInformación]_Users_USUA_2"/>
      <sheetName val="[a  aaInformación]_G_I_MANTEN_2"/>
      <sheetName val="[a  aaInformación]_D_MANTENIM_2"/>
      <sheetName val="[a  aaInformación]_G_D_MANTEN_2"/>
      <sheetName val="[a  aaInformación]_I_I_MANTEN_2"/>
      <sheetName val="[a  aaInformación]_Users_Pers_2"/>
      <sheetName val="[a  aaInformación]_MANTENIMIE_3"/>
      <sheetName val="[a  aaInformación]_I_MANTENIM_3"/>
      <sheetName val="[a  aaInformación]_F_MANTENIM_3"/>
      <sheetName val="[a  aaInformación]__SERVIDOR__3"/>
      <sheetName val="[a  aaInformación]_Users_USUA_3"/>
      <sheetName val="[a  aaInformación]_G_I_MANTEN_3"/>
      <sheetName val="[a  aaInformación]_D_MANTENIM_3"/>
      <sheetName val="[a  aaInformación]_G_D_MANTEN_3"/>
      <sheetName val="[a  aaInformación]_I_I_MANTEN_3"/>
      <sheetName val="[a  aaInformación]_Users_Pers_3"/>
      <sheetName val="[a  aaInformación]_MANTENIMIE_4"/>
      <sheetName val="[a  aaInformación]_I_MANTENIM_4"/>
      <sheetName val="[a  aaInformación]_F_MANTENIM_4"/>
      <sheetName val="[a  aaInformación]__SERVIDOR__4"/>
      <sheetName val="[a  aaInformación]_Users_USUA_4"/>
      <sheetName val="[a  aaInformación]_G_I_MANTEN_4"/>
      <sheetName val="[a  aaInformación]_D_MANTENIM_4"/>
      <sheetName val="[a  aaInformación]_G_D_MANTEN_4"/>
      <sheetName val="[a  aaInformación]_I_I_MANTEN_4"/>
      <sheetName val="[a  aaInformación]_Users_Pers_4"/>
      <sheetName val="Banderas"/>
      <sheetName val="\G\MANTENIMIENTO RUTA 1001_MARZ"/>
      <sheetName val="_F_MANTENIMIENTO RUTA 1001_MARZ"/>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equipos"/>
      <sheetName val="indice alfabetico"/>
      <sheetName val="materiales"/>
      <sheetName val="otro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at"/>
      <sheetName val="Equi"/>
      <sheetName val="MC_SF_GAVIONES"/>
      <sheetName val="ANEXO_7"/>
      <sheetName val="A__P__U_"/>
      <sheetName val="Análisis_de_precios"/>
      <sheetName val="MC_SF_GAVIONES1"/>
      <sheetName val="ANEXO_71"/>
      <sheetName val="A__P__U_1"/>
      <sheetName val="Análisis_de_precios1"/>
      <sheetName val="MC_SF_GAVIONES4"/>
      <sheetName val="ANEXO_74"/>
      <sheetName val="A__P__U_4"/>
      <sheetName val="Análisis_de_precios4"/>
      <sheetName val="MC_SF_GAVIONES2"/>
      <sheetName val="ANEXO_72"/>
      <sheetName val="A__P__U_2"/>
      <sheetName val="Análisis_de_precios2"/>
      <sheetName val="MC_SF_GAVIONES3"/>
      <sheetName val="ANEXO_73"/>
      <sheetName val="A__P__U_3"/>
      <sheetName val="Análisis_de_precios3"/>
      <sheetName val="MC_SF_GAVIONES5"/>
      <sheetName val="ANEXO_75"/>
      <sheetName val="A__P__U_5"/>
      <sheetName val="Análisis_de_precios5"/>
      <sheetName val="calidad"/>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otros"/>
      <sheetName val="ANEXO 7"/>
      <sheetName val="Macro1"/>
      <sheetName val="VARIABLES"/>
      <sheetName val="ARBOL DE PROBLEMAS final"/>
      <sheetName val="IDENTIFICACION DEL PROBLEMA fin"/>
      <sheetName val="OBJETIVOS FINALES"/>
      <sheetName val="ESTRUCTURA DE PROYECTO"/>
      <sheetName val="OBJETIVOS ESPECIFICOS final"/>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Datos"/>
      <sheetName val="Jor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2">
          <cell r="R2">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R2">
            <v>0</v>
          </cell>
        </row>
      </sheetData>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row r="2">
          <cell r="R2">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 val="Res-Accide-10"/>
    </sheetNames>
    <definedNames>
      <definedName name="absc"/>
    </definedNames>
    <sheetDataSet>
      <sheetData sheetId="0"/>
      <sheetData sheetId="1" refreshError="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 val="calculation"/>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RESUPUESTO "/>
      <sheetName val="Cuadrillas"/>
      <sheetName val="Equ"/>
      <sheetName val="Trans"/>
      <sheetName val="Mat"/>
      <sheetName val="Salarios"/>
      <sheetName val="Civil work"/>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 BASE"/>
      <sheetName val="310 B  (2)"/>
      <sheetName val="\\Pc1\E\AMV-3005-2005\ADMON GRU"/>
      <sheetName val="FLUJOS"/>
      <sheetName val="LISTADO APU"/>
      <sheetName val="1_Preliminares"/>
      <sheetName val="Insumos"/>
      <sheetName val="M.Obra"/>
      <sheetName val="BASE"/>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Personalizar"/>
      <sheetName val="APU_PART2"/>
      <sheetName val="A__P__U_2"/>
      <sheetName val="Análisis_de_precios"/>
      <sheetName val="Analisis_de_Precios_Unitarios_2"/>
      <sheetName val="ESTADO_RED"/>
      <sheetName val="GENERALIDADES_"/>
      <sheetName val="A__P__U_3"/>
      <sheetName val="CIRCUITOS CODENS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PESO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BASES"/>
      <sheetName val="Hoja1"/>
      <sheetName val="MC SF GAVIONES"/>
      <sheetName val="civ_roma"/>
      <sheetName val="Sheet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 val="LSAL"/>
      <sheetName val="LIQUIDACION"/>
      <sheetName val="NOMINA"/>
      <sheetName val="Presupuesto Total"/>
      <sheetName val="Distanc"/>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EBI-1"/>
      <sheetName val="PresuV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1">
          <cell r="A1" t="str">
            <v>Empresa: CONSORCIO MUSEO DE ARTE</v>
          </cell>
        </row>
      </sheetData>
      <sheetData sheetId="123"/>
      <sheetData sheetId="124"/>
      <sheetData sheetId="125"/>
      <sheetData sheetId="126"/>
      <sheetData sheetId="127"/>
      <sheetData sheetId="128"/>
      <sheetData sheetId="129"/>
      <sheetData sheetId="130"/>
      <sheetData sheetId="131" refreshError="1"/>
      <sheetData sheetId="13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210.2.2"/>
      <sheetName val="CONFIS"/>
      <sheetName val="Hoja2"/>
      <sheetName val="DATOS CONTRATO"/>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TARIF2002"/>
      <sheetName val="steel"/>
      <sheetName val="Circuitos"/>
      <sheetName val="Hoja3"/>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PROGRAMACION "/>
      <sheetName val="Hoja1"/>
      <sheetName val="Itemes_Renovación"/>
      <sheetName val="BASE"/>
      <sheetName val="PROGRAMACION_"/>
      <sheetName val="IV. MANO DE OBRA"/>
      <sheetName val="listado apu"/>
      <sheetName val="perfil"/>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PESOS_%"/>
      <sheetName val="TIPO_P3"/>
      <sheetName val="INF_DIARIO"/>
      <sheetName val="INF_SAGA"/>
      <sheetName val="C-3_ACTA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Estructura"/>
      <sheetName val="Hoja1"/>
      <sheetName val="GENERALIDADES "/>
      <sheetName val="Info-Portaf"/>
      <sheetName val="Datos"/>
      <sheetName val="precios-básicos2002"/>
      <sheetName val="ITEMS"/>
      <sheetName val="GENERALIDADES_"/>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sheetData sheetId="50" refreshError="1"/>
      <sheetData sheetId="51" refreshError="1"/>
      <sheetData sheetId="52" refreshError="1"/>
      <sheetData sheetId="53"/>
      <sheetData sheetId="5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ow r="2">
          <cell r="A2" t="str">
            <v>MUNICIPIO DE SONSON ANTIOQUIA</v>
          </cell>
        </row>
      </sheetData>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INS"/>
      <sheetName val="Ppto"/>
      <sheetName val="Plan auditoría"/>
      <sheetName val="Análisis de precios"/>
      <sheetName val="FIBRA ÓPTICA"/>
      <sheetName val="Formulas"/>
      <sheetName val="ELECTRICO"/>
      <sheetName val="Vuelta"/>
      <sheetName val="2103mar%20.xls"/>
      <sheetName val="Hoja1"/>
      <sheetName val="BASE"/>
      <sheetName val="1_Preliminares"/>
      <sheetName val="M.Obr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 val="UNITARIOS"/>
      <sheetName val="320_1"/>
      <sheetName val="330_2"/>
      <sheetName val="700_1"/>
      <sheetName val="basicos"/>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abla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PPTO ADICIONALES"/>
      <sheetName val="salarios"/>
      <sheetName val="PPTO_ADICIONALES"/>
      <sheetName val="PARA INFORM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2">
          <cell r="A2" t="str">
            <v>INVÍAS - TERRITORIAL CORDOBA - GRUPO 3</v>
          </cell>
        </row>
      </sheetData>
      <sheetData sheetId="84"/>
      <sheetData sheetId="85"/>
      <sheetData sheetId="86"/>
      <sheetData sheetId="87">
        <row r="2">
          <cell r="A2" t="str">
            <v>INVÍAS - TERRITORIAL CORDOBA - GRUPO 3</v>
          </cell>
        </row>
      </sheetData>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ow r="2">
          <cell r="A2" t="str">
            <v>INVÍAS - TERRITORIAL CORDOBA - GRUPO 3</v>
          </cell>
        </row>
      </sheetData>
      <sheetData sheetId="184">
        <row r="2">
          <cell r="A2" t="str">
            <v>INVÍAS - TERRITORIAL CORDOBA - GRUPO 3</v>
          </cell>
        </row>
      </sheetData>
      <sheetData sheetId="185">
        <row r="2">
          <cell r="A2" t="str">
            <v>INVÍAS - TERRITORIAL CORDOBA - GRUPO 3</v>
          </cell>
        </row>
      </sheetData>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ow r="2">
          <cell r="A2" t="str">
            <v>INVÍAS - TERRITORIAL CORDOBA - GRUPO 3</v>
          </cell>
        </row>
      </sheetData>
      <sheetData sheetId="236"/>
      <sheetData sheetId="237"/>
      <sheetData sheetId="238">
        <row r="2">
          <cell r="A2" t="str">
            <v>INVÍAS - TERRITORIAL CORDOBA - GRUPO 3</v>
          </cell>
        </row>
      </sheetData>
      <sheetData sheetId="239">
        <row r="2">
          <cell r="A2" t="str">
            <v>INVÍAS - TERRITORIAL CORDOBA - GRUPO 3</v>
          </cell>
        </row>
      </sheetData>
      <sheetData sheetId="240">
        <row r="2">
          <cell r="A2" t="str">
            <v>INVÍAS - TERRITORIAL CORDOBA - GRUPO 3</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ow r="2">
          <cell r="A2" t="str">
            <v>INVÍAS - TERRITORIAL CORDOBA - GRUPO 3</v>
          </cell>
        </row>
      </sheetData>
      <sheetData sheetId="288"/>
      <sheetData sheetId="289"/>
      <sheetData sheetId="290">
        <row r="2">
          <cell r="A2" t="str">
            <v>INVÍAS - TERRITORIAL CORDOBA - GRUPO 3</v>
          </cell>
        </row>
      </sheetData>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2">
          <cell r="A2" t="str">
            <v>INVÍAS - TERRITORIAL CORDOBA - GRUPO 3</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row r="2">
          <cell r="A2" t="str">
            <v>VIGENTE 2019</v>
          </cell>
        </row>
      </sheetData>
      <sheetData sheetId="498"/>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refreshError="1"/>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refreshError="1"/>
      <sheetData sheetId="650" refreshError="1"/>
      <sheetData sheetId="651"/>
      <sheetData sheetId="652" refreshError="1"/>
      <sheetData sheetId="653" refreshError="1"/>
      <sheetData sheetId="654"/>
      <sheetData sheetId="655"/>
      <sheetData sheetId="656"/>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ow r="2">
          <cell r="A2">
            <v>0</v>
          </cell>
        </row>
      </sheetData>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refreshError="1"/>
      <sheetData sheetId="741" refreshError="1"/>
      <sheetData sheetId="742"/>
      <sheetData sheetId="743">
        <row r="2">
          <cell r="B2">
            <v>0</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Análisis de precios"/>
      <sheetName val="todos"/>
      <sheetName val="LISTADO OBRAS"/>
      <sheetName val="Dto Equip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 Renovación"/>
      <sheetName val="AC2-AG96"/>
      <sheetName val="Formulario N° 4"/>
      <sheetName val="MATERIALES"/>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 val="LISTA DE PRECI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 val="PRECIOS"/>
      <sheetName val="MATERIALE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CALC PROD MENSUAL"/>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inpermeabOTRO"/>
      <sheetName val="Formato 10 Exp pers DIREC"/>
      <sheetName val="Formato 10 Exp pers RESID"/>
      <sheetName val="Formato 10 Exp pers INSP"/>
      <sheetName val="Formato 10 Exp pers HESQ"/>
      <sheetName val="Formato 14 - certif de cont ROF"/>
      <sheetName val="Formato 14 - certif de cont PEP"/>
      <sheetName val="Formato 15 - Cap tec AHAN"/>
      <sheetName val="Formato 15 - Cap tec ROFC"/>
      <sheetName val="Formato 16 - Ctos en ejec ROFC"/>
      <sheetName val="Formato 16 - Ctos en ejec PEPP"/>
      <sheetName val="Formato 16 - Ctos en ejec AHAN"/>
      <sheetName val="Formato 18 - Cap Organizaci ROF"/>
      <sheetName val="Formato 18 - Cap Organizaci PEP"/>
      <sheetName val="Formato 18 - Cap Organización A"/>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B2" t="str">
            <v>INFORME SEMANAL DE ACTIVIDADES</v>
          </cell>
        </row>
      </sheetData>
      <sheetData sheetId="72">
        <row r="2">
          <cell r="B2" t="str">
            <v>INFORME SEMANAL DE ACTIVIDADES</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Z2" t="str">
            <v xml:space="preserve">          ACERIA   M.C.C.</v>
          </cell>
        </row>
      </sheetData>
      <sheetData sheetId="83">
        <row r="2">
          <cell r="BZ2" t="str">
            <v xml:space="preserve">          ACERIA   M.C.C.</v>
          </cell>
        </row>
      </sheetData>
      <sheetData sheetId="84">
        <row r="2">
          <cell r="BZ2" t="str">
            <v xml:space="preserve">          ACERIA   M.C.C.</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ow r="2">
          <cell r="BZ2" t="str">
            <v xml:space="preserve">          ACERIA   M.C.C.</v>
          </cell>
        </row>
      </sheetData>
      <sheetData sheetId="156" refreshError="1"/>
      <sheetData sheetId="157" refreshError="1"/>
      <sheetData sheetId="158">
        <row r="2">
          <cell r="BZ2" t="str">
            <v xml:space="preserve">          ACERIA   M.C.C.</v>
          </cell>
        </row>
      </sheetData>
      <sheetData sheetId="159">
        <row r="2">
          <cell r="BZ2" t="str">
            <v xml:space="preserve">          ACERIA   M.C.C.</v>
          </cell>
        </row>
      </sheetData>
      <sheetData sheetId="160">
        <row r="2">
          <cell r="BZ2" t="str">
            <v xml:space="preserve">          ACERIA   M.C.C.</v>
          </cell>
        </row>
      </sheetData>
      <sheetData sheetId="161" refreshError="1"/>
      <sheetData sheetId="162" refreshError="1"/>
      <sheetData sheetId="163" refreshError="1"/>
      <sheetData sheetId="164">
        <row r="2">
          <cell r="BZ2" t="str">
            <v xml:space="preserve">          ACERIA   M.C.C.</v>
          </cell>
        </row>
      </sheetData>
      <sheetData sheetId="165"/>
      <sheetData sheetId="166">
        <row r="2">
          <cell r="BZ2" t="str">
            <v xml:space="preserve">          ACERIA   M.C.C.</v>
          </cell>
        </row>
      </sheetData>
      <sheetData sheetId="167">
        <row r="2">
          <cell r="BZ2" t="str">
            <v xml:space="preserve">          ACERIA   M.C.C.</v>
          </cell>
        </row>
      </sheetData>
      <sheetData sheetId="168">
        <row r="2">
          <cell r="BZ2" t="str">
            <v xml:space="preserve">          ACERIA   M.C.C.</v>
          </cell>
        </row>
      </sheetData>
      <sheetData sheetId="169"/>
      <sheetData sheetId="170">
        <row r="2">
          <cell r="BZ2" t="str">
            <v xml:space="preserve">          ACERIA   M.C.C.</v>
          </cell>
        </row>
      </sheetData>
      <sheetData sheetId="171">
        <row r="2">
          <cell r="BZ2" t="str">
            <v xml:space="preserve">          ACERIA   M.C.C.</v>
          </cell>
        </row>
      </sheetData>
      <sheetData sheetId="172"/>
      <sheetData sheetId="173">
        <row r="2">
          <cell r="BZ2" t="str">
            <v xml:space="preserve">          ACERIA   M.C.C.</v>
          </cell>
        </row>
      </sheetData>
      <sheetData sheetId="174" refreshError="1"/>
      <sheetData sheetId="175" refreshError="1"/>
      <sheetData sheetId="176" refreshError="1"/>
      <sheetData sheetId="177" refreshError="1"/>
      <sheetData sheetId="178" refreshError="1"/>
      <sheetData sheetId="179" refreshError="1"/>
      <sheetData sheetId="180">
        <row r="2">
          <cell r="BZ2" t="str">
            <v xml:space="preserve">          ACERIA   M.C.C.</v>
          </cell>
        </row>
      </sheetData>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refreshError="1"/>
      <sheetData sheetId="267" refreshError="1"/>
      <sheetData sheetId="268"/>
      <sheetData sheetId="269"/>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PESO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BASES"/>
      <sheetName val="Hoja1"/>
      <sheetName val="MC SF GAVIONES"/>
      <sheetName val="civ_roma"/>
      <sheetName val="Sheet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Lp"/>
      <sheetName val="5. ELECTRICO"/>
      <sheetName val="A.P.U"/>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ISTA DE PRECIOS"/>
      <sheetName val="062"/>
      <sheetName val="Listado"/>
      <sheetName val="skj452"/>
      <sheetName val="ita878"/>
      <sheetName val="aea-944"/>
      <sheetName val="dub-823"/>
      <sheetName val="gpi 526"/>
      <sheetName val="xxj617"/>
      <sheetName val="sng_855"/>
      <sheetName val="vea 374"/>
      <sheetName val="hfb024"/>
      <sheetName val="paj825"/>
      <sheetName val="TODAS"/>
      <sheetName val="FINANC"/>
      <sheetName val="GCB2000"/>
      <sheetName val=" Liquidacion de Obra por Tramos"/>
      <sheetName val="FORMULA"/>
      <sheetName val="CLASIFICACION"/>
      <sheetName val="Presup_Cancha"/>
      <sheetName val="TRAPMO"/>
      <sheetName val="UNITARIOS"/>
      <sheetName val="THE"/>
      <sheetName val="ATHE"/>
      <sheetName val="BALANCE"/>
      <sheetName val="ITEMS NO REVISTOS"/>
      <sheetName val="APU ELECTRICOS"/>
      <sheetName val="CRA.MODI"/>
      <sheetName val="K16+000 AL K18+500"/>
      <sheetName val="K23+200 AL K24+700"/>
      <sheetName val="k18+500 AL K23+050"/>
      <sheetName val="Presupuesto PUENTE"/>
      <sheetName val="VOLUMENES (4)"/>
      <sheetName val="VOLUMENES (4SA)"/>
      <sheetName val="REC-COD,"/>
      <sheetName val="2,2,6,1 Pilotes 0,30"/>
      <sheetName val="OCTUBRE"/>
      <sheetName val="OBRAS SES"/>
      <sheetName val="NARIÑO"/>
      <sheetName val="Requisición1"/>
      <sheetName val="PERSONAL"/>
      <sheetName val="Tarifa MT"/>
      <sheetName val="Hoja2"/>
      <sheetName val="Cuadr."/>
      <sheetName val="PUNITARIOS PARA 241201 2S.xls"/>
      <sheetName val="Summary"/>
      <sheetName val="CODCONS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APU NO PREVISTO"/>
      <sheetName val="PPTA (3)"/>
      <sheetName val="PPTA (2)"/>
      <sheetName val="PPTA"/>
      <sheetName val="inst"/>
      <sheetName val="TABLAS"/>
      <sheetName val="mdo"/>
      <sheetName val="equip"/>
      <sheetName val="mat"/>
      <sheetName val="CIRCUITOS CODENSA"/>
      <sheetName val="materiales"/>
      <sheetName val="otros"/>
      <sheetName val="Poblacion"/>
      <sheetName val="CONT_ADI"/>
      <sheetName val="glvc"/>
      <sheetName val="SALARIOS"/>
      <sheetName val="CURVA"/>
      <sheetName val="CHINCHINA FINAL . A CEROS"/>
      <sheetName val="Memoria de calculo"/>
      <sheetName val="DEST. MEDIOS"/>
      <sheetName val="COMBUASF"/>
      <sheetName val="BALCRUDO"/>
      <sheetName val="CARGASPROC."/>
      <sheetName val="G L P  FINAL"/>
      <sheetName val="Proveedores y acreedores"/>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 val="INDICE"/>
      <sheetName val="APU"/>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48">
          <cell r="E48">
            <v>0</v>
          </cell>
        </row>
      </sheetData>
      <sheetData sheetId="153"/>
      <sheetData sheetId="154"/>
      <sheetData sheetId="155" refreshError="1"/>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sheetData sheetId="288"/>
      <sheetData sheetId="289" refreshError="1"/>
      <sheetData sheetId="290">
        <row r="48">
          <cell r="E48">
            <v>0</v>
          </cell>
        </row>
      </sheetData>
      <sheetData sheetId="291">
        <row r="48">
          <cell r="E48">
            <v>0</v>
          </cell>
        </row>
      </sheetData>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ow r="48">
          <cell r="E48">
            <v>0</v>
          </cell>
        </row>
      </sheetData>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ow r="48">
          <cell r="E48">
            <v>0</v>
          </cell>
        </row>
      </sheetData>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Lista APU"/>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 val="c2.5y2.6"/>
      <sheetName val="OBRAS S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SULTORIA"/>
      <sheetName val="ANEXO-SUM-ENSAYOS-CONSULT"/>
      <sheetName val="ENSAYOS-OBRA"/>
      <sheetName val="PAGO PROD- IMP-EYD-TOTAL"/>
      <sheetName val="AIU"/>
      <sheetName val="CONSOLIDADO PRESUPUESTO OFICIAL"/>
      <sheetName val="AIU "/>
      <sheetName val="COMPONENTE AMBIENTAL Y SST"/>
      <sheetName val="COMPONENTE SOCIAL"/>
      <sheetName val="COMPONENTE PMT"/>
      <sheetName val="DIAGNOSTICOS, E Y D"/>
    </sheetNames>
    <sheetDataSet>
      <sheetData sheetId="0"/>
      <sheetData sheetId="1"/>
      <sheetData sheetId="2"/>
      <sheetData sheetId="3"/>
      <sheetData sheetId="4"/>
      <sheetData sheetId="5"/>
      <sheetData sheetId="6">
        <row r="83">
          <cell r="J83">
            <v>0.26039999999999996</v>
          </cell>
        </row>
      </sheetData>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34F19-0F2F-4A0E-A876-2AE3E3F4D281}">
  <sheetPr>
    <tabColor rgb="FF92D050"/>
  </sheetPr>
  <dimension ref="A1:W114"/>
  <sheetViews>
    <sheetView showGridLines="0" tabSelected="1" topLeftCell="G95" zoomScale="95" zoomScaleNormal="95" workbookViewId="0">
      <selection activeCell="G92" sqref="G92"/>
    </sheetView>
  </sheetViews>
  <sheetFormatPr baseColWidth="10" defaultRowHeight="14"/>
  <cols>
    <col min="1" max="2" width="3.453125" style="295" customWidth="1"/>
    <col min="3" max="3" width="8.7265625" style="295" customWidth="1"/>
    <col min="4" max="4" width="12.81640625" style="295" customWidth="1"/>
    <col min="5" max="5" width="6.81640625" style="295" customWidth="1"/>
    <col min="6" max="6" width="23.453125" style="327" customWidth="1"/>
    <col min="7" max="7" width="8.81640625" style="295" customWidth="1"/>
    <col min="8" max="8" width="64.81640625" style="295" customWidth="1"/>
    <col min="9" max="9" width="8.7265625" style="295" customWidth="1"/>
    <col min="10" max="10" width="18.81640625" style="295" customWidth="1"/>
    <col min="11" max="11" width="23.81640625" style="295" customWidth="1"/>
    <col min="12" max="14" width="30" style="295" customWidth="1"/>
    <col min="15" max="15" width="3.26953125" style="295" customWidth="1"/>
    <col min="16" max="16" width="2.7265625" style="295" customWidth="1"/>
    <col min="17" max="17" width="32.26953125" style="295" customWidth="1"/>
    <col min="18" max="18" width="35" style="295" customWidth="1"/>
    <col min="19" max="19" width="11.453125" style="295"/>
    <col min="20" max="20" width="41.81640625" style="295" customWidth="1"/>
    <col min="21" max="256" width="11.453125" style="295"/>
    <col min="257" max="258" width="3.453125" style="295" customWidth="1"/>
    <col min="259" max="259" width="5.1796875" style="295" customWidth="1"/>
    <col min="260" max="260" width="12.81640625" style="295" customWidth="1"/>
    <col min="261" max="261" width="6.81640625" style="295" customWidth="1"/>
    <col min="262" max="262" width="23.453125" style="295" customWidth="1"/>
    <col min="263" max="263" width="8.81640625" style="295" customWidth="1"/>
    <col min="264" max="264" width="64.81640625" style="295" customWidth="1"/>
    <col min="265" max="265" width="8.7265625" style="295" customWidth="1"/>
    <col min="266" max="266" width="18.81640625" style="295" customWidth="1"/>
    <col min="267" max="267" width="23.81640625" style="295" customWidth="1"/>
    <col min="268" max="270" width="30" style="295" customWidth="1"/>
    <col min="271" max="271" width="3.26953125" style="295" customWidth="1"/>
    <col min="272" max="272" width="2.7265625" style="295" customWidth="1"/>
    <col min="273" max="273" width="32.26953125" style="295" customWidth="1"/>
    <col min="274" max="274" width="35" style="295" customWidth="1"/>
    <col min="275" max="275" width="11.453125" style="295"/>
    <col min="276" max="276" width="41.81640625" style="295" customWidth="1"/>
    <col min="277" max="512" width="11.453125" style="295"/>
    <col min="513" max="514" width="3.453125" style="295" customWidth="1"/>
    <col min="515" max="515" width="5.1796875" style="295" customWidth="1"/>
    <col min="516" max="516" width="12.81640625" style="295" customWidth="1"/>
    <col min="517" max="517" width="6.81640625" style="295" customWidth="1"/>
    <col min="518" max="518" width="23.453125" style="295" customWidth="1"/>
    <col min="519" max="519" width="8.81640625" style="295" customWidth="1"/>
    <col min="520" max="520" width="64.81640625" style="295" customWidth="1"/>
    <col min="521" max="521" width="8.7265625" style="295" customWidth="1"/>
    <col min="522" max="522" width="18.81640625" style="295" customWidth="1"/>
    <col min="523" max="523" width="23.81640625" style="295" customWidth="1"/>
    <col min="524" max="526" width="30" style="295" customWidth="1"/>
    <col min="527" max="527" width="3.26953125" style="295" customWidth="1"/>
    <col min="528" max="528" width="2.7265625" style="295" customWidth="1"/>
    <col min="529" max="529" width="32.26953125" style="295" customWidth="1"/>
    <col min="530" max="530" width="35" style="295" customWidth="1"/>
    <col min="531" max="531" width="11.453125" style="295"/>
    <col min="532" max="532" width="41.81640625" style="295" customWidth="1"/>
    <col min="533" max="768" width="11.453125" style="295"/>
    <col min="769" max="770" width="3.453125" style="295" customWidth="1"/>
    <col min="771" max="771" width="5.1796875" style="295" customWidth="1"/>
    <col min="772" max="772" width="12.81640625" style="295" customWidth="1"/>
    <col min="773" max="773" width="6.81640625" style="295" customWidth="1"/>
    <col min="774" max="774" width="23.453125" style="295" customWidth="1"/>
    <col min="775" max="775" width="8.81640625" style="295" customWidth="1"/>
    <col min="776" max="776" width="64.81640625" style="295" customWidth="1"/>
    <col min="777" max="777" width="8.7265625" style="295" customWidth="1"/>
    <col min="778" max="778" width="18.81640625" style="295" customWidth="1"/>
    <col min="779" max="779" width="23.81640625" style="295" customWidth="1"/>
    <col min="780" max="782" width="30" style="295" customWidth="1"/>
    <col min="783" max="783" width="3.26953125" style="295" customWidth="1"/>
    <col min="784" max="784" width="2.7265625" style="295" customWidth="1"/>
    <col min="785" max="785" width="32.26953125" style="295" customWidth="1"/>
    <col min="786" max="786" width="35" style="295" customWidth="1"/>
    <col min="787" max="787" width="11.453125" style="295"/>
    <col min="788" max="788" width="41.81640625" style="295" customWidth="1"/>
    <col min="789" max="1024" width="11.453125" style="295"/>
    <col min="1025" max="1026" width="3.453125" style="295" customWidth="1"/>
    <col min="1027" max="1027" width="5.1796875" style="295" customWidth="1"/>
    <col min="1028" max="1028" width="12.81640625" style="295" customWidth="1"/>
    <col min="1029" max="1029" width="6.81640625" style="295" customWidth="1"/>
    <col min="1030" max="1030" width="23.453125" style="295" customWidth="1"/>
    <col min="1031" max="1031" width="8.81640625" style="295" customWidth="1"/>
    <col min="1032" max="1032" width="64.81640625" style="295" customWidth="1"/>
    <col min="1033" max="1033" width="8.7265625" style="295" customWidth="1"/>
    <col min="1034" max="1034" width="18.81640625" style="295" customWidth="1"/>
    <col min="1035" max="1035" width="23.81640625" style="295" customWidth="1"/>
    <col min="1036" max="1038" width="30" style="295" customWidth="1"/>
    <col min="1039" max="1039" width="3.26953125" style="295" customWidth="1"/>
    <col min="1040" max="1040" width="2.7265625" style="295" customWidth="1"/>
    <col min="1041" max="1041" width="32.26953125" style="295" customWidth="1"/>
    <col min="1042" max="1042" width="35" style="295" customWidth="1"/>
    <col min="1043" max="1043" width="11.453125" style="295"/>
    <col min="1044" max="1044" width="41.81640625" style="295" customWidth="1"/>
    <col min="1045" max="1280" width="11.453125" style="295"/>
    <col min="1281" max="1282" width="3.453125" style="295" customWidth="1"/>
    <col min="1283" max="1283" width="5.1796875" style="295" customWidth="1"/>
    <col min="1284" max="1284" width="12.81640625" style="295" customWidth="1"/>
    <col min="1285" max="1285" width="6.81640625" style="295" customWidth="1"/>
    <col min="1286" max="1286" width="23.453125" style="295" customWidth="1"/>
    <col min="1287" max="1287" width="8.81640625" style="295" customWidth="1"/>
    <col min="1288" max="1288" width="64.81640625" style="295" customWidth="1"/>
    <col min="1289" max="1289" width="8.7265625" style="295" customWidth="1"/>
    <col min="1290" max="1290" width="18.81640625" style="295" customWidth="1"/>
    <col min="1291" max="1291" width="23.81640625" style="295" customWidth="1"/>
    <col min="1292" max="1294" width="30" style="295" customWidth="1"/>
    <col min="1295" max="1295" width="3.26953125" style="295" customWidth="1"/>
    <col min="1296" max="1296" width="2.7265625" style="295" customWidth="1"/>
    <col min="1297" max="1297" width="32.26953125" style="295" customWidth="1"/>
    <col min="1298" max="1298" width="35" style="295" customWidth="1"/>
    <col min="1299" max="1299" width="11.453125" style="295"/>
    <col min="1300" max="1300" width="41.81640625" style="295" customWidth="1"/>
    <col min="1301" max="1536" width="11.453125" style="295"/>
    <col min="1537" max="1538" width="3.453125" style="295" customWidth="1"/>
    <col min="1539" max="1539" width="5.1796875" style="295" customWidth="1"/>
    <col min="1540" max="1540" width="12.81640625" style="295" customWidth="1"/>
    <col min="1541" max="1541" width="6.81640625" style="295" customWidth="1"/>
    <col min="1542" max="1542" width="23.453125" style="295" customWidth="1"/>
    <col min="1543" max="1543" width="8.81640625" style="295" customWidth="1"/>
    <col min="1544" max="1544" width="64.81640625" style="295" customWidth="1"/>
    <col min="1545" max="1545" width="8.7265625" style="295" customWidth="1"/>
    <col min="1546" max="1546" width="18.81640625" style="295" customWidth="1"/>
    <col min="1547" max="1547" width="23.81640625" style="295" customWidth="1"/>
    <col min="1548" max="1550" width="30" style="295" customWidth="1"/>
    <col min="1551" max="1551" width="3.26953125" style="295" customWidth="1"/>
    <col min="1552" max="1552" width="2.7265625" style="295" customWidth="1"/>
    <col min="1553" max="1553" width="32.26953125" style="295" customWidth="1"/>
    <col min="1554" max="1554" width="35" style="295" customWidth="1"/>
    <col min="1555" max="1555" width="11.453125" style="295"/>
    <col min="1556" max="1556" width="41.81640625" style="295" customWidth="1"/>
    <col min="1557" max="1792" width="11.453125" style="295"/>
    <col min="1793" max="1794" width="3.453125" style="295" customWidth="1"/>
    <col min="1795" max="1795" width="5.1796875" style="295" customWidth="1"/>
    <col min="1796" max="1796" width="12.81640625" style="295" customWidth="1"/>
    <col min="1797" max="1797" width="6.81640625" style="295" customWidth="1"/>
    <col min="1798" max="1798" width="23.453125" style="295" customWidth="1"/>
    <col min="1799" max="1799" width="8.81640625" style="295" customWidth="1"/>
    <col min="1800" max="1800" width="64.81640625" style="295" customWidth="1"/>
    <col min="1801" max="1801" width="8.7265625" style="295" customWidth="1"/>
    <col min="1802" max="1802" width="18.81640625" style="295" customWidth="1"/>
    <col min="1803" max="1803" width="23.81640625" style="295" customWidth="1"/>
    <col min="1804" max="1806" width="30" style="295" customWidth="1"/>
    <col min="1807" max="1807" width="3.26953125" style="295" customWidth="1"/>
    <col min="1808" max="1808" width="2.7265625" style="295" customWidth="1"/>
    <col min="1809" max="1809" width="32.26953125" style="295" customWidth="1"/>
    <col min="1810" max="1810" width="35" style="295" customWidth="1"/>
    <col min="1811" max="1811" width="11.453125" style="295"/>
    <col min="1812" max="1812" width="41.81640625" style="295" customWidth="1"/>
    <col min="1813" max="2048" width="11.453125" style="295"/>
    <col min="2049" max="2050" width="3.453125" style="295" customWidth="1"/>
    <col min="2051" max="2051" width="5.1796875" style="295" customWidth="1"/>
    <col min="2052" max="2052" width="12.81640625" style="295" customWidth="1"/>
    <col min="2053" max="2053" width="6.81640625" style="295" customWidth="1"/>
    <col min="2054" max="2054" width="23.453125" style="295" customWidth="1"/>
    <col min="2055" max="2055" width="8.81640625" style="295" customWidth="1"/>
    <col min="2056" max="2056" width="64.81640625" style="295" customWidth="1"/>
    <col min="2057" max="2057" width="8.7265625" style="295" customWidth="1"/>
    <col min="2058" max="2058" width="18.81640625" style="295" customWidth="1"/>
    <col min="2059" max="2059" width="23.81640625" style="295" customWidth="1"/>
    <col min="2060" max="2062" width="30" style="295" customWidth="1"/>
    <col min="2063" max="2063" width="3.26953125" style="295" customWidth="1"/>
    <col min="2064" max="2064" width="2.7265625" style="295" customWidth="1"/>
    <col min="2065" max="2065" width="32.26953125" style="295" customWidth="1"/>
    <col min="2066" max="2066" width="35" style="295" customWidth="1"/>
    <col min="2067" max="2067" width="11.453125" style="295"/>
    <col min="2068" max="2068" width="41.81640625" style="295" customWidth="1"/>
    <col min="2069" max="2304" width="11.453125" style="295"/>
    <col min="2305" max="2306" width="3.453125" style="295" customWidth="1"/>
    <col min="2307" max="2307" width="5.1796875" style="295" customWidth="1"/>
    <col min="2308" max="2308" width="12.81640625" style="295" customWidth="1"/>
    <col min="2309" max="2309" width="6.81640625" style="295" customWidth="1"/>
    <col min="2310" max="2310" width="23.453125" style="295" customWidth="1"/>
    <col min="2311" max="2311" width="8.81640625" style="295" customWidth="1"/>
    <col min="2312" max="2312" width="64.81640625" style="295" customWidth="1"/>
    <col min="2313" max="2313" width="8.7265625" style="295" customWidth="1"/>
    <col min="2314" max="2314" width="18.81640625" style="295" customWidth="1"/>
    <col min="2315" max="2315" width="23.81640625" style="295" customWidth="1"/>
    <col min="2316" max="2318" width="30" style="295" customWidth="1"/>
    <col min="2319" max="2319" width="3.26953125" style="295" customWidth="1"/>
    <col min="2320" max="2320" width="2.7265625" style="295" customWidth="1"/>
    <col min="2321" max="2321" width="32.26953125" style="295" customWidth="1"/>
    <col min="2322" max="2322" width="35" style="295" customWidth="1"/>
    <col min="2323" max="2323" width="11.453125" style="295"/>
    <col min="2324" max="2324" width="41.81640625" style="295" customWidth="1"/>
    <col min="2325" max="2560" width="11.453125" style="295"/>
    <col min="2561" max="2562" width="3.453125" style="295" customWidth="1"/>
    <col min="2563" max="2563" width="5.1796875" style="295" customWidth="1"/>
    <col min="2564" max="2564" width="12.81640625" style="295" customWidth="1"/>
    <col min="2565" max="2565" width="6.81640625" style="295" customWidth="1"/>
    <col min="2566" max="2566" width="23.453125" style="295" customWidth="1"/>
    <col min="2567" max="2567" width="8.81640625" style="295" customWidth="1"/>
    <col min="2568" max="2568" width="64.81640625" style="295" customWidth="1"/>
    <col min="2569" max="2569" width="8.7265625" style="295" customWidth="1"/>
    <col min="2570" max="2570" width="18.81640625" style="295" customWidth="1"/>
    <col min="2571" max="2571" width="23.81640625" style="295" customWidth="1"/>
    <col min="2572" max="2574" width="30" style="295" customWidth="1"/>
    <col min="2575" max="2575" width="3.26953125" style="295" customWidth="1"/>
    <col min="2576" max="2576" width="2.7265625" style="295" customWidth="1"/>
    <col min="2577" max="2577" width="32.26953125" style="295" customWidth="1"/>
    <col min="2578" max="2578" width="35" style="295" customWidth="1"/>
    <col min="2579" max="2579" width="11.453125" style="295"/>
    <col min="2580" max="2580" width="41.81640625" style="295" customWidth="1"/>
    <col min="2581" max="2816" width="11.453125" style="295"/>
    <col min="2817" max="2818" width="3.453125" style="295" customWidth="1"/>
    <col min="2819" max="2819" width="5.1796875" style="295" customWidth="1"/>
    <col min="2820" max="2820" width="12.81640625" style="295" customWidth="1"/>
    <col min="2821" max="2821" width="6.81640625" style="295" customWidth="1"/>
    <col min="2822" max="2822" width="23.453125" style="295" customWidth="1"/>
    <col min="2823" max="2823" width="8.81640625" style="295" customWidth="1"/>
    <col min="2824" max="2824" width="64.81640625" style="295" customWidth="1"/>
    <col min="2825" max="2825" width="8.7265625" style="295" customWidth="1"/>
    <col min="2826" max="2826" width="18.81640625" style="295" customWidth="1"/>
    <col min="2827" max="2827" width="23.81640625" style="295" customWidth="1"/>
    <col min="2828" max="2830" width="30" style="295" customWidth="1"/>
    <col min="2831" max="2831" width="3.26953125" style="295" customWidth="1"/>
    <col min="2832" max="2832" width="2.7265625" style="295" customWidth="1"/>
    <col min="2833" max="2833" width="32.26953125" style="295" customWidth="1"/>
    <col min="2834" max="2834" width="35" style="295" customWidth="1"/>
    <col min="2835" max="2835" width="11.453125" style="295"/>
    <col min="2836" max="2836" width="41.81640625" style="295" customWidth="1"/>
    <col min="2837" max="3072" width="11.453125" style="295"/>
    <col min="3073" max="3074" width="3.453125" style="295" customWidth="1"/>
    <col min="3075" max="3075" width="5.1796875" style="295" customWidth="1"/>
    <col min="3076" max="3076" width="12.81640625" style="295" customWidth="1"/>
    <col min="3077" max="3077" width="6.81640625" style="295" customWidth="1"/>
    <col min="3078" max="3078" width="23.453125" style="295" customWidth="1"/>
    <col min="3079" max="3079" width="8.81640625" style="295" customWidth="1"/>
    <col min="3080" max="3080" width="64.81640625" style="295" customWidth="1"/>
    <col min="3081" max="3081" width="8.7265625" style="295" customWidth="1"/>
    <col min="3082" max="3082" width="18.81640625" style="295" customWidth="1"/>
    <col min="3083" max="3083" width="23.81640625" style="295" customWidth="1"/>
    <col min="3084" max="3086" width="30" style="295" customWidth="1"/>
    <col min="3087" max="3087" width="3.26953125" style="295" customWidth="1"/>
    <col min="3088" max="3088" width="2.7265625" style="295" customWidth="1"/>
    <col min="3089" max="3089" width="32.26953125" style="295" customWidth="1"/>
    <col min="3090" max="3090" width="35" style="295" customWidth="1"/>
    <col min="3091" max="3091" width="11.453125" style="295"/>
    <col min="3092" max="3092" width="41.81640625" style="295" customWidth="1"/>
    <col min="3093" max="3328" width="11.453125" style="295"/>
    <col min="3329" max="3330" width="3.453125" style="295" customWidth="1"/>
    <col min="3331" max="3331" width="5.1796875" style="295" customWidth="1"/>
    <col min="3332" max="3332" width="12.81640625" style="295" customWidth="1"/>
    <col min="3333" max="3333" width="6.81640625" style="295" customWidth="1"/>
    <col min="3334" max="3334" width="23.453125" style="295" customWidth="1"/>
    <col min="3335" max="3335" width="8.81640625" style="295" customWidth="1"/>
    <col min="3336" max="3336" width="64.81640625" style="295" customWidth="1"/>
    <col min="3337" max="3337" width="8.7265625" style="295" customWidth="1"/>
    <col min="3338" max="3338" width="18.81640625" style="295" customWidth="1"/>
    <col min="3339" max="3339" width="23.81640625" style="295" customWidth="1"/>
    <col min="3340" max="3342" width="30" style="295" customWidth="1"/>
    <col min="3343" max="3343" width="3.26953125" style="295" customWidth="1"/>
    <col min="3344" max="3344" width="2.7265625" style="295" customWidth="1"/>
    <col min="3345" max="3345" width="32.26953125" style="295" customWidth="1"/>
    <col min="3346" max="3346" width="35" style="295" customWidth="1"/>
    <col min="3347" max="3347" width="11.453125" style="295"/>
    <col min="3348" max="3348" width="41.81640625" style="295" customWidth="1"/>
    <col min="3349" max="3584" width="11.453125" style="295"/>
    <col min="3585" max="3586" width="3.453125" style="295" customWidth="1"/>
    <col min="3587" max="3587" width="5.1796875" style="295" customWidth="1"/>
    <col min="3588" max="3588" width="12.81640625" style="295" customWidth="1"/>
    <col min="3589" max="3589" width="6.81640625" style="295" customWidth="1"/>
    <col min="3590" max="3590" width="23.453125" style="295" customWidth="1"/>
    <col min="3591" max="3591" width="8.81640625" style="295" customWidth="1"/>
    <col min="3592" max="3592" width="64.81640625" style="295" customWidth="1"/>
    <col min="3593" max="3593" width="8.7265625" style="295" customWidth="1"/>
    <col min="3594" max="3594" width="18.81640625" style="295" customWidth="1"/>
    <col min="3595" max="3595" width="23.81640625" style="295" customWidth="1"/>
    <col min="3596" max="3598" width="30" style="295" customWidth="1"/>
    <col min="3599" max="3599" width="3.26953125" style="295" customWidth="1"/>
    <col min="3600" max="3600" width="2.7265625" style="295" customWidth="1"/>
    <col min="3601" max="3601" width="32.26953125" style="295" customWidth="1"/>
    <col min="3602" max="3602" width="35" style="295" customWidth="1"/>
    <col min="3603" max="3603" width="11.453125" style="295"/>
    <col min="3604" max="3604" width="41.81640625" style="295" customWidth="1"/>
    <col min="3605" max="3840" width="11.453125" style="295"/>
    <col min="3841" max="3842" width="3.453125" style="295" customWidth="1"/>
    <col min="3843" max="3843" width="5.1796875" style="295" customWidth="1"/>
    <col min="3844" max="3844" width="12.81640625" style="295" customWidth="1"/>
    <col min="3845" max="3845" width="6.81640625" style="295" customWidth="1"/>
    <col min="3846" max="3846" width="23.453125" style="295" customWidth="1"/>
    <col min="3847" max="3847" width="8.81640625" style="295" customWidth="1"/>
    <col min="3848" max="3848" width="64.81640625" style="295" customWidth="1"/>
    <col min="3849" max="3849" width="8.7265625" style="295" customWidth="1"/>
    <col min="3850" max="3850" width="18.81640625" style="295" customWidth="1"/>
    <col min="3851" max="3851" width="23.81640625" style="295" customWidth="1"/>
    <col min="3852" max="3854" width="30" style="295" customWidth="1"/>
    <col min="3855" max="3855" width="3.26953125" style="295" customWidth="1"/>
    <col min="3856" max="3856" width="2.7265625" style="295" customWidth="1"/>
    <col min="3857" max="3857" width="32.26953125" style="295" customWidth="1"/>
    <col min="3858" max="3858" width="35" style="295" customWidth="1"/>
    <col min="3859" max="3859" width="11.453125" style="295"/>
    <col min="3860" max="3860" width="41.81640625" style="295" customWidth="1"/>
    <col min="3861" max="4096" width="11.453125" style="295"/>
    <col min="4097" max="4098" width="3.453125" style="295" customWidth="1"/>
    <col min="4099" max="4099" width="5.1796875" style="295" customWidth="1"/>
    <col min="4100" max="4100" width="12.81640625" style="295" customWidth="1"/>
    <col min="4101" max="4101" width="6.81640625" style="295" customWidth="1"/>
    <col min="4102" max="4102" width="23.453125" style="295" customWidth="1"/>
    <col min="4103" max="4103" width="8.81640625" style="295" customWidth="1"/>
    <col min="4104" max="4104" width="64.81640625" style="295" customWidth="1"/>
    <col min="4105" max="4105" width="8.7265625" style="295" customWidth="1"/>
    <col min="4106" max="4106" width="18.81640625" style="295" customWidth="1"/>
    <col min="4107" max="4107" width="23.81640625" style="295" customWidth="1"/>
    <col min="4108" max="4110" width="30" style="295" customWidth="1"/>
    <col min="4111" max="4111" width="3.26953125" style="295" customWidth="1"/>
    <col min="4112" max="4112" width="2.7265625" style="295" customWidth="1"/>
    <col min="4113" max="4113" width="32.26953125" style="295" customWidth="1"/>
    <col min="4114" max="4114" width="35" style="295" customWidth="1"/>
    <col min="4115" max="4115" width="11.453125" style="295"/>
    <col min="4116" max="4116" width="41.81640625" style="295" customWidth="1"/>
    <col min="4117" max="4352" width="11.453125" style="295"/>
    <col min="4353" max="4354" width="3.453125" style="295" customWidth="1"/>
    <col min="4355" max="4355" width="5.1796875" style="295" customWidth="1"/>
    <col min="4356" max="4356" width="12.81640625" style="295" customWidth="1"/>
    <col min="4357" max="4357" width="6.81640625" style="295" customWidth="1"/>
    <col min="4358" max="4358" width="23.453125" style="295" customWidth="1"/>
    <col min="4359" max="4359" width="8.81640625" style="295" customWidth="1"/>
    <col min="4360" max="4360" width="64.81640625" style="295" customWidth="1"/>
    <col min="4361" max="4361" width="8.7265625" style="295" customWidth="1"/>
    <col min="4362" max="4362" width="18.81640625" style="295" customWidth="1"/>
    <col min="4363" max="4363" width="23.81640625" style="295" customWidth="1"/>
    <col min="4364" max="4366" width="30" style="295" customWidth="1"/>
    <col min="4367" max="4367" width="3.26953125" style="295" customWidth="1"/>
    <col min="4368" max="4368" width="2.7265625" style="295" customWidth="1"/>
    <col min="4369" max="4369" width="32.26953125" style="295" customWidth="1"/>
    <col min="4370" max="4370" width="35" style="295" customWidth="1"/>
    <col min="4371" max="4371" width="11.453125" style="295"/>
    <col min="4372" max="4372" width="41.81640625" style="295" customWidth="1"/>
    <col min="4373" max="4608" width="11.453125" style="295"/>
    <col min="4609" max="4610" width="3.453125" style="295" customWidth="1"/>
    <col min="4611" max="4611" width="5.1796875" style="295" customWidth="1"/>
    <col min="4612" max="4612" width="12.81640625" style="295" customWidth="1"/>
    <col min="4613" max="4613" width="6.81640625" style="295" customWidth="1"/>
    <col min="4614" max="4614" width="23.453125" style="295" customWidth="1"/>
    <col min="4615" max="4615" width="8.81640625" style="295" customWidth="1"/>
    <col min="4616" max="4616" width="64.81640625" style="295" customWidth="1"/>
    <col min="4617" max="4617" width="8.7265625" style="295" customWidth="1"/>
    <col min="4618" max="4618" width="18.81640625" style="295" customWidth="1"/>
    <col min="4619" max="4619" width="23.81640625" style="295" customWidth="1"/>
    <col min="4620" max="4622" width="30" style="295" customWidth="1"/>
    <col min="4623" max="4623" width="3.26953125" style="295" customWidth="1"/>
    <col min="4624" max="4624" width="2.7265625" style="295" customWidth="1"/>
    <col min="4625" max="4625" width="32.26953125" style="295" customWidth="1"/>
    <col min="4626" max="4626" width="35" style="295" customWidth="1"/>
    <col min="4627" max="4627" width="11.453125" style="295"/>
    <col min="4628" max="4628" width="41.81640625" style="295" customWidth="1"/>
    <col min="4629" max="4864" width="11.453125" style="295"/>
    <col min="4865" max="4866" width="3.453125" style="295" customWidth="1"/>
    <col min="4867" max="4867" width="5.1796875" style="295" customWidth="1"/>
    <col min="4868" max="4868" width="12.81640625" style="295" customWidth="1"/>
    <col min="4869" max="4869" width="6.81640625" style="295" customWidth="1"/>
    <col min="4870" max="4870" width="23.453125" style="295" customWidth="1"/>
    <col min="4871" max="4871" width="8.81640625" style="295" customWidth="1"/>
    <col min="4872" max="4872" width="64.81640625" style="295" customWidth="1"/>
    <col min="4873" max="4873" width="8.7265625" style="295" customWidth="1"/>
    <col min="4874" max="4874" width="18.81640625" style="295" customWidth="1"/>
    <col min="4875" max="4875" width="23.81640625" style="295" customWidth="1"/>
    <col min="4876" max="4878" width="30" style="295" customWidth="1"/>
    <col min="4879" max="4879" width="3.26953125" style="295" customWidth="1"/>
    <col min="4880" max="4880" width="2.7265625" style="295" customWidth="1"/>
    <col min="4881" max="4881" width="32.26953125" style="295" customWidth="1"/>
    <col min="4882" max="4882" width="35" style="295" customWidth="1"/>
    <col min="4883" max="4883" width="11.453125" style="295"/>
    <col min="4884" max="4884" width="41.81640625" style="295" customWidth="1"/>
    <col min="4885" max="5120" width="11.453125" style="295"/>
    <col min="5121" max="5122" width="3.453125" style="295" customWidth="1"/>
    <col min="5123" max="5123" width="5.1796875" style="295" customWidth="1"/>
    <col min="5124" max="5124" width="12.81640625" style="295" customWidth="1"/>
    <col min="5125" max="5125" width="6.81640625" style="295" customWidth="1"/>
    <col min="5126" max="5126" width="23.453125" style="295" customWidth="1"/>
    <col min="5127" max="5127" width="8.81640625" style="295" customWidth="1"/>
    <col min="5128" max="5128" width="64.81640625" style="295" customWidth="1"/>
    <col min="5129" max="5129" width="8.7265625" style="295" customWidth="1"/>
    <col min="5130" max="5130" width="18.81640625" style="295" customWidth="1"/>
    <col min="5131" max="5131" width="23.81640625" style="295" customWidth="1"/>
    <col min="5132" max="5134" width="30" style="295" customWidth="1"/>
    <col min="5135" max="5135" width="3.26953125" style="295" customWidth="1"/>
    <col min="5136" max="5136" width="2.7265625" style="295" customWidth="1"/>
    <col min="5137" max="5137" width="32.26953125" style="295" customWidth="1"/>
    <col min="5138" max="5138" width="35" style="295" customWidth="1"/>
    <col min="5139" max="5139" width="11.453125" style="295"/>
    <col min="5140" max="5140" width="41.81640625" style="295" customWidth="1"/>
    <col min="5141" max="5376" width="11.453125" style="295"/>
    <col min="5377" max="5378" width="3.453125" style="295" customWidth="1"/>
    <col min="5379" max="5379" width="5.1796875" style="295" customWidth="1"/>
    <col min="5380" max="5380" width="12.81640625" style="295" customWidth="1"/>
    <col min="5381" max="5381" width="6.81640625" style="295" customWidth="1"/>
    <col min="5382" max="5382" width="23.453125" style="295" customWidth="1"/>
    <col min="5383" max="5383" width="8.81640625" style="295" customWidth="1"/>
    <col min="5384" max="5384" width="64.81640625" style="295" customWidth="1"/>
    <col min="5385" max="5385" width="8.7265625" style="295" customWidth="1"/>
    <col min="5386" max="5386" width="18.81640625" style="295" customWidth="1"/>
    <col min="5387" max="5387" width="23.81640625" style="295" customWidth="1"/>
    <col min="5388" max="5390" width="30" style="295" customWidth="1"/>
    <col min="5391" max="5391" width="3.26953125" style="295" customWidth="1"/>
    <col min="5392" max="5392" width="2.7265625" style="295" customWidth="1"/>
    <col min="5393" max="5393" width="32.26953125" style="295" customWidth="1"/>
    <col min="5394" max="5394" width="35" style="295" customWidth="1"/>
    <col min="5395" max="5395" width="11.453125" style="295"/>
    <col min="5396" max="5396" width="41.81640625" style="295" customWidth="1"/>
    <col min="5397" max="5632" width="11.453125" style="295"/>
    <col min="5633" max="5634" width="3.453125" style="295" customWidth="1"/>
    <col min="5635" max="5635" width="5.1796875" style="295" customWidth="1"/>
    <col min="5636" max="5636" width="12.81640625" style="295" customWidth="1"/>
    <col min="5637" max="5637" width="6.81640625" style="295" customWidth="1"/>
    <col min="5638" max="5638" width="23.453125" style="295" customWidth="1"/>
    <col min="5639" max="5639" width="8.81640625" style="295" customWidth="1"/>
    <col min="5640" max="5640" width="64.81640625" style="295" customWidth="1"/>
    <col min="5641" max="5641" width="8.7265625" style="295" customWidth="1"/>
    <col min="5642" max="5642" width="18.81640625" style="295" customWidth="1"/>
    <col min="5643" max="5643" width="23.81640625" style="295" customWidth="1"/>
    <col min="5644" max="5646" width="30" style="295" customWidth="1"/>
    <col min="5647" max="5647" width="3.26953125" style="295" customWidth="1"/>
    <col min="5648" max="5648" width="2.7265625" style="295" customWidth="1"/>
    <col min="5649" max="5649" width="32.26953125" style="295" customWidth="1"/>
    <col min="5650" max="5650" width="35" style="295" customWidth="1"/>
    <col min="5651" max="5651" width="11.453125" style="295"/>
    <col min="5652" max="5652" width="41.81640625" style="295" customWidth="1"/>
    <col min="5653" max="5888" width="11.453125" style="295"/>
    <col min="5889" max="5890" width="3.453125" style="295" customWidth="1"/>
    <col min="5891" max="5891" width="5.1796875" style="295" customWidth="1"/>
    <col min="5892" max="5892" width="12.81640625" style="295" customWidth="1"/>
    <col min="5893" max="5893" width="6.81640625" style="295" customWidth="1"/>
    <col min="5894" max="5894" width="23.453125" style="295" customWidth="1"/>
    <col min="5895" max="5895" width="8.81640625" style="295" customWidth="1"/>
    <col min="5896" max="5896" width="64.81640625" style="295" customWidth="1"/>
    <col min="5897" max="5897" width="8.7265625" style="295" customWidth="1"/>
    <col min="5898" max="5898" width="18.81640625" style="295" customWidth="1"/>
    <col min="5899" max="5899" width="23.81640625" style="295" customWidth="1"/>
    <col min="5900" max="5902" width="30" style="295" customWidth="1"/>
    <col min="5903" max="5903" width="3.26953125" style="295" customWidth="1"/>
    <col min="5904" max="5904" width="2.7265625" style="295" customWidth="1"/>
    <col min="5905" max="5905" width="32.26953125" style="295" customWidth="1"/>
    <col min="5906" max="5906" width="35" style="295" customWidth="1"/>
    <col min="5907" max="5907" width="11.453125" style="295"/>
    <col min="5908" max="5908" width="41.81640625" style="295" customWidth="1"/>
    <col min="5909" max="6144" width="11.453125" style="295"/>
    <col min="6145" max="6146" width="3.453125" style="295" customWidth="1"/>
    <col min="6147" max="6147" width="5.1796875" style="295" customWidth="1"/>
    <col min="6148" max="6148" width="12.81640625" style="295" customWidth="1"/>
    <col min="6149" max="6149" width="6.81640625" style="295" customWidth="1"/>
    <col min="6150" max="6150" width="23.453125" style="295" customWidth="1"/>
    <col min="6151" max="6151" width="8.81640625" style="295" customWidth="1"/>
    <col min="6152" max="6152" width="64.81640625" style="295" customWidth="1"/>
    <col min="6153" max="6153" width="8.7265625" style="295" customWidth="1"/>
    <col min="6154" max="6154" width="18.81640625" style="295" customWidth="1"/>
    <col min="6155" max="6155" width="23.81640625" style="295" customWidth="1"/>
    <col min="6156" max="6158" width="30" style="295" customWidth="1"/>
    <col min="6159" max="6159" width="3.26953125" style="295" customWidth="1"/>
    <col min="6160" max="6160" width="2.7265625" style="295" customWidth="1"/>
    <col min="6161" max="6161" width="32.26953125" style="295" customWidth="1"/>
    <col min="6162" max="6162" width="35" style="295" customWidth="1"/>
    <col min="6163" max="6163" width="11.453125" style="295"/>
    <col min="6164" max="6164" width="41.81640625" style="295" customWidth="1"/>
    <col min="6165" max="6400" width="11.453125" style="295"/>
    <col min="6401" max="6402" width="3.453125" style="295" customWidth="1"/>
    <col min="6403" max="6403" width="5.1796875" style="295" customWidth="1"/>
    <col min="6404" max="6404" width="12.81640625" style="295" customWidth="1"/>
    <col min="6405" max="6405" width="6.81640625" style="295" customWidth="1"/>
    <col min="6406" max="6406" width="23.453125" style="295" customWidth="1"/>
    <col min="6407" max="6407" width="8.81640625" style="295" customWidth="1"/>
    <col min="6408" max="6408" width="64.81640625" style="295" customWidth="1"/>
    <col min="6409" max="6409" width="8.7265625" style="295" customWidth="1"/>
    <col min="6410" max="6410" width="18.81640625" style="295" customWidth="1"/>
    <col min="6411" max="6411" width="23.81640625" style="295" customWidth="1"/>
    <col min="6412" max="6414" width="30" style="295" customWidth="1"/>
    <col min="6415" max="6415" width="3.26953125" style="295" customWidth="1"/>
    <col min="6416" max="6416" width="2.7265625" style="295" customWidth="1"/>
    <col min="6417" max="6417" width="32.26953125" style="295" customWidth="1"/>
    <col min="6418" max="6418" width="35" style="295" customWidth="1"/>
    <col min="6419" max="6419" width="11.453125" style="295"/>
    <col min="6420" max="6420" width="41.81640625" style="295" customWidth="1"/>
    <col min="6421" max="6656" width="11.453125" style="295"/>
    <col min="6657" max="6658" width="3.453125" style="295" customWidth="1"/>
    <col min="6659" max="6659" width="5.1796875" style="295" customWidth="1"/>
    <col min="6660" max="6660" width="12.81640625" style="295" customWidth="1"/>
    <col min="6661" max="6661" width="6.81640625" style="295" customWidth="1"/>
    <col min="6662" max="6662" width="23.453125" style="295" customWidth="1"/>
    <col min="6663" max="6663" width="8.81640625" style="295" customWidth="1"/>
    <col min="6664" max="6664" width="64.81640625" style="295" customWidth="1"/>
    <col min="6665" max="6665" width="8.7265625" style="295" customWidth="1"/>
    <col min="6666" max="6666" width="18.81640625" style="295" customWidth="1"/>
    <col min="6667" max="6667" width="23.81640625" style="295" customWidth="1"/>
    <col min="6668" max="6670" width="30" style="295" customWidth="1"/>
    <col min="6671" max="6671" width="3.26953125" style="295" customWidth="1"/>
    <col min="6672" max="6672" width="2.7265625" style="295" customWidth="1"/>
    <col min="6673" max="6673" width="32.26953125" style="295" customWidth="1"/>
    <col min="6674" max="6674" width="35" style="295" customWidth="1"/>
    <col min="6675" max="6675" width="11.453125" style="295"/>
    <col min="6676" max="6676" width="41.81640625" style="295" customWidth="1"/>
    <col min="6677" max="6912" width="11.453125" style="295"/>
    <col min="6913" max="6914" width="3.453125" style="295" customWidth="1"/>
    <col min="6915" max="6915" width="5.1796875" style="295" customWidth="1"/>
    <col min="6916" max="6916" width="12.81640625" style="295" customWidth="1"/>
    <col min="6917" max="6917" width="6.81640625" style="295" customWidth="1"/>
    <col min="6918" max="6918" width="23.453125" style="295" customWidth="1"/>
    <col min="6919" max="6919" width="8.81640625" style="295" customWidth="1"/>
    <col min="6920" max="6920" width="64.81640625" style="295" customWidth="1"/>
    <col min="6921" max="6921" width="8.7265625" style="295" customWidth="1"/>
    <col min="6922" max="6922" width="18.81640625" style="295" customWidth="1"/>
    <col min="6923" max="6923" width="23.81640625" style="295" customWidth="1"/>
    <col min="6924" max="6926" width="30" style="295" customWidth="1"/>
    <col min="6927" max="6927" width="3.26953125" style="295" customWidth="1"/>
    <col min="6928" max="6928" width="2.7265625" style="295" customWidth="1"/>
    <col min="6929" max="6929" width="32.26953125" style="295" customWidth="1"/>
    <col min="6930" max="6930" width="35" style="295" customWidth="1"/>
    <col min="6931" max="6931" width="11.453125" style="295"/>
    <col min="6932" max="6932" width="41.81640625" style="295" customWidth="1"/>
    <col min="6933" max="7168" width="11.453125" style="295"/>
    <col min="7169" max="7170" width="3.453125" style="295" customWidth="1"/>
    <col min="7171" max="7171" width="5.1796875" style="295" customWidth="1"/>
    <col min="7172" max="7172" width="12.81640625" style="295" customWidth="1"/>
    <col min="7173" max="7173" width="6.81640625" style="295" customWidth="1"/>
    <col min="7174" max="7174" width="23.453125" style="295" customWidth="1"/>
    <col min="7175" max="7175" width="8.81640625" style="295" customWidth="1"/>
    <col min="7176" max="7176" width="64.81640625" style="295" customWidth="1"/>
    <col min="7177" max="7177" width="8.7265625" style="295" customWidth="1"/>
    <col min="7178" max="7178" width="18.81640625" style="295" customWidth="1"/>
    <col min="7179" max="7179" width="23.81640625" style="295" customWidth="1"/>
    <col min="7180" max="7182" width="30" style="295" customWidth="1"/>
    <col min="7183" max="7183" width="3.26953125" style="295" customWidth="1"/>
    <col min="7184" max="7184" width="2.7265625" style="295" customWidth="1"/>
    <col min="7185" max="7185" width="32.26953125" style="295" customWidth="1"/>
    <col min="7186" max="7186" width="35" style="295" customWidth="1"/>
    <col min="7187" max="7187" width="11.453125" style="295"/>
    <col min="7188" max="7188" width="41.81640625" style="295" customWidth="1"/>
    <col min="7189" max="7424" width="11.453125" style="295"/>
    <col min="7425" max="7426" width="3.453125" style="295" customWidth="1"/>
    <col min="7427" max="7427" width="5.1796875" style="295" customWidth="1"/>
    <col min="7428" max="7428" width="12.81640625" style="295" customWidth="1"/>
    <col min="7429" max="7429" width="6.81640625" style="295" customWidth="1"/>
    <col min="7430" max="7430" width="23.453125" style="295" customWidth="1"/>
    <col min="7431" max="7431" width="8.81640625" style="295" customWidth="1"/>
    <col min="7432" max="7432" width="64.81640625" style="295" customWidth="1"/>
    <col min="7433" max="7433" width="8.7265625" style="295" customWidth="1"/>
    <col min="7434" max="7434" width="18.81640625" style="295" customWidth="1"/>
    <col min="7435" max="7435" width="23.81640625" style="295" customWidth="1"/>
    <col min="7436" max="7438" width="30" style="295" customWidth="1"/>
    <col min="7439" max="7439" width="3.26953125" style="295" customWidth="1"/>
    <col min="7440" max="7440" width="2.7265625" style="295" customWidth="1"/>
    <col min="7441" max="7441" width="32.26953125" style="295" customWidth="1"/>
    <col min="7442" max="7442" width="35" style="295" customWidth="1"/>
    <col min="7443" max="7443" width="11.453125" style="295"/>
    <col min="7444" max="7444" width="41.81640625" style="295" customWidth="1"/>
    <col min="7445" max="7680" width="11.453125" style="295"/>
    <col min="7681" max="7682" width="3.453125" style="295" customWidth="1"/>
    <col min="7683" max="7683" width="5.1796875" style="295" customWidth="1"/>
    <col min="7684" max="7684" width="12.81640625" style="295" customWidth="1"/>
    <col min="7685" max="7685" width="6.81640625" style="295" customWidth="1"/>
    <col min="7686" max="7686" width="23.453125" style="295" customWidth="1"/>
    <col min="7687" max="7687" width="8.81640625" style="295" customWidth="1"/>
    <col min="7688" max="7688" width="64.81640625" style="295" customWidth="1"/>
    <col min="7689" max="7689" width="8.7265625" style="295" customWidth="1"/>
    <col min="7690" max="7690" width="18.81640625" style="295" customWidth="1"/>
    <col min="7691" max="7691" width="23.81640625" style="295" customWidth="1"/>
    <col min="7692" max="7694" width="30" style="295" customWidth="1"/>
    <col min="7695" max="7695" width="3.26953125" style="295" customWidth="1"/>
    <col min="7696" max="7696" width="2.7265625" style="295" customWidth="1"/>
    <col min="7697" max="7697" width="32.26953125" style="295" customWidth="1"/>
    <col min="7698" max="7698" width="35" style="295" customWidth="1"/>
    <col min="7699" max="7699" width="11.453125" style="295"/>
    <col min="7700" max="7700" width="41.81640625" style="295" customWidth="1"/>
    <col min="7701" max="7936" width="11.453125" style="295"/>
    <col min="7937" max="7938" width="3.453125" style="295" customWidth="1"/>
    <col min="7939" max="7939" width="5.1796875" style="295" customWidth="1"/>
    <col min="7940" max="7940" width="12.81640625" style="295" customWidth="1"/>
    <col min="7941" max="7941" width="6.81640625" style="295" customWidth="1"/>
    <col min="7942" max="7942" width="23.453125" style="295" customWidth="1"/>
    <col min="7943" max="7943" width="8.81640625" style="295" customWidth="1"/>
    <col min="7944" max="7944" width="64.81640625" style="295" customWidth="1"/>
    <col min="7945" max="7945" width="8.7265625" style="295" customWidth="1"/>
    <col min="7946" max="7946" width="18.81640625" style="295" customWidth="1"/>
    <col min="7947" max="7947" width="23.81640625" style="295" customWidth="1"/>
    <col min="7948" max="7950" width="30" style="295" customWidth="1"/>
    <col min="7951" max="7951" width="3.26953125" style="295" customWidth="1"/>
    <col min="7952" max="7952" width="2.7265625" style="295" customWidth="1"/>
    <col min="7953" max="7953" width="32.26953125" style="295" customWidth="1"/>
    <col min="7954" max="7954" width="35" style="295" customWidth="1"/>
    <col min="7955" max="7955" width="11.453125" style="295"/>
    <col min="7956" max="7956" width="41.81640625" style="295" customWidth="1"/>
    <col min="7957" max="8192" width="11.453125" style="295"/>
    <col min="8193" max="8194" width="3.453125" style="295" customWidth="1"/>
    <col min="8195" max="8195" width="5.1796875" style="295" customWidth="1"/>
    <col min="8196" max="8196" width="12.81640625" style="295" customWidth="1"/>
    <col min="8197" max="8197" width="6.81640625" style="295" customWidth="1"/>
    <col min="8198" max="8198" width="23.453125" style="295" customWidth="1"/>
    <col min="8199" max="8199" width="8.81640625" style="295" customWidth="1"/>
    <col min="8200" max="8200" width="64.81640625" style="295" customWidth="1"/>
    <col min="8201" max="8201" width="8.7265625" style="295" customWidth="1"/>
    <col min="8202" max="8202" width="18.81640625" style="295" customWidth="1"/>
    <col min="8203" max="8203" width="23.81640625" style="295" customWidth="1"/>
    <col min="8204" max="8206" width="30" style="295" customWidth="1"/>
    <col min="8207" max="8207" width="3.26953125" style="295" customWidth="1"/>
    <col min="8208" max="8208" width="2.7265625" style="295" customWidth="1"/>
    <col min="8209" max="8209" width="32.26953125" style="295" customWidth="1"/>
    <col min="8210" max="8210" width="35" style="295" customWidth="1"/>
    <col min="8211" max="8211" width="11.453125" style="295"/>
    <col min="8212" max="8212" width="41.81640625" style="295" customWidth="1"/>
    <col min="8213" max="8448" width="11.453125" style="295"/>
    <col min="8449" max="8450" width="3.453125" style="295" customWidth="1"/>
    <col min="8451" max="8451" width="5.1796875" style="295" customWidth="1"/>
    <col min="8452" max="8452" width="12.81640625" style="295" customWidth="1"/>
    <col min="8453" max="8453" width="6.81640625" style="295" customWidth="1"/>
    <col min="8454" max="8454" width="23.453125" style="295" customWidth="1"/>
    <col min="8455" max="8455" width="8.81640625" style="295" customWidth="1"/>
    <col min="8456" max="8456" width="64.81640625" style="295" customWidth="1"/>
    <col min="8457" max="8457" width="8.7265625" style="295" customWidth="1"/>
    <col min="8458" max="8458" width="18.81640625" style="295" customWidth="1"/>
    <col min="8459" max="8459" width="23.81640625" style="295" customWidth="1"/>
    <col min="8460" max="8462" width="30" style="295" customWidth="1"/>
    <col min="8463" max="8463" width="3.26953125" style="295" customWidth="1"/>
    <col min="8464" max="8464" width="2.7265625" style="295" customWidth="1"/>
    <col min="8465" max="8465" width="32.26953125" style="295" customWidth="1"/>
    <col min="8466" max="8466" width="35" style="295" customWidth="1"/>
    <col min="8467" max="8467" width="11.453125" style="295"/>
    <col min="8468" max="8468" width="41.81640625" style="295" customWidth="1"/>
    <col min="8469" max="8704" width="11.453125" style="295"/>
    <col min="8705" max="8706" width="3.453125" style="295" customWidth="1"/>
    <col min="8707" max="8707" width="5.1796875" style="295" customWidth="1"/>
    <col min="8708" max="8708" width="12.81640625" style="295" customWidth="1"/>
    <col min="8709" max="8709" width="6.81640625" style="295" customWidth="1"/>
    <col min="8710" max="8710" width="23.453125" style="295" customWidth="1"/>
    <col min="8711" max="8711" width="8.81640625" style="295" customWidth="1"/>
    <col min="8712" max="8712" width="64.81640625" style="295" customWidth="1"/>
    <col min="8713" max="8713" width="8.7265625" style="295" customWidth="1"/>
    <col min="8714" max="8714" width="18.81640625" style="295" customWidth="1"/>
    <col min="8715" max="8715" width="23.81640625" style="295" customWidth="1"/>
    <col min="8716" max="8718" width="30" style="295" customWidth="1"/>
    <col min="8719" max="8719" width="3.26953125" style="295" customWidth="1"/>
    <col min="8720" max="8720" width="2.7265625" style="295" customWidth="1"/>
    <col min="8721" max="8721" width="32.26953125" style="295" customWidth="1"/>
    <col min="8722" max="8722" width="35" style="295" customWidth="1"/>
    <col min="8723" max="8723" width="11.453125" style="295"/>
    <col min="8724" max="8724" width="41.81640625" style="295" customWidth="1"/>
    <col min="8725" max="8960" width="11.453125" style="295"/>
    <col min="8961" max="8962" width="3.453125" style="295" customWidth="1"/>
    <col min="8963" max="8963" width="5.1796875" style="295" customWidth="1"/>
    <col min="8964" max="8964" width="12.81640625" style="295" customWidth="1"/>
    <col min="8965" max="8965" width="6.81640625" style="295" customWidth="1"/>
    <col min="8966" max="8966" width="23.453125" style="295" customWidth="1"/>
    <col min="8967" max="8967" width="8.81640625" style="295" customWidth="1"/>
    <col min="8968" max="8968" width="64.81640625" style="295" customWidth="1"/>
    <col min="8969" max="8969" width="8.7265625" style="295" customWidth="1"/>
    <col min="8970" max="8970" width="18.81640625" style="295" customWidth="1"/>
    <col min="8971" max="8971" width="23.81640625" style="295" customWidth="1"/>
    <col min="8972" max="8974" width="30" style="295" customWidth="1"/>
    <col min="8975" max="8975" width="3.26953125" style="295" customWidth="1"/>
    <col min="8976" max="8976" width="2.7265625" style="295" customWidth="1"/>
    <col min="8977" max="8977" width="32.26953125" style="295" customWidth="1"/>
    <col min="8978" max="8978" width="35" style="295" customWidth="1"/>
    <col min="8979" max="8979" width="11.453125" style="295"/>
    <col min="8980" max="8980" width="41.81640625" style="295" customWidth="1"/>
    <col min="8981" max="9216" width="11.453125" style="295"/>
    <col min="9217" max="9218" width="3.453125" style="295" customWidth="1"/>
    <col min="9219" max="9219" width="5.1796875" style="295" customWidth="1"/>
    <col min="9220" max="9220" width="12.81640625" style="295" customWidth="1"/>
    <col min="9221" max="9221" width="6.81640625" style="295" customWidth="1"/>
    <col min="9222" max="9222" width="23.453125" style="295" customWidth="1"/>
    <col min="9223" max="9223" width="8.81640625" style="295" customWidth="1"/>
    <col min="9224" max="9224" width="64.81640625" style="295" customWidth="1"/>
    <col min="9225" max="9225" width="8.7265625" style="295" customWidth="1"/>
    <col min="9226" max="9226" width="18.81640625" style="295" customWidth="1"/>
    <col min="9227" max="9227" width="23.81640625" style="295" customWidth="1"/>
    <col min="9228" max="9230" width="30" style="295" customWidth="1"/>
    <col min="9231" max="9231" width="3.26953125" style="295" customWidth="1"/>
    <col min="9232" max="9232" width="2.7265625" style="295" customWidth="1"/>
    <col min="9233" max="9233" width="32.26953125" style="295" customWidth="1"/>
    <col min="9234" max="9234" width="35" style="295" customWidth="1"/>
    <col min="9235" max="9235" width="11.453125" style="295"/>
    <col min="9236" max="9236" width="41.81640625" style="295" customWidth="1"/>
    <col min="9237" max="9472" width="11.453125" style="295"/>
    <col min="9473" max="9474" width="3.453125" style="295" customWidth="1"/>
    <col min="9475" max="9475" width="5.1796875" style="295" customWidth="1"/>
    <col min="9476" max="9476" width="12.81640625" style="295" customWidth="1"/>
    <col min="9477" max="9477" width="6.81640625" style="295" customWidth="1"/>
    <col min="9478" max="9478" width="23.453125" style="295" customWidth="1"/>
    <col min="9479" max="9479" width="8.81640625" style="295" customWidth="1"/>
    <col min="9480" max="9480" width="64.81640625" style="295" customWidth="1"/>
    <col min="9481" max="9481" width="8.7265625" style="295" customWidth="1"/>
    <col min="9482" max="9482" width="18.81640625" style="295" customWidth="1"/>
    <col min="9483" max="9483" width="23.81640625" style="295" customWidth="1"/>
    <col min="9484" max="9486" width="30" style="295" customWidth="1"/>
    <col min="9487" max="9487" width="3.26953125" style="295" customWidth="1"/>
    <col min="9488" max="9488" width="2.7265625" style="295" customWidth="1"/>
    <col min="9489" max="9489" width="32.26953125" style="295" customWidth="1"/>
    <col min="9490" max="9490" width="35" style="295" customWidth="1"/>
    <col min="9491" max="9491" width="11.453125" style="295"/>
    <col min="9492" max="9492" width="41.81640625" style="295" customWidth="1"/>
    <col min="9493" max="9728" width="11.453125" style="295"/>
    <col min="9729" max="9730" width="3.453125" style="295" customWidth="1"/>
    <col min="9731" max="9731" width="5.1796875" style="295" customWidth="1"/>
    <col min="9732" max="9732" width="12.81640625" style="295" customWidth="1"/>
    <col min="9733" max="9733" width="6.81640625" style="295" customWidth="1"/>
    <col min="9734" max="9734" width="23.453125" style="295" customWidth="1"/>
    <col min="9735" max="9735" width="8.81640625" style="295" customWidth="1"/>
    <col min="9736" max="9736" width="64.81640625" style="295" customWidth="1"/>
    <col min="9737" max="9737" width="8.7265625" style="295" customWidth="1"/>
    <col min="9738" max="9738" width="18.81640625" style="295" customWidth="1"/>
    <col min="9739" max="9739" width="23.81640625" style="295" customWidth="1"/>
    <col min="9740" max="9742" width="30" style="295" customWidth="1"/>
    <col min="9743" max="9743" width="3.26953125" style="295" customWidth="1"/>
    <col min="9744" max="9744" width="2.7265625" style="295" customWidth="1"/>
    <col min="9745" max="9745" width="32.26953125" style="295" customWidth="1"/>
    <col min="9746" max="9746" width="35" style="295" customWidth="1"/>
    <col min="9747" max="9747" width="11.453125" style="295"/>
    <col min="9748" max="9748" width="41.81640625" style="295" customWidth="1"/>
    <col min="9749" max="9984" width="11.453125" style="295"/>
    <col min="9985" max="9986" width="3.453125" style="295" customWidth="1"/>
    <col min="9987" max="9987" width="5.1796875" style="295" customWidth="1"/>
    <col min="9988" max="9988" width="12.81640625" style="295" customWidth="1"/>
    <col min="9989" max="9989" width="6.81640625" style="295" customWidth="1"/>
    <col min="9990" max="9990" width="23.453125" style="295" customWidth="1"/>
    <col min="9991" max="9991" width="8.81640625" style="295" customWidth="1"/>
    <col min="9992" max="9992" width="64.81640625" style="295" customWidth="1"/>
    <col min="9993" max="9993" width="8.7265625" style="295" customWidth="1"/>
    <col min="9994" max="9994" width="18.81640625" style="295" customWidth="1"/>
    <col min="9995" max="9995" width="23.81640625" style="295" customWidth="1"/>
    <col min="9996" max="9998" width="30" style="295" customWidth="1"/>
    <col min="9999" max="9999" width="3.26953125" style="295" customWidth="1"/>
    <col min="10000" max="10000" width="2.7265625" style="295" customWidth="1"/>
    <col min="10001" max="10001" width="32.26953125" style="295" customWidth="1"/>
    <col min="10002" max="10002" width="35" style="295" customWidth="1"/>
    <col min="10003" max="10003" width="11.453125" style="295"/>
    <col min="10004" max="10004" width="41.81640625" style="295" customWidth="1"/>
    <col min="10005" max="10240" width="11.453125" style="295"/>
    <col min="10241" max="10242" width="3.453125" style="295" customWidth="1"/>
    <col min="10243" max="10243" width="5.1796875" style="295" customWidth="1"/>
    <col min="10244" max="10244" width="12.81640625" style="295" customWidth="1"/>
    <col min="10245" max="10245" width="6.81640625" style="295" customWidth="1"/>
    <col min="10246" max="10246" width="23.453125" style="295" customWidth="1"/>
    <col min="10247" max="10247" width="8.81640625" style="295" customWidth="1"/>
    <col min="10248" max="10248" width="64.81640625" style="295" customWidth="1"/>
    <col min="10249" max="10249" width="8.7265625" style="295" customWidth="1"/>
    <col min="10250" max="10250" width="18.81640625" style="295" customWidth="1"/>
    <col min="10251" max="10251" width="23.81640625" style="295" customWidth="1"/>
    <col min="10252" max="10254" width="30" style="295" customWidth="1"/>
    <col min="10255" max="10255" width="3.26953125" style="295" customWidth="1"/>
    <col min="10256" max="10256" width="2.7265625" style="295" customWidth="1"/>
    <col min="10257" max="10257" width="32.26953125" style="295" customWidth="1"/>
    <col min="10258" max="10258" width="35" style="295" customWidth="1"/>
    <col min="10259" max="10259" width="11.453125" style="295"/>
    <col min="10260" max="10260" width="41.81640625" style="295" customWidth="1"/>
    <col min="10261" max="10496" width="11.453125" style="295"/>
    <col min="10497" max="10498" width="3.453125" style="295" customWidth="1"/>
    <col min="10499" max="10499" width="5.1796875" style="295" customWidth="1"/>
    <col min="10500" max="10500" width="12.81640625" style="295" customWidth="1"/>
    <col min="10501" max="10501" width="6.81640625" style="295" customWidth="1"/>
    <col min="10502" max="10502" width="23.453125" style="295" customWidth="1"/>
    <col min="10503" max="10503" width="8.81640625" style="295" customWidth="1"/>
    <col min="10504" max="10504" width="64.81640625" style="295" customWidth="1"/>
    <col min="10505" max="10505" width="8.7265625" style="295" customWidth="1"/>
    <col min="10506" max="10506" width="18.81640625" style="295" customWidth="1"/>
    <col min="10507" max="10507" width="23.81640625" style="295" customWidth="1"/>
    <col min="10508" max="10510" width="30" style="295" customWidth="1"/>
    <col min="10511" max="10511" width="3.26953125" style="295" customWidth="1"/>
    <col min="10512" max="10512" width="2.7265625" style="295" customWidth="1"/>
    <col min="10513" max="10513" width="32.26953125" style="295" customWidth="1"/>
    <col min="10514" max="10514" width="35" style="295" customWidth="1"/>
    <col min="10515" max="10515" width="11.453125" style="295"/>
    <col min="10516" max="10516" width="41.81640625" style="295" customWidth="1"/>
    <col min="10517" max="10752" width="11.453125" style="295"/>
    <col min="10753" max="10754" width="3.453125" style="295" customWidth="1"/>
    <col min="10755" max="10755" width="5.1796875" style="295" customWidth="1"/>
    <col min="10756" max="10756" width="12.81640625" style="295" customWidth="1"/>
    <col min="10757" max="10757" width="6.81640625" style="295" customWidth="1"/>
    <col min="10758" max="10758" width="23.453125" style="295" customWidth="1"/>
    <col min="10759" max="10759" width="8.81640625" style="295" customWidth="1"/>
    <col min="10760" max="10760" width="64.81640625" style="295" customWidth="1"/>
    <col min="10761" max="10761" width="8.7265625" style="295" customWidth="1"/>
    <col min="10762" max="10762" width="18.81640625" style="295" customWidth="1"/>
    <col min="10763" max="10763" width="23.81640625" style="295" customWidth="1"/>
    <col min="10764" max="10766" width="30" style="295" customWidth="1"/>
    <col min="10767" max="10767" width="3.26953125" style="295" customWidth="1"/>
    <col min="10768" max="10768" width="2.7265625" style="295" customWidth="1"/>
    <col min="10769" max="10769" width="32.26953125" style="295" customWidth="1"/>
    <col min="10770" max="10770" width="35" style="295" customWidth="1"/>
    <col min="10771" max="10771" width="11.453125" style="295"/>
    <col min="10772" max="10772" width="41.81640625" style="295" customWidth="1"/>
    <col min="10773" max="11008" width="11.453125" style="295"/>
    <col min="11009" max="11010" width="3.453125" style="295" customWidth="1"/>
    <col min="11011" max="11011" width="5.1796875" style="295" customWidth="1"/>
    <col min="11012" max="11012" width="12.81640625" style="295" customWidth="1"/>
    <col min="11013" max="11013" width="6.81640625" style="295" customWidth="1"/>
    <col min="11014" max="11014" width="23.453125" style="295" customWidth="1"/>
    <col min="11015" max="11015" width="8.81640625" style="295" customWidth="1"/>
    <col min="11016" max="11016" width="64.81640625" style="295" customWidth="1"/>
    <col min="11017" max="11017" width="8.7265625" style="295" customWidth="1"/>
    <col min="11018" max="11018" width="18.81640625" style="295" customWidth="1"/>
    <col min="11019" max="11019" width="23.81640625" style="295" customWidth="1"/>
    <col min="11020" max="11022" width="30" style="295" customWidth="1"/>
    <col min="11023" max="11023" width="3.26953125" style="295" customWidth="1"/>
    <col min="11024" max="11024" width="2.7265625" style="295" customWidth="1"/>
    <col min="11025" max="11025" width="32.26953125" style="295" customWidth="1"/>
    <col min="11026" max="11026" width="35" style="295" customWidth="1"/>
    <col min="11027" max="11027" width="11.453125" style="295"/>
    <col min="11028" max="11028" width="41.81640625" style="295" customWidth="1"/>
    <col min="11029" max="11264" width="11.453125" style="295"/>
    <col min="11265" max="11266" width="3.453125" style="295" customWidth="1"/>
    <col min="11267" max="11267" width="5.1796875" style="295" customWidth="1"/>
    <col min="11268" max="11268" width="12.81640625" style="295" customWidth="1"/>
    <col min="11269" max="11269" width="6.81640625" style="295" customWidth="1"/>
    <col min="11270" max="11270" width="23.453125" style="295" customWidth="1"/>
    <col min="11271" max="11271" width="8.81640625" style="295" customWidth="1"/>
    <col min="11272" max="11272" width="64.81640625" style="295" customWidth="1"/>
    <col min="11273" max="11273" width="8.7265625" style="295" customWidth="1"/>
    <col min="11274" max="11274" width="18.81640625" style="295" customWidth="1"/>
    <col min="11275" max="11275" width="23.81640625" style="295" customWidth="1"/>
    <col min="11276" max="11278" width="30" style="295" customWidth="1"/>
    <col min="11279" max="11279" width="3.26953125" style="295" customWidth="1"/>
    <col min="11280" max="11280" width="2.7265625" style="295" customWidth="1"/>
    <col min="11281" max="11281" width="32.26953125" style="295" customWidth="1"/>
    <col min="11282" max="11282" width="35" style="295" customWidth="1"/>
    <col min="11283" max="11283" width="11.453125" style="295"/>
    <col min="11284" max="11284" width="41.81640625" style="295" customWidth="1"/>
    <col min="11285" max="11520" width="11.453125" style="295"/>
    <col min="11521" max="11522" width="3.453125" style="295" customWidth="1"/>
    <col min="11523" max="11523" width="5.1796875" style="295" customWidth="1"/>
    <col min="11524" max="11524" width="12.81640625" style="295" customWidth="1"/>
    <col min="11525" max="11525" width="6.81640625" style="295" customWidth="1"/>
    <col min="11526" max="11526" width="23.453125" style="295" customWidth="1"/>
    <col min="11527" max="11527" width="8.81640625" style="295" customWidth="1"/>
    <col min="11528" max="11528" width="64.81640625" style="295" customWidth="1"/>
    <col min="11529" max="11529" width="8.7265625" style="295" customWidth="1"/>
    <col min="11530" max="11530" width="18.81640625" style="295" customWidth="1"/>
    <col min="11531" max="11531" width="23.81640625" style="295" customWidth="1"/>
    <col min="11532" max="11534" width="30" style="295" customWidth="1"/>
    <col min="11535" max="11535" width="3.26953125" style="295" customWidth="1"/>
    <col min="11536" max="11536" width="2.7265625" style="295" customWidth="1"/>
    <col min="11537" max="11537" width="32.26953125" style="295" customWidth="1"/>
    <col min="11538" max="11538" width="35" style="295" customWidth="1"/>
    <col min="11539" max="11539" width="11.453125" style="295"/>
    <col min="11540" max="11540" width="41.81640625" style="295" customWidth="1"/>
    <col min="11541" max="11776" width="11.453125" style="295"/>
    <col min="11777" max="11778" width="3.453125" style="295" customWidth="1"/>
    <col min="11779" max="11779" width="5.1796875" style="295" customWidth="1"/>
    <col min="11780" max="11780" width="12.81640625" style="295" customWidth="1"/>
    <col min="11781" max="11781" width="6.81640625" style="295" customWidth="1"/>
    <col min="11782" max="11782" width="23.453125" style="295" customWidth="1"/>
    <col min="11783" max="11783" width="8.81640625" style="295" customWidth="1"/>
    <col min="11784" max="11784" width="64.81640625" style="295" customWidth="1"/>
    <col min="11785" max="11785" width="8.7265625" style="295" customWidth="1"/>
    <col min="11786" max="11786" width="18.81640625" style="295" customWidth="1"/>
    <col min="11787" max="11787" width="23.81640625" style="295" customWidth="1"/>
    <col min="11788" max="11790" width="30" style="295" customWidth="1"/>
    <col min="11791" max="11791" width="3.26953125" style="295" customWidth="1"/>
    <col min="11792" max="11792" width="2.7265625" style="295" customWidth="1"/>
    <col min="11793" max="11793" width="32.26953125" style="295" customWidth="1"/>
    <col min="11794" max="11794" width="35" style="295" customWidth="1"/>
    <col min="11795" max="11795" width="11.453125" style="295"/>
    <col min="11796" max="11796" width="41.81640625" style="295" customWidth="1"/>
    <col min="11797" max="12032" width="11.453125" style="295"/>
    <col min="12033" max="12034" width="3.453125" style="295" customWidth="1"/>
    <col min="12035" max="12035" width="5.1796875" style="295" customWidth="1"/>
    <col min="12036" max="12036" width="12.81640625" style="295" customWidth="1"/>
    <col min="12037" max="12037" width="6.81640625" style="295" customWidth="1"/>
    <col min="12038" max="12038" width="23.453125" style="295" customWidth="1"/>
    <col min="12039" max="12039" width="8.81640625" style="295" customWidth="1"/>
    <col min="12040" max="12040" width="64.81640625" style="295" customWidth="1"/>
    <col min="12041" max="12041" width="8.7265625" style="295" customWidth="1"/>
    <col min="12042" max="12042" width="18.81640625" style="295" customWidth="1"/>
    <col min="12043" max="12043" width="23.81640625" style="295" customWidth="1"/>
    <col min="12044" max="12046" width="30" style="295" customWidth="1"/>
    <col min="12047" max="12047" width="3.26953125" style="295" customWidth="1"/>
    <col min="12048" max="12048" width="2.7265625" style="295" customWidth="1"/>
    <col min="12049" max="12049" width="32.26953125" style="295" customWidth="1"/>
    <col min="12050" max="12050" width="35" style="295" customWidth="1"/>
    <col min="12051" max="12051" width="11.453125" style="295"/>
    <col min="12052" max="12052" width="41.81640625" style="295" customWidth="1"/>
    <col min="12053" max="12288" width="11.453125" style="295"/>
    <col min="12289" max="12290" width="3.453125" style="295" customWidth="1"/>
    <col min="12291" max="12291" width="5.1796875" style="295" customWidth="1"/>
    <col min="12292" max="12292" width="12.81640625" style="295" customWidth="1"/>
    <col min="12293" max="12293" width="6.81640625" style="295" customWidth="1"/>
    <col min="12294" max="12294" width="23.453125" style="295" customWidth="1"/>
    <col min="12295" max="12295" width="8.81640625" style="295" customWidth="1"/>
    <col min="12296" max="12296" width="64.81640625" style="295" customWidth="1"/>
    <col min="12297" max="12297" width="8.7265625" style="295" customWidth="1"/>
    <col min="12298" max="12298" width="18.81640625" style="295" customWidth="1"/>
    <col min="12299" max="12299" width="23.81640625" style="295" customWidth="1"/>
    <col min="12300" max="12302" width="30" style="295" customWidth="1"/>
    <col min="12303" max="12303" width="3.26953125" style="295" customWidth="1"/>
    <col min="12304" max="12304" width="2.7265625" style="295" customWidth="1"/>
    <col min="12305" max="12305" width="32.26953125" style="295" customWidth="1"/>
    <col min="12306" max="12306" width="35" style="295" customWidth="1"/>
    <col min="12307" max="12307" width="11.453125" style="295"/>
    <col min="12308" max="12308" width="41.81640625" style="295" customWidth="1"/>
    <col min="12309" max="12544" width="11.453125" style="295"/>
    <col min="12545" max="12546" width="3.453125" style="295" customWidth="1"/>
    <col min="12547" max="12547" width="5.1796875" style="295" customWidth="1"/>
    <col min="12548" max="12548" width="12.81640625" style="295" customWidth="1"/>
    <col min="12549" max="12549" width="6.81640625" style="295" customWidth="1"/>
    <col min="12550" max="12550" width="23.453125" style="295" customWidth="1"/>
    <col min="12551" max="12551" width="8.81640625" style="295" customWidth="1"/>
    <col min="12552" max="12552" width="64.81640625" style="295" customWidth="1"/>
    <col min="12553" max="12553" width="8.7265625" style="295" customWidth="1"/>
    <col min="12554" max="12554" width="18.81640625" style="295" customWidth="1"/>
    <col min="12555" max="12555" width="23.81640625" style="295" customWidth="1"/>
    <col min="12556" max="12558" width="30" style="295" customWidth="1"/>
    <col min="12559" max="12559" width="3.26953125" style="295" customWidth="1"/>
    <col min="12560" max="12560" width="2.7265625" style="295" customWidth="1"/>
    <col min="12561" max="12561" width="32.26953125" style="295" customWidth="1"/>
    <col min="12562" max="12562" width="35" style="295" customWidth="1"/>
    <col min="12563" max="12563" width="11.453125" style="295"/>
    <col min="12564" max="12564" width="41.81640625" style="295" customWidth="1"/>
    <col min="12565" max="12800" width="11.453125" style="295"/>
    <col min="12801" max="12802" width="3.453125" style="295" customWidth="1"/>
    <col min="12803" max="12803" width="5.1796875" style="295" customWidth="1"/>
    <col min="12804" max="12804" width="12.81640625" style="295" customWidth="1"/>
    <col min="12805" max="12805" width="6.81640625" style="295" customWidth="1"/>
    <col min="12806" max="12806" width="23.453125" style="295" customWidth="1"/>
    <col min="12807" max="12807" width="8.81640625" style="295" customWidth="1"/>
    <col min="12808" max="12808" width="64.81640625" style="295" customWidth="1"/>
    <col min="12809" max="12809" width="8.7265625" style="295" customWidth="1"/>
    <col min="12810" max="12810" width="18.81640625" style="295" customWidth="1"/>
    <col min="12811" max="12811" width="23.81640625" style="295" customWidth="1"/>
    <col min="12812" max="12814" width="30" style="295" customWidth="1"/>
    <col min="12815" max="12815" width="3.26953125" style="295" customWidth="1"/>
    <col min="12816" max="12816" width="2.7265625" style="295" customWidth="1"/>
    <col min="12817" max="12817" width="32.26953125" style="295" customWidth="1"/>
    <col min="12818" max="12818" width="35" style="295" customWidth="1"/>
    <col min="12819" max="12819" width="11.453125" style="295"/>
    <col min="12820" max="12820" width="41.81640625" style="295" customWidth="1"/>
    <col min="12821" max="13056" width="11.453125" style="295"/>
    <col min="13057" max="13058" width="3.453125" style="295" customWidth="1"/>
    <col min="13059" max="13059" width="5.1796875" style="295" customWidth="1"/>
    <col min="13060" max="13060" width="12.81640625" style="295" customWidth="1"/>
    <col min="13061" max="13061" width="6.81640625" style="295" customWidth="1"/>
    <col min="13062" max="13062" width="23.453125" style="295" customWidth="1"/>
    <col min="13063" max="13063" width="8.81640625" style="295" customWidth="1"/>
    <col min="13064" max="13064" width="64.81640625" style="295" customWidth="1"/>
    <col min="13065" max="13065" width="8.7265625" style="295" customWidth="1"/>
    <col min="13066" max="13066" width="18.81640625" style="295" customWidth="1"/>
    <col min="13067" max="13067" width="23.81640625" style="295" customWidth="1"/>
    <col min="13068" max="13070" width="30" style="295" customWidth="1"/>
    <col min="13071" max="13071" width="3.26953125" style="295" customWidth="1"/>
    <col min="13072" max="13072" width="2.7265625" style="295" customWidth="1"/>
    <col min="13073" max="13073" width="32.26953125" style="295" customWidth="1"/>
    <col min="13074" max="13074" width="35" style="295" customWidth="1"/>
    <col min="13075" max="13075" width="11.453125" style="295"/>
    <col min="13076" max="13076" width="41.81640625" style="295" customWidth="1"/>
    <col min="13077" max="13312" width="11.453125" style="295"/>
    <col min="13313" max="13314" width="3.453125" style="295" customWidth="1"/>
    <col min="13315" max="13315" width="5.1796875" style="295" customWidth="1"/>
    <col min="13316" max="13316" width="12.81640625" style="295" customWidth="1"/>
    <col min="13317" max="13317" width="6.81640625" style="295" customWidth="1"/>
    <col min="13318" max="13318" width="23.453125" style="295" customWidth="1"/>
    <col min="13319" max="13319" width="8.81640625" style="295" customWidth="1"/>
    <col min="13320" max="13320" width="64.81640625" style="295" customWidth="1"/>
    <col min="13321" max="13321" width="8.7265625" style="295" customWidth="1"/>
    <col min="13322" max="13322" width="18.81640625" style="295" customWidth="1"/>
    <col min="13323" max="13323" width="23.81640625" style="295" customWidth="1"/>
    <col min="13324" max="13326" width="30" style="295" customWidth="1"/>
    <col min="13327" max="13327" width="3.26953125" style="295" customWidth="1"/>
    <col min="13328" max="13328" width="2.7265625" style="295" customWidth="1"/>
    <col min="13329" max="13329" width="32.26953125" style="295" customWidth="1"/>
    <col min="13330" max="13330" width="35" style="295" customWidth="1"/>
    <col min="13331" max="13331" width="11.453125" style="295"/>
    <col min="13332" max="13332" width="41.81640625" style="295" customWidth="1"/>
    <col min="13333" max="13568" width="11.453125" style="295"/>
    <col min="13569" max="13570" width="3.453125" style="295" customWidth="1"/>
    <col min="13571" max="13571" width="5.1796875" style="295" customWidth="1"/>
    <col min="13572" max="13572" width="12.81640625" style="295" customWidth="1"/>
    <col min="13573" max="13573" width="6.81640625" style="295" customWidth="1"/>
    <col min="13574" max="13574" width="23.453125" style="295" customWidth="1"/>
    <col min="13575" max="13575" width="8.81640625" style="295" customWidth="1"/>
    <col min="13576" max="13576" width="64.81640625" style="295" customWidth="1"/>
    <col min="13577" max="13577" width="8.7265625" style="295" customWidth="1"/>
    <col min="13578" max="13578" width="18.81640625" style="295" customWidth="1"/>
    <col min="13579" max="13579" width="23.81640625" style="295" customWidth="1"/>
    <col min="13580" max="13582" width="30" style="295" customWidth="1"/>
    <col min="13583" max="13583" width="3.26953125" style="295" customWidth="1"/>
    <col min="13584" max="13584" width="2.7265625" style="295" customWidth="1"/>
    <col min="13585" max="13585" width="32.26953125" style="295" customWidth="1"/>
    <col min="13586" max="13586" width="35" style="295" customWidth="1"/>
    <col min="13587" max="13587" width="11.453125" style="295"/>
    <col min="13588" max="13588" width="41.81640625" style="295" customWidth="1"/>
    <col min="13589" max="13824" width="11.453125" style="295"/>
    <col min="13825" max="13826" width="3.453125" style="295" customWidth="1"/>
    <col min="13827" max="13827" width="5.1796875" style="295" customWidth="1"/>
    <col min="13828" max="13828" width="12.81640625" style="295" customWidth="1"/>
    <col min="13829" max="13829" width="6.81640625" style="295" customWidth="1"/>
    <col min="13830" max="13830" width="23.453125" style="295" customWidth="1"/>
    <col min="13831" max="13831" width="8.81640625" style="295" customWidth="1"/>
    <col min="13832" max="13832" width="64.81640625" style="295" customWidth="1"/>
    <col min="13833" max="13833" width="8.7265625" style="295" customWidth="1"/>
    <col min="13834" max="13834" width="18.81640625" style="295" customWidth="1"/>
    <col min="13835" max="13835" width="23.81640625" style="295" customWidth="1"/>
    <col min="13836" max="13838" width="30" style="295" customWidth="1"/>
    <col min="13839" max="13839" width="3.26953125" style="295" customWidth="1"/>
    <col min="13840" max="13840" width="2.7265625" style="295" customWidth="1"/>
    <col min="13841" max="13841" width="32.26953125" style="295" customWidth="1"/>
    <col min="13842" max="13842" width="35" style="295" customWidth="1"/>
    <col min="13843" max="13843" width="11.453125" style="295"/>
    <col min="13844" max="13844" width="41.81640625" style="295" customWidth="1"/>
    <col min="13845" max="14080" width="11.453125" style="295"/>
    <col min="14081" max="14082" width="3.453125" style="295" customWidth="1"/>
    <col min="14083" max="14083" width="5.1796875" style="295" customWidth="1"/>
    <col min="14084" max="14084" width="12.81640625" style="295" customWidth="1"/>
    <col min="14085" max="14085" width="6.81640625" style="295" customWidth="1"/>
    <col min="14086" max="14086" width="23.453125" style="295" customWidth="1"/>
    <col min="14087" max="14087" width="8.81640625" style="295" customWidth="1"/>
    <col min="14088" max="14088" width="64.81640625" style="295" customWidth="1"/>
    <col min="14089" max="14089" width="8.7265625" style="295" customWidth="1"/>
    <col min="14090" max="14090" width="18.81640625" style="295" customWidth="1"/>
    <col min="14091" max="14091" width="23.81640625" style="295" customWidth="1"/>
    <col min="14092" max="14094" width="30" style="295" customWidth="1"/>
    <col min="14095" max="14095" width="3.26953125" style="295" customWidth="1"/>
    <col min="14096" max="14096" width="2.7265625" style="295" customWidth="1"/>
    <col min="14097" max="14097" width="32.26953125" style="295" customWidth="1"/>
    <col min="14098" max="14098" width="35" style="295" customWidth="1"/>
    <col min="14099" max="14099" width="11.453125" style="295"/>
    <col min="14100" max="14100" width="41.81640625" style="295" customWidth="1"/>
    <col min="14101" max="14336" width="11.453125" style="295"/>
    <col min="14337" max="14338" width="3.453125" style="295" customWidth="1"/>
    <col min="14339" max="14339" width="5.1796875" style="295" customWidth="1"/>
    <col min="14340" max="14340" width="12.81640625" style="295" customWidth="1"/>
    <col min="14341" max="14341" width="6.81640625" style="295" customWidth="1"/>
    <col min="14342" max="14342" width="23.453125" style="295" customWidth="1"/>
    <col min="14343" max="14343" width="8.81640625" style="295" customWidth="1"/>
    <col min="14344" max="14344" width="64.81640625" style="295" customWidth="1"/>
    <col min="14345" max="14345" width="8.7265625" style="295" customWidth="1"/>
    <col min="14346" max="14346" width="18.81640625" style="295" customWidth="1"/>
    <col min="14347" max="14347" width="23.81640625" style="295" customWidth="1"/>
    <col min="14348" max="14350" width="30" style="295" customWidth="1"/>
    <col min="14351" max="14351" width="3.26953125" style="295" customWidth="1"/>
    <col min="14352" max="14352" width="2.7265625" style="295" customWidth="1"/>
    <col min="14353" max="14353" width="32.26953125" style="295" customWidth="1"/>
    <col min="14354" max="14354" width="35" style="295" customWidth="1"/>
    <col min="14355" max="14355" width="11.453125" style="295"/>
    <col min="14356" max="14356" width="41.81640625" style="295" customWidth="1"/>
    <col min="14357" max="14592" width="11.453125" style="295"/>
    <col min="14593" max="14594" width="3.453125" style="295" customWidth="1"/>
    <col min="14595" max="14595" width="5.1796875" style="295" customWidth="1"/>
    <col min="14596" max="14596" width="12.81640625" style="295" customWidth="1"/>
    <col min="14597" max="14597" width="6.81640625" style="295" customWidth="1"/>
    <col min="14598" max="14598" width="23.453125" style="295" customWidth="1"/>
    <col min="14599" max="14599" width="8.81640625" style="295" customWidth="1"/>
    <col min="14600" max="14600" width="64.81640625" style="295" customWidth="1"/>
    <col min="14601" max="14601" width="8.7265625" style="295" customWidth="1"/>
    <col min="14602" max="14602" width="18.81640625" style="295" customWidth="1"/>
    <col min="14603" max="14603" width="23.81640625" style="295" customWidth="1"/>
    <col min="14604" max="14606" width="30" style="295" customWidth="1"/>
    <col min="14607" max="14607" width="3.26953125" style="295" customWidth="1"/>
    <col min="14608" max="14608" width="2.7265625" style="295" customWidth="1"/>
    <col min="14609" max="14609" width="32.26953125" style="295" customWidth="1"/>
    <col min="14610" max="14610" width="35" style="295" customWidth="1"/>
    <col min="14611" max="14611" width="11.453125" style="295"/>
    <col min="14612" max="14612" width="41.81640625" style="295" customWidth="1"/>
    <col min="14613" max="14848" width="11.453125" style="295"/>
    <col min="14849" max="14850" width="3.453125" style="295" customWidth="1"/>
    <col min="14851" max="14851" width="5.1796875" style="295" customWidth="1"/>
    <col min="14852" max="14852" width="12.81640625" style="295" customWidth="1"/>
    <col min="14853" max="14853" width="6.81640625" style="295" customWidth="1"/>
    <col min="14854" max="14854" width="23.453125" style="295" customWidth="1"/>
    <col min="14855" max="14855" width="8.81640625" style="295" customWidth="1"/>
    <col min="14856" max="14856" width="64.81640625" style="295" customWidth="1"/>
    <col min="14857" max="14857" width="8.7265625" style="295" customWidth="1"/>
    <col min="14858" max="14858" width="18.81640625" style="295" customWidth="1"/>
    <col min="14859" max="14859" width="23.81640625" style="295" customWidth="1"/>
    <col min="14860" max="14862" width="30" style="295" customWidth="1"/>
    <col min="14863" max="14863" width="3.26953125" style="295" customWidth="1"/>
    <col min="14864" max="14864" width="2.7265625" style="295" customWidth="1"/>
    <col min="14865" max="14865" width="32.26953125" style="295" customWidth="1"/>
    <col min="14866" max="14866" width="35" style="295" customWidth="1"/>
    <col min="14867" max="14867" width="11.453125" style="295"/>
    <col min="14868" max="14868" width="41.81640625" style="295" customWidth="1"/>
    <col min="14869" max="15104" width="11.453125" style="295"/>
    <col min="15105" max="15106" width="3.453125" style="295" customWidth="1"/>
    <col min="15107" max="15107" width="5.1796875" style="295" customWidth="1"/>
    <col min="15108" max="15108" width="12.81640625" style="295" customWidth="1"/>
    <col min="15109" max="15109" width="6.81640625" style="295" customWidth="1"/>
    <col min="15110" max="15110" width="23.453125" style="295" customWidth="1"/>
    <col min="15111" max="15111" width="8.81640625" style="295" customWidth="1"/>
    <col min="15112" max="15112" width="64.81640625" style="295" customWidth="1"/>
    <col min="15113" max="15113" width="8.7265625" style="295" customWidth="1"/>
    <col min="15114" max="15114" width="18.81640625" style="295" customWidth="1"/>
    <col min="15115" max="15115" width="23.81640625" style="295" customWidth="1"/>
    <col min="15116" max="15118" width="30" style="295" customWidth="1"/>
    <col min="15119" max="15119" width="3.26953125" style="295" customWidth="1"/>
    <col min="15120" max="15120" width="2.7265625" style="295" customWidth="1"/>
    <col min="15121" max="15121" width="32.26953125" style="295" customWidth="1"/>
    <col min="15122" max="15122" width="35" style="295" customWidth="1"/>
    <col min="15123" max="15123" width="11.453125" style="295"/>
    <col min="15124" max="15124" width="41.81640625" style="295" customWidth="1"/>
    <col min="15125" max="15360" width="11.453125" style="295"/>
    <col min="15361" max="15362" width="3.453125" style="295" customWidth="1"/>
    <col min="15363" max="15363" width="5.1796875" style="295" customWidth="1"/>
    <col min="15364" max="15364" width="12.81640625" style="295" customWidth="1"/>
    <col min="15365" max="15365" width="6.81640625" style="295" customWidth="1"/>
    <col min="15366" max="15366" width="23.453125" style="295" customWidth="1"/>
    <col min="15367" max="15367" width="8.81640625" style="295" customWidth="1"/>
    <col min="15368" max="15368" width="64.81640625" style="295" customWidth="1"/>
    <col min="15369" max="15369" width="8.7265625" style="295" customWidth="1"/>
    <col min="15370" max="15370" width="18.81640625" style="295" customWidth="1"/>
    <col min="15371" max="15371" width="23.81640625" style="295" customWidth="1"/>
    <col min="15372" max="15374" width="30" style="295" customWidth="1"/>
    <col min="15375" max="15375" width="3.26953125" style="295" customWidth="1"/>
    <col min="15376" max="15376" width="2.7265625" style="295" customWidth="1"/>
    <col min="15377" max="15377" width="32.26953125" style="295" customWidth="1"/>
    <col min="15378" max="15378" width="35" style="295" customWidth="1"/>
    <col min="15379" max="15379" width="11.453125" style="295"/>
    <col min="15380" max="15380" width="41.81640625" style="295" customWidth="1"/>
    <col min="15381" max="15616" width="11.453125" style="295"/>
    <col min="15617" max="15618" width="3.453125" style="295" customWidth="1"/>
    <col min="15619" max="15619" width="5.1796875" style="295" customWidth="1"/>
    <col min="15620" max="15620" width="12.81640625" style="295" customWidth="1"/>
    <col min="15621" max="15621" width="6.81640625" style="295" customWidth="1"/>
    <col min="15622" max="15622" width="23.453125" style="295" customWidth="1"/>
    <col min="15623" max="15623" width="8.81640625" style="295" customWidth="1"/>
    <col min="15624" max="15624" width="64.81640625" style="295" customWidth="1"/>
    <col min="15625" max="15625" width="8.7265625" style="295" customWidth="1"/>
    <col min="15626" max="15626" width="18.81640625" style="295" customWidth="1"/>
    <col min="15627" max="15627" width="23.81640625" style="295" customWidth="1"/>
    <col min="15628" max="15630" width="30" style="295" customWidth="1"/>
    <col min="15631" max="15631" width="3.26953125" style="295" customWidth="1"/>
    <col min="15632" max="15632" width="2.7265625" style="295" customWidth="1"/>
    <col min="15633" max="15633" width="32.26953125" style="295" customWidth="1"/>
    <col min="15634" max="15634" width="35" style="295" customWidth="1"/>
    <col min="15635" max="15635" width="11.453125" style="295"/>
    <col min="15636" max="15636" width="41.81640625" style="295" customWidth="1"/>
    <col min="15637" max="15872" width="11.453125" style="295"/>
    <col min="15873" max="15874" width="3.453125" style="295" customWidth="1"/>
    <col min="15875" max="15875" width="5.1796875" style="295" customWidth="1"/>
    <col min="15876" max="15876" width="12.81640625" style="295" customWidth="1"/>
    <col min="15877" max="15877" width="6.81640625" style="295" customWidth="1"/>
    <col min="15878" max="15878" width="23.453125" style="295" customWidth="1"/>
    <col min="15879" max="15879" width="8.81640625" style="295" customWidth="1"/>
    <col min="15880" max="15880" width="64.81640625" style="295" customWidth="1"/>
    <col min="15881" max="15881" width="8.7265625" style="295" customWidth="1"/>
    <col min="15882" max="15882" width="18.81640625" style="295" customWidth="1"/>
    <col min="15883" max="15883" width="23.81640625" style="295" customWidth="1"/>
    <col min="15884" max="15886" width="30" style="295" customWidth="1"/>
    <col min="15887" max="15887" width="3.26953125" style="295" customWidth="1"/>
    <col min="15888" max="15888" width="2.7265625" style="295" customWidth="1"/>
    <col min="15889" max="15889" width="32.26953125" style="295" customWidth="1"/>
    <col min="15890" max="15890" width="35" style="295" customWidth="1"/>
    <col min="15891" max="15891" width="11.453125" style="295"/>
    <col min="15892" max="15892" width="41.81640625" style="295" customWidth="1"/>
    <col min="15893" max="16128" width="11.453125" style="295"/>
    <col min="16129" max="16130" width="3.453125" style="295" customWidth="1"/>
    <col min="16131" max="16131" width="5.1796875" style="295" customWidth="1"/>
    <col min="16132" max="16132" width="12.81640625" style="295" customWidth="1"/>
    <col min="16133" max="16133" width="6.81640625" style="295" customWidth="1"/>
    <col min="16134" max="16134" width="23.453125" style="295" customWidth="1"/>
    <col min="16135" max="16135" width="8.81640625" style="295" customWidth="1"/>
    <col min="16136" max="16136" width="64.81640625" style="295" customWidth="1"/>
    <col min="16137" max="16137" width="8.7265625" style="295" customWidth="1"/>
    <col min="16138" max="16138" width="18.81640625" style="295" customWidth="1"/>
    <col min="16139" max="16139" width="23.81640625" style="295" customWidth="1"/>
    <col min="16140" max="16142" width="30" style="295" customWidth="1"/>
    <col min="16143" max="16143" width="3.26953125" style="295" customWidth="1"/>
    <col min="16144" max="16144" width="2.7265625" style="295" customWidth="1"/>
    <col min="16145" max="16145" width="32.26953125" style="295" customWidth="1"/>
    <col min="16146" max="16146" width="35" style="295" customWidth="1"/>
    <col min="16147" max="16147" width="11.453125" style="295"/>
    <col min="16148" max="16148" width="41.81640625" style="295" customWidth="1"/>
    <col min="16149" max="16384" width="11.453125" style="295"/>
  </cols>
  <sheetData>
    <row r="1" spans="1:23" ht="16" thickBot="1">
      <c r="A1" s="293"/>
      <c r="B1" s="293"/>
      <c r="C1" s="293"/>
      <c r="D1" s="293"/>
      <c r="E1" s="293"/>
      <c r="F1" s="294"/>
      <c r="G1" s="293"/>
      <c r="H1" s="293"/>
      <c r="I1" s="293"/>
      <c r="J1" s="293"/>
      <c r="K1" s="293"/>
      <c r="L1" s="293"/>
      <c r="M1" s="293"/>
      <c r="N1" s="293"/>
      <c r="O1" s="293"/>
      <c r="P1" s="293"/>
    </row>
    <row r="2" spans="1:23" ht="15" customHeight="1" thickTop="1">
      <c r="A2" s="293"/>
      <c r="B2" s="296"/>
      <c r="C2" s="297"/>
      <c r="D2" s="297"/>
      <c r="E2" s="297"/>
      <c r="F2" s="298"/>
      <c r="G2" s="297"/>
      <c r="H2" s="297"/>
      <c r="I2" s="297"/>
      <c r="J2" s="297"/>
      <c r="K2" s="297"/>
      <c r="L2" s="297"/>
      <c r="M2" s="297"/>
      <c r="N2" s="297"/>
      <c r="O2" s="299"/>
      <c r="P2" s="293"/>
    </row>
    <row r="3" spans="1:23" ht="27" hidden="1" customHeight="1">
      <c r="A3" s="293"/>
      <c r="B3" s="300"/>
      <c r="C3" s="462" t="s">
        <v>0</v>
      </c>
      <c r="D3" s="462"/>
      <c r="E3" s="462"/>
      <c r="F3" s="462"/>
      <c r="G3" s="462"/>
      <c r="H3" s="293"/>
      <c r="I3" s="293"/>
      <c r="J3" s="293"/>
      <c r="K3" s="293"/>
      <c r="L3" s="293"/>
      <c r="M3" s="293"/>
      <c r="N3" s="293"/>
      <c r="O3" s="301"/>
      <c r="P3" s="293"/>
    </row>
    <row r="4" spans="1:23" ht="15.5">
      <c r="A4" s="293"/>
      <c r="B4" s="300"/>
      <c r="C4" s="302" t="s">
        <v>1</v>
      </c>
      <c r="D4" s="302"/>
      <c r="E4" s="303" t="s">
        <v>2</v>
      </c>
      <c r="F4" s="302" t="s">
        <v>3</v>
      </c>
      <c r="G4" s="303">
        <v>4</v>
      </c>
      <c r="H4" s="293"/>
      <c r="I4" s="293"/>
      <c r="J4" s="293"/>
      <c r="K4" s="293"/>
      <c r="L4" s="293"/>
      <c r="M4" s="293"/>
      <c r="N4" s="293"/>
      <c r="O4" s="301"/>
      <c r="P4" s="293"/>
    </row>
    <row r="5" spans="1:23" ht="15.5">
      <c r="A5" s="293"/>
      <c r="B5" s="300"/>
      <c r="C5" s="463" t="s">
        <v>240</v>
      </c>
      <c r="D5" s="463"/>
      <c r="E5" s="463"/>
      <c r="F5" s="463"/>
      <c r="G5" s="463"/>
      <c r="H5" s="463"/>
      <c r="I5" s="463"/>
      <c r="J5" s="463"/>
      <c r="K5" s="463"/>
      <c r="L5" s="463"/>
      <c r="M5" s="304"/>
      <c r="N5" s="304"/>
      <c r="O5" s="301"/>
      <c r="P5" s="293"/>
    </row>
    <row r="6" spans="1:23" ht="16" thickBot="1">
      <c r="A6" s="293"/>
      <c r="B6" s="300"/>
      <c r="C6" s="464" t="s">
        <v>241</v>
      </c>
      <c r="D6" s="464"/>
      <c r="E6" s="464"/>
      <c r="F6" s="464"/>
      <c r="G6" s="464"/>
      <c r="H6" s="464"/>
      <c r="I6" s="464"/>
      <c r="J6" s="464"/>
      <c r="K6" s="464"/>
      <c r="L6" s="464"/>
      <c r="M6" s="464"/>
      <c r="N6" s="464"/>
      <c r="O6" s="465"/>
      <c r="P6" s="293"/>
    </row>
    <row r="7" spans="1:23" s="308" customFormat="1" ht="15.65" customHeight="1" thickTop="1">
      <c r="A7" s="305"/>
      <c r="B7" s="306"/>
      <c r="C7" s="466"/>
      <c r="D7" s="467"/>
      <c r="E7" s="467"/>
      <c r="F7" s="467"/>
      <c r="G7" s="467"/>
      <c r="H7" s="467"/>
      <c r="I7" s="467"/>
      <c r="J7" s="467"/>
      <c r="K7" s="467"/>
      <c r="L7" s="467"/>
      <c r="M7" s="467"/>
      <c r="N7" s="468"/>
      <c r="O7" s="307"/>
      <c r="P7" s="305"/>
      <c r="Q7" s="295"/>
      <c r="R7" s="295"/>
      <c r="S7" s="295"/>
      <c r="T7" s="295"/>
      <c r="U7" s="295"/>
      <c r="V7" s="295"/>
      <c r="W7" s="295"/>
    </row>
    <row r="8" spans="1:23" ht="8.25" customHeight="1">
      <c r="A8" s="293"/>
      <c r="B8" s="309"/>
      <c r="C8" s="469"/>
      <c r="D8" s="470"/>
      <c r="E8" s="470"/>
      <c r="F8" s="470"/>
      <c r="G8" s="470"/>
      <c r="H8" s="470"/>
      <c r="I8" s="470"/>
      <c r="J8" s="470"/>
      <c r="K8" s="470"/>
      <c r="L8" s="470"/>
      <c r="M8" s="470"/>
      <c r="N8" s="471"/>
      <c r="O8" s="301"/>
      <c r="P8" s="293"/>
    </row>
    <row r="9" spans="1:23" ht="34.5" customHeight="1">
      <c r="A9" s="293"/>
      <c r="B9" s="309"/>
      <c r="C9" s="472" t="s">
        <v>5</v>
      </c>
      <c r="D9" s="473"/>
      <c r="E9" s="473"/>
      <c r="F9" s="473"/>
      <c r="G9" s="473"/>
      <c r="H9" s="473"/>
      <c r="I9" s="473"/>
      <c r="J9" s="473"/>
      <c r="K9" s="473"/>
      <c r="L9" s="473"/>
      <c r="M9" s="473"/>
      <c r="N9" s="474"/>
      <c r="O9" s="301"/>
      <c r="P9" s="293"/>
    </row>
    <row r="10" spans="1:23" ht="30" customHeight="1" thickBot="1">
      <c r="A10" s="293"/>
      <c r="B10" s="300"/>
      <c r="C10" s="459"/>
      <c r="D10" s="460"/>
      <c r="E10" s="460"/>
      <c r="F10" s="460"/>
      <c r="G10" s="460"/>
      <c r="H10" s="460"/>
      <c r="I10" s="460"/>
      <c r="J10" s="460"/>
      <c r="K10" s="460"/>
      <c r="L10" s="460"/>
      <c r="M10" s="460"/>
      <c r="N10" s="461"/>
      <c r="O10" s="301"/>
      <c r="P10" s="293"/>
    </row>
    <row r="11" spans="1:23" ht="45" customHeight="1" thickTop="1">
      <c r="A11" s="293"/>
      <c r="B11" s="300"/>
      <c r="C11" s="477" t="s">
        <v>6</v>
      </c>
      <c r="D11" s="479" t="s">
        <v>87</v>
      </c>
      <c r="E11" s="481" t="s">
        <v>7</v>
      </c>
      <c r="F11" s="483" t="s">
        <v>8</v>
      </c>
      <c r="G11" s="483"/>
      <c r="H11" s="477" t="s">
        <v>9</v>
      </c>
      <c r="I11" s="481" t="s">
        <v>10</v>
      </c>
      <c r="J11" s="481" t="s">
        <v>11</v>
      </c>
      <c r="K11" s="484" t="s">
        <v>12</v>
      </c>
      <c r="L11" s="486" t="s">
        <v>13</v>
      </c>
      <c r="M11" s="484" t="s">
        <v>231</v>
      </c>
      <c r="N11" s="486" t="s">
        <v>232</v>
      </c>
      <c r="O11" s="301"/>
      <c r="P11" s="293"/>
    </row>
    <row r="12" spans="1:23" ht="45" customHeight="1" thickBot="1">
      <c r="A12" s="293"/>
      <c r="B12" s="300"/>
      <c r="C12" s="478"/>
      <c r="D12" s="480"/>
      <c r="E12" s="482"/>
      <c r="F12" s="134" t="s">
        <v>14</v>
      </c>
      <c r="G12" s="134" t="s">
        <v>15</v>
      </c>
      <c r="H12" s="478"/>
      <c r="I12" s="482"/>
      <c r="J12" s="482"/>
      <c r="K12" s="485"/>
      <c r="L12" s="487"/>
      <c r="M12" s="485"/>
      <c r="N12" s="487"/>
      <c r="O12" s="301"/>
      <c r="P12" s="293"/>
    </row>
    <row r="13" spans="1:23" ht="45" customHeight="1" thickBot="1">
      <c r="A13" s="293"/>
      <c r="B13" s="300"/>
      <c r="C13" s="260" t="s">
        <v>104</v>
      </c>
      <c r="D13" s="261"/>
      <c r="E13" s="261"/>
      <c r="F13" s="261"/>
      <c r="G13" s="261"/>
      <c r="H13" s="261"/>
      <c r="I13" s="261"/>
      <c r="J13" s="261"/>
      <c r="K13" s="261"/>
      <c r="L13" s="262"/>
      <c r="M13" s="261"/>
      <c r="N13" s="262"/>
      <c r="O13" s="301"/>
      <c r="P13" s="293"/>
    </row>
    <row r="14" spans="1:23" ht="45" customHeight="1">
      <c r="A14" s="293"/>
      <c r="B14" s="300"/>
      <c r="C14" s="310" t="s">
        <v>88</v>
      </c>
      <c r="D14" s="311">
        <v>3007</v>
      </c>
      <c r="E14" s="312"/>
      <c r="F14" s="313" t="s">
        <v>89</v>
      </c>
      <c r="G14" s="312"/>
      <c r="H14" s="314" t="s">
        <v>85</v>
      </c>
      <c r="I14" s="315" t="s">
        <v>86</v>
      </c>
      <c r="J14" s="316">
        <v>19982</v>
      </c>
      <c r="K14" s="444">
        <v>1081</v>
      </c>
      <c r="L14" s="317">
        <f>ROUND(J14*K14,0)</f>
        <v>21600542</v>
      </c>
      <c r="M14" s="318">
        <f t="shared" ref="M14:M29" si="0">ROUND(K14*(1+$L$111),1)</f>
        <v>1427.4</v>
      </c>
      <c r="N14" s="319">
        <f>+M14*J14</f>
        <v>28522306.800000001</v>
      </c>
      <c r="O14" s="301"/>
      <c r="P14" s="293"/>
      <c r="Q14" s="320"/>
      <c r="R14" s="321"/>
    </row>
    <row r="15" spans="1:23" ht="45" customHeight="1">
      <c r="A15" s="293"/>
      <c r="B15" s="300"/>
      <c r="C15" s="310" t="s">
        <v>96</v>
      </c>
      <c r="D15" s="182">
        <v>3010</v>
      </c>
      <c r="E15" s="312"/>
      <c r="F15" s="313" t="s">
        <v>89</v>
      </c>
      <c r="G15" s="312"/>
      <c r="H15" s="253" t="s">
        <v>90</v>
      </c>
      <c r="I15" s="217" t="s">
        <v>102</v>
      </c>
      <c r="J15" s="316">
        <v>198</v>
      </c>
      <c r="K15" s="444">
        <v>43555</v>
      </c>
      <c r="L15" s="317">
        <f>ROUND(J15*K15,0)</f>
        <v>8623890</v>
      </c>
      <c r="M15" s="322">
        <f t="shared" si="0"/>
        <v>57510</v>
      </c>
      <c r="N15" s="323">
        <f>+M15*J15</f>
        <v>11386980</v>
      </c>
      <c r="O15" s="301"/>
      <c r="P15" s="293"/>
      <c r="Q15" s="320"/>
      <c r="R15" s="321"/>
    </row>
    <row r="16" spans="1:23" ht="45" customHeight="1">
      <c r="A16" s="293"/>
      <c r="B16" s="300"/>
      <c r="C16" s="310" t="s">
        <v>97</v>
      </c>
      <c r="D16" s="182">
        <v>3710</v>
      </c>
      <c r="E16" s="312"/>
      <c r="F16" s="313" t="s">
        <v>89</v>
      </c>
      <c r="G16" s="312"/>
      <c r="H16" s="253" t="s">
        <v>91</v>
      </c>
      <c r="I16" s="217" t="s">
        <v>102</v>
      </c>
      <c r="J16" s="316">
        <v>10200</v>
      </c>
      <c r="K16" s="444">
        <v>5998</v>
      </c>
      <c r="L16" s="317">
        <f>ROUND(J16*K16,0)</f>
        <v>61179600</v>
      </c>
      <c r="M16" s="322">
        <f t="shared" si="0"/>
        <v>7919.8</v>
      </c>
      <c r="N16" s="323">
        <f t="shared" ref="N16:N78" si="1">+M16*J16</f>
        <v>80781960</v>
      </c>
      <c r="O16" s="301"/>
      <c r="P16" s="293"/>
      <c r="Q16" s="320"/>
      <c r="R16" s="321"/>
    </row>
    <row r="17" spans="1:21" ht="45" customHeight="1">
      <c r="A17" s="293"/>
      <c r="B17" s="300"/>
      <c r="C17" s="310" t="s">
        <v>98</v>
      </c>
      <c r="D17" s="182">
        <v>4155</v>
      </c>
      <c r="E17" s="312"/>
      <c r="F17" s="313" t="s">
        <v>89</v>
      </c>
      <c r="G17" s="312"/>
      <c r="H17" s="253" t="s">
        <v>242</v>
      </c>
      <c r="I17" s="217" t="s">
        <v>102</v>
      </c>
      <c r="J17" s="316">
        <v>48</v>
      </c>
      <c r="K17" s="444">
        <v>94540</v>
      </c>
      <c r="L17" s="317">
        <f t="shared" ref="L17:L29" si="2">ROUND(J17*K17,0)</f>
        <v>4537920</v>
      </c>
      <c r="M17" s="322">
        <f t="shared" si="0"/>
        <v>124830.6</v>
      </c>
      <c r="N17" s="323">
        <f t="shared" si="1"/>
        <v>5991868.8000000007</v>
      </c>
      <c r="O17" s="301"/>
      <c r="P17" s="293"/>
      <c r="Q17" s="320"/>
      <c r="R17" s="321"/>
    </row>
    <row r="18" spans="1:21" ht="72" customHeight="1">
      <c r="A18" s="293"/>
      <c r="B18" s="300"/>
      <c r="C18" s="310" t="s">
        <v>99</v>
      </c>
      <c r="D18" s="182">
        <v>4788</v>
      </c>
      <c r="E18" s="312"/>
      <c r="F18" s="313" t="s">
        <v>89</v>
      </c>
      <c r="G18" s="312"/>
      <c r="H18" s="253" t="s">
        <v>243</v>
      </c>
      <c r="I18" s="217" t="s">
        <v>103</v>
      </c>
      <c r="J18" s="316">
        <v>1050</v>
      </c>
      <c r="K18" s="444">
        <v>57098</v>
      </c>
      <c r="L18" s="317">
        <f t="shared" si="2"/>
        <v>59952900</v>
      </c>
      <c r="M18" s="322">
        <f t="shared" si="0"/>
        <v>75392.2</v>
      </c>
      <c r="N18" s="323">
        <f t="shared" si="1"/>
        <v>79161810</v>
      </c>
      <c r="O18" s="301"/>
      <c r="P18" s="293"/>
      <c r="Q18" s="320"/>
      <c r="R18" s="321"/>
    </row>
    <row r="19" spans="1:21" ht="45" customHeight="1">
      <c r="A19" s="293"/>
      <c r="B19" s="300"/>
      <c r="C19" s="310" t="s">
        <v>100</v>
      </c>
      <c r="D19" s="182">
        <v>4783</v>
      </c>
      <c r="E19" s="312"/>
      <c r="F19" s="313" t="s">
        <v>89</v>
      </c>
      <c r="G19" s="312"/>
      <c r="H19" s="253" t="s">
        <v>94</v>
      </c>
      <c r="I19" s="217" t="s">
        <v>102</v>
      </c>
      <c r="J19" s="316">
        <v>35</v>
      </c>
      <c r="K19" s="444">
        <v>812877</v>
      </c>
      <c r="L19" s="317">
        <f t="shared" si="2"/>
        <v>28450695</v>
      </c>
      <c r="M19" s="322">
        <f t="shared" si="0"/>
        <v>1073322.8</v>
      </c>
      <c r="N19" s="323">
        <f t="shared" si="1"/>
        <v>37566298</v>
      </c>
      <c r="O19" s="301"/>
      <c r="P19" s="293"/>
      <c r="Q19" s="320"/>
      <c r="R19" s="321"/>
    </row>
    <row r="20" spans="1:21" ht="45" customHeight="1">
      <c r="A20" s="293"/>
      <c r="B20" s="300"/>
      <c r="C20" s="310" t="s">
        <v>101</v>
      </c>
      <c r="D20" s="182">
        <v>3903</v>
      </c>
      <c r="E20" s="312"/>
      <c r="F20" s="313" t="s">
        <v>89</v>
      </c>
      <c r="G20" s="312"/>
      <c r="H20" s="253" t="s">
        <v>95</v>
      </c>
      <c r="I20" s="217" t="s">
        <v>103</v>
      </c>
      <c r="J20" s="316">
        <v>120</v>
      </c>
      <c r="K20" s="444">
        <v>75230</v>
      </c>
      <c r="L20" s="317">
        <f t="shared" si="2"/>
        <v>9027600</v>
      </c>
      <c r="M20" s="322">
        <f t="shared" si="0"/>
        <v>99333.7</v>
      </c>
      <c r="N20" s="323">
        <f t="shared" si="1"/>
        <v>11920044</v>
      </c>
      <c r="O20" s="301"/>
      <c r="P20" s="293"/>
      <c r="Q20" s="320"/>
      <c r="R20" s="321"/>
    </row>
    <row r="21" spans="1:21" ht="45" customHeight="1">
      <c r="A21" s="293"/>
      <c r="B21" s="300"/>
      <c r="C21" s="310" t="s">
        <v>171</v>
      </c>
      <c r="D21" s="184">
        <v>6020</v>
      </c>
      <c r="E21" s="312"/>
      <c r="F21" s="313" t="s">
        <v>89</v>
      </c>
      <c r="G21" s="312"/>
      <c r="H21" s="254" t="s">
        <v>105</v>
      </c>
      <c r="I21" s="218" t="s">
        <v>102</v>
      </c>
      <c r="J21" s="316">
        <v>985</v>
      </c>
      <c r="K21" s="444">
        <v>49980</v>
      </c>
      <c r="L21" s="317">
        <f t="shared" si="2"/>
        <v>49230300</v>
      </c>
      <c r="M21" s="322">
        <f t="shared" si="0"/>
        <v>65993.600000000006</v>
      </c>
      <c r="N21" s="323">
        <f t="shared" si="1"/>
        <v>65003696.000000007</v>
      </c>
      <c r="O21" s="324"/>
      <c r="P21" s="293"/>
      <c r="Q21" s="320"/>
      <c r="R21" s="321"/>
    </row>
    <row r="22" spans="1:21" ht="45" customHeight="1">
      <c r="A22" s="293"/>
      <c r="B22" s="300"/>
      <c r="C22" s="310" t="s">
        <v>172</v>
      </c>
      <c r="D22" s="182">
        <v>4049</v>
      </c>
      <c r="E22" s="312"/>
      <c r="F22" s="313" t="s">
        <v>89</v>
      </c>
      <c r="G22" s="312"/>
      <c r="H22" s="254" t="s">
        <v>217</v>
      </c>
      <c r="I22" s="255" t="s">
        <v>103</v>
      </c>
      <c r="J22" s="316">
        <v>345</v>
      </c>
      <c r="K22" s="444">
        <v>91162</v>
      </c>
      <c r="L22" s="317">
        <f t="shared" si="2"/>
        <v>31450890</v>
      </c>
      <c r="M22" s="322">
        <f t="shared" si="0"/>
        <v>120370.3</v>
      </c>
      <c r="N22" s="323">
        <f t="shared" si="1"/>
        <v>41527753.5</v>
      </c>
      <c r="O22" s="301"/>
      <c r="P22" s="293"/>
      <c r="Q22" s="320"/>
      <c r="R22" s="321"/>
    </row>
    <row r="23" spans="1:21" ht="69.75" customHeight="1">
      <c r="A23" s="293"/>
      <c r="B23" s="300"/>
      <c r="C23" s="310" t="s">
        <v>173</v>
      </c>
      <c r="D23" s="182">
        <v>3811</v>
      </c>
      <c r="E23" s="312"/>
      <c r="F23" s="313" t="s">
        <v>89</v>
      </c>
      <c r="G23" s="312"/>
      <c r="H23" s="221" t="s">
        <v>215</v>
      </c>
      <c r="I23" s="182" t="s">
        <v>103</v>
      </c>
      <c r="J23" s="316">
        <v>9446</v>
      </c>
      <c r="K23" s="444">
        <v>3156</v>
      </c>
      <c r="L23" s="317">
        <f t="shared" si="2"/>
        <v>29811576</v>
      </c>
      <c r="M23" s="322">
        <f t="shared" si="0"/>
        <v>4167.2</v>
      </c>
      <c r="N23" s="323">
        <f t="shared" si="1"/>
        <v>39363371.199999996</v>
      </c>
      <c r="O23" s="301"/>
      <c r="P23" s="293"/>
      <c r="Q23" s="320"/>
      <c r="R23" s="321"/>
    </row>
    <row r="24" spans="1:21" ht="45" customHeight="1">
      <c r="A24" s="293"/>
      <c r="B24" s="300"/>
      <c r="C24" s="310" t="s">
        <v>174</v>
      </c>
      <c r="D24" s="144">
        <v>7462</v>
      </c>
      <c r="E24" s="312"/>
      <c r="F24" s="313" t="s">
        <v>89</v>
      </c>
      <c r="G24" s="312"/>
      <c r="H24" s="146" t="s">
        <v>132</v>
      </c>
      <c r="I24" s="185" t="s">
        <v>133</v>
      </c>
      <c r="J24" s="249">
        <v>16000</v>
      </c>
      <c r="K24" s="214">
        <v>1800</v>
      </c>
      <c r="L24" s="317">
        <f t="shared" si="2"/>
        <v>28800000</v>
      </c>
      <c r="M24" s="322">
        <f t="shared" si="0"/>
        <v>2376.6999999999998</v>
      </c>
      <c r="N24" s="323">
        <f t="shared" si="1"/>
        <v>38027200</v>
      </c>
      <c r="O24" s="301"/>
      <c r="P24" s="293"/>
      <c r="Q24" s="320"/>
      <c r="R24" s="321"/>
      <c r="T24" s="325"/>
    </row>
    <row r="25" spans="1:21" ht="45" customHeight="1">
      <c r="A25" s="293"/>
      <c r="B25" s="300"/>
      <c r="C25" s="310" t="s">
        <v>175</v>
      </c>
      <c r="D25" s="144">
        <v>6878</v>
      </c>
      <c r="E25" s="312"/>
      <c r="F25" s="313" t="s">
        <v>89</v>
      </c>
      <c r="G25" s="312"/>
      <c r="H25" s="146" t="s">
        <v>134</v>
      </c>
      <c r="I25" s="185" t="s">
        <v>133</v>
      </c>
      <c r="J25" s="249">
        <v>16000</v>
      </c>
      <c r="K25" s="214">
        <v>2390</v>
      </c>
      <c r="L25" s="317">
        <f t="shared" si="2"/>
        <v>38240000</v>
      </c>
      <c r="M25" s="322">
        <f t="shared" si="0"/>
        <v>3155.8</v>
      </c>
      <c r="N25" s="323">
        <f t="shared" si="1"/>
        <v>50492800</v>
      </c>
      <c r="O25" s="301"/>
      <c r="P25" s="293"/>
      <c r="Q25" s="320"/>
      <c r="R25" s="321"/>
    </row>
    <row r="26" spans="1:21" ht="45" customHeight="1">
      <c r="A26" s="293"/>
      <c r="B26" s="300"/>
      <c r="C26" s="310" t="s">
        <v>176</v>
      </c>
      <c r="D26" s="144">
        <v>7462</v>
      </c>
      <c r="E26" s="312"/>
      <c r="F26" s="313" t="s">
        <v>89</v>
      </c>
      <c r="G26" s="312"/>
      <c r="H26" s="146" t="s">
        <v>135</v>
      </c>
      <c r="I26" s="185" t="s">
        <v>133</v>
      </c>
      <c r="J26" s="249">
        <v>16715.513800000001</v>
      </c>
      <c r="K26" s="214">
        <v>1800</v>
      </c>
      <c r="L26" s="317">
        <f t="shared" si="2"/>
        <v>30087925</v>
      </c>
      <c r="M26" s="322">
        <f t="shared" si="0"/>
        <v>2376.6999999999998</v>
      </c>
      <c r="N26" s="323">
        <f t="shared" si="1"/>
        <v>39727761.648460001</v>
      </c>
      <c r="O26" s="326"/>
      <c r="P26" s="293"/>
      <c r="Q26" s="320"/>
      <c r="R26" s="321"/>
      <c r="T26" s="475"/>
      <c r="U26" s="476"/>
    </row>
    <row r="27" spans="1:21" ht="45" customHeight="1">
      <c r="A27" s="293"/>
      <c r="B27" s="300"/>
      <c r="C27" s="310" t="s">
        <v>177</v>
      </c>
      <c r="D27" s="144">
        <v>6216</v>
      </c>
      <c r="E27" s="312"/>
      <c r="F27" s="313" t="s">
        <v>89</v>
      </c>
      <c r="G27" s="312"/>
      <c r="H27" s="146" t="s">
        <v>143</v>
      </c>
      <c r="I27" s="185" t="s">
        <v>102</v>
      </c>
      <c r="J27" s="316">
        <v>354</v>
      </c>
      <c r="K27" s="214">
        <v>76247</v>
      </c>
      <c r="L27" s="317">
        <f t="shared" si="2"/>
        <v>26991438</v>
      </c>
      <c r="M27" s="322">
        <f t="shared" si="0"/>
        <v>100676.5</v>
      </c>
      <c r="N27" s="323">
        <f t="shared" si="1"/>
        <v>35639481</v>
      </c>
      <c r="O27" s="328"/>
      <c r="P27" s="293"/>
      <c r="Q27" s="320"/>
      <c r="R27" s="321"/>
      <c r="T27" s="489"/>
      <c r="U27" s="489"/>
    </row>
    <row r="28" spans="1:21" ht="45" customHeight="1">
      <c r="A28" s="293"/>
      <c r="B28" s="300"/>
      <c r="C28" s="310" t="s">
        <v>178</v>
      </c>
      <c r="D28" s="144">
        <v>5360</v>
      </c>
      <c r="E28" s="312"/>
      <c r="F28" s="313" t="s">
        <v>89</v>
      </c>
      <c r="G28" s="312"/>
      <c r="H28" s="146" t="s">
        <v>144</v>
      </c>
      <c r="I28" s="185" t="s">
        <v>145</v>
      </c>
      <c r="J28" s="316">
        <v>236</v>
      </c>
      <c r="K28" s="214">
        <v>182788</v>
      </c>
      <c r="L28" s="317">
        <f t="shared" si="2"/>
        <v>43137968</v>
      </c>
      <c r="M28" s="322">
        <f t="shared" si="0"/>
        <v>241353.3</v>
      </c>
      <c r="N28" s="323">
        <f t="shared" si="1"/>
        <v>56959378.799999997</v>
      </c>
      <c r="O28" s="328"/>
      <c r="P28" s="293"/>
      <c r="Q28" s="320"/>
      <c r="R28" s="321"/>
    </row>
    <row r="29" spans="1:21" ht="45" customHeight="1">
      <c r="A29" s="293"/>
      <c r="B29" s="300"/>
      <c r="C29" s="310" t="s">
        <v>179</v>
      </c>
      <c r="D29" s="144">
        <v>4604</v>
      </c>
      <c r="E29" s="312"/>
      <c r="F29" s="313" t="s">
        <v>89</v>
      </c>
      <c r="G29" s="312"/>
      <c r="H29" s="146" t="s">
        <v>156</v>
      </c>
      <c r="I29" s="185" t="s">
        <v>86</v>
      </c>
      <c r="J29" s="316">
        <v>10396</v>
      </c>
      <c r="K29" s="214">
        <v>6967</v>
      </c>
      <c r="L29" s="317">
        <f t="shared" si="2"/>
        <v>72428932</v>
      </c>
      <c r="M29" s="322">
        <f t="shared" si="0"/>
        <v>9199.2000000000007</v>
      </c>
      <c r="N29" s="323">
        <f t="shared" si="1"/>
        <v>95634883.200000003</v>
      </c>
      <c r="O29" s="328"/>
      <c r="P29" s="293"/>
      <c r="Q29" s="320"/>
      <c r="R29" s="321"/>
    </row>
    <row r="30" spans="1:21" ht="45" customHeight="1" thickBot="1">
      <c r="A30" s="293"/>
      <c r="B30" s="300"/>
      <c r="C30" s="329" t="s">
        <v>16</v>
      </c>
      <c r="D30" s="330"/>
      <c r="E30" s="331"/>
      <c r="F30" s="331"/>
      <c r="G30" s="331"/>
      <c r="H30" s="332"/>
      <c r="I30" s="331"/>
      <c r="J30" s="333"/>
      <c r="K30" s="334"/>
      <c r="L30" s="335">
        <f>SUM(L14:L29)</f>
        <v>543552176</v>
      </c>
      <c r="M30" s="322"/>
      <c r="N30" s="336">
        <f>SUM(N14:N29)</f>
        <v>717707592.94845998</v>
      </c>
      <c r="O30" s="301"/>
      <c r="P30" s="293"/>
      <c r="Q30" s="320"/>
      <c r="R30" s="321"/>
    </row>
    <row r="31" spans="1:21" ht="45" customHeight="1" thickBot="1">
      <c r="A31" s="293"/>
      <c r="B31" s="300"/>
      <c r="C31" s="490" t="s">
        <v>109</v>
      </c>
      <c r="D31" s="491"/>
      <c r="E31" s="491"/>
      <c r="F31" s="491"/>
      <c r="G31" s="491"/>
      <c r="H31" s="491"/>
      <c r="I31" s="261"/>
      <c r="J31" s="261"/>
      <c r="K31" s="261"/>
      <c r="L31" s="262"/>
      <c r="M31" s="263"/>
      <c r="N31" s="262"/>
      <c r="O31" s="301"/>
      <c r="P31" s="293"/>
      <c r="Q31" s="320"/>
      <c r="R31" s="321"/>
    </row>
    <row r="32" spans="1:21" ht="45" customHeight="1">
      <c r="A32" s="293"/>
      <c r="B32" s="300"/>
      <c r="C32" s="310" t="s">
        <v>110</v>
      </c>
      <c r="D32" s="144">
        <v>4557</v>
      </c>
      <c r="E32" s="144"/>
      <c r="F32" s="313" t="s">
        <v>89</v>
      </c>
      <c r="G32" s="144"/>
      <c r="H32" s="337" t="s">
        <v>124</v>
      </c>
      <c r="I32" s="338" t="s">
        <v>102</v>
      </c>
      <c r="J32" s="316">
        <v>454</v>
      </c>
      <c r="K32" s="445">
        <v>204318</v>
      </c>
      <c r="L32" s="317">
        <f t="shared" ref="L32:L54" si="3">ROUND(J32*K32,0)</f>
        <v>92760372</v>
      </c>
      <c r="M32" s="322">
        <f>ROUND(K32*(1+$L$111),0)</f>
        <v>269781</v>
      </c>
      <c r="N32" s="323">
        <f t="shared" si="1"/>
        <v>122480574</v>
      </c>
      <c r="O32" s="301"/>
      <c r="P32" s="293"/>
      <c r="Q32" s="320"/>
      <c r="R32" s="321"/>
    </row>
    <row r="33" spans="1:18" ht="59.15" customHeight="1">
      <c r="A33" s="293"/>
      <c r="B33" s="300"/>
      <c r="C33" s="310" t="s">
        <v>111</v>
      </c>
      <c r="D33" s="144">
        <v>4157</v>
      </c>
      <c r="E33" s="144"/>
      <c r="F33" s="313" t="s">
        <v>89</v>
      </c>
      <c r="G33" s="144"/>
      <c r="H33" s="146" t="s">
        <v>107</v>
      </c>
      <c r="I33" s="185" t="s">
        <v>102</v>
      </c>
      <c r="J33" s="316">
        <v>454</v>
      </c>
      <c r="K33" s="214">
        <v>233666</v>
      </c>
      <c r="L33" s="317">
        <f t="shared" si="3"/>
        <v>106084364</v>
      </c>
      <c r="M33" s="322">
        <f>ROUND(K33*(1+$L$111),0)</f>
        <v>308533</v>
      </c>
      <c r="N33" s="323">
        <f t="shared" si="1"/>
        <v>140073982</v>
      </c>
      <c r="O33" s="301"/>
      <c r="P33" s="293"/>
      <c r="Q33" s="320"/>
      <c r="R33" s="321"/>
    </row>
    <row r="34" spans="1:18" s="293" customFormat="1" ht="45" customHeight="1">
      <c r="B34" s="300"/>
      <c r="C34" s="310" t="s">
        <v>112</v>
      </c>
      <c r="D34" s="144">
        <v>4671</v>
      </c>
      <c r="E34" s="144"/>
      <c r="F34" s="313" t="s">
        <v>89</v>
      </c>
      <c r="G34" s="144"/>
      <c r="H34" s="146" t="s">
        <v>108</v>
      </c>
      <c r="I34" s="185" t="s">
        <v>86</v>
      </c>
      <c r="J34" s="316">
        <v>3930</v>
      </c>
      <c r="K34" s="214">
        <v>12267</v>
      </c>
      <c r="L34" s="317">
        <f t="shared" si="3"/>
        <v>48209310</v>
      </c>
      <c r="M34" s="322">
        <f>ROUND(K34*(1+$L$111),1)</f>
        <v>16197.3</v>
      </c>
      <c r="N34" s="323">
        <f t="shared" si="1"/>
        <v>63655389</v>
      </c>
      <c r="O34" s="301"/>
      <c r="Q34" s="320"/>
      <c r="R34" s="321"/>
    </row>
    <row r="35" spans="1:18" s="293" customFormat="1" ht="60" customHeight="1">
      <c r="B35" s="300"/>
      <c r="C35" s="310" t="s">
        <v>229</v>
      </c>
      <c r="D35" s="144">
        <v>4015</v>
      </c>
      <c r="E35" s="144"/>
      <c r="F35" s="313" t="s">
        <v>89</v>
      </c>
      <c r="G35" s="144"/>
      <c r="H35" s="146" t="s">
        <v>216</v>
      </c>
      <c r="I35" s="198" t="s">
        <v>86</v>
      </c>
      <c r="J35" s="316">
        <v>2630</v>
      </c>
      <c r="K35" s="214">
        <v>22923</v>
      </c>
      <c r="L35" s="317">
        <f t="shared" si="3"/>
        <v>60287490</v>
      </c>
      <c r="M35" s="322">
        <f>ROUND(K35*(1+$L$111),1)</f>
        <v>30267.5</v>
      </c>
      <c r="N35" s="323">
        <f t="shared" si="1"/>
        <v>79603525</v>
      </c>
      <c r="O35" s="301"/>
      <c r="Q35" s="320"/>
      <c r="R35" s="321"/>
    </row>
    <row r="36" spans="1:18" s="293" customFormat="1" ht="45" customHeight="1">
      <c r="B36" s="300"/>
      <c r="C36" s="310" t="s">
        <v>180</v>
      </c>
      <c r="D36" s="217">
        <v>5412</v>
      </c>
      <c r="E36" s="144"/>
      <c r="F36" s="182" t="s">
        <v>89</v>
      </c>
      <c r="G36" s="144"/>
      <c r="H36" s="146" t="s">
        <v>146</v>
      </c>
      <c r="I36" s="198" t="s">
        <v>102</v>
      </c>
      <c r="J36" s="316">
        <v>425</v>
      </c>
      <c r="K36" s="214">
        <v>178829</v>
      </c>
      <c r="L36" s="317">
        <f t="shared" si="3"/>
        <v>76002325</v>
      </c>
      <c r="M36" s="322">
        <f t="shared" ref="M36:M42" si="4">ROUND(K36*(1+$L$111),0)</f>
        <v>236126</v>
      </c>
      <c r="N36" s="323">
        <f t="shared" si="1"/>
        <v>100353550</v>
      </c>
      <c r="O36" s="301"/>
      <c r="Q36" s="320"/>
      <c r="R36" s="321"/>
    </row>
    <row r="37" spans="1:18" s="293" customFormat="1" ht="45" customHeight="1">
      <c r="B37" s="300"/>
      <c r="C37" s="310" t="s">
        <v>181</v>
      </c>
      <c r="D37" s="217">
        <v>3454</v>
      </c>
      <c r="E37" s="144"/>
      <c r="F37" s="313" t="s">
        <v>89</v>
      </c>
      <c r="G37" s="144"/>
      <c r="H37" s="182" t="s">
        <v>113</v>
      </c>
      <c r="I37" s="182" t="s">
        <v>102</v>
      </c>
      <c r="J37" s="316">
        <v>455</v>
      </c>
      <c r="K37" s="214">
        <v>121047</v>
      </c>
      <c r="L37" s="317">
        <f t="shared" si="3"/>
        <v>55076385</v>
      </c>
      <c r="M37" s="322">
        <f t="shared" si="4"/>
        <v>159830</v>
      </c>
      <c r="N37" s="323">
        <f t="shared" si="1"/>
        <v>72722650</v>
      </c>
      <c r="O37" s="301"/>
      <c r="Q37" s="320"/>
      <c r="R37" s="321"/>
    </row>
    <row r="38" spans="1:18" s="293" customFormat="1" ht="45" customHeight="1">
      <c r="B38" s="300"/>
      <c r="C38" s="310" t="s">
        <v>182</v>
      </c>
      <c r="D38" s="217">
        <v>4477</v>
      </c>
      <c r="E38" s="144"/>
      <c r="F38" s="313" t="s">
        <v>89</v>
      </c>
      <c r="G38" s="144"/>
      <c r="H38" s="182" t="s">
        <v>114</v>
      </c>
      <c r="I38" s="182" t="s">
        <v>102</v>
      </c>
      <c r="J38" s="316">
        <v>474</v>
      </c>
      <c r="K38" s="444">
        <v>111453</v>
      </c>
      <c r="L38" s="317">
        <f t="shared" si="3"/>
        <v>52828722</v>
      </c>
      <c r="M38" s="322">
        <f t="shared" si="4"/>
        <v>147163</v>
      </c>
      <c r="N38" s="323">
        <f t="shared" si="1"/>
        <v>69755262</v>
      </c>
      <c r="O38" s="301"/>
      <c r="Q38" s="320"/>
      <c r="R38" s="321"/>
    </row>
    <row r="39" spans="1:18" s="293" customFormat="1" ht="45" customHeight="1">
      <c r="B39" s="300"/>
      <c r="C39" s="310" t="s">
        <v>183</v>
      </c>
      <c r="D39" s="217">
        <v>3866</v>
      </c>
      <c r="E39" s="144"/>
      <c r="F39" s="313" t="s">
        <v>89</v>
      </c>
      <c r="G39" s="144"/>
      <c r="H39" s="182" t="s">
        <v>115</v>
      </c>
      <c r="I39" s="182" t="s">
        <v>86</v>
      </c>
      <c r="J39" s="316">
        <v>926</v>
      </c>
      <c r="K39" s="444">
        <v>3820</v>
      </c>
      <c r="L39" s="317">
        <f t="shared" si="3"/>
        <v>3537320</v>
      </c>
      <c r="M39" s="322">
        <f t="shared" si="4"/>
        <v>5044</v>
      </c>
      <c r="N39" s="323">
        <f t="shared" si="1"/>
        <v>4670744</v>
      </c>
      <c r="O39" s="301"/>
      <c r="Q39" s="320"/>
      <c r="R39" s="321"/>
    </row>
    <row r="40" spans="1:18" ht="68.150000000000006" customHeight="1">
      <c r="B40" s="339"/>
      <c r="C40" s="310" t="s">
        <v>184</v>
      </c>
      <c r="D40" s="220">
        <v>3864</v>
      </c>
      <c r="E40" s="292"/>
      <c r="F40" s="313" t="s">
        <v>89</v>
      </c>
      <c r="G40" s="292"/>
      <c r="H40" s="340" t="s">
        <v>120</v>
      </c>
      <c r="I40" s="341" t="s">
        <v>86</v>
      </c>
      <c r="J40" s="316">
        <v>754</v>
      </c>
      <c r="K40" s="446">
        <v>3384</v>
      </c>
      <c r="L40" s="317">
        <f t="shared" si="3"/>
        <v>2551536</v>
      </c>
      <c r="M40" s="322">
        <f t="shared" si="4"/>
        <v>4468</v>
      </c>
      <c r="N40" s="323">
        <f t="shared" si="1"/>
        <v>3368872</v>
      </c>
      <c r="O40" s="342"/>
      <c r="Q40" s="320"/>
      <c r="R40" s="321"/>
    </row>
    <row r="41" spans="1:18" ht="81" customHeight="1">
      <c r="B41" s="339"/>
      <c r="C41" s="310" t="s">
        <v>185</v>
      </c>
      <c r="D41" s="220">
        <v>5346</v>
      </c>
      <c r="E41" s="292"/>
      <c r="F41" s="313" t="s">
        <v>89</v>
      </c>
      <c r="G41" s="144"/>
      <c r="H41" s="337" t="s">
        <v>121</v>
      </c>
      <c r="I41" s="338" t="s">
        <v>102</v>
      </c>
      <c r="J41" s="316">
        <v>354</v>
      </c>
      <c r="K41" s="444">
        <v>210266</v>
      </c>
      <c r="L41" s="317">
        <f t="shared" si="3"/>
        <v>74434164</v>
      </c>
      <c r="M41" s="322">
        <f t="shared" si="4"/>
        <v>277635</v>
      </c>
      <c r="N41" s="323">
        <f t="shared" si="1"/>
        <v>98282790</v>
      </c>
      <c r="O41" s="342"/>
      <c r="Q41" s="320"/>
      <c r="R41" s="321"/>
    </row>
    <row r="42" spans="1:18" ht="72" customHeight="1">
      <c r="B42" s="339"/>
      <c r="C42" s="310" t="s">
        <v>186</v>
      </c>
      <c r="D42" s="338">
        <v>6016</v>
      </c>
      <c r="E42" s="292"/>
      <c r="F42" s="313" t="s">
        <v>89</v>
      </c>
      <c r="G42" s="144"/>
      <c r="H42" s="337" t="s">
        <v>122</v>
      </c>
      <c r="I42" s="338" t="s">
        <v>102</v>
      </c>
      <c r="J42" s="316">
        <v>424</v>
      </c>
      <c r="K42" s="445">
        <v>148762</v>
      </c>
      <c r="L42" s="317">
        <f t="shared" si="3"/>
        <v>63075088</v>
      </c>
      <c r="M42" s="322">
        <f t="shared" si="4"/>
        <v>196425</v>
      </c>
      <c r="N42" s="323">
        <f t="shared" si="1"/>
        <v>83284200</v>
      </c>
      <c r="O42" s="342"/>
      <c r="Q42" s="320"/>
      <c r="R42" s="321"/>
    </row>
    <row r="43" spans="1:18" ht="45" customHeight="1">
      <c r="B43" s="339"/>
      <c r="C43" s="310" t="s">
        <v>187</v>
      </c>
      <c r="D43" s="338">
        <v>3800</v>
      </c>
      <c r="E43" s="292"/>
      <c r="F43" s="313" t="s">
        <v>89</v>
      </c>
      <c r="G43" s="144"/>
      <c r="H43" s="337" t="s">
        <v>106</v>
      </c>
      <c r="I43" s="338" t="s">
        <v>86</v>
      </c>
      <c r="J43" s="316">
        <v>28576</v>
      </c>
      <c r="K43" s="445">
        <v>1919</v>
      </c>
      <c r="L43" s="317">
        <f t="shared" si="3"/>
        <v>54837344</v>
      </c>
      <c r="M43" s="322">
        <f>ROUND(K43*(1+$L$111),2)</f>
        <v>2533.85</v>
      </c>
      <c r="N43" s="323">
        <f t="shared" si="1"/>
        <v>72407297.599999994</v>
      </c>
      <c r="O43" s="342"/>
      <c r="Q43" s="320"/>
      <c r="R43" s="321"/>
    </row>
    <row r="44" spans="1:18" ht="45" customHeight="1">
      <c r="B44" s="339"/>
      <c r="C44" s="310" t="s">
        <v>188</v>
      </c>
      <c r="D44" s="338">
        <v>3464</v>
      </c>
      <c r="E44" s="292"/>
      <c r="F44" s="313" t="s">
        <v>89</v>
      </c>
      <c r="G44" s="144"/>
      <c r="H44" s="337" t="s">
        <v>123</v>
      </c>
      <c r="I44" s="338" t="s">
        <v>102</v>
      </c>
      <c r="J44" s="316">
        <v>1064</v>
      </c>
      <c r="K44" s="453">
        <v>58471</v>
      </c>
      <c r="L44" s="317">
        <f t="shared" si="3"/>
        <v>62213144</v>
      </c>
      <c r="M44" s="322">
        <f>ROUND(K44*(1+$L$111),0)</f>
        <v>77205</v>
      </c>
      <c r="N44" s="323">
        <f t="shared" si="1"/>
        <v>82146120</v>
      </c>
      <c r="O44" s="342"/>
      <c r="Q44" s="320"/>
      <c r="R44" s="321"/>
    </row>
    <row r="45" spans="1:18" ht="67" customHeight="1">
      <c r="B45" s="339"/>
      <c r="C45" s="310" t="s">
        <v>189</v>
      </c>
      <c r="D45" s="338">
        <v>7944</v>
      </c>
      <c r="E45" s="292"/>
      <c r="F45" s="313" t="s">
        <v>89</v>
      </c>
      <c r="G45" s="144"/>
      <c r="H45" s="337" t="s">
        <v>125</v>
      </c>
      <c r="I45" s="338" t="s">
        <v>102</v>
      </c>
      <c r="J45" s="343">
        <v>8294</v>
      </c>
      <c r="K45" s="453">
        <v>5155</v>
      </c>
      <c r="L45" s="317">
        <f t="shared" si="3"/>
        <v>42755570</v>
      </c>
      <c r="M45" s="322">
        <f>ROUND(K45*(1+$L$111),1)</f>
        <v>6806.7</v>
      </c>
      <c r="N45" s="323">
        <f t="shared" si="1"/>
        <v>56454769.799999997</v>
      </c>
      <c r="O45" s="342"/>
      <c r="Q45" s="320"/>
      <c r="R45" s="321"/>
    </row>
    <row r="46" spans="1:18" ht="78" customHeight="1">
      <c r="B46" s="339"/>
      <c r="C46" s="310" t="s">
        <v>190</v>
      </c>
      <c r="D46" s="338">
        <v>5210</v>
      </c>
      <c r="E46" s="292"/>
      <c r="F46" s="313" t="s">
        <v>89</v>
      </c>
      <c r="G46" s="144"/>
      <c r="H46" s="337" t="s">
        <v>126</v>
      </c>
      <c r="I46" s="338" t="s">
        <v>86</v>
      </c>
      <c r="J46" s="316">
        <v>80</v>
      </c>
      <c r="K46" s="453">
        <v>90284</v>
      </c>
      <c r="L46" s="317">
        <f t="shared" si="3"/>
        <v>7222720</v>
      </c>
      <c r="M46" s="322">
        <f t="shared" ref="M46:M54" si="5">ROUND(K46*(1+$L$111),0)</f>
        <v>119211</v>
      </c>
      <c r="N46" s="323">
        <f t="shared" si="1"/>
        <v>9536880</v>
      </c>
      <c r="O46" s="342"/>
      <c r="Q46" s="320"/>
      <c r="R46" s="321"/>
    </row>
    <row r="47" spans="1:18" ht="69" customHeight="1">
      <c r="B47" s="339"/>
      <c r="C47" s="310" t="s">
        <v>191</v>
      </c>
      <c r="D47" s="341">
        <v>5205</v>
      </c>
      <c r="E47" s="292"/>
      <c r="F47" s="313" t="s">
        <v>89</v>
      </c>
      <c r="G47" s="144"/>
      <c r="H47" s="340" t="s">
        <v>127</v>
      </c>
      <c r="I47" s="341" t="s">
        <v>103</v>
      </c>
      <c r="J47" s="316">
        <v>11</v>
      </c>
      <c r="K47" s="454">
        <v>49387</v>
      </c>
      <c r="L47" s="317">
        <f t="shared" si="3"/>
        <v>543257</v>
      </c>
      <c r="M47" s="322">
        <f t="shared" si="5"/>
        <v>65211</v>
      </c>
      <c r="N47" s="323">
        <f t="shared" si="1"/>
        <v>717321</v>
      </c>
      <c r="O47" s="342"/>
      <c r="Q47" s="320"/>
      <c r="R47" s="321"/>
    </row>
    <row r="48" spans="1:18" ht="63" customHeight="1">
      <c r="B48" s="339"/>
      <c r="C48" s="310" t="s">
        <v>192</v>
      </c>
      <c r="D48" s="338">
        <v>4161</v>
      </c>
      <c r="E48" s="292"/>
      <c r="F48" s="313" t="s">
        <v>89</v>
      </c>
      <c r="G48" s="144"/>
      <c r="H48" s="337" t="s">
        <v>128</v>
      </c>
      <c r="I48" s="338" t="s">
        <v>102</v>
      </c>
      <c r="J48" s="316">
        <v>324</v>
      </c>
      <c r="K48" s="453">
        <v>208914</v>
      </c>
      <c r="L48" s="317">
        <f t="shared" si="3"/>
        <v>67688136</v>
      </c>
      <c r="M48" s="322">
        <f t="shared" si="5"/>
        <v>275850</v>
      </c>
      <c r="N48" s="323">
        <f t="shared" si="1"/>
        <v>89375400</v>
      </c>
      <c r="O48" s="342"/>
      <c r="Q48" s="320"/>
      <c r="R48" s="321"/>
    </row>
    <row r="49" spans="1:18" ht="86.15" customHeight="1">
      <c r="B49" s="339"/>
      <c r="C49" s="310" t="s">
        <v>193</v>
      </c>
      <c r="D49" s="338">
        <v>5317</v>
      </c>
      <c r="E49" s="292"/>
      <c r="F49" s="313" t="s">
        <v>89</v>
      </c>
      <c r="G49" s="144"/>
      <c r="H49" s="337" t="s">
        <v>129</v>
      </c>
      <c r="I49" s="338" t="s">
        <v>102</v>
      </c>
      <c r="J49" s="316">
        <v>28</v>
      </c>
      <c r="K49" s="453">
        <v>1107984</v>
      </c>
      <c r="L49" s="317">
        <f t="shared" si="3"/>
        <v>31023552</v>
      </c>
      <c r="M49" s="322">
        <f t="shared" si="5"/>
        <v>1462982</v>
      </c>
      <c r="N49" s="323">
        <f t="shared" si="1"/>
        <v>40963496</v>
      </c>
      <c r="O49" s="342"/>
      <c r="Q49" s="320"/>
      <c r="R49" s="321"/>
    </row>
    <row r="50" spans="1:18" ht="74.150000000000006" customHeight="1">
      <c r="B50" s="339"/>
      <c r="C50" s="310" t="s">
        <v>194</v>
      </c>
      <c r="D50" s="338">
        <v>3642</v>
      </c>
      <c r="E50" s="292"/>
      <c r="F50" s="313" t="s">
        <v>89</v>
      </c>
      <c r="G50" s="144"/>
      <c r="H50" s="337" t="s">
        <v>130</v>
      </c>
      <c r="I50" s="338" t="s">
        <v>102</v>
      </c>
      <c r="J50" s="316">
        <v>9</v>
      </c>
      <c r="K50" s="453">
        <v>1073769</v>
      </c>
      <c r="L50" s="317">
        <f t="shared" si="3"/>
        <v>9663921</v>
      </c>
      <c r="M50" s="322">
        <f t="shared" si="5"/>
        <v>1417805</v>
      </c>
      <c r="N50" s="323">
        <f t="shared" si="1"/>
        <v>12760245</v>
      </c>
      <c r="O50" s="342"/>
      <c r="Q50" s="320"/>
      <c r="R50" s="321"/>
    </row>
    <row r="51" spans="1:18" ht="45" customHeight="1">
      <c r="B51" s="339"/>
      <c r="C51" s="310" t="s">
        <v>195</v>
      </c>
      <c r="D51" s="338">
        <v>6204</v>
      </c>
      <c r="E51" s="292"/>
      <c r="F51" s="313" t="s">
        <v>89</v>
      </c>
      <c r="G51" s="144"/>
      <c r="H51" s="337" t="s">
        <v>131</v>
      </c>
      <c r="I51" s="338" t="s">
        <v>103</v>
      </c>
      <c r="J51" s="316">
        <v>23</v>
      </c>
      <c r="K51" s="453">
        <v>32578</v>
      </c>
      <c r="L51" s="317">
        <f t="shared" si="3"/>
        <v>749294</v>
      </c>
      <c r="M51" s="322">
        <f t="shared" si="5"/>
        <v>43016</v>
      </c>
      <c r="N51" s="323">
        <f t="shared" si="1"/>
        <v>989368</v>
      </c>
      <c r="O51" s="342"/>
      <c r="Q51" s="320"/>
      <c r="R51" s="321"/>
    </row>
    <row r="52" spans="1:18" ht="45" customHeight="1">
      <c r="B52" s="339"/>
      <c r="C52" s="310" t="s">
        <v>196</v>
      </c>
      <c r="D52" s="182">
        <v>8617</v>
      </c>
      <c r="E52" s="144"/>
      <c r="F52" s="313" t="s">
        <v>89</v>
      </c>
      <c r="G52" s="144"/>
      <c r="H52" s="337" t="s">
        <v>136</v>
      </c>
      <c r="I52" s="338" t="s">
        <v>102</v>
      </c>
      <c r="J52" s="316">
        <v>263</v>
      </c>
      <c r="K52" s="444">
        <v>204760</v>
      </c>
      <c r="L52" s="317">
        <f t="shared" si="3"/>
        <v>53851880</v>
      </c>
      <c r="M52" s="322">
        <f t="shared" si="5"/>
        <v>270365</v>
      </c>
      <c r="N52" s="323">
        <f t="shared" si="1"/>
        <v>71105995</v>
      </c>
      <c r="O52" s="342"/>
      <c r="Q52" s="320"/>
      <c r="R52" s="321"/>
    </row>
    <row r="53" spans="1:18" ht="45" customHeight="1">
      <c r="B53" s="339"/>
      <c r="C53" s="310" t="s">
        <v>197</v>
      </c>
      <c r="D53" s="182">
        <v>6216</v>
      </c>
      <c r="E53" s="144"/>
      <c r="F53" s="313" t="s">
        <v>89</v>
      </c>
      <c r="G53" s="144"/>
      <c r="H53" s="337" t="s">
        <v>143</v>
      </c>
      <c r="I53" s="338" t="s">
        <v>102</v>
      </c>
      <c r="J53" s="316">
        <v>466</v>
      </c>
      <c r="K53" s="444">
        <v>76247</v>
      </c>
      <c r="L53" s="317">
        <f t="shared" si="3"/>
        <v>35531102</v>
      </c>
      <c r="M53" s="322">
        <f t="shared" si="5"/>
        <v>100677</v>
      </c>
      <c r="N53" s="323">
        <f t="shared" si="1"/>
        <v>46915482</v>
      </c>
      <c r="O53" s="342"/>
      <c r="Q53" s="320"/>
      <c r="R53" s="321"/>
    </row>
    <row r="54" spans="1:18" ht="68.150000000000006" customHeight="1">
      <c r="B54" s="339"/>
      <c r="C54" s="310" t="s">
        <v>198</v>
      </c>
      <c r="D54" s="182">
        <v>4837</v>
      </c>
      <c r="E54" s="144"/>
      <c r="F54" s="313" t="s">
        <v>89</v>
      </c>
      <c r="G54" s="144"/>
      <c r="H54" s="337" t="s">
        <v>153</v>
      </c>
      <c r="I54" s="338" t="s">
        <v>102</v>
      </c>
      <c r="J54" s="316">
        <v>150</v>
      </c>
      <c r="K54" s="453">
        <v>223097</v>
      </c>
      <c r="L54" s="317">
        <f t="shared" si="3"/>
        <v>33464550</v>
      </c>
      <c r="M54" s="322">
        <f t="shared" si="5"/>
        <v>294577</v>
      </c>
      <c r="N54" s="323">
        <f t="shared" si="1"/>
        <v>44186550</v>
      </c>
      <c r="O54" s="342"/>
      <c r="Q54" s="320"/>
      <c r="R54" s="321"/>
    </row>
    <row r="55" spans="1:18" ht="45" customHeight="1">
      <c r="A55" s="293"/>
      <c r="B55" s="300"/>
      <c r="C55" s="344" t="s">
        <v>16</v>
      </c>
      <c r="D55" s="345"/>
      <c r="E55" s="346"/>
      <c r="F55" s="346"/>
      <c r="G55" s="346"/>
      <c r="H55" s="346"/>
      <c r="I55" s="347"/>
      <c r="J55" s="333"/>
      <c r="K55" s="348"/>
      <c r="L55" s="349">
        <f>SUM(L32:L54)</f>
        <v>1034391546</v>
      </c>
      <c r="M55" s="322"/>
      <c r="N55" s="336">
        <f>SUM(N32:N54)</f>
        <v>1365810462.4000001</v>
      </c>
      <c r="O55" s="301"/>
      <c r="P55" s="293"/>
      <c r="Q55" s="320"/>
      <c r="R55" s="321"/>
    </row>
    <row r="56" spans="1:18" ht="45" customHeight="1">
      <c r="A56" s="293"/>
      <c r="B56" s="300"/>
      <c r="C56" s="350" t="s">
        <v>117</v>
      </c>
      <c r="D56" s="351"/>
      <c r="E56" s="351"/>
      <c r="F56" s="351"/>
      <c r="G56" s="351"/>
      <c r="H56" s="492"/>
      <c r="I56" s="492"/>
      <c r="J56" s="492"/>
      <c r="K56" s="492"/>
      <c r="L56" s="493"/>
      <c r="M56" s="264"/>
      <c r="N56" s="265"/>
      <c r="O56" s="301"/>
      <c r="P56" s="293"/>
      <c r="Q56" s="320"/>
      <c r="R56" s="321"/>
    </row>
    <row r="57" spans="1:18" ht="83.15" customHeight="1">
      <c r="A57" s="293"/>
      <c r="B57" s="300"/>
      <c r="C57" s="352" t="s">
        <v>199</v>
      </c>
      <c r="D57" s="144">
        <v>4140</v>
      </c>
      <c r="E57" s="144"/>
      <c r="F57" s="185" t="s">
        <v>89</v>
      </c>
      <c r="G57" s="144"/>
      <c r="H57" s="353" t="s">
        <v>154</v>
      </c>
      <c r="I57" s="354" t="s">
        <v>102</v>
      </c>
      <c r="J57" s="333">
        <v>347</v>
      </c>
      <c r="K57" s="455">
        <v>262698</v>
      </c>
      <c r="L57" s="317">
        <f t="shared" ref="L57:L69" si="6">ROUND(J57*K57,0)</f>
        <v>91156206</v>
      </c>
      <c r="M57" s="322">
        <f>ROUND(K57*(1+$L$111),0)</f>
        <v>346866</v>
      </c>
      <c r="N57" s="323">
        <f t="shared" si="1"/>
        <v>120362502</v>
      </c>
      <c r="O57" s="301"/>
      <c r="P57" s="293"/>
      <c r="Q57" s="320"/>
      <c r="R57" s="321"/>
    </row>
    <row r="58" spans="1:18" s="293" customFormat="1" ht="45" customHeight="1">
      <c r="B58" s="300"/>
      <c r="C58" s="352">
        <f>+C57+0.1</f>
        <v>3.2</v>
      </c>
      <c r="D58" s="144">
        <v>8618</v>
      </c>
      <c r="E58" s="144"/>
      <c r="F58" s="185" t="s">
        <v>89</v>
      </c>
      <c r="G58" s="144"/>
      <c r="H58" s="221" t="s">
        <v>116</v>
      </c>
      <c r="I58" s="182" t="s">
        <v>102</v>
      </c>
      <c r="J58" s="333">
        <v>41</v>
      </c>
      <c r="K58" s="444">
        <v>1340339</v>
      </c>
      <c r="L58" s="317">
        <f t="shared" si="6"/>
        <v>54953899</v>
      </c>
      <c r="M58" s="322">
        <f>ROUND(K58*(1+$L$111),0)</f>
        <v>1769784</v>
      </c>
      <c r="N58" s="323">
        <f t="shared" si="1"/>
        <v>72561144</v>
      </c>
      <c r="O58" s="301"/>
      <c r="Q58" s="320"/>
      <c r="R58" s="321"/>
    </row>
    <row r="59" spans="1:18" s="293" customFormat="1" ht="99" customHeight="1">
      <c r="B59" s="300"/>
      <c r="C59" s="352">
        <f>+C58+0.1</f>
        <v>3.3000000000000003</v>
      </c>
      <c r="D59" s="144">
        <v>4203</v>
      </c>
      <c r="E59" s="144"/>
      <c r="F59" s="185" t="s">
        <v>89</v>
      </c>
      <c r="G59" s="144"/>
      <c r="H59" s="353" t="s">
        <v>150</v>
      </c>
      <c r="I59" s="354" t="s">
        <v>102</v>
      </c>
      <c r="J59" s="333">
        <v>53</v>
      </c>
      <c r="K59" s="456">
        <v>1422675</v>
      </c>
      <c r="L59" s="317">
        <f t="shared" si="6"/>
        <v>75401775</v>
      </c>
      <c r="M59" s="322">
        <f>ROUND(K59*(1+$L$111),0)</f>
        <v>1878500</v>
      </c>
      <c r="N59" s="323">
        <f t="shared" si="1"/>
        <v>99560500</v>
      </c>
      <c r="O59" s="301"/>
      <c r="Q59" s="320"/>
      <c r="R59" s="321"/>
    </row>
    <row r="60" spans="1:18" ht="45" customHeight="1">
      <c r="A60" s="293"/>
      <c r="B60" s="300"/>
      <c r="C60" s="352">
        <f t="shared" ref="C60:C64" si="7">+C59+0.1</f>
        <v>3.4000000000000004</v>
      </c>
      <c r="D60" s="144">
        <v>3864</v>
      </c>
      <c r="E60" s="144"/>
      <c r="F60" s="185" t="s">
        <v>89</v>
      </c>
      <c r="G60" s="144"/>
      <c r="H60" s="353" t="s">
        <v>120</v>
      </c>
      <c r="I60" s="354" t="s">
        <v>86</v>
      </c>
      <c r="J60" s="333">
        <v>9715</v>
      </c>
      <c r="K60" s="444">
        <v>3384</v>
      </c>
      <c r="L60" s="317">
        <f t="shared" si="6"/>
        <v>32875560</v>
      </c>
      <c r="M60" s="322">
        <f>ROUND(K60*(1+$L$111),1)</f>
        <v>4468.2</v>
      </c>
      <c r="N60" s="323">
        <f t="shared" si="1"/>
        <v>43408563</v>
      </c>
      <c r="O60" s="301"/>
      <c r="P60" s="293"/>
      <c r="Q60" s="320"/>
      <c r="R60" s="321"/>
    </row>
    <row r="61" spans="1:18" ht="45" customHeight="1">
      <c r="A61" s="293"/>
      <c r="B61" s="300"/>
      <c r="C61" s="352">
        <f t="shared" si="7"/>
        <v>3.5000000000000004</v>
      </c>
      <c r="D61" s="144">
        <v>4232</v>
      </c>
      <c r="E61" s="144"/>
      <c r="F61" s="185" t="s">
        <v>89</v>
      </c>
      <c r="G61" s="144"/>
      <c r="H61" s="221" t="s">
        <v>137</v>
      </c>
      <c r="I61" s="354" t="s">
        <v>119</v>
      </c>
      <c r="J61" s="333">
        <v>3000</v>
      </c>
      <c r="K61" s="444">
        <v>7569</v>
      </c>
      <c r="L61" s="317">
        <f t="shared" si="6"/>
        <v>22707000</v>
      </c>
      <c r="M61" s="322">
        <f>ROUND(K61*(1+$L$111),0)</f>
        <v>9994</v>
      </c>
      <c r="N61" s="323">
        <f t="shared" si="1"/>
        <v>29982000</v>
      </c>
      <c r="O61" s="301"/>
      <c r="P61" s="293"/>
      <c r="Q61" s="320"/>
      <c r="R61" s="321"/>
    </row>
    <row r="62" spans="1:18" ht="45" customHeight="1">
      <c r="A62" s="293"/>
      <c r="B62" s="300"/>
      <c r="C62" s="352">
        <f t="shared" si="7"/>
        <v>3.6000000000000005</v>
      </c>
      <c r="D62" s="144">
        <v>5404</v>
      </c>
      <c r="E62" s="144"/>
      <c r="F62" s="185" t="s">
        <v>89</v>
      </c>
      <c r="G62" s="144"/>
      <c r="H62" s="221" t="s">
        <v>138</v>
      </c>
      <c r="I62" s="354" t="s">
        <v>119</v>
      </c>
      <c r="J62" s="333">
        <v>2870</v>
      </c>
      <c r="K62" s="444">
        <v>10706</v>
      </c>
      <c r="L62" s="317">
        <f t="shared" si="6"/>
        <v>30726220</v>
      </c>
      <c r="M62" s="322">
        <f>ROUND(K62*(1+$L$111),0)</f>
        <v>14136</v>
      </c>
      <c r="N62" s="323">
        <f t="shared" si="1"/>
        <v>40570320</v>
      </c>
      <c r="O62" s="301"/>
      <c r="P62" s="293"/>
      <c r="Q62" s="320"/>
      <c r="R62" s="321"/>
    </row>
    <row r="63" spans="1:18" ht="45" customHeight="1">
      <c r="A63" s="293"/>
      <c r="B63" s="300"/>
      <c r="C63" s="352">
        <f t="shared" si="7"/>
        <v>3.7000000000000006</v>
      </c>
      <c r="D63" s="198">
        <v>7714</v>
      </c>
      <c r="E63" s="144"/>
      <c r="F63" s="185" t="s">
        <v>89</v>
      </c>
      <c r="G63" s="144"/>
      <c r="H63" s="182" t="s">
        <v>139</v>
      </c>
      <c r="I63" s="198" t="s">
        <v>119</v>
      </c>
      <c r="J63" s="333">
        <v>3000</v>
      </c>
      <c r="K63" s="348">
        <v>8071</v>
      </c>
      <c r="L63" s="317">
        <f t="shared" si="6"/>
        <v>24213000</v>
      </c>
      <c r="M63" s="322">
        <f>ROUND(K63*(1+$L$111),0)</f>
        <v>10657</v>
      </c>
      <c r="N63" s="323">
        <f t="shared" si="1"/>
        <v>31971000</v>
      </c>
      <c r="O63" s="301"/>
      <c r="P63" s="293"/>
      <c r="Q63" s="320"/>
      <c r="R63" s="321"/>
    </row>
    <row r="64" spans="1:18" ht="45" customHeight="1">
      <c r="A64" s="293"/>
      <c r="B64" s="300"/>
      <c r="C64" s="352">
        <f t="shared" si="7"/>
        <v>3.8000000000000007</v>
      </c>
      <c r="D64" s="219">
        <v>3665</v>
      </c>
      <c r="E64" s="144"/>
      <c r="F64" s="185" t="s">
        <v>89</v>
      </c>
      <c r="G64" s="144"/>
      <c r="H64" s="182" t="s">
        <v>140</v>
      </c>
      <c r="I64" s="182" t="s">
        <v>102</v>
      </c>
      <c r="J64" s="333">
        <v>311</v>
      </c>
      <c r="K64" s="348">
        <v>442258</v>
      </c>
      <c r="L64" s="317">
        <f t="shared" si="6"/>
        <v>137542238</v>
      </c>
      <c r="M64" s="322">
        <f>ROUND(K64*(1+$L$111),2)</f>
        <v>583957.46</v>
      </c>
      <c r="N64" s="323">
        <f t="shared" si="1"/>
        <v>181610770.06</v>
      </c>
      <c r="O64" s="301"/>
      <c r="P64" s="293"/>
      <c r="Q64" s="320"/>
      <c r="R64" s="321"/>
    </row>
    <row r="65" spans="1:18" ht="45" customHeight="1">
      <c r="A65" s="293"/>
      <c r="B65" s="300"/>
      <c r="C65" s="352">
        <v>3.9</v>
      </c>
      <c r="D65" s="219">
        <v>3729</v>
      </c>
      <c r="E65" s="144"/>
      <c r="F65" s="185" t="s">
        <v>89</v>
      </c>
      <c r="G65" s="144"/>
      <c r="H65" s="182" t="s">
        <v>141</v>
      </c>
      <c r="I65" s="182" t="s">
        <v>102</v>
      </c>
      <c r="J65" s="333">
        <v>112</v>
      </c>
      <c r="K65" s="348">
        <v>652040</v>
      </c>
      <c r="L65" s="317">
        <f t="shared" si="6"/>
        <v>73028480</v>
      </c>
      <c r="M65" s="322">
        <f>ROUND(K65*(1+$L$111),0)</f>
        <v>860954</v>
      </c>
      <c r="N65" s="323">
        <f t="shared" si="1"/>
        <v>96426848</v>
      </c>
      <c r="O65" s="301"/>
      <c r="P65" s="293"/>
      <c r="Q65" s="320"/>
      <c r="R65" s="321"/>
    </row>
    <row r="66" spans="1:18" ht="45" customHeight="1">
      <c r="A66" s="293"/>
      <c r="B66" s="300"/>
      <c r="C66" s="352" t="s">
        <v>200</v>
      </c>
      <c r="D66" s="219">
        <v>4041</v>
      </c>
      <c r="E66" s="144"/>
      <c r="F66" s="185" t="s">
        <v>89</v>
      </c>
      <c r="G66" s="144"/>
      <c r="H66" s="182" t="s">
        <v>142</v>
      </c>
      <c r="I66" s="182" t="s">
        <v>103</v>
      </c>
      <c r="J66" s="333">
        <v>1100</v>
      </c>
      <c r="K66" s="348">
        <v>54496</v>
      </c>
      <c r="L66" s="317">
        <f t="shared" si="6"/>
        <v>59945600</v>
      </c>
      <c r="M66" s="322">
        <f>ROUND(K66*(1+$L$111),1)</f>
        <v>71956.5</v>
      </c>
      <c r="N66" s="323">
        <f t="shared" si="1"/>
        <v>79152150</v>
      </c>
      <c r="O66" s="301"/>
      <c r="P66" s="293"/>
      <c r="Q66" s="320"/>
      <c r="R66" s="321"/>
    </row>
    <row r="67" spans="1:18" ht="45" customHeight="1">
      <c r="A67" s="293"/>
      <c r="B67" s="300"/>
      <c r="C67" s="452">
        <v>3.11</v>
      </c>
      <c r="D67" s="219">
        <v>7900</v>
      </c>
      <c r="E67" s="144"/>
      <c r="F67" s="185" t="s">
        <v>89</v>
      </c>
      <c r="G67" s="144"/>
      <c r="H67" s="355" t="s">
        <v>148</v>
      </c>
      <c r="I67" s="356" t="s">
        <v>86</v>
      </c>
      <c r="J67" s="333">
        <v>1220</v>
      </c>
      <c r="K67" s="456">
        <v>74534</v>
      </c>
      <c r="L67" s="317">
        <f t="shared" si="6"/>
        <v>90931480</v>
      </c>
      <c r="M67" s="322">
        <f>ROUND(K67*(1+$L$111),0)</f>
        <v>98415</v>
      </c>
      <c r="N67" s="323">
        <f t="shared" si="1"/>
        <v>120066300</v>
      </c>
      <c r="O67" s="301"/>
      <c r="P67" s="293"/>
      <c r="Q67" s="320"/>
      <c r="R67" s="321"/>
    </row>
    <row r="68" spans="1:18" ht="78" customHeight="1">
      <c r="A68" s="293"/>
      <c r="B68" s="300"/>
      <c r="C68" s="452">
        <f>+C67+0.01</f>
        <v>3.1199999999999997</v>
      </c>
      <c r="D68" s="219">
        <v>4034</v>
      </c>
      <c r="E68" s="144"/>
      <c r="F68" s="185" t="s">
        <v>89</v>
      </c>
      <c r="G68" s="144"/>
      <c r="H68" s="355" t="s">
        <v>149</v>
      </c>
      <c r="I68" s="356" t="s">
        <v>86</v>
      </c>
      <c r="J68" s="333">
        <v>900</v>
      </c>
      <c r="K68" s="456">
        <v>33278</v>
      </c>
      <c r="L68" s="317">
        <f t="shared" si="6"/>
        <v>29950200</v>
      </c>
      <c r="M68" s="322">
        <f>ROUND(K68*(1+$L$111),0)</f>
        <v>43940</v>
      </c>
      <c r="N68" s="323">
        <f t="shared" si="1"/>
        <v>39546000</v>
      </c>
      <c r="O68" s="301"/>
      <c r="P68" s="293"/>
      <c r="Q68" s="320"/>
      <c r="R68" s="321"/>
    </row>
    <row r="69" spans="1:18" ht="59.15" customHeight="1">
      <c r="A69" s="293"/>
      <c r="B69" s="300"/>
      <c r="C69" s="452">
        <f>+C68+0.01</f>
        <v>3.1299999999999994</v>
      </c>
      <c r="D69" s="219">
        <v>4712</v>
      </c>
      <c r="E69" s="144"/>
      <c r="F69" s="185" t="s">
        <v>89</v>
      </c>
      <c r="G69" s="144"/>
      <c r="H69" s="353" t="s">
        <v>155</v>
      </c>
      <c r="I69" s="354" t="s">
        <v>102</v>
      </c>
      <c r="J69" s="333">
        <v>54</v>
      </c>
      <c r="K69" s="456">
        <v>1658667</v>
      </c>
      <c r="L69" s="317">
        <f t="shared" si="6"/>
        <v>89568018</v>
      </c>
      <c r="M69" s="322">
        <f>ROUND(K69*(1+$L$111),0)</f>
        <v>2190104</v>
      </c>
      <c r="N69" s="323">
        <f t="shared" si="1"/>
        <v>118265616</v>
      </c>
      <c r="O69" s="301"/>
      <c r="P69" s="293"/>
      <c r="Q69" s="320"/>
      <c r="R69" s="321"/>
    </row>
    <row r="70" spans="1:18" ht="30" customHeight="1">
      <c r="A70" s="293"/>
      <c r="B70" s="300"/>
      <c r="C70" s="494" t="s">
        <v>168</v>
      </c>
      <c r="D70" s="495"/>
      <c r="E70" s="495"/>
      <c r="F70" s="495"/>
      <c r="G70" s="495"/>
      <c r="H70" s="495"/>
      <c r="I70" s="496"/>
      <c r="J70" s="359"/>
      <c r="K70" s="360"/>
      <c r="L70" s="267">
        <f>SUM(L57:L69)</f>
        <v>812999676</v>
      </c>
      <c r="M70" s="322"/>
      <c r="N70" s="336">
        <f>SUM(N57:N69)</f>
        <v>1073483713.0599999</v>
      </c>
      <c r="O70" s="301"/>
      <c r="P70" s="293"/>
      <c r="Q70" s="320"/>
      <c r="R70" s="321"/>
    </row>
    <row r="71" spans="1:18" ht="30" customHeight="1">
      <c r="A71" s="293"/>
      <c r="B71" s="300"/>
      <c r="C71" s="497" t="s">
        <v>152</v>
      </c>
      <c r="D71" s="498"/>
      <c r="E71" s="498"/>
      <c r="F71" s="498"/>
      <c r="G71" s="498"/>
      <c r="H71" s="498"/>
      <c r="I71" s="264"/>
      <c r="J71" s="264"/>
      <c r="K71" s="264"/>
      <c r="L71" s="361"/>
      <c r="M71" s="264"/>
      <c r="N71" s="266"/>
      <c r="O71" s="301"/>
      <c r="P71" s="293"/>
      <c r="Q71" s="320"/>
      <c r="R71" s="321"/>
    </row>
    <row r="72" spans="1:18" ht="146.5" customHeight="1">
      <c r="A72" s="293"/>
      <c r="B72" s="300"/>
      <c r="C72" s="310" t="s">
        <v>201</v>
      </c>
      <c r="D72" s="311">
        <v>3708</v>
      </c>
      <c r="E72" s="312"/>
      <c r="F72" s="313" t="s">
        <v>89</v>
      </c>
      <c r="G72" s="312"/>
      <c r="H72" s="362" t="s">
        <v>118</v>
      </c>
      <c r="I72" s="363" t="s">
        <v>119</v>
      </c>
      <c r="J72" s="316">
        <v>5959</v>
      </c>
      <c r="K72" s="457">
        <v>5749</v>
      </c>
      <c r="L72" s="317">
        <f>ROUND(J72*K72,0)</f>
        <v>34258291</v>
      </c>
      <c r="M72" s="322">
        <f>ROUND(K72*(1+$L$111),1)</f>
        <v>7591</v>
      </c>
      <c r="N72" s="323">
        <f t="shared" si="1"/>
        <v>45234769</v>
      </c>
      <c r="O72" s="301"/>
      <c r="P72" s="293"/>
      <c r="Q72" s="320"/>
      <c r="R72" s="321"/>
    </row>
    <row r="73" spans="1:18" ht="70.5" customHeight="1">
      <c r="A73" s="293"/>
      <c r="B73" s="300"/>
      <c r="C73" s="310" t="s">
        <v>202</v>
      </c>
      <c r="D73" s="311">
        <v>5315</v>
      </c>
      <c r="E73" s="144"/>
      <c r="F73" s="313" t="s">
        <v>89</v>
      </c>
      <c r="G73" s="144"/>
      <c r="H73" s="362" t="s">
        <v>147</v>
      </c>
      <c r="I73" s="198" t="s">
        <v>102</v>
      </c>
      <c r="J73" s="316">
        <v>105</v>
      </c>
      <c r="K73" s="457">
        <v>1203655</v>
      </c>
      <c r="L73" s="317">
        <f>ROUND(J73*K73,0)</f>
        <v>126383775</v>
      </c>
      <c r="M73" s="322">
        <f>ROUND(K73*(1+$L$111),0)</f>
        <v>1589306</v>
      </c>
      <c r="N73" s="323">
        <f t="shared" si="1"/>
        <v>166877130</v>
      </c>
      <c r="O73" s="301"/>
      <c r="P73" s="293"/>
      <c r="Q73" s="320"/>
      <c r="R73" s="321"/>
    </row>
    <row r="74" spans="1:18" ht="47.15" customHeight="1">
      <c r="A74" s="293"/>
      <c r="B74" s="300"/>
      <c r="C74" s="352" t="s">
        <v>203</v>
      </c>
      <c r="D74" s="364">
        <v>7341</v>
      </c>
      <c r="E74" s="144"/>
      <c r="F74" s="313" t="s">
        <v>89</v>
      </c>
      <c r="G74" s="144"/>
      <c r="H74" s="337" t="s">
        <v>151</v>
      </c>
      <c r="I74" s="338" t="s">
        <v>103</v>
      </c>
      <c r="J74" s="316">
        <v>76</v>
      </c>
      <c r="K74" s="453">
        <v>1445650</v>
      </c>
      <c r="L74" s="317">
        <f>ROUND(J74*K74,0)</f>
        <v>109869400</v>
      </c>
      <c r="M74" s="322">
        <f>ROUND(K74*(1+$L$111),0)</f>
        <v>1908836</v>
      </c>
      <c r="N74" s="323">
        <f t="shared" si="1"/>
        <v>145071536</v>
      </c>
      <c r="O74" s="301"/>
      <c r="P74" s="293"/>
      <c r="Q74" s="320"/>
      <c r="R74" s="321"/>
    </row>
    <row r="75" spans="1:18" ht="30" customHeight="1">
      <c r="A75" s="293"/>
      <c r="B75" s="300"/>
      <c r="C75" s="357" t="s">
        <v>16</v>
      </c>
      <c r="D75" s="358"/>
      <c r="E75" s="365"/>
      <c r="F75" s="365"/>
      <c r="G75" s="365"/>
      <c r="H75" s="358"/>
      <c r="I75" s="366"/>
      <c r="J75" s="316"/>
      <c r="K75" s="367"/>
      <c r="L75" s="267">
        <f>SUM(L72:L74)</f>
        <v>270511466</v>
      </c>
      <c r="M75" s="322"/>
      <c r="N75" s="267">
        <f>SUM(N72:N74)</f>
        <v>357183435</v>
      </c>
      <c r="O75" s="301"/>
      <c r="P75" s="293"/>
      <c r="Q75" s="320"/>
      <c r="R75" s="321"/>
    </row>
    <row r="76" spans="1:18" ht="30" customHeight="1">
      <c r="A76" s="293"/>
      <c r="B76" s="300"/>
      <c r="C76" s="499" t="s">
        <v>169</v>
      </c>
      <c r="D76" s="500"/>
      <c r="E76" s="500"/>
      <c r="F76" s="500"/>
      <c r="G76" s="500"/>
      <c r="H76" s="500"/>
      <c r="I76" s="500"/>
      <c r="J76" s="500"/>
      <c r="K76" s="500"/>
      <c r="L76" s="501"/>
      <c r="M76" s="368"/>
      <c r="N76" s="369"/>
      <c r="O76" s="301"/>
      <c r="P76" s="293"/>
      <c r="Q76" s="320"/>
      <c r="R76" s="321"/>
    </row>
    <row r="77" spans="1:18" ht="50.15" customHeight="1">
      <c r="A77" s="293"/>
      <c r="B77" s="300"/>
      <c r="C77" s="310" t="s">
        <v>204</v>
      </c>
      <c r="D77" s="363">
        <v>3490</v>
      </c>
      <c r="E77" s="370"/>
      <c r="F77" s="313" t="s">
        <v>89</v>
      </c>
      <c r="G77" s="363"/>
      <c r="H77" s="362" t="s">
        <v>158</v>
      </c>
      <c r="I77" s="363" t="s">
        <v>159</v>
      </c>
      <c r="J77" s="371">
        <v>64</v>
      </c>
      <c r="K77" s="458">
        <v>69162</v>
      </c>
      <c r="L77" s="317">
        <f t="shared" ref="L77:L85" si="8">ROUND(J77*K77,0)</f>
        <v>4426368</v>
      </c>
      <c r="M77" s="322">
        <f t="shared" ref="M77:M85" si="9">ROUND(K77*(1+$L$111),0)</f>
        <v>91322</v>
      </c>
      <c r="N77" s="323">
        <f t="shared" si="1"/>
        <v>5844608</v>
      </c>
      <c r="O77" s="301"/>
      <c r="P77" s="293"/>
      <c r="Q77" s="320"/>
      <c r="R77" s="321"/>
    </row>
    <row r="78" spans="1:18" ht="50.15" customHeight="1">
      <c r="A78" s="293"/>
      <c r="B78" s="300"/>
      <c r="C78" s="352" t="s">
        <v>205</v>
      </c>
      <c r="D78" s="338">
        <v>3491</v>
      </c>
      <c r="E78" s="372"/>
      <c r="F78" s="313" t="s">
        <v>89</v>
      </c>
      <c r="G78" s="338"/>
      <c r="H78" s="337" t="s">
        <v>160</v>
      </c>
      <c r="I78" s="338" t="s">
        <v>159</v>
      </c>
      <c r="J78" s="373">
        <v>59</v>
      </c>
      <c r="K78" s="445">
        <v>54963</v>
      </c>
      <c r="L78" s="317">
        <f t="shared" si="8"/>
        <v>3242817</v>
      </c>
      <c r="M78" s="322">
        <f t="shared" si="9"/>
        <v>72573</v>
      </c>
      <c r="N78" s="323">
        <f t="shared" si="1"/>
        <v>4281807</v>
      </c>
      <c r="O78" s="301"/>
      <c r="P78" s="293"/>
      <c r="Q78" s="320"/>
      <c r="R78" s="321"/>
    </row>
    <row r="79" spans="1:18" ht="50.15" customHeight="1">
      <c r="A79" s="293"/>
      <c r="B79" s="300"/>
      <c r="C79" s="352" t="s">
        <v>206</v>
      </c>
      <c r="D79" s="338">
        <v>3819</v>
      </c>
      <c r="E79" s="372"/>
      <c r="F79" s="313" t="s">
        <v>89</v>
      </c>
      <c r="G79" s="338"/>
      <c r="H79" s="337" t="s">
        <v>161</v>
      </c>
      <c r="I79" s="338" t="s">
        <v>103</v>
      </c>
      <c r="J79" s="373">
        <v>2403</v>
      </c>
      <c r="K79" s="445">
        <v>6953</v>
      </c>
      <c r="L79" s="317">
        <f t="shared" si="8"/>
        <v>16708059</v>
      </c>
      <c r="M79" s="322">
        <f>ROUND(K79*(1+$L$111),1)</f>
        <v>9180.7000000000007</v>
      </c>
      <c r="N79" s="323">
        <f t="shared" ref="N79:N89" si="10">+M79*J79</f>
        <v>22061222.100000001</v>
      </c>
      <c r="O79" s="301"/>
      <c r="P79" s="293"/>
      <c r="Q79" s="320"/>
      <c r="R79" s="321"/>
    </row>
    <row r="80" spans="1:18" ht="50.15" customHeight="1">
      <c r="A80" s="293"/>
      <c r="B80" s="300"/>
      <c r="C80" s="352" t="s">
        <v>207</v>
      </c>
      <c r="D80" s="338">
        <v>5225</v>
      </c>
      <c r="E80" s="372"/>
      <c r="F80" s="313" t="s">
        <v>89</v>
      </c>
      <c r="G80" s="338"/>
      <c r="H80" s="337" t="s">
        <v>162</v>
      </c>
      <c r="I80" s="338" t="s">
        <v>103</v>
      </c>
      <c r="J80" s="373">
        <v>937</v>
      </c>
      <c r="K80" s="445">
        <v>4735</v>
      </c>
      <c r="L80" s="317">
        <f t="shared" si="8"/>
        <v>4436695</v>
      </c>
      <c r="M80" s="322">
        <f t="shared" si="9"/>
        <v>6252</v>
      </c>
      <c r="N80" s="323">
        <f t="shared" si="10"/>
        <v>5858124</v>
      </c>
      <c r="O80" s="301"/>
      <c r="P80" s="293"/>
      <c r="Q80" s="320"/>
      <c r="R80" s="321"/>
    </row>
    <row r="81" spans="1:22" ht="50.15" customHeight="1">
      <c r="A81" s="293"/>
      <c r="B81" s="300"/>
      <c r="C81" s="352" t="s">
        <v>208</v>
      </c>
      <c r="D81" s="338">
        <v>5227</v>
      </c>
      <c r="E81" s="372"/>
      <c r="F81" s="313" t="s">
        <v>89</v>
      </c>
      <c r="G81" s="338"/>
      <c r="H81" s="337" t="s">
        <v>163</v>
      </c>
      <c r="I81" s="338" t="s">
        <v>86</v>
      </c>
      <c r="J81" s="373">
        <v>349</v>
      </c>
      <c r="K81" s="445">
        <v>29829</v>
      </c>
      <c r="L81" s="317">
        <f t="shared" si="8"/>
        <v>10410321</v>
      </c>
      <c r="M81" s="322">
        <f t="shared" si="9"/>
        <v>39386</v>
      </c>
      <c r="N81" s="323">
        <f t="shared" si="10"/>
        <v>13745714</v>
      </c>
      <c r="O81" s="301"/>
      <c r="P81" s="293"/>
      <c r="Q81" s="320"/>
      <c r="R81" s="321"/>
    </row>
    <row r="82" spans="1:22" ht="50.15" customHeight="1">
      <c r="A82" s="293"/>
      <c r="B82" s="300"/>
      <c r="C82" s="352" t="s">
        <v>209</v>
      </c>
      <c r="D82" s="338">
        <v>5241</v>
      </c>
      <c r="E82" s="372"/>
      <c r="F82" s="313" t="s">
        <v>89</v>
      </c>
      <c r="G82" s="338"/>
      <c r="H82" s="337" t="s">
        <v>164</v>
      </c>
      <c r="I82" s="338" t="s">
        <v>159</v>
      </c>
      <c r="J82" s="373">
        <v>34</v>
      </c>
      <c r="K82" s="445">
        <v>21787</v>
      </c>
      <c r="L82" s="317">
        <f t="shared" si="8"/>
        <v>740758</v>
      </c>
      <c r="M82" s="322">
        <f t="shared" si="9"/>
        <v>28768</v>
      </c>
      <c r="N82" s="323">
        <f t="shared" si="10"/>
        <v>978112</v>
      </c>
      <c r="O82" s="301"/>
      <c r="P82" s="293"/>
      <c r="Q82" s="320"/>
      <c r="R82" s="321"/>
    </row>
    <row r="83" spans="1:22" ht="50.15" customHeight="1">
      <c r="A83" s="293"/>
      <c r="B83" s="300"/>
      <c r="C83" s="352" t="s">
        <v>210</v>
      </c>
      <c r="D83" s="338">
        <v>7824</v>
      </c>
      <c r="E83" s="372"/>
      <c r="F83" s="313" t="s">
        <v>89</v>
      </c>
      <c r="G83" s="338"/>
      <c r="H83" s="337" t="s">
        <v>165</v>
      </c>
      <c r="I83" s="338" t="s">
        <v>159</v>
      </c>
      <c r="J83" s="373">
        <v>94</v>
      </c>
      <c r="K83" s="445">
        <v>100464</v>
      </c>
      <c r="L83" s="317">
        <f t="shared" si="8"/>
        <v>9443616</v>
      </c>
      <c r="M83" s="322">
        <f>ROUND(K83*(1+$L$111),2)</f>
        <v>132652.67000000001</v>
      </c>
      <c r="N83" s="323">
        <f t="shared" si="10"/>
        <v>12469350.98</v>
      </c>
      <c r="O83" s="301"/>
      <c r="P83" s="293"/>
      <c r="Q83" s="320"/>
      <c r="R83" s="321"/>
    </row>
    <row r="84" spans="1:22" ht="50.15" customHeight="1">
      <c r="A84" s="293"/>
      <c r="B84" s="300"/>
      <c r="C84" s="352" t="s">
        <v>211</v>
      </c>
      <c r="D84" s="338">
        <v>3872</v>
      </c>
      <c r="E84" s="311"/>
      <c r="F84" s="313" t="s">
        <v>89</v>
      </c>
      <c r="G84" s="338"/>
      <c r="H84" s="337" t="s">
        <v>166</v>
      </c>
      <c r="I84" s="338" t="s">
        <v>103</v>
      </c>
      <c r="J84" s="373">
        <v>5100</v>
      </c>
      <c r="K84" s="445">
        <v>2711</v>
      </c>
      <c r="L84" s="317">
        <f t="shared" si="8"/>
        <v>13826100</v>
      </c>
      <c r="M84" s="322">
        <f>ROUND(K84*(1+$L$111),1)</f>
        <v>3579.6</v>
      </c>
      <c r="N84" s="323">
        <f t="shared" si="10"/>
        <v>18255960</v>
      </c>
      <c r="O84" s="301"/>
      <c r="P84" s="293"/>
      <c r="Q84" s="320"/>
      <c r="R84" s="321"/>
    </row>
    <row r="85" spans="1:22" ht="50.15" customHeight="1">
      <c r="A85" s="293"/>
      <c r="B85" s="300"/>
      <c r="C85" s="352" t="s">
        <v>212</v>
      </c>
      <c r="D85" s="341">
        <v>3688</v>
      </c>
      <c r="E85" s="144"/>
      <c r="F85" s="313" t="s">
        <v>89</v>
      </c>
      <c r="G85" s="341"/>
      <c r="H85" s="340" t="s">
        <v>167</v>
      </c>
      <c r="I85" s="341" t="s">
        <v>159</v>
      </c>
      <c r="J85" s="373">
        <v>107</v>
      </c>
      <c r="K85" s="379">
        <v>72171</v>
      </c>
      <c r="L85" s="317">
        <f t="shared" si="8"/>
        <v>7722297</v>
      </c>
      <c r="M85" s="322">
        <f t="shared" si="9"/>
        <v>95295</v>
      </c>
      <c r="N85" s="323">
        <f t="shared" si="10"/>
        <v>10196565</v>
      </c>
      <c r="O85" s="301"/>
      <c r="P85" s="293"/>
      <c r="Q85" s="320"/>
      <c r="R85" s="321"/>
    </row>
    <row r="86" spans="1:22" ht="30" customHeight="1" thickBot="1">
      <c r="A86" s="293"/>
      <c r="B86" s="300"/>
      <c r="C86" s="502" t="s">
        <v>16</v>
      </c>
      <c r="D86" s="503"/>
      <c r="E86" s="503"/>
      <c r="F86" s="503"/>
      <c r="G86" s="503"/>
      <c r="H86" s="503"/>
      <c r="I86" s="504"/>
      <c r="J86" s="373"/>
      <c r="K86" s="374"/>
      <c r="L86" s="375">
        <f>SUM(L77:L85)</f>
        <v>70957031</v>
      </c>
      <c r="M86" s="322"/>
      <c r="N86" s="375">
        <f>SUM(N77:N85)</f>
        <v>93691463.079999998</v>
      </c>
      <c r="O86" s="301"/>
      <c r="P86" s="293"/>
      <c r="Q86" s="320"/>
      <c r="R86" s="321"/>
    </row>
    <row r="87" spans="1:22" ht="30" customHeight="1">
      <c r="A87" s="293"/>
      <c r="B87" s="300"/>
      <c r="C87" s="505" t="s">
        <v>170</v>
      </c>
      <c r="D87" s="506"/>
      <c r="E87" s="506"/>
      <c r="F87" s="506"/>
      <c r="G87" s="506"/>
      <c r="H87" s="506"/>
      <c r="I87" s="376"/>
      <c r="J87" s="376"/>
      <c r="K87" s="376"/>
      <c r="L87" s="269"/>
      <c r="M87" s="268"/>
      <c r="N87" s="269"/>
      <c r="O87" s="301"/>
      <c r="P87" s="293"/>
      <c r="Q87" s="320"/>
      <c r="R87" s="321"/>
    </row>
    <row r="88" spans="1:22" ht="109.5" customHeight="1">
      <c r="A88" s="293"/>
      <c r="B88" s="300"/>
      <c r="C88" s="310" t="s">
        <v>213</v>
      </c>
      <c r="D88" s="363" t="s">
        <v>244</v>
      </c>
      <c r="E88" s="370"/>
      <c r="F88" s="313" t="s">
        <v>245</v>
      </c>
      <c r="G88" s="370"/>
      <c r="H88" s="377" t="s">
        <v>246</v>
      </c>
      <c r="I88" s="378" t="s">
        <v>157</v>
      </c>
      <c r="J88" s="333">
        <v>12</v>
      </c>
      <c r="K88" s="379">
        <v>9503250.8599999994</v>
      </c>
      <c r="L88" s="379">
        <f>ROUND(J88*K88,0)</f>
        <v>114039010</v>
      </c>
      <c r="M88" s="322">
        <f>ROUND(K88*(1+$L$111),1)</f>
        <v>12548092.4</v>
      </c>
      <c r="N88" s="323">
        <f t="shared" si="10"/>
        <v>150577108.80000001</v>
      </c>
      <c r="O88" s="301"/>
      <c r="P88" s="293"/>
      <c r="Q88" s="320"/>
      <c r="R88" s="321"/>
    </row>
    <row r="89" spans="1:22" ht="108.65" customHeight="1">
      <c r="A89" s="293"/>
      <c r="B89" s="300"/>
      <c r="C89" s="380" t="s">
        <v>214</v>
      </c>
      <c r="D89" s="338">
        <v>3363</v>
      </c>
      <c r="E89" s="381"/>
      <c r="F89" s="292" t="s">
        <v>247</v>
      </c>
      <c r="G89" s="381"/>
      <c r="H89" s="185" t="s">
        <v>248</v>
      </c>
      <c r="I89" s="382" t="s">
        <v>157</v>
      </c>
      <c r="J89" s="383">
        <v>12</v>
      </c>
      <c r="K89" s="379">
        <v>5593346</v>
      </c>
      <c r="L89" s="379">
        <f>ROUND(J89*K89,0)</f>
        <v>67120152</v>
      </c>
      <c r="M89" s="322">
        <f>ROUND(K89*(1+$L$111),1)</f>
        <v>7385454.0999999996</v>
      </c>
      <c r="N89" s="323">
        <f t="shared" si="10"/>
        <v>88625449.199999988</v>
      </c>
      <c r="O89" s="301"/>
      <c r="P89" s="293"/>
      <c r="Q89" s="320"/>
      <c r="R89" s="321"/>
    </row>
    <row r="90" spans="1:22" ht="30" customHeight="1" thickBot="1">
      <c r="A90" s="293"/>
      <c r="B90" s="300"/>
      <c r="C90" s="507" t="s">
        <v>16</v>
      </c>
      <c r="D90" s="508"/>
      <c r="E90" s="508"/>
      <c r="F90" s="508"/>
      <c r="G90" s="508"/>
      <c r="H90" s="508"/>
      <c r="I90" s="508"/>
      <c r="J90" s="384"/>
      <c r="K90" s="385"/>
      <c r="L90" s="386">
        <f>SUM(L88:L89)</f>
        <v>181159162</v>
      </c>
      <c r="M90" s="387"/>
      <c r="N90" s="270">
        <f>SUM(N88:N89)</f>
        <v>239202558</v>
      </c>
      <c r="O90" s="301"/>
      <c r="P90" s="293"/>
    </row>
    <row r="91" spans="1:22" s="281" customFormat="1" ht="30" customHeight="1" thickBot="1">
      <c r="A91" s="293"/>
      <c r="B91" s="300"/>
      <c r="C91" s="279" t="s">
        <v>218</v>
      </c>
      <c r="D91" s="279"/>
      <c r="E91" s="279"/>
      <c r="F91" s="279"/>
      <c r="G91" s="279"/>
      <c r="H91" s="509" t="s">
        <v>223</v>
      </c>
      <c r="I91" s="510"/>
      <c r="J91" s="510"/>
      <c r="K91" s="511"/>
      <c r="L91" s="272">
        <f>ROUND(L30+L55+L70+L75+L86+L90,0)</f>
        <v>2913571057</v>
      </c>
      <c r="M91" s="271"/>
      <c r="N91" s="272">
        <f>ROUND(N30+N55+N70+N75+N86+N90,0)</f>
        <v>3847079224</v>
      </c>
      <c r="O91" s="301"/>
      <c r="P91" s="293"/>
      <c r="R91" s="388"/>
      <c r="S91" s="388"/>
      <c r="T91" s="388"/>
      <c r="U91" s="388"/>
      <c r="V91" s="388"/>
    </row>
    <row r="92" spans="1:22" s="281" customFormat="1" ht="16" thickBot="1">
      <c r="A92" s="293"/>
      <c r="B92" s="300"/>
      <c r="C92" s="151"/>
      <c r="D92" s="151"/>
      <c r="E92" s="151"/>
      <c r="F92" s="151"/>
      <c r="G92" s="151"/>
      <c r="H92" s="151"/>
      <c r="I92" s="151"/>
      <c r="J92" s="151"/>
      <c r="K92" s="151"/>
      <c r="L92" s="152"/>
      <c r="M92" s="389"/>
      <c r="N92" s="390"/>
      <c r="O92" s="301"/>
      <c r="P92" s="293"/>
      <c r="R92" s="388"/>
      <c r="S92" s="388"/>
      <c r="T92" s="388"/>
      <c r="U92" s="388"/>
      <c r="V92" s="388"/>
    </row>
    <row r="93" spans="1:22" s="281" customFormat="1" ht="28.5" customHeight="1" thickBot="1">
      <c r="A93" s="293"/>
      <c r="B93" s="300"/>
      <c r="C93" s="279"/>
      <c r="D93" s="279"/>
      <c r="E93" s="279"/>
      <c r="F93" s="279"/>
      <c r="G93" s="279"/>
      <c r="H93" s="512" t="s">
        <v>227</v>
      </c>
      <c r="I93" s="513"/>
      <c r="J93" s="513"/>
      <c r="K93" s="514"/>
      <c r="L93" s="391">
        <f>ROUND(L91*L111,0)</f>
        <v>933508167</v>
      </c>
      <c r="M93" s="392"/>
      <c r="N93" s="393"/>
      <c r="O93" s="301"/>
      <c r="P93" s="293"/>
      <c r="R93" s="388"/>
      <c r="S93" s="388"/>
      <c r="T93" s="388"/>
      <c r="U93" s="388"/>
      <c r="V93" s="388"/>
    </row>
    <row r="94" spans="1:22" s="281" customFormat="1" ht="16" thickBot="1">
      <c r="A94" s="293"/>
      <c r="B94" s="300"/>
      <c r="C94" s="488"/>
      <c r="D94" s="488"/>
      <c r="E94" s="488"/>
      <c r="F94" s="488"/>
      <c r="G94" s="488"/>
      <c r="H94" s="488"/>
      <c r="I94" s="488"/>
      <c r="J94" s="488"/>
      <c r="K94" s="488"/>
      <c r="L94" s="488"/>
      <c r="M94" s="259"/>
      <c r="N94" s="273"/>
      <c r="O94" s="301"/>
      <c r="P94" s="293"/>
      <c r="R94" s="388"/>
      <c r="S94" s="388"/>
      <c r="T94" s="388"/>
      <c r="U94" s="388"/>
      <c r="V94" s="388"/>
    </row>
    <row r="95" spans="1:22" s="281" customFormat="1" ht="30.75" customHeight="1" thickBot="1">
      <c r="A95" s="293"/>
      <c r="B95" s="300"/>
      <c r="C95" s="234"/>
      <c r="D95" s="234"/>
      <c r="E95" s="279"/>
      <c r="F95" s="279"/>
      <c r="G95" s="279"/>
      <c r="H95" s="512" t="s">
        <v>224</v>
      </c>
      <c r="I95" s="513"/>
      <c r="J95" s="513"/>
      <c r="K95" s="514"/>
      <c r="L95" s="394">
        <f>ROUND(L91+L93,0)</f>
        <v>3847079224</v>
      </c>
      <c r="M95" s="395"/>
      <c r="N95" s="274"/>
      <c r="O95" s="396"/>
      <c r="P95" s="293"/>
    </row>
    <row r="96" spans="1:22" s="281" customFormat="1" ht="30.75" customHeight="1" thickBot="1">
      <c r="A96" s="293"/>
      <c r="B96" s="300"/>
      <c r="C96" s="234"/>
      <c r="D96" s="234"/>
      <c r="E96" s="279"/>
      <c r="F96" s="279"/>
      <c r="G96" s="279"/>
      <c r="H96" s="397"/>
      <c r="I96" s="397"/>
      <c r="J96" s="398"/>
      <c r="K96" s="399"/>
      <c r="L96" s="400"/>
      <c r="M96" s="279"/>
      <c r="N96" s="274"/>
      <c r="O96" s="396"/>
      <c r="P96" s="293"/>
    </row>
    <row r="97" spans="1:18" s="281" customFormat="1" ht="30.75" customHeight="1" thickBot="1">
      <c r="A97" s="293"/>
      <c r="B97" s="300"/>
      <c r="C97" s="234"/>
      <c r="D97" s="234"/>
      <c r="E97" s="279"/>
      <c r="F97" s="279"/>
      <c r="G97" s="279"/>
      <c r="H97" s="518" t="s">
        <v>230</v>
      </c>
      <c r="I97" s="519"/>
      <c r="J97" s="519"/>
      <c r="K97" s="519"/>
      <c r="L97" s="520"/>
      <c r="M97" s="280"/>
      <c r="N97" s="275"/>
      <c r="O97" s="396"/>
      <c r="P97" s="293"/>
    </row>
    <row r="98" spans="1:18" s="281" customFormat="1" ht="16" thickBot="1">
      <c r="A98" s="293"/>
      <c r="B98" s="300"/>
      <c r="C98" s="151"/>
      <c r="D98" s="151"/>
      <c r="E98" s="151"/>
      <c r="F98" s="151"/>
      <c r="G98" s="151"/>
      <c r="H98" s="488"/>
      <c r="I98" s="488"/>
      <c r="J98" s="521"/>
      <c r="K98" s="235"/>
      <c r="L98" s="236"/>
      <c r="M98" s="152"/>
      <c r="N98" s="276"/>
      <c r="O98" s="301"/>
      <c r="P98" s="293"/>
    </row>
    <row r="99" spans="1:18" s="281" customFormat="1" ht="35.15" customHeight="1">
      <c r="A99" s="293"/>
      <c r="B99" s="300"/>
      <c r="C99" s="151"/>
      <c r="D99" s="151"/>
      <c r="E99" s="151"/>
      <c r="F99" s="151"/>
      <c r="G99" s="151"/>
      <c r="H99" s="522" t="s">
        <v>237</v>
      </c>
      <c r="I99" s="523"/>
      <c r="J99" s="523"/>
      <c r="K99" s="447">
        <f>L99/$L$91</f>
        <v>2.9843537122973281E-2</v>
      </c>
      <c r="L99" s="401">
        <v>86951266</v>
      </c>
      <c r="M99" s="441"/>
      <c r="N99" s="403"/>
      <c r="O99" s="301"/>
      <c r="P99" s="293"/>
      <c r="R99" s="404"/>
    </row>
    <row r="100" spans="1:18" s="281" customFormat="1" ht="35.15" customHeight="1">
      <c r="A100" s="293"/>
      <c r="B100" s="300"/>
      <c r="C100" s="151"/>
      <c r="D100" s="151"/>
      <c r="E100" s="151"/>
      <c r="F100" s="151"/>
      <c r="G100" s="151"/>
      <c r="H100" s="524" t="s">
        <v>219</v>
      </c>
      <c r="I100" s="525"/>
      <c r="J100" s="525"/>
      <c r="K100" s="448">
        <f t="shared" ref="K100:K101" si="11">L100/$L$91</f>
        <v>2.2922203266518788E-2</v>
      </c>
      <c r="L100" s="405">
        <v>66785468</v>
      </c>
      <c r="M100" s="441"/>
      <c r="N100" s="403"/>
      <c r="O100" s="301"/>
      <c r="P100" s="293"/>
      <c r="R100" s="404"/>
    </row>
    <row r="101" spans="1:18" s="281" customFormat="1" ht="35.15" customHeight="1">
      <c r="A101" s="293"/>
      <c r="B101" s="300"/>
      <c r="C101" s="151"/>
      <c r="D101" s="151"/>
      <c r="E101" s="151"/>
      <c r="F101" s="151"/>
      <c r="G101" s="151"/>
      <c r="H101" s="524" t="s">
        <v>220</v>
      </c>
      <c r="I101" s="525"/>
      <c r="J101" s="525"/>
      <c r="K101" s="448">
        <f t="shared" si="11"/>
        <v>3.2437714114758244E-2</v>
      </c>
      <c r="L101" s="405">
        <v>94509585</v>
      </c>
      <c r="M101" s="441"/>
      <c r="N101" s="403"/>
      <c r="O101" s="301"/>
      <c r="P101" s="293"/>
      <c r="R101" s="404"/>
    </row>
    <row r="102" spans="1:18" s="281" customFormat="1" ht="35.15" customHeight="1">
      <c r="A102" s="293"/>
      <c r="B102" s="300"/>
      <c r="C102" s="151"/>
      <c r="D102" s="151"/>
      <c r="E102" s="151"/>
      <c r="F102" s="151"/>
      <c r="G102" s="151"/>
      <c r="H102" s="524" t="s">
        <v>221</v>
      </c>
      <c r="I102" s="525"/>
      <c r="J102" s="525"/>
      <c r="K102" s="449">
        <f>L102/$L$91</f>
        <v>4.2023803643241639E-2</v>
      </c>
      <c r="L102" s="405">
        <v>122439338</v>
      </c>
      <c r="M102" s="402"/>
      <c r="N102" s="403"/>
      <c r="O102" s="301"/>
      <c r="P102" s="293"/>
      <c r="R102" s="404"/>
    </row>
    <row r="103" spans="1:18" s="281" customFormat="1" ht="36.75" customHeight="1" thickBot="1">
      <c r="A103" s="293"/>
      <c r="B103" s="300"/>
      <c r="C103" s="151"/>
      <c r="D103" s="151"/>
      <c r="E103" s="151"/>
      <c r="F103" s="151"/>
      <c r="G103" s="151"/>
      <c r="H103" s="526" t="s">
        <v>222</v>
      </c>
      <c r="I103" s="527"/>
      <c r="J103" s="527"/>
      <c r="K103" s="406">
        <v>0.19</v>
      </c>
      <c r="L103" s="407">
        <f>ROUND(K103*L102,0)</f>
        <v>23263474</v>
      </c>
      <c r="M103" s="402"/>
      <c r="N103" s="403"/>
      <c r="O103" s="301"/>
      <c r="P103" s="293"/>
      <c r="R103" s="404"/>
    </row>
    <row r="104" spans="1:18" s="281" customFormat="1" ht="39" customHeight="1" thickBot="1">
      <c r="A104" s="293"/>
      <c r="B104" s="300"/>
      <c r="C104" s="151"/>
      <c r="D104" s="151"/>
      <c r="E104" s="151"/>
      <c r="F104" s="151"/>
      <c r="G104" s="151"/>
      <c r="H104" s="512" t="s">
        <v>226</v>
      </c>
      <c r="I104" s="513"/>
      <c r="J104" s="513"/>
      <c r="K104" s="513"/>
      <c r="L104" s="408">
        <f>ROUND(SUM(L95:L103),0)</f>
        <v>4241028355</v>
      </c>
      <c r="M104" s="409"/>
      <c r="N104" s="277"/>
      <c r="O104" s="301"/>
      <c r="P104" s="293"/>
    </row>
    <row r="105" spans="1:18" s="281" customFormat="1" ht="15.5">
      <c r="A105" s="293"/>
      <c r="B105" s="300"/>
      <c r="C105" s="151"/>
      <c r="D105" s="151"/>
      <c r="E105" s="151"/>
      <c r="F105" s="151"/>
      <c r="G105" s="151"/>
      <c r="H105" s="151"/>
      <c r="I105" s="151"/>
      <c r="J105" s="151"/>
      <c r="K105" s="151"/>
      <c r="L105" s="152"/>
      <c r="M105" s="278"/>
      <c r="N105" s="410"/>
      <c r="O105" s="301"/>
      <c r="P105" s="293"/>
    </row>
    <row r="106" spans="1:18" s="281" customFormat="1" ht="16" thickBot="1">
      <c r="A106" s="293"/>
      <c r="B106" s="300"/>
      <c r="C106" s="411"/>
      <c r="D106" s="411"/>
      <c r="N106" s="412"/>
      <c r="O106" s="413"/>
      <c r="P106" s="293"/>
    </row>
    <row r="107" spans="1:18" s="281" customFormat="1" ht="46.5" customHeight="1">
      <c r="A107" s="293"/>
      <c r="B107" s="300"/>
      <c r="C107" s="528" t="s">
        <v>17</v>
      </c>
      <c r="D107" s="529"/>
      <c r="E107" s="529"/>
      <c r="F107" s="529"/>
      <c r="G107" s="529"/>
      <c r="H107" s="529"/>
      <c r="I107" s="530" t="s">
        <v>18</v>
      </c>
      <c r="J107" s="530"/>
      <c r="K107" s="530"/>
      <c r="L107" s="414" t="s">
        <v>19</v>
      </c>
      <c r="M107" s="415"/>
      <c r="N107" s="416"/>
      <c r="O107" s="417"/>
      <c r="P107" s="293"/>
    </row>
    <row r="108" spans="1:18" s="281" customFormat="1" ht="63.75" customHeight="1">
      <c r="A108" s="293"/>
      <c r="B108" s="300"/>
      <c r="C108" s="515" t="s">
        <v>20</v>
      </c>
      <c r="D108" s="516"/>
      <c r="E108" s="516"/>
      <c r="F108" s="516"/>
      <c r="G108" s="516"/>
      <c r="H108" s="516"/>
      <c r="I108" s="517" t="s">
        <v>21</v>
      </c>
      <c r="J108" s="517"/>
      <c r="K108" s="418" t="s">
        <v>22</v>
      </c>
      <c r="L108" s="443">
        <f>ROUND('[116]AIU '!J83,4)</f>
        <v>0.26040000000000002</v>
      </c>
      <c r="M108" s="420"/>
      <c r="N108" s="421"/>
      <c r="O108" s="417"/>
      <c r="P108" s="293"/>
    </row>
    <row r="109" spans="1:18" s="281" customFormat="1" ht="36.75" customHeight="1">
      <c r="A109" s="293"/>
      <c r="B109" s="300"/>
      <c r="C109" s="515" t="s">
        <v>23</v>
      </c>
      <c r="D109" s="516"/>
      <c r="E109" s="516"/>
      <c r="F109" s="516"/>
      <c r="G109" s="516"/>
      <c r="H109" s="516"/>
      <c r="I109" s="531" t="s">
        <v>24</v>
      </c>
      <c r="J109" s="532"/>
      <c r="K109" s="418" t="s">
        <v>25</v>
      </c>
      <c r="L109" s="422">
        <v>0.01</v>
      </c>
      <c r="M109" s="423"/>
      <c r="N109" s="424"/>
      <c r="O109" s="417"/>
      <c r="P109" s="293"/>
    </row>
    <row r="110" spans="1:18" s="427" customFormat="1" ht="58.5" customHeight="1">
      <c r="A110" s="293"/>
      <c r="B110" s="300"/>
      <c r="C110" s="425"/>
      <c r="D110" s="426"/>
      <c r="F110" s="426"/>
      <c r="G110" s="426"/>
      <c r="H110" s="428"/>
      <c r="I110" s="533" t="s">
        <v>26</v>
      </c>
      <c r="J110" s="534"/>
      <c r="K110" s="429" t="s">
        <v>27</v>
      </c>
      <c r="L110" s="430">
        <v>0.05</v>
      </c>
      <c r="M110" s="423"/>
      <c r="N110" s="424"/>
      <c r="O110" s="301"/>
      <c r="P110" s="293"/>
    </row>
    <row r="111" spans="1:18" ht="57" customHeight="1">
      <c r="A111" s="293"/>
      <c r="B111" s="300"/>
      <c r="C111" s="425"/>
      <c r="D111" s="426"/>
      <c r="E111" s="426"/>
      <c r="F111" s="426"/>
      <c r="G111" s="426"/>
      <c r="H111" s="428"/>
      <c r="I111" s="517" t="s">
        <v>28</v>
      </c>
      <c r="J111" s="517"/>
      <c r="K111" s="418" t="s">
        <v>29</v>
      </c>
      <c r="L111" s="419">
        <f>ROUND(SUM(L108:L110),4)</f>
        <v>0.32040000000000002</v>
      </c>
      <c r="M111" s="420"/>
      <c r="N111" s="421"/>
      <c r="O111" s="301"/>
      <c r="P111" s="293"/>
    </row>
    <row r="112" spans="1:18" ht="16" thickBot="1">
      <c r="A112" s="293"/>
      <c r="B112" s="300"/>
      <c r="C112" s="431"/>
      <c r="D112" s="432"/>
      <c r="E112" s="432"/>
      <c r="F112" s="432"/>
      <c r="G112" s="432"/>
      <c r="H112" s="433"/>
      <c r="I112" s="535"/>
      <c r="J112" s="535"/>
      <c r="K112" s="535"/>
      <c r="L112" s="536"/>
      <c r="M112" s="434"/>
      <c r="N112" s="435"/>
      <c r="O112" s="301"/>
      <c r="P112" s="293"/>
    </row>
    <row r="113" spans="1:16" ht="16" thickBot="1">
      <c r="A113" s="293"/>
      <c r="B113" s="436"/>
      <c r="C113" s="437"/>
      <c r="D113" s="437"/>
      <c r="E113" s="437"/>
      <c r="F113" s="438"/>
      <c r="G113" s="437"/>
      <c r="H113" s="439"/>
      <c r="I113" s="437"/>
      <c r="J113" s="437"/>
      <c r="K113" s="437"/>
      <c r="L113" s="437"/>
      <c r="M113" s="437"/>
      <c r="N113" s="437"/>
      <c r="O113" s="440"/>
      <c r="P113" s="293"/>
    </row>
    <row r="114" spans="1:16" ht="16" thickTop="1">
      <c r="A114" s="293"/>
      <c r="B114" s="293"/>
      <c r="C114" s="293"/>
      <c r="D114" s="293"/>
      <c r="E114" s="293"/>
      <c r="F114" s="294"/>
      <c r="G114" s="293"/>
      <c r="H114" s="293"/>
      <c r="I114" s="293"/>
      <c r="J114" s="293"/>
      <c r="K114" s="293"/>
      <c r="L114" s="293"/>
      <c r="M114" s="293"/>
      <c r="N114" s="293"/>
      <c r="O114" s="293"/>
      <c r="P114" s="293"/>
    </row>
  </sheetData>
  <mergeCells count="49">
    <mergeCell ref="C109:H109"/>
    <mergeCell ref="I109:J109"/>
    <mergeCell ref="I110:J110"/>
    <mergeCell ref="I111:J111"/>
    <mergeCell ref="I112:L112"/>
    <mergeCell ref="C108:H108"/>
    <mergeCell ref="I108:J108"/>
    <mergeCell ref="H95:K95"/>
    <mergeCell ref="H97:L97"/>
    <mergeCell ref="H98:J98"/>
    <mergeCell ref="H99:J99"/>
    <mergeCell ref="H100:J100"/>
    <mergeCell ref="H101:J101"/>
    <mergeCell ref="H102:J102"/>
    <mergeCell ref="H103:J103"/>
    <mergeCell ref="H104:K104"/>
    <mergeCell ref="C107:H107"/>
    <mergeCell ref="I107:K107"/>
    <mergeCell ref="C94:J94"/>
    <mergeCell ref="K94:L94"/>
    <mergeCell ref="T27:U27"/>
    <mergeCell ref="C31:H31"/>
    <mergeCell ref="H56:L56"/>
    <mergeCell ref="C70:I70"/>
    <mergeCell ref="C71:H71"/>
    <mergeCell ref="C76:L76"/>
    <mergeCell ref="C86:I86"/>
    <mergeCell ref="C87:H87"/>
    <mergeCell ref="C90:I90"/>
    <mergeCell ref="H91:K91"/>
    <mergeCell ref="H93:K93"/>
    <mergeCell ref="T26:U26"/>
    <mergeCell ref="C11:C12"/>
    <mergeCell ref="D11:D12"/>
    <mergeCell ref="E11:E12"/>
    <mergeCell ref="F11:G11"/>
    <mergeCell ref="H11:H12"/>
    <mergeCell ref="I11:I12"/>
    <mergeCell ref="J11:J12"/>
    <mergeCell ref="K11:K12"/>
    <mergeCell ref="L11:L12"/>
    <mergeCell ref="M11:M12"/>
    <mergeCell ref="N11:N12"/>
    <mergeCell ref="C10:N10"/>
    <mergeCell ref="C3:G3"/>
    <mergeCell ref="C5:L5"/>
    <mergeCell ref="C6:O6"/>
    <mergeCell ref="C7:N8"/>
    <mergeCell ref="C9:N9"/>
  </mergeCells>
  <conditionalFormatting sqref="D42:D45">
    <cfRule type="duplicateValues" dxfId="19" priority="10"/>
  </conditionalFormatting>
  <conditionalFormatting sqref="D46">
    <cfRule type="duplicateValues" dxfId="18" priority="8"/>
  </conditionalFormatting>
  <conditionalFormatting sqref="D47">
    <cfRule type="duplicateValues" dxfId="17" priority="6"/>
  </conditionalFormatting>
  <conditionalFormatting sqref="D48:D50">
    <cfRule type="duplicateValues" dxfId="16" priority="7"/>
  </conditionalFormatting>
  <conditionalFormatting sqref="D51">
    <cfRule type="duplicateValues" dxfId="15" priority="9"/>
  </conditionalFormatting>
  <conditionalFormatting sqref="D77:D84">
    <cfRule type="duplicateValues" dxfId="14" priority="2"/>
  </conditionalFormatting>
  <conditionalFormatting sqref="D85">
    <cfRule type="duplicateValues" dxfId="13" priority="3"/>
  </conditionalFormatting>
  <conditionalFormatting sqref="D88:D89">
    <cfRule type="duplicateValues" dxfId="12" priority="1"/>
  </conditionalFormatting>
  <conditionalFormatting sqref="G77:G84">
    <cfRule type="duplicateValues" dxfId="11" priority="4"/>
  </conditionalFormatting>
  <conditionalFormatting sqref="G85">
    <cfRule type="duplicateValues" dxfId="10" priority="5"/>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5A9E8-C804-4069-BEE6-4965CC58AC54}">
  <dimension ref="A1:N115"/>
  <sheetViews>
    <sheetView showGridLines="0" view="pageBreakPreview" topLeftCell="G44" zoomScale="40" zoomScaleNormal="100" zoomScaleSheetLayoutView="40" zoomScalePageLayoutView="55" workbookViewId="0">
      <selection activeCell="K100" sqref="K100"/>
    </sheetView>
  </sheetViews>
  <sheetFormatPr baseColWidth="10" defaultColWidth="11.453125" defaultRowHeight="14"/>
  <cols>
    <col min="1" max="2" width="3.453125" style="1" customWidth="1"/>
    <col min="3" max="3" width="9.7265625" style="1" customWidth="1"/>
    <col min="4" max="4" width="12.81640625" style="1" customWidth="1"/>
    <col min="5" max="5" width="6.81640625" style="1" customWidth="1"/>
    <col min="6" max="6" width="23.453125" style="2" customWidth="1"/>
    <col min="7" max="7" width="8.81640625" style="1" customWidth="1"/>
    <col min="8" max="8" width="90.453125" style="1" customWidth="1"/>
    <col min="9" max="9" width="8.7265625" style="1" customWidth="1"/>
    <col min="10" max="10" width="18.81640625" style="1" customWidth="1"/>
    <col min="11" max="11" width="34.81640625" style="1" customWidth="1"/>
    <col min="12" max="12" width="30" style="1" customWidth="1"/>
    <col min="13" max="13" width="3.26953125" style="1" customWidth="1"/>
    <col min="14" max="14" width="45" style="1" customWidth="1"/>
    <col min="15" max="16384" width="11.453125" style="1"/>
  </cols>
  <sheetData>
    <row r="1" spans="1:14" ht="16" thickBot="1">
      <c r="A1" s="5"/>
      <c r="B1" s="5"/>
      <c r="C1" s="5"/>
      <c r="D1" s="5"/>
      <c r="E1" s="5"/>
      <c r="F1" s="6"/>
      <c r="G1" s="5"/>
      <c r="H1" s="5"/>
      <c r="I1" s="5"/>
      <c r="J1" s="5"/>
      <c r="K1" s="5"/>
      <c r="L1" s="5"/>
      <c r="M1" s="5"/>
      <c r="N1" s="5"/>
    </row>
    <row r="2" spans="1:14" ht="16" thickTop="1">
      <c r="A2" s="5"/>
      <c r="B2" s="7"/>
      <c r="C2" s="165"/>
      <c r="D2" s="165"/>
      <c r="E2" s="165"/>
      <c r="F2" s="166"/>
      <c r="G2" s="165"/>
      <c r="H2" s="165"/>
      <c r="I2" s="165"/>
      <c r="J2" s="165"/>
      <c r="K2" s="165"/>
      <c r="L2" s="165"/>
      <c r="M2" s="8"/>
      <c r="N2" s="5"/>
    </row>
    <row r="3" spans="1:14" ht="27" customHeight="1">
      <c r="A3" s="5"/>
      <c r="B3" s="9"/>
      <c r="C3" s="587" t="s">
        <v>0</v>
      </c>
      <c r="D3" s="587"/>
      <c r="E3" s="587"/>
      <c r="F3" s="587"/>
      <c r="G3" s="587"/>
      <c r="H3" s="5"/>
      <c r="I3" s="5"/>
      <c r="J3" s="5"/>
      <c r="K3" s="5"/>
      <c r="L3" s="5"/>
      <c r="M3" s="10"/>
      <c r="N3" s="5"/>
    </row>
    <row r="4" spans="1:14" ht="15.5">
      <c r="A4" s="5"/>
      <c r="B4" s="9"/>
      <c r="C4" s="156" t="s">
        <v>1</v>
      </c>
      <c r="D4" s="156"/>
      <c r="E4" s="157" t="s">
        <v>2</v>
      </c>
      <c r="F4" s="156" t="s">
        <v>3</v>
      </c>
      <c r="G4" s="157">
        <v>4</v>
      </c>
      <c r="H4" s="5"/>
      <c r="I4" s="5"/>
      <c r="J4" s="5"/>
      <c r="K4" s="5"/>
      <c r="L4" s="5"/>
      <c r="M4" s="10"/>
      <c r="N4" s="5"/>
    </row>
    <row r="5" spans="1:14" ht="15.5">
      <c r="A5" s="5"/>
      <c r="B5" s="9"/>
      <c r="C5" s="588" t="s">
        <v>238</v>
      </c>
      <c r="D5" s="588"/>
      <c r="E5" s="588"/>
      <c r="F5" s="588"/>
      <c r="G5" s="588"/>
      <c r="H5" s="588"/>
      <c r="I5" s="588"/>
      <c r="J5" s="588"/>
      <c r="K5" s="588"/>
      <c r="L5" s="588"/>
      <c r="M5" s="10"/>
      <c r="N5" s="5"/>
    </row>
    <row r="6" spans="1:14" ht="16" thickBot="1">
      <c r="A6" s="5"/>
      <c r="B6" s="9"/>
      <c r="C6" s="589" t="s">
        <v>233</v>
      </c>
      <c r="D6" s="589"/>
      <c r="E6" s="589"/>
      <c r="F6" s="589"/>
      <c r="G6" s="589"/>
      <c r="H6" s="589"/>
      <c r="I6" s="589"/>
      <c r="J6" s="589"/>
      <c r="K6" s="589"/>
      <c r="L6" s="589"/>
      <c r="M6" s="10"/>
      <c r="N6" s="5"/>
    </row>
    <row r="7" spans="1:14" s="20" customFormat="1" ht="15.5">
      <c r="A7" s="19"/>
      <c r="B7" s="163"/>
      <c r="C7" s="590" t="s">
        <v>4</v>
      </c>
      <c r="D7" s="591"/>
      <c r="E7" s="592"/>
      <c r="F7" s="592"/>
      <c r="G7" s="592"/>
      <c r="H7" s="592"/>
      <c r="I7" s="592"/>
      <c r="J7" s="592"/>
      <c r="K7" s="592"/>
      <c r="L7" s="593"/>
      <c r="M7" s="21"/>
      <c r="N7" s="19"/>
    </row>
    <row r="8" spans="1:14" ht="43.5" customHeight="1">
      <c r="A8" s="5"/>
      <c r="B8" s="164"/>
      <c r="C8" s="594"/>
      <c r="D8" s="595"/>
      <c r="E8" s="596"/>
      <c r="F8" s="596"/>
      <c r="G8" s="596"/>
      <c r="H8" s="596"/>
      <c r="I8" s="596"/>
      <c r="J8" s="596"/>
      <c r="K8" s="596"/>
      <c r="L8" s="597"/>
      <c r="M8" s="10"/>
      <c r="N8" s="5"/>
    </row>
    <row r="9" spans="1:14" ht="34.5" customHeight="1">
      <c r="A9" s="5"/>
      <c r="B9" s="164"/>
      <c r="C9" s="598" t="s">
        <v>5</v>
      </c>
      <c r="D9" s="599"/>
      <c r="E9" s="599"/>
      <c r="F9" s="599"/>
      <c r="G9" s="599"/>
      <c r="H9" s="599"/>
      <c r="I9" s="599"/>
      <c r="J9" s="599"/>
      <c r="K9" s="599"/>
      <c r="L9" s="600"/>
      <c r="M9" s="10"/>
      <c r="N9" s="5"/>
    </row>
    <row r="10" spans="1:14" ht="30" customHeight="1" thickBot="1">
      <c r="A10" s="5"/>
      <c r="B10" s="9"/>
      <c r="C10" s="584"/>
      <c r="D10" s="585"/>
      <c r="E10" s="585"/>
      <c r="F10" s="585"/>
      <c r="G10" s="585"/>
      <c r="H10" s="585"/>
      <c r="I10" s="585"/>
      <c r="J10" s="585"/>
      <c r="K10" s="585"/>
      <c r="L10" s="586"/>
      <c r="M10" s="10"/>
      <c r="N10" s="5"/>
    </row>
    <row r="11" spans="1:14" ht="45" customHeight="1">
      <c r="A11" s="5"/>
      <c r="B11" s="9"/>
      <c r="C11" s="604" t="s">
        <v>6</v>
      </c>
      <c r="D11" s="606" t="s">
        <v>87</v>
      </c>
      <c r="E11" s="567" t="s">
        <v>7</v>
      </c>
      <c r="F11" s="608" t="s">
        <v>8</v>
      </c>
      <c r="G11" s="608"/>
      <c r="H11" s="604" t="s">
        <v>9</v>
      </c>
      <c r="I11" s="567" t="s">
        <v>10</v>
      </c>
      <c r="J11" s="567" t="s">
        <v>11</v>
      </c>
      <c r="K11" s="569" t="s">
        <v>234</v>
      </c>
      <c r="L11" s="571" t="s">
        <v>235</v>
      </c>
      <c r="M11" s="10"/>
      <c r="N11" s="5"/>
    </row>
    <row r="12" spans="1:14" ht="45" customHeight="1" thickBot="1">
      <c r="A12" s="5"/>
      <c r="B12" s="9"/>
      <c r="C12" s="605"/>
      <c r="D12" s="607"/>
      <c r="E12" s="568"/>
      <c r="F12" s="134" t="s">
        <v>14</v>
      </c>
      <c r="G12" s="134" t="s">
        <v>15</v>
      </c>
      <c r="H12" s="605"/>
      <c r="I12" s="568"/>
      <c r="J12" s="568"/>
      <c r="K12" s="570"/>
      <c r="L12" s="572"/>
      <c r="M12" s="10"/>
      <c r="N12" s="5"/>
    </row>
    <row r="13" spans="1:14" ht="45" customHeight="1" thickBot="1">
      <c r="A13" s="5"/>
      <c r="B13" s="9"/>
      <c r="C13" s="175" t="s">
        <v>104</v>
      </c>
      <c r="D13" s="176"/>
      <c r="E13" s="176"/>
      <c r="F13" s="176"/>
      <c r="G13" s="176"/>
      <c r="H13" s="176"/>
      <c r="I13" s="176"/>
      <c r="J13" s="176"/>
      <c r="K13" s="176"/>
      <c r="L13" s="177"/>
      <c r="M13" s="10"/>
      <c r="N13" s="5"/>
    </row>
    <row r="14" spans="1:14" ht="45" customHeight="1">
      <c r="A14" s="5"/>
      <c r="B14" s="9"/>
      <c r="C14" s="310" t="s">
        <v>88</v>
      </c>
      <c r="D14" s="178">
        <v>3007</v>
      </c>
      <c r="E14" s="173"/>
      <c r="F14" s="181" t="s">
        <v>89</v>
      </c>
      <c r="G14" s="173"/>
      <c r="H14" s="250" t="s">
        <v>85</v>
      </c>
      <c r="I14" s="251" t="s">
        <v>86</v>
      </c>
      <c r="J14" s="252">
        <v>19982</v>
      </c>
      <c r="K14" s="282"/>
      <c r="L14" s="138"/>
      <c r="M14" s="10"/>
      <c r="N14" s="5"/>
    </row>
    <row r="15" spans="1:14" ht="45" customHeight="1">
      <c r="A15" s="5"/>
      <c r="B15" s="9"/>
      <c r="C15" s="310" t="s">
        <v>96</v>
      </c>
      <c r="D15" s="182">
        <v>3010</v>
      </c>
      <c r="E15" s="173"/>
      <c r="F15" s="181" t="s">
        <v>89</v>
      </c>
      <c r="G15" s="173"/>
      <c r="H15" s="253" t="s">
        <v>90</v>
      </c>
      <c r="I15" s="217" t="s">
        <v>102</v>
      </c>
      <c r="J15" s="174">
        <v>198</v>
      </c>
      <c r="K15" s="282"/>
      <c r="L15" s="138"/>
      <c r="M15" s="10"/>
      <c r="N15" s="5"/>
    </row>
    <row r="16" spans="1:14" ht="45" customHeight="1">
      <c r="A16" s="5"/>
      <c r="B16" s="9"/>
      <c r="C16" s="310" t="s">
        <v>97</v>
      </c>
      <c r="D16" s="182">
        <v>3710</v>
      </c>
      <c r="E16" s="173"/>
      <c r="F16" s="181" t="s">
        <v>89</v>
      </c>
      <c r="G16" s="173"/>
      <c r="H16" s="253" t="s">
        <v>91</v>
      </c>
      <c r="I16" s="217" t="s">
        <v>102</v>
      </c>
      <c r="J16" s="174">
        <v>10200</v>
      </c>
      <c r="K16" s="282"/>
      <c r="L16" s="138"/>
      <c r="M16" s="10"/>
      <c r="N16" s="5"/>
    </row>
    <row r="17" spans="1:14" ht="45" customHeight="1">
      <c r="A17" s="5"/>
      <c r="B17" s="9"/>
      <c r="C17" s="310" t="s">
        <v>98</v>
      </c>
      <c r="D17" s="182">
        <v>4155</v>
      </c>
      <c r="E17" s="173"/>
      <c r="F17" s="181" t="s">
        <v>89</v>
      </c>
      <c r="G17" s="173"/>
      <c r="H17" s="253" t="s">
        <v>92</v>
      </c>
      <c r="I17" s="217" t="s">
        <v>102</v>
      </c>
      <c r="J17" s="174">
        <v>48</v>
      </c>
      <c r="K17" s="282"/>
      <c r="L17" s="138"/>
      <c r="M17" s="10"/>
      <c r="N17" s="5"/>
    </row>
    <row r="18" spans="1:14" ht="45" customHeight="1">
      <c r="A18" s="5"/>
      <c r="B18" s="9"/>
      <c r="C18" s="310" t="s">
        <v>99</v>
      </c>
      <c r="D18" s="182">
        <v>4788</v>
      </c>
      <c r="E18" s="173"/>
      <c r="F18" s="181" t="s">
        <v>89</v>
      </c>
      <c r="G18" s="173"/>
      <c r="H18" s="253" t="s">
        <v>93</v>
      </c>
      <c r="I18" s="217" t="s">
        <v>103</v>
      </c>
      <c r="J18" s="174">
        <v>1050</v>
      </c>
      <c r="K18" s="282"/>
      <c r="L18" s="138"/>
      <c r="M18" s="10"/>
      <c r="N18" s="5"/>
    </row>
    <row r="19" spans="1:14" ht="45" customHeight="1">
      <c r="A19" s="5"/>
      <c r="B19" s="9"/>
      <c r="C19" s="310" t="s">
        <v>100</v>
      </c>
      <c r="D19" s="182">
        <v>4783</v>
      </c>
      <c r="E19" s="173"/>
      <c r="F19" s="181" t="s">
        <v>89</v>
      </c>
      <c r="G19" s="173"/>
      <c r="H19" s="253" t="s">
        <v>94</v>
      </c>
      <c r="I19" s="217" t="s">
        <v>102</v>
      </c>
      <c r="J19" s="174">
        <v>35</v>
      </c>
      <c r="K19" s="282"/>
      <c r="L19" s="138"/>
      <c r="M19" s="10"/>
      <c r="N19" s="5"/>
    </row>
    <row r="20" spans="1:14" ht="45" customHeight="1">
      <c r="A20" s="5"/>
      <c r="B20" s="9"/>
      <c r="C20" s="310" t="s">
        <v>101</v>
      </c>
      <c r="D20" s="182">
        <v>3903</v>
      </c>
      <c r="E20" s="173"/>
      <c r="F20" s="181" t="s">
        <v>89</v>
      </c>
      <c r="G20" s="173"/>
      <c r="H20" s="253" t="s">
        <v>95</v>
      </c>
      <c r="I20" s="217" t="s">
        <v>103</v>
      </c>
      <c r="J20" s="174">
        <v>120</v>
      </c>
      <c r="K20" s="282"/>
      <c r="L20" s="138"/>
      <c r="M20" s="10"/>
      <c r="N20" s="5"/>
    </row>
    <row r="21" spans="1:14" ht="45" customHeight="1">
      <c r="A21" s="5"/>
      <c r="B21" s="9"/>
      <c r="C21" s="310" t="s">
        <v>171</v>
      </c>
      <c r="D21" s="184">
        <v>6020</v>
      </c>
      <c r="E21" s="173"/>
      <c r="F21" s="181" t="s">
        <v>89</v>
      </c>
      <c r="G21" s="173"/>
      <c r="H21" s="254" t="s">
        <v>105</v>
      </c>
      <c r="I21" s="218" t="s">
        <v>102</v>
      </c>
      <c r="J21" s="174">
        <v>985</v>
      </c>
      <c r="K21" s="282"/>
      <c r="L21" s="138"/>
      <c r="M21" s="238"/>
      <c r="N21" s="5"/>
    </row>
    <row r="22" spans="1:14" ht="45" customHeight="1">
      <c r="A22" s="5"/>
      <c r="B22" s="9"/>
      <c r="C22" s="310" t="s">
        <v>172</v>
      </c>
      <c r="D22" s="182">
        <v>4049</v>
      </c>
      <c r="E22" s="173"/>
      <c r="F22" s="181" t="s">
        <v>89</v>
      </c>
      <c r="G22" s="173"/>
      <c r="H22" s="254" t="s">
        <v>217</v>
      </c>
      <c r="I22" s="255" t="s">
        <v>103</v>
      </c>
      <c r="J22" s="174">
        <v>345</v>
      </c>
      <c r="K22" s="282"/>
      <c r="L22" s="138"/>
      <c r="M22" s="10"/>
      <c r="N22" s="5"/>
    </row>
    <row r="23" spans="1:14" ht="45" customHeight="1">
      <c r="A23" s="5"/>
      <c r="B23" s="9"/>
      <c r="C23" s="310" t="s">
        <v>173</v>
      </c>
      <c r="D23" s="182">
        <v>3811</v>
      </c>
      <c r="E23" s="173"/>
      <c r="F23" s="181" t="s">
        <v>89</v>
      </c>
      <c r="G23" s="173"/>
      <c r="H23" s="221" t="s">
        <v>215</v>
      </c>
      <c r="I23" s="182" t="s">
        <v>103</v>
      </c>
      <c r="J23" s="174">
        <v>9446</v>
      </c>
      <c r="K23" s="282"/>
      <c r="L23" s="138"/>
      <c r="M23" s="10"/>
      <c r="N23" s="5"/>
    </row>
    <row r="24" spans="1:14" ht="45" customHeight="1">
      <c r="A24" s="5"/>
      <c r="B24" s="9"/>
      <c r="C24" s="310" t="s">
        <v>174</v>
      </c>
      <c r="D24" s="144">
        <v>6824</v>
      </c>
      <c r="E24" s="173"/>
      <c r="F24" s="181" t="s">
        <v>89</v>
      </c>
      <c r="G24" s="173"/>
      <c r="H24" s="146" t="s">
        <v>132</v>
      </c>
      <c r="I24" s="185" t="s">
        <v>133</v>
      </c>
      <c r="J24" s="249">
        <v>16000</v>
      </c>
      <c r="K24" s="282"/>
      <c r="L24" s="138"/>
      <c r="M24" s="10"/>
      <c r="N24" s="5"/>
    </row>
    <row r="25" spans="1:14" ht="45" customHeight="1">
      <c r="A25" s="5"/>
      <c r="B25" s="9"/>
      <c r="C25" s="310" t="s">
        <v>175</v>
      </c>
      <c r="D25" s="144">
        <v>6878</v>
      </c>
      <c r="E25" s="173"/>
      <c r="F25" s="181" t="s">
        <v>89</v>
      </c>
      <c r="G25" s="173"/>
      <c r="H25" s="146" t="s">
        <v>134</v>
      </c>
      <c r="I25" s="185" t="s">
        <v>133</v>
      </c>
      <c r="J25" s="249">
        <v>16000</v>
      </c>
      <c r="K25" s="282"/>
      <c r="L25" s="138"/>
      <c r="M25" s="10"/>
      <c r="N25" s="5"/>
    </row>
    <row r="26" spans="1:14" ht="45" customHeight="1">
      <c r="A26" s="5"/>
      <c r="B26" s="9"/>
      <c r="C26" s="310" t="s">
        <v>176</v>
      </c>
      <c r="D26" s="144">
        <v>7462</v>
      </c>
      <c r="E26" s="173"/>
      <c r="F26" s="181" t="s">
        <v>89</v>
      </c>
      <c r="G26" s="173"/>
      <c r="H26" s="146" t="s">
        <v>135</v>
      </c>
      <c r="I26" s="185" t="s">
        <v>133</v>
      </c>
      <c r="J26" s="249">
        <v>16715.513800000001</v>
      </c>
      <c r="K26" s="282"/>
      <c r="L26" s="138"/>
      <c r="M26" s="239"/>
      <c r="N26" s="5"/>
    </row>
    <row r="27" spans="1:14" ht="45" customHeight="1">
      <c r="A27" s="5"/>
      <c r="B27" s="9"/>
      <c r="C27" s="310" t="s">
        <v>177</v>
      </c>
      <c r="D27" s="144">
        <v>6216</v>
      </c>
      <c r="E27" s="173"/>
      <c r="F27" s="181" t="s">
        <v>89</v>
      </c>
      <c r="G27" s="173"/>
      <c r="H27" s="146" t="s">
        <v>143</v>
      </c>
      <c r="I27" s="185" t="s">
        <v>102</v>
      </c>
      <c r="J27" s="174">
        <v>354</v>
      </c>
      <c r="K27" s="282"/>
      <c r="L27" s="138"/>
      <c r="M27" s="200"/>
      <c r="N27" s="5"/>
    </row>
    <row r="28" spans="1:14" ht="45" customHeight="1">
      <c r="A28" s="5"/>
      <c r="B28" s="9"/>
      <c r="C28" s="310" t="s">
        <v>178</v>
      </c>
      <c r="D28" s="144">
        <v>5360</v>
      </c>
      <c r="E28" s="173"/>
      <c r="F28" s="181" t="s">
        <v>89</v>
      </c>
      <c r="G28" s="173"/>
      <c r="H28" s="146" t="s">
        <v>144</v>
      </c>
      <c r="I28" s="185" t="s">
        <v>145</v>
      </c>
      <c r="J28" s="174">
        <v>236</v>
      </c>
      <c r="K28" s="282"/>
      <c r="L28" s="138"/>
      <c r="M28" s="200"/>
      <c r="N28" s="5"/>
    </row>
    <row r="29" spans="1:14" ht="45" customHeight="1">
      <c r="A29" s="5"/>
      <c r="B29" s="9"/>
      <c r="C29" s="310" t="s">
        <v>179</v>
      </c>
      <c r="D29" s="144">
        <v>4604</v>
      </c>
      <c r="E29" s="173"/>
      <c r="F29" s="181" t="s">
        <v>89</v>
      </c>
      <c r="G29" s="173"/>
      <c r="H29" s="146" t="s">
        <v>156</v>
      </c>
      <c r="I29" s="185" t="s">
        <v>86</v>
      </c>
      <c r="J29" s="174">
        <v>10396</v>
      </c>
      <c r="K29" s="282"/>
      <c r="L29" s="138"/>
      <c r="M29" s="200"/>
      <c r="N29" s="5"/>
    </row>
    <row r="30" spans="1:14" ht="45" customHeight="1" thickBot="1">
      <c r="A30" s="5"/>
      <c r="B30" s="9"/>
      <c r="C30" s="139" t="s">
        <v>16</v>
      </c>
      <c r="D30" s="150"/>
      <c r="E30" s="140"/>
      <c r="F30" s="140"/>
      <c r="G30" s="140"/>
      <c r="H30" s="141"/>
      <c r="I30" s="140"/>
      <c r="J30" s="137"/>
      <c r="K30" s="142"/>
      <c r="L30" s="229"/>
      <c r="M30" s="10"/>
      <c r="N30" s="5"/>
    </row>
    <row r="31" spans="1:14" ht="45" customHeight="1" thickBot="1">
      <c r="A31" s="5"/>
      <c r="B31" s="9"/>
      <c r="C31" s="573" t="s">
        <v>109</v>
      </c>
      <c r="D31" s="574"/>
      <c r="E31" s="574"/>
      <c r="F31" s="574"/>
      <c r="G31" s="574"/>
      <c r="H31" s="574"/>
      <c r="I31" s="176"/>
      <c r="J31" s="176"/>
      <c r="K31" s="176"/>
      <c r="L31" s="177"/>
      <c r="M31" s="10"/>
      <c r="N31" s="5"/>
    </row>
    <row r="32" spans="1:14" ht="45" customHeight="1">
      <c r="A32" s="5"/>
      <c r="B32" s="9"/>
      <c r="C32" s="310" t="s">
        <v>110</v>
      </c>
      <c r="D32" s="144">
        <v>4557</v>
      </c>
      <c r="E32" s="136"/>
      <c r="F32" s="181" t="s">
        <v>89</v>
      </c>
      <c r="G32" s="136"/>
      <c r="H32" s="192" t="s">
        <v>124</v>
      </c>
      <c r="I32" s="193" t="s">
        <v>102</v>
      </c>
      <c r="J32" s="316">
        <v>454</v>
      </c>
      <c r="K32" s="282"/>
      <c r="L32" s="143"/>
      <c r="M32" s="10"/>
      <c r="N32" s="5"/>
    </row>
    <row r="33" spans="1:14" ht="45" customHeight="1">
      <c r="A33" s="5"/>
      <c r="B33" s="9"/>
      <c r="C33" s="310" t="s">
        <v>111</v>
      </c>
      <c r="D33" s="144">
        <v>4157</v>
      </c>
      <c r="E33" s="136"/>
      <c r="F33" s="181" t="s">
        <v>89</v>
      </c>
      <c r="G33" s="136"/>
      <c r="H33" s="146" t="s">
        <v>107</v>
      </c>
      <c r="I33" s="185" t="s">
        <v>102</v>
      </c>
      <c r="J33" s="316">
        <v>454</v>
      </c>
      <c r="K33" s="282"/>
      <c r="L33" s="143"/>
      <c r="M33" s="10"/>
      <c r="N33" s="5"/>
    </row>
    <row r="34" spans="1:14" s="5" customFormat="1" ht="45" customHeight="1">
      <c r="B34" s="9"/>
      <c r="C34" s="310" t="s">
        <v>112</v>
      </c>
      <c r="D34" s="144">
        <v>4671</v>
      </c>
      <c r="E34" s="144"/>
      <c r="F34" s="181" t="s">
        <v>89</v>
      </c>
      <c r="G34" s="144"/>
      <c r="H34" s="146" t="s">
        <v>108</v>
      </c>
      <c r="I34" s="185" t="s">
        <v>86</v>
      </c>
      <c r="J34" s="316">
        <v>3930</v>
      </c>
      <c r="K34" s="282"/>
      <c r="L34" s="143"/>
      <c r="M34" s="10"/>
    </row>
    <row r="35" spans="1:14" s="5" customFormat="1" ht="45" customHeight="1">
      <c r="B35" s="9"/>
      <c r="C35" s="310" t="s">
        <v>229</v>
      </c>
      <c r="D35" s="144">
        <v>4015</v>
      </c>
      <c r="E35" s="144"/>
      <c r="F35" s="181" t="s">
        <v>89</v>
      </c>
      <c r="G35" s="144"/>
      <c r="H35" s="146" t="s">
        <v>216</v>
      </c>
      <c r="I35" s="198" t="s">
        <v>86</v>
      </c>
      <c r="J35" s="316">
        <v>2630</v>
      </c>
      <c r="K35" s="282"/>
      <c r="L35" s="143"/>
      <c r="M35" s="10"/>
    </row>
    <row r="36" spans="1:14" s="5" customFormat="1" ht="45" customHeight="1">
      <c r="B36" s="9"/>
      <c r="C36" s="310" t="s">
        <v>180</v>
      </c>
      <c r="D36" s="217">
        <v>5412</v>
      </c>
      <c r="E36" s="144"/>
      <c r="F36" s="182" t="s">
        <v>89</v>
      </c>
      <c r="G36" s="144"/>
      <c r="H36" s="146" t="s">
        <v>146</v>
      </c>
      <c r="I36" s="198" t="s">
        <v>102</v>
      </c>
      <c r="J36" s="316">
        <v>425</v>
      </c>
      <c r="K36" s="282"/>
      <c r="L36" s="143"/>
      <c r="M36" s="10"/>
    </row>
    <row r="37" spans="1:14" s="5" customFormat="1" ht="45" customHeight="1">
      <c r="B37" s="9"/>
      <c r="C37" s="310" t="s">
        <v>181</v>
      </c>
      <c r="D37" s="217">
        <v>3454</v>
      </c>
      <c r="E37" s="144"/>
      <c r="F37" s="181" t="s">
        <v>89</v>
      </c>
      <c r="G37" s="144"/>
      <c r="H37" s="182" t="s">
        <v>113</v>
      </c>
      <c r="I37" s="182" t="s">
        <v>102</v>
      </c>
      <c r="J37" s="316">
        <v>455</v>
      </c>
      <c r="K37" s="282"/>
      <c r="L37" s="143"/>
      <c r="M37" s="10"/>
    </row>
    <row r="38" spans="1:14" s="5" customFormat="1" ht="45" customHeight="1">
      <c r="B38" s="9"/>
      <c r="C38" s="310" t="s">
        <v>182</v>
      </c>
      <c r="D38" s="217">
        <v>4477</v>
      </c>
      <c r="E38" s="144"/>
      <c r="F38" s="181" t="s">
        <v>89</v>
      </c>
      <c r="G38" s="144"/>
      <c r="H38" s="182" t="s">
        <v>114</v>
      </c>
      <c r="I38" s="182" t="s">
        <v>102</v>
      </c>
      <c r="J38" s="316">
        <v>474</v>
      </c>
      <c r="K38" s="282"/>
      <c r="L38" s="143"/>
      <c r="M38" s="10"/>
    </row>
    <row r="39" spans="1:14" s="5" customFormat="1" ht="45" customHeight="1">
      <c r="B39" s="9"/>
      <c r="C39" s="310" t="s">
        <v>183</v>
      </c>
      <c r="D39" s="217">
        <v>3866</v>
      </c>
      <c r="E39" s="144"/>
      <c r="F39" s="181" t="s">
        <v>89</v>
      </c>
      <c r="G39" s="144"/>
      <c r="H39" s="182" t="s">
        <v>115</v>
      </c>
      <c r="I39" s="182" t="s">
        <v>86</v>
      </c>
      <c r="J39" s="316">
        <v>926</v>
      </c>
      <c r="K39" s="282"/>
      <c r="L39" s="143"/>
      <c r="M39" s="10"/>
    </row>
    <row r="40" spans="1:14" ht="45" customHeight="1">
      <c r="B40" s="16"/>
      <c r="C40" s="310" t="s">
        <v>184</v>
      </c>
      <c r="D40" s="220">
        <v>3864</v>
      </c>
      <c r="E40" s="186"/>
      <c r="F40" s="181" t="s">
        <v>89</v>
      </c>
      <c r="G40" s="186"/>
      <c r="H40" s="194" t="s">
        <v>120</v>
      </c>
      <c r="I40" s="195" t="s">
        <v>86</v>
      </c>
      <c r="J40" s="316">
        <v>754</v>
      </c>
      <c r="K40" s="282"/>
      <c r="L40" s="143"/>
      <c r="M40" s="17"/>
    </row>
    <row r="41" spans="1:14" ht="72.75" customHeight="1">
      <c r="B41" s="16"/>
      <c r="C41" s="310" t="s">
        <v>185</v>
      </c>
      <c r="D41" s="220">
        <v>5346</v>
      </c>
      <c r="E41" s="186"/>
      <c r="F41" s="181" t="s">
        <v>89</v>
      </c>
      <c r="G41" s="136"/>
      <c r="H41" s="192" t="s">
        <v>121</v>
      </c>
      <c r="I41" s="193" t="s">
        <v>102</v>
      </c>
      <c r="J41" s="316">
        <v>354</v>
      </c>
      <c r="K41" s="282"/>
      <c r="L41" s="143"/>
      <c r="M41" s="17"/>
    </row>
    <row r="42" spans="1:14" ht="63.75" customHeight="1">
      <c r="B42" s="16"/>
      <c r="C42" s="310" t="s">
        <v>186</v>
      </c>
      <c r="D42" s="193">
        <v>6016</v>
      </c>
      <c r="E42" s="186"/>
      <c r="F42" s="181" t="s">
        <v>89</v>
      </c>
      <c r="G42" s="136"/>
      <c r="H42" s="192" t="s">
        <v>122</v>
      </c>
      <c r="I42" s="193" t="s">
        <v>102</v>
      </c>
      <c r="J42" s="316">
        <v>424</v>
      </c>
      <c r="K42" s="282"/>
      <c r="L42" s="143"/>
      <c r="M42" s="17"/>
    </row>
    <row r="43" spans="1:14" ht="45" customHeight="1">
      <c r="B43" s="16"/>
      <c r="C43" s="310" t="s">
        <v>187</v>
      </c>
      <c r="D43" s="193">
        <v>3800</v>
      </c>
      <c r="E43" s="186"/>
      <c r="F43" s="181" t="s">
        <v>89</v>
      </c>
      <c r="G43" s="136"/>
      <c r="H43" s="192" t="s">
        <v>106</v>
      </c>
      <c r="I43" s="193" t="s">
        <v>86</v>
      </c>
      <c r="J43" s="316">
        <v>28576</v>
      </c>
      <c r="K43" s="282"/>
      <c r="L43" s="143"/>
      <c r="M43" s="17"/>
    </row>
    <row r="44" spans="1:14" ht="45" customHeight="1">
      <c r="B44" s="16"/>
      <c r="C44" s="310" t="s">
        <v>188</v>
      </c>
      <c r="D44" s="193">
        <v>3464</v>
      </c>
      <c r="E44" s="186"/>
      <c r="F44" s="181" t="s">
        <v>89</v>
      </c>
      <c r="G44" s="136"/>
      <c r="H44" s="192" t="s">
        <v>123</v>
      </c>
      <c r="I44" s="193" t="s">
        <v>102</v>
      </c>
      <c r="J44" s="316">
        <v>1064</v>
      </c>
      <c r="K44" s="282"/>
      <c r="L44" s="143"/>
      <c r="M44" s="17"/>
    </row>
    <row r="45" spans="1:14" ht="45" customHeight="1">
      <c r="B45" s="16"/>
      <c r="C45" s="310" t="s">
        <v>189</v>
      </c>
      <c r="D45" s="193">
        <v>7944</v>
      </c>
      <c r="E45" s="186"/>
      <c r="F45" s="181" t="s">
        <v>89</v>
      </c>
      <c r="G45" s="136"/>
      <c r="H45" s="192" t="s">
        <v>125</v>
      </c>
      <c r="I45" s="193" t="s">
        <v>102</v>
      </c>
      <c r="J45" s="343">
        <v>8294</v>
      </c>
      <c r="K45" s="282"/>
      <c r="L45" s="143"/>
      <c r="M45" s="17"/>
    </row>
    <row r="46" spans="1:14" ht="45" customHeight="1">
      <c r="B46" s="16"/>
      <c r="C46" s="310" t="s">
        <v>190</v>
      </c>
      <c r="D46" s="193">
        <v>5210</v>
      </c>
      <c r="E46" s="186"/>
      <c r="F46" s="181" t="s">
        <v>89</v>
      </c>
      <c r="G46" s="136"/>
      <c r="H46" s="192" t="s">
        <v>126</v>
      </c>
      <c r="I46" s="193" t="s">
        <v>86</v>
      </c>
      <c r="J46" s="316">
        <v>80</v>
      </c>
      <c r="K46" s="282"/>
      <c r="L46" s="143"/>
      <c r="M46" s="17"/>
    </row>
    <row r="47" spans="1:14" ht="45" customHeight="1">
      <c r="B47" s="16"/>
      <c r="C47" s="310" t="s">
        <v>191</v>
      </c>
      <c r="D47" s="195">
        <v>5205</v>
      </c>
      <c r="E47" s="186"/>
      <c r="F47" s="181" t="s">
        <v>89</v>
      </c>
      <c r="G47" s="136"/>
      <c r="H47" s="194" t="s">
        <v>127</v>
      </c>
      <c r="I47" s="195" t="s">
        <v>103</v>
      </c>
      <c r="J47" s="316">
        <v>11</v>
      </c>
      <c r="K47" s="282"/>
      <c r="L47" s="143"/>
      <c r="M47" s="17"/>
    </row>
    <row r="48" spans="1:14" ht="45" customHeight="1">
      <c r="B48" s="16"/>
      <c r="C48" s="310" t="s">
        <v>192</v>
      </c>
      <c r="D48" s="193">
        <v>4161</v>
      </c>
      <c r="E48" s="186"/>
      <c r="F48" s="181" t="s">
        <v>89</v>
      </c>
      <c r="G48" s="136"/>
      <c r="H48" s="192" t="s">
        <v>128</v>
      </c>
      <c r="I48" s="193" t="s">
        <v>102</v>
      </c>
      <c r="J48" s="316">
        <v>324</v>
      </c>
      <c r="K48" s="282"/>
      <c r="L48" s="143"/>
      <c r="M48" s="17"/>
    </row>
    <row r="49" spans="1:14" ht="45" customHeight="1">
      <c r="B49" s="16"/>
      <c r="C49" s="310" t="s">
        <v>193</v>
      </c>
      <c r="D49" s="193">
        <v>5317</v>
      </c>
      <c r="E49" s="186"/>
      <c r="F49" s="181" t="s">
        <v>89</v>
      </c>
      <c r="G49" s="136"/>
      <c r="H49" s="192" t="s">
        <v>129</v>
      </c>
      <c r="I49" s="193" t="s">
        <v>102</v>
      </c>
      <c r="J49" s="316">
        <v>28</v>
      </c>
      <c r="K49" s="282"/>
      <c r="L49" s="143"/>
      <c r="M49" s="17"/>
    </row>
    <row r="50" spans="1:14" ht="45" customHeight="1">
      <c r="B50" s="16"/>
      <c r="C50" s="310" t="s">
        <v>194</v>
      </c>
      <c r="D50" s="193">
        <v>3642</v>
      </c>
      <c r="E50" s="186"/>
      <c r="F50" s="181" t="s">
        <v>89</v>
      </c>
      <c r="G50" s="136"/>
      <c r="H50" s="192" t="s">
        <v>130</v>
      </c>
      <c r="I50" s="193" t="s">
        <v>102</v>
      </c>
      <c r="J50" s="316">
        <v>9</v>
      </c>
      <c r="K50" s="282"/>
      <c r="L50" s="143"/>
      <c r="M50" s="17"/>
    </row>
    <row r="51" spans="1:14" ht="45" customHeight="1">
      <c r="B51" s="16"/>
      <c r="C51" s="310" t="s">
        <v>195</v>
      </c>
      <c r="D51" s="193">
        <v>6204</v>
      </c>
      <c r="E51" s="186"/>
      <c r="F51" s="181" t="s">
        <v>89</v>
      </c>
      <c r="G51" s="136"/>
      <c r="H51" s="192" t="s">
        <v>131</v>
      </c>
      <c r="I51" s="193" t="s">
        <v>103</v>
      </c>
      <c r="J51" s="316">
        <v>23</v>
      </c>
      <c r="K51" s="282"/>
      <c r="L51" s="143"/>
      <c r="M51" s="17"/>
    </row>
    <row r="52" spans="1:14" ht="45" customHeight="1">
      <c r="B52" s="16"/>
      <c r="C52" s="310" t="s">
        <v>196</v>
      </c>
      <c r="D52" s="182">
        <v>8617</v>
      </c>
      <c r="E52" s="136"/>
      <c r="F52" s="181" t="s">
        <v>89</v>
      </c>
      <c r="G52" s="136"/>
      <c r="H52" s="192" t="s">
        <v>136</v>
      </c>
      <c r="I52" s="193" t="s">
        <v>102</v>
      </c>
      <c r="J52" s="316">
        <v>263</v>
      </c>
      <c r="K52" s="282"/>
      <c r="L52" s="143"/>
      <c r="M52" s="17"/>
    </row>
    <row r="53" spans="1:14" ht="45" customHeight="1">
      <c r="B53" s="16"/>
      <c r="C53" s="310" t="s">
        <v>197</v>
      </c>
      <c r="D53" s="182">
        <v>6216</v>
      </c>
      <c r="E53" s="136"/>
      <c r="F53" s="181" t="s">
        <v>89</v>
      </c>
      <c r="G53" s="136"/>
      <c r="H53" s="192" t="s">
        <v>143</v>
      </c>
      <c r="I53" s="193" t="s">
        <v>102</v>
      </c>
      <c r="J53" s="316">
        <v>466</v>
      </c>
      <c r="K53" s="282"/>
      <c r="L53" s="143"/>
      <c r="M53" s="17"/>
    </row>
    <row r="54" spans="1:14" ht="45" customHeight="1">
      <c r="B54" s="16"/>
      <c r="C54" s="310" t="s">
        <v>198</v>
      </c>
      <c r="D54" s="182">
        <v>4837</v>
      </c>
      <c r="E54" s="136"/>
      <c r="F54" s="181" t="s">
        <v>89</v>
      </c>
      <c r="G54" s="136"/>
      <c r="H54" s="192" t="s">
        <v>153</v>
      </c>
      <c r="I54" s="193" t="s">
        <v>102</v>
      </c>
      <c r="J54" s="316">
        <v>150</v>
      </c>
      <c r="K54" s="282"/>
      <c r="L54" s="143"/>
      <c r="M54" s="17"/>
    </row>
    <row r="55" spans="1:14" ht="45" customHeight="1">
      <c r="A55" s="5"/>
      <c r="B55" s="9"/>
      <c r="C55" s="240" t="s">
        <v>16</v>
      </c>
      <c r="D55" s="189"/>
      <c r="E55" s="190"/>
      <c r="F55" s="190"/>
      <c r="G55" s="190"/>
      <c r="H55" s="190"/>
      <c r="I55" s="191"/>
      <c r="J55" s="137"/>
      <c r="K55" s="183"/>
      <c r="L55" s="241"/>
      <c r="M55" s="10"/>
      <c r="N55" s="5"/>
    </row>
    <row r="56" spans="1:14" ht="45" customHeight="1">
      <c r="A56" s="5"/>
      <c r="B56" s="9"/>
      <c r="C56" s="222" t="s">
        <v>117</v>
      </c>
      <c r="D56" s="223"/>
      <c r="E56" s="223"/>
      <c r="F56" s="223"/>
      <c r="G56" s="223"/>
      <c r="H56" s="575"/>
      <c r="I56" s="575"/>
      <c r="J56" s="575"/>
      <c r="K56" s="575"/>
      <c r="L56" s="576"/>
      <c r="M56" s="10"/>
      <c r="N56" s="5"/>
    </row>
    <row r="57" spans="1:14" ht="45" customHeight="1">
      <c r="A57" s="5"/>
      <c r="B57" s="9"/>
      <c r="C57" s="352" t="s">
        <v>199</v>
      </c>
      <c r="D57" s="145">
        <v>4140</v>
      </c>
      <c r="E57" s="145"/>
      <c r="F57" s="226" t="s">
        <v>89</v>
      </c>
      <c r="G57" s="145"/>
      <c r="H57" s="196" t="s">
        <v>154</v>
      </c>
      <c r="I57" s="197" t="s">
        <v>102</v>
      </c>
      <c r="J57" s="333">
        <v>347</v>
      </c>
      <c r="K57" s="282"/>
      <c r="L57" s="143"/>
      <c r="M57" s="10"/>
      <c r="N57" s="5"/>
    </row>
    <row r="58" spans="1:14" s="5" customFormat="1" ht="45" customHeight="1">
      <c r="B58" s="9"/>
      <c r="C58" s="352">
        <f>+C57+0.1</f>
        <v>3.2</v>
      </c>
      <c r="D58" s="145">
        <v>8618</v>
      </c>
      <c r="E58" s="136"/>
      <c r="F58" s="226" t="s">
        <v>89</v>
      </c>
      <c r="G58" s="136"/>
      <c r="H58" s="182" t="s">
        <v>116</v>
      </c>
      <c r="I58" s="182" t="s">
        <v>102</v>
      </c>
      <c r="J58" s="333">
        <v>41</v>
      </c>
      <c r="K58" s="282"/>
      <c r="L58" s="143"/>
      <c r="M58" s="10"/>
    </row>
    <row r="59" spans="1:14" s="5" customFormat="1" ht="45" customHeight="1">
      <c r="B59" s="9"/>
      <c r="C59" s="352">
        <f>+C58+0.1</f>
        <v>3.3000000000000003</v>
      </c>
      <c r="D59" s="145">
        <v>4203</v>
      </c>
      <c r="E59" s="136"/>
      <c r="F59" s="226" t="s">
        <v>89</v>
      </c>
      <c r="G59" s="136"/>
      <c r="H59" s="196" t="s">
        <v>150</v>
      </c>
      <c r="I59" s="197" t="s">
        <v>102</v>
      </c>
      <c r="J59" s="333">
        <v>53</v>
      </c>
      <c r="K59" s="282"/>
      <c r="L59" s="143"/>
      <c r="M59" s="10"/>
    </row>
    <row r="60" spans="1:14" ht="45" customHeight="1">
      <c r="A60" s="5"/>
      <c r="B60" s="9"/>
      <c r="C60" s="352">
        <f t="shared" ref="C60:C64" si="0">+C59+0.1</f>
        <v>3.4000000000000004</v>
      </c>
      <c r="D60" s="145">
        <v>3864</v>
      </c>
      <c r="E60" s="136"/>
      <c r="F60" s="226" t="s">
        <v>89</v>
      </c>
      <c r="G60" s="136"/>
      <c r="H60" s="196" t="s">
        <v>120</v>
      </c>
      <c r="I60" s="197" t="s">
        <v>86</v>
      </c>
      <c r="J60" s="333">
        <v>9715</v>
      </c>
      <c r="K60" s="282"/>
      <c r="L60" s="143"/>
      <c r="M60" s="10"/>
      <c r="N60" s="5"/>
    </row>
    <row r="61" spans="1:14" ht="45" customHeight="1">
      <c r="A61" s="5"/>
      <c r="B61" s="9"/>
      <c r="C61" s="352">
        <f t="shared" si="0"/>
        <v>3.5000000000000004</v>
      </c>
      <c r="D61" s="145">
        <v>4232</v>
      </c>
      <c r="E61" s="145"/>
      <c r="F61" s="226" t="s">
        <v>89</v>
      </c>
      <c r="G61" s="145"/>
      <c r="H61" s="221" t="s">
        <v>137</v>
      </c>
      <c r="I61" s="197" t="s">
        <v>119</v>
      </c>
      <c r="J61" s="333">
        <v>3000</v>
      </c>
      <c r="K61" s="282"/>
      <c r="L61" s="143"/>
      <c r="M61" s="10"/>
      <c r="N61" s="5"/>
    </row>
    <row r="62" spans="1:14" ht="45" customHeight="1">
      <c r="A62" s="5"/>
      <c r="B62" s="9"/>
      <c r="C62" s="352">
        <f t="shared" si="0"/>
        <v>3.6000000000000005</v>
      </c>
      <c r="D62" s="145">
        <v>5404</v>
      </c>
      <c r="E62" s="145"/>
      <c r="F62" s="226" t="s">
        <v>89</v>
      </c>
      <c r="G62" s="145"/>
      <c r="H62" s="221" t="s">
        <v>138</v>
      </c>
      <c r="I62" s="197" t="s">
        <v>119</v>
      </c>
      <c r="J62" s="333">
        <v>2870</v>
      </c>
      <c r="K62" s="282"/>
      <c r="L62" s="143"/>
      <c r="M62" s="10"/>
      <c r="N62" s="5"/>
    </row>
    <row r="63" spans="1:14" ht="45" customHeight="1">
      <c r="A63" s="5"/>
      <c r="B63" s="9"/>
      <c r="C63" s="352">
        <f t="shared" si="0"/>
        <v>3.7000000000000006</v>
      </c>
      <c r="D63" s="198">
        <v>7714</v>
      </c>
      <c r="E63" s="145"/>
      <c r="F63" s="226" t="s">
        <v>89</v>
      </c>
      <c r="G63" s="145"/>
      <c r="H63" s="182" t="s">
        <v>139</v>
      </c>
      <c r="I63" s="198" t="s">
        <v>119</v>
      </c>
      <c r="J63" s="333">
        <v>3000</v>
      </c>
      <c r="K63" s="282"/>
      <c r="L63" s="143"/>
      <c r="M63" s="10"/>
      <c r="N63" s="5"/>
    </row>
    <row r="64" spans="1:14" ht="45" customHeight="1">
      <c r="A64" s="5"/>
      <c r="B64" s="9"/>
      <c r="C64" s="352">
        <f t="shared" si="0"/>
        <v>3.8000000000000007</v>
      </c>
      <c r="D64" s="219">
        <v>3665</v>
      </c>
      <c r="E64" s="145"/>
      <c r="F64" s="226" t="s">
        <v>89</v>
      </c>
      <c r="G64" s="145"/>
      <c r="H64" s="182" t="s">
        <v>140</v>
      </c>
      <c r="I64" s="182" t="s">
        <v>102</v>
      </c>
      <c r="J64" s="333">
        <v>311</v>
      </c>
      <c r="K64" s="282"/>
      <c r="L64" s="143"/>
      <c r="M64" s="10"/>
      <c r="N64" s="5"/>
    </row>
    <row r="65" spans="1:14" ht="45" customHeight="1">
      <c r="A65" s="5"/>
      <c r="B65" s="9"/>
      <c r="C65" s="352">
        <v>3.9</v>
      </c>
      <c r="D65" s="219">
        <v>3729</v>
      </c>
      <c r="E65" s="145"/>
      <c r="F65" s="226" t="s">
        <v>89</v>
      </c>
      <c r="G65" s="145"/>
      <c r="H65" s="182" t="s">
        <v>141</v>
      </c>
      <c r="I65" s="182" t="s">
        <v>102</v>
      </c>
      <c r="J65" s="333">
        <v>112</v>
      </c>
      <c r="K65" s="282"/>
      <c r="L65" s="143"/>
      <c r="M65" s="10"/>
      <c r="N65" s="5"/>
    </row>
    <row r="66" spans="1:14" ht="45" customHeight="1">
      <c r="A66" s="5"/>
      <c r="B66" s="9"/>
      <c r="C66" s="352" t="s">
        <v>200</v>
      </c>
      <c r="D66" s="219">
        <v>4041</v>
      </c>
      <c r="E66" s="145"/>
      <c r="F66" s="226" t="s">
        <v>89</v>
      </c>
      <c r="G66" s="145"/>
      <c r="H66" s="182" t="s">
        <v>142</v>
      </c>
      <c r="I66" s="182" t="s">
        <v>103</v>
      </c>
      <c r="J66" s="333">
        <v>1100</v>
      </c>
      <c r="K66" s="282"/>
      <c r="L66" s="143"/>
      <c r="M66" s="10"/>
      <c r="N66" s="5"/>
    </row>
    <row r="67" spans="1:14" ht="45" customHeight="1">
      <c r="A67" s="5"/>
      <c r="B67" s="9"/>
      <c r="C67" s="452">
        <v>3.11</v>
      </c>
      <c r="D67" s="219">
        <v>7900</v>
      </c>
      <c r="E67" s="145"/>
      <c r="F67" s="226" t="s">
        <v>89</v>
      </c>
      <c r="G67" s="145"/>
      <c r="H67" s="228" t="s">
        <v>148</v>
      </c>
      <c r="I67" s="227" t="s">
        <v>86</v>
      </c>
      <c r="J67" s="333">
        <v>1220</v>
      </c>
      <c r="K67" s="282"/>
      <c r="L67" s="143"/>
      <c r="M67" s="10"/>
      <c r="N67" s="5"/>
    </row>
    <row r="68" spans="1:14" ht="45" customHeight="1">
      <c r="A68" s="5"/>
      <c r="B68" s="9"/>
      <c r="C68" s="452">
        <f>+C67+0.01</f>
        <v>3.1199999999999997</v>
      </c>
      <c r="D68" s="219">
        <v>4034</v>
      </c>
      <c r="E68" s="145"/>
      <c r="F68" s="226" t="s">
        <v>89</v>
      </c>
      <c r="G68" s="145"/>
      <c r="H68" s="228" t="s">
        <v>149</v>
      </c>
      <c r="I68" s="227" t="s">
        <v>86</v>
      </c>
      <c r="J68" s="333">
        <v>900</v>
      </c>
      <c r="K68" s="282"/>
      <c r="L68" s="143"/>
      <c r="M68" s="10"/>
      <c r="N68" s="5"/>
    </row>
    <row r="69" spans="1:14" ht="45" customHeight="1">
      <c r="A69" s="5"/>
      <c r="B69" s="9"/>
      <c r="C69" s="452">
        <f>+C68+0.01</f>
        <v>3.1299999999999994</v>
      </c>
      <c r="D69" s="219">
        <v>4712</v>
      </c>
      <c r="E69" s="145"/>
      <c r="F69" s="226" t="s">
        <v>89</v>
      </c>
      <c r="G69" s="145"/>
      <c r="H69" s="196" t="s">
        <v>155</v>
      </c>
      <c r="I69" s="197" t="s">
        <v>102</v>
      </c>
      <c r="J69" s="333">
        <v>54</v>
      </c>
      <c r="K69" s="282"/>
      <c r="L69" s="143"/>
      <c r="M69" s="10"/>
      <c r="N69" s="5"/>
    </row>
    <row r="70" spans="1:14" ht="30" customHeight="1">
      <c r="A70" s="5"/>
      <c r="B70" s="9"/>
      <c r="C70" s="601" t="s">
        <v>168</v>
      </c>
      <c r="D70" s="602"/>
      <c r="E70" s="602"/>
      <c r="F70" s="602"/>
      <c r="G70" s="602"/>
      <c r="H70" s="602"/>
      <c r="I70" s="603"/>
      <c r="J70" s="224"/>
      <c r="K70" s="225"/>
      <c r="L70" s="148"/>
      <c r="M70" s="10"/>
      <c r="N70" s="5"/>
    </row>
    <row r="71" spans="1:14" ht="30" customHeight="1">
      <c r="A71" s="5"/>
      <c r="B71" s="9"/>
      <c r="C71" s="552" t="s">
        <v>152</v>
      </c>
      <c r="D71" s="553"/>
      <c r="E71" s="553"/>
      <c r="F71" s="553"/>
      <c r="G71" s="553"/>
      <c r="H71" s="553"/>
      <c r="I71" s="210"/>
      <c r="J71" s="210"/>
      <c r="K71" s="210"/>
      <c r="L71" s="242"/>
      <c r="M71" s="10"/>
      <c r="N71" s="5"/>
    </row>
    <row r="72" spans="1:14" ht="100.5" customHeight="1">
      <c r="A72" s="5"/>
      <c r="B72" s="9"/>
      <c r="C72" s="135" t="s">
        <v>201</v>
      </c>
      <c r="D72" s="178">
        <v>3708</v>
      </c>
      <c r="E72" s="202"/>
      <c r="F72" s="181" t="s">
        <v>89</v>
      </c>
      <c r="G72" s="202"/>
      <c r="H72" s="205" t="s">
        <v>118</v>
      </c>
      <c r="I72" s="206" t="s">
        <v>119</v>
      </c>
      <c r="J72" s="316">
        <v>5959</v>
      </c>
      <c r="K72" s="282"/>
      <c r="L72" s="138"/>
      <c r="M72" s="10"/>
      <c r="N72" s="5"/>
    </row>
    <row r="73" spans="1:14" ht="42.75" customHeight="1">
      <c r="A73" s="5"/>
      <c r="B73" s="9"/>
      <c r="C73" s="135" t="s">
        <v>202</v>
      </c>
      <c r="D73" s="178">
        <v>5315</v>
      </c>
      <c r="E73" s="145"/>
      <c r="F73" s="181" t="s">
        <v>89</v>
      </c>
      <c r="G73" s="145"/>
      <c r="H73" s="205" t="s">
        <v>147</v>
      </c>
      <c r="I73" s="198" t="s">
        <v>102</v>
      </c>
      <c r="J73" s="316">
        <v>105</v>
      </c>
      <c r="K73" s="282"/>
      <c r="L73" s="138"/>
      <c r="M73" s="10"/>
      <c r="N73" s="5"/>
    </row>
    <row r="74" spans="1:14" ht="30" customHeight="1">
      <c r="A74" s="5"/>
      <c r="B74" s="9"/>
      <c r="C74" s="149" t="s">
        <v>203</v>
      </c>
      <c r="D74" s="180">
        <v>7341</v>
      </c>
      <c r="E74" s="145"/>
      <c r="F74" s="181" t="s">
        <v>89</v>
      </c>
      <c r="G74" s="145"/>
      <c r="H74" s="192" t="s">
        <v>151</v>
      </c>
      <c r="I74" s="193" t="s">
        <v>103</v>
      </c>
      <c r="J74" s="316">
        <v>76</v>
      </c>
      <c r="K74" s="282"/>
      <c r="L74" s="138"/>
      <c r="M74" s="10"/>
      <c r="N74" s="5"/>
    </row>
    <row r="75" spans="1:14" ht="30" customHeight="1">
      <c r="A75" s="5"/>
      <c r="B75" s="9"/>
      <c r="C75" s="199" t="s">
        <v>16</v>
      </c>
      <c r="D75" s="179"/>
      <c r="E75" s="215"/>
      <c r="F75" s="215"/>
      <c r="G75" s="215"/>
      <c r="H75" s="179"/>
      <c r="I75" s="208"/>
      <c r="J75" s="174"/>
      <c r="K75" s="147"/>
      <c r="L75" s="148"/>
      <c r="M75" s="10"/>
      <c r="N75" s="5"/>
    </row>
    <row r="76" spans="1:14" ht="30" customHeight="1">
      <c r="A76" s="5"/>
      <c r="B76" s="9"/>
      <c r="C76" s="554" t="s">
        <v>169</v>
      </c>
      <c r="D76" s="555"/>
      <c r="E76" s="555"/>
      <c r="F76" s="555"/>
      <c r="G76" s="555"/>
      <c r="H76" s="555"/>
      <c r="I76" s="555"/>
      <c r="J76" s="555"/>
      <c r="K76" s="555"/>
      <c r="L76" s="556"/>
      <c r="M76" s="10"/>
      <c r="N76" s="5"/>
    </row>
    <row r="77" spans="1:14" ht="30" customHeight="1">
      <c r="A77" s="5"/>
      <c r="B77" s="9"/>
      <c r="C77" s="135" t="s">
        <v>204</v>
      </c>
      <c r="D77" s="206">
        <v>3490</v>
      </c>
      <c r="E77" s="216"/>
      <c r="F77" s="181" t="s">
        <v>89</v>
      </c>
      <c r="G77" s="206"/>
      <c r="H77" s="205" t="s">
        <v>158</v>
      </c>
      <c r="I77" s="206" t="s">
        <v>159</v>
      </c>
      <c r="J77" s="207">
        <v>64</v>
      </c>
      <c r="K77" s="282"/>
      <c r="L77" s="138"/>
      <c r="M77" s="10"/>
      <c r="N77" s="5"/>
    </row>
    <row r="78" spans="1:14" ht="30" customHeight="1">
      <c r="A78" s="5"/>
      <c r="B78" s="9"/>
      <c r="C78" s="149" t="s">
        <v>205</v>
      </c>
      <c r="D78" s="193">
        <v>3491</v>
      </c>
      <c r="E78" s="203"/>
      <c r="F78" s="181" t="s">
        <v>89</v>
      </c>
      <c r="G78" s="193"/>
      <c r="H78" s="192" t="s">
        <v>160</v>
      </c>
      <c r="I78" s="193" t="s">
        <v>159</v>
      </c>
      <c r="J78" s="201">
        <v>59</v>
      </c>
      <c r="K78" s="282"/>
      <c r="L78" s="138"/>
      <c r="M78" s="10"/>
      <c r="N78" s="5"/>
    </row>
    <row r="79" spans="1:14" ht="30" customHeight="1">
      <c r="A79" s="5"/>
      <c r="B79" s="9"/>
      <c r="C79" s="149" t="s">
        <v>206</v>
      </c>
      <c r="D79" s="193">
        <v>3819</v>
      </c>
      <c r="E79" s="203"/>
      <c r="F79" s="181" t="s">
        <v>89</v>
      </c>
      <c r="G79" s="193"/>
      <c r="H79" s="192" t="s">
        <v>161</v>
      </c>
      <c r="I79" s="193" t="s">
        <v>103</v>
      </c>
      <c r="J79" s="201">
        <v>2403</v>
      </c>
      <c r="K79" s="282"/>
      <c r="L79" s="138"/>
      <c r="M79" s="10"/>
      <c r="N79" s="5"/>
    </row>
    <row r="80" spans="1:14" ht="30" customHeight="1">
      <c r="A80" s="5"/>
      <c r="B80" s="9"/>
      <c r="C80" s="149" t="s">
        <v>207</v>
      </c>
      <c r="D80" s="193">
        <v>5225</v>
      </c>
      <c r="E80" s="203"/>
      <c r="F80" s="181" t="s">
        <v>89</v>
      </c>
      <c r="G80" s="193"/>
      <c r="H80" s="192" t="s">
        <v>162</v>
      </c>
      <c r="I80" s="193" t="s">
        <v>103</v>
      </c>
      <c r="J80" s="201">
        <v>937</v>
      </c>
      <c r="K80" s="282"/>
      <c r="L80" s="138"/>
      <c r="M80" s="10"/>
      <c r="N80" s="5"/>
    </row>
    <row r="81" spans="1:14" ht="30" customHeight="1">
      <c r="A81" s="5"/>
      <c r="B81" s="9"/>
      <c r="C81" s="149" t="s">
        <v>208</v>
      </c>
      <c r="D81" s="193">
        <v>5227</v>
      </c>
      <c r="E81" s="203"/>
      <c r="F81" s="181" t="s">
        <v>89</v>
      </c>
      <c r="G81" s="193"/>
      <c r="H81" s="192" t="s">
        <v>163</v>
      </c>
      <c r="I81" s="193" t="s">
        <v>86</v>
      </c>
      <c r="J81" s="201">
        <v>349</v>
      </c>
      <c r="K81" s="282"/>
      <c r="L81" s="138"/>
      <c r="M81" s="10"/>
      <c r="N81" s="5"/>
    </row>
    <row r="82" spans="1:14" ht="30" customHeight="1">
      <c r="A82" s="5"/>
      <c r="B82" s="9"/>
      <c r="C82" s="149" t="s">
        <v>209</v>
      </c>
      <c r="D82" s="193">
        <v>5241</v>
      </c>
      <c r="E82" s="203"/>
      <c r="F82" s="181" t="s">
        <v>89</v>
      </c>
      <c r="G82" s="193"/>
      <c r="H82" s="192" t="s">
        <v>164</v>
      </c>
      <c r="I82" s="193" t="s">
        <v>159</v>
      </c>
      <c r="J82" s="201">
        <v>34</v>
      </c>
      <c r="K82" s="282"/>
      <c r="L82" s="138"/>
      <c r="M82" s="10"/>
      <c r="N82" s="5"/>
    </row>
    <row r="83" spans="1:14" ht="43.5" customHeight="1">
      <c r="A83" s="5"/>
      <c r="B83" s="9"/>
      <c r="C83" s="149" t="s">
        <v>210</v>
      </c>
      <c r="D83" s="193">
        <v>7824</v>
      </c>
      <c r="E83" s="203"/>
      <c r="F83" s="181" t="s">
        <v>89</v>
      </c>
      <c r="G83" s="193"/>
      <c r="H83" s="192" t="s">
        <v>165</v>
      </c>
      <c r="I83" s="193" t="s">
        <v>159</v>
      </c>
      <c r="J83" s="201">
        <v>94</v>
      </c>
      <c r="K83" s="282"/>
      <c r="L83" s="138"/>
      <c r="M83" s="10"/>
      <c r="N83" s="5"/>
    </row>
    <row r="84" spans="1:14" ht="30" customHeight="1">
      <c r="A84" s="5"/>
      <c r="B84" s="9"/>
      <c r="C84" s="149" t="s">
        <v>211</v>
      </c>
      <c r="D84" s="193">
        <v>3872</v>
      </c>
      <c r="E84" s="178"/>
      <c r="F84" s="181" t="s">
        <v>89</v>
      </c>
      <c r="G84" s="193"/>
      <c r="H84" s="192" t="s">
        <v>166</v>
      </c>
      <c r="I84" s="193" t="s">
        <v>103</v>
      </c>
      <c r="J84" s="201">
        <v>5100</v>
      </c>
      <c r="K84" s="282"/>
      <c r="L84" s="138"/>
      <c r="M84" s="10"/>
      <c r="N84" s="5"/>
    </row>
    <row r="85" spans="1:14" ht="30" customHeight="1">
      <c r="A85" s="5"/>
      <c r="B85" s="9"/>
      <c r="C85" s="149" t="s">
        <v>212</v>
      </c>
      <c r="D85" s="195">
        <v>3688</v>
      </c>
      <c r="E85" s="145"/>
      <c r="F85" s="181" t="s">
        <v>89</v>
      </c>
      <c r="G85" s="195"/>
      <c r="H85" s="194" t="s">
        <v>167</v>
      </c>
      <c r="I85" s="195" t="s">
        <v>159</v>
      </c>
      <c r="J85" s="201">
        <v>107</v>
      </c>
      <c r="K85" s="282"/>
      <c r="L85" s="138"/>
      <c r="M85" s="10"/>
      <c r="N85" s="5"/>
    </row>
    <row r="86" spans="1:14" ht="30" customHeight="1" thickBot="1">
      <c r="A86" s="5"/>
      <c r="B86" s="9"/>
      <c r="C86" s="557" t="s">
        <v>16</v>
      </c>
      <c r="D86" s="558"/>
      <c r="E86" s="558"/>
      <c r="F86" s="558"/>
      <c r="G86" s="558"/>
      <c r="H86" s="558"/>
      <c r="I86" s="559"/>
      <c r="J86" s="201"/>
      <c r="K86" s="209"/>
      <c r="L86" s="230"/>
      <c r="M86" s="10"/>
      <c r="N86" s="5"/>
    </row>
    <row r="87" spans="1:14" ht="30" customHeight="1">
      <c r="A87" s="5"/>
      <c r="B87" s="9"/>
      <c r="C87" s="560" t="s">
        <v>170</v>
      </c>
      <c r="D87" s="561"/>
      <c r="E87" s="561"/>
      <c r="F87" s="561"/>
      <c r="G87" s="561"/>
      <c r="H87" s="561"/>
      <c r="I87" s="211"/>
      <c r="J87" s="211"/>
      <c r="K87" s="211"/>
      <c r="L87" s="212"/>
      <c r="M87" s="10"/>
      <c r="N87" s="5"/>
    </row>
    <row r="88" spans="1:14" ht="94.5" customHeight="1">
      <c r="A88" s="5"/>
      <c r="B88" s="9"/>
      <c r="C88" s="149" t="s">
        <v>213</v>
      </c>
      <c r="D88" s="363" t="s">
        <v>244</v>
      </c>
      <c r="E88" s="370"/>
      <c r="F88" s="313" t="s">
        <v>245</v>
      </c>
      <c r="G88" s="370"/>
      <c r="H88" s="377" t="s">
        <v>246</v>
      </c>
      <c r="I88" s="204" t="s">
        <v>157</v>
      </c>
      <c r="J88" s="137">
        <v>12</v>
      </c>
      <c r="K88" s="283"/>
      <c r="L88" s="243"/>
      <c r="M88" s="10"/>
      <c r="N88" s="5"/>
    </row>
    <row r="89" spans="1:14" ht="72.75" customHeight="1">
      <c r="A89" s="5"/>
      <c r="B89" s="9"/>
      <c r="C89" s="244" t="s">
        <v>214</v>
      </c>
      <c r="D89" s="338">
        <v>3363</v>
      </c>
      <c r="E89" s="381"/>
      <c r="F89" s="292" t="s">
        <v>247</v>
      </c>
      <c r="G89" s="381"/>
      <c r="H89" s="185" t="s">
        <v>248</v>
      </c>
      <c r="I89" s="232" t="s">
        <v>157</v>
      </c>
      <c r="J89" s="187">
        <v>12</v>
      </c>
      <c r="K89" s="283"/>
      <c r="L89" s="245"/>
      <c r="M89" s="10"/>
      <c r="N89" s="5"/>
    </row>
    <row r="90" spans="1:14" ht="30" customHeight="1" thickBot="1">
      <c r="A90" s="5"/>
      <c r="B90" s="9"/>
      <c r="C90" s="562" t="s">
        <v>16</v>
      </c>
      <c r="D90" s="563"/>
      <c r="E90" s="563"/>
      <c r="F90" s="563"/>
      <c r="G90" s="563"/>
      <c r="H90" s="563"/>
      <c r="I90" s="563"/>
      <c r="J90" s="188"/>
      <c r="K90" s="246"/>
      <c r="L90" s="247"/>
      <c r="M90" s="10"/>
      <c r="N90" s="5"/>
    </row>
    <row r="91" spans="1:14" s="3" customFormat="1" ht="30" customHeight="1" thickBot="1">
      <c r="A91" s="11"/>
      <c r="B91" s="12"/>
      <c r="C91" s="233" t="s">
        <v>218</v>
      </c>
      <c r="D91" s="233"/>
      <c r="E91" s="233"/>
      <c r="F91" s="233"/>
      <c r="G91" s="233"/>
      <c r="H91" s="564" t="s">
        <v>249</v>
      </c>
      <c r="I91" s="565"/>
      <c r="J91" s="565"/>
      <c r="K91" s="566"/>
      <c r="L91" s="213"/>
      <c r="M91" s="13"/>
      <c r="N91" s="11"/>
    </row>
    <row r="92" spans="1:14" s="3" customFormat="1" ht="15.5">
      <c r="A92" s="11"/>
      <c r="B92" s="12"/>
      <c r="C92" s="151"/>
      <c r="D92" s="151"/>
      <c r="E92" s="151"/>
      <c r="F92" s="151"/>
      <c r="G92" s="151"/>
      <c r="H92" s="151"/>
      <c r="I92" s="151"/>
      <c r="J92" s="151"/>
      <c r="K92" s="151"/>
      <c r="L92" s="152"/>
      <c r="M92" s="13"/>
      <c r="N92" s="11"/>
    </row>
    <row r="93" spans="1:14" s="3" customFormat="1" ht="7.5" customHeight="1" thickBot="1">
      <c r="A93" s="11"/>
      <c r="B93" s="12"/>
      <c r="C93" s="234"/>
      <c r="D93" s="234"/>
      <c r="E93" s="233"/>
      <c r="F93" s="233"/>
      <c r="G93" s="233"/>
      <c r="H93" s="237"/>
      <c r="I93" s="237"/>
      <c r="J93" s="237"/>
      <c r="K93" s="237"/>
      <c r="L93" s="233"/>
      <c r="M93" s="231"/>
      <c r="N93" s="11"/>
    </row>
    <row r="94" spans="1:14" s="3" customFormat="1" ht="46.5" customHeight="1" thickBot="1">
      <c r="A94" s="11"/>
      <c r="B94" s="12"/>
      <c r="C94" s="234"/>
      <c r="D94" s="234"/>
      <c r="E94" s="233"/>
      <c r="F94" s="233"/>
      <c r="G94" s="233"/>
      <c r="H94" s="541" t="s">
        <v>225</v>
      </c>
      <c r="I94" s="542"/>
      <c r="J94" s="543"/>
      <c r="K94" s="291" t="s">
        <v>239</v>
      </c>
      <c r="L94" s="258" t="s">
        <v>228</v>
      </c>
      <c r="M94" s="231"/>
      <c r="N94" s="11"/>
    </row>
    <row r="95" spans="1:14" s="3" customFormat="1" ht="19.5" customHeight="1" thickBot="1">
      <c r="A95" s="11"/>
      <c r="B95" s="12"/>
      <c r="C95" s="151"/>
      <c r="D95" s="151"/>
      <c r="E95" s="151"/>
      <c r="F95" s="151"/>
      <c r="G95" s="151"/>
      <c r="H95" s="488"/>
      <c r="I95" s="488"/>
      <c r="J95" s="521"/>
      <c r="K95" s="235"/>
      <c r="L95" s="236"/>
      <c r="M95" s="13"/>
      <c r="N95" s="11"/>
    </row>
    <row r="96" spans="1:14" s="3" customFormat="1" ht="35.15" customHeight="1">
      <c r="A96" s="11"/>
      <c r="B96" s="12"/>
      <c r="C96" s="151"/>
      <c r="D96" s="151"/>
      <c r="E96" s="151"/>
      <c r="F96" s="151"/>
      <c r="G96" s="151"/>
      <c r="H96" s="522" t="s">
        <v>237</v>
      </c>
      <c r="I96" s="523"/>
      <c r="J96" s="523"/>
      <c r="K96" s="450">
        <v>2.9843537122973281E-2</v>
      </c>
      <c r="L96" s="288"/>
      <c r="M96" s="13"/>
      <c r="N96" s="287"/>
    </row>
    <row r="97" spans="1:14" s="3" customFormat="1" ht="35.15" customHeight="1">
      <c r="A97" s="11"/>
      <c r="B97" s="12"/>
      <c r="C97" s="151"/>
      <c r="D97" s="151"/>
      <c r="E97" s="151"/>
      <c r="F97" s="151"/>
      <c r="G97" s="151"/>
      <c r="H97" s="524" t="s">
        <v>219</v>
      </c>
      <c r="I97" s="525"/>
      <c r="J97" s="525"/>
      <c r="K97" s="451">
        <v>2.2922203266518788E-2</v>
      </c>
      <c r="L97" s="289"/>
      <c r="M97" s="13"/>
      <c r="N97" s="287"/>
    </row>
    <row r="98" spans="1:14" s="3" customFormat="1" ht="35.15" customHeight="1">
      <c r="A98" s="11"/>
      <c r="B98" s="12"/>
      <c r="C98" s="151"/>
      <c r="D98" s="151"/>
      <c r="E98" s="151"/>
      <c r="F98" s="151"/>
      <c r="G98" s="151"/>
      <c r="H98" s="524" t="s">
        <v>220</v>
      </c>
      <c r="I98" s="525"/>
      <c r="J98" s="525"/>
      <c r="K98" s="451">
        <v>3.2437714114758244E-2</v>
      </c>
      <c r="L98" s="289"/>
      <c r="M98" s="13"/>
      <c r="N98" s="287"/>
    </row>
    <row r="99" spans="1:14" s="3" customFormat="1" ht="35.15" customHeight="1">
      <c r="A99" s="11"/>
      <c r="B99" s="12"/>
      <c r="C99" s="151"/>
      <c r="D99" s="151"/>
      <c r="E99" s="151"/>
      <c r="F99" s="151"/>
      <c r="G99" s="151"/>
      <c r="H99" s="524" t="s">
        <v>221</v>
      </c>
      <c r="I99" s="525"/>
      <c r="J99" s="525"/>
      <c r="K99" s="451">
        <v>4.2023803643241639E-2</v>
      </c>
      <c r="L99" s="289"/>
      <c r="M99" s="13"/>
      <c r="N99" s="287"/>
    </row>
    <row r="100" spans="1:14" s="3" customFormat="1" ht="36.75" customHeight="1" thickBot="1">
      <c r="A100" s="11"/>
      <c r="B100" s="12"/>
      <c r="C100" s="151"/>
      <c r="D100" s="151"/>
      <c r="E100" s="151"/>
      <c r="F100" s="151"/>
      <c r="G100" s="151"/>
      <c r="H100" s="526" t="s">
        <v>222</v>
      </c>
      <c r="I100" s="527"/>
      <c r="J100" s="527"/>
      <c r="K100" s="442">
        <v>0.19</v>
      </c>
      <c r="L100" s="290"/>
      <c r="M100" s="13"/>
      <c r="N100" s="287"/>
    </row>
    <row r="101" spans="1:14" s="3" customFormat="1" ht="39" customHeight="1" thickBot="1">
      <c r="A101" s="11"/>
      <c r="B101" s="12"/>
      <c r="C101" s="151"/>
      <c r="D101" s="151"/>
      <c r="E101" s="151"/>
      <c r="F101" s="151"/>
      <c r="G101" s="151"/>
      <c r="H101" s="550" t="s">
        <v>226</v>
      </c>
      <c r="I101" s="551"/>
      <c r="J101" s="551"/>
      <c r="K101" s="551"/>
      <c r="L101" s="286">
        <f>SUM(L91:L100)</f>
        <v>0</v>
      </c>
      <c r="M101" s="13"/>
      <c r="N101" s="11"/>
    </row>
    <row r="102" spans="1:14" s="3" customFormat="1" ht="15.5">
      <c r="A102" s="11"/>
      <c r="B102" s="12"/>
      <c r="C102" s="151"/>
      <c r="D102" s="151"/>
      <c r="E102" s="151"/>
      <c r="F102" s="151"/>
      <c r="G102" s="151"/>
      <c r="H102" s="151"/>
      <c r="I102" s="151"/>
      <c r="J102" s="151"/>
      <c r="K102" s="151"/>
      <c r="L102" s="278"/>
      <c r="M102" s="13"/>
      <c r="N102" s="11"/>
    </row>
    <row r="103" spans="1:14" s="3" customFormat="1" ht="15.5">
      <c r="A103" s="11"/>
      <c r="B103" s="12"/>
      <c r="C103" s="544"/>
      <c r="D103" s="544"/>
      <c r="E103" s="544"/>
      <c r="F103" s="544"/>
      <c r="G103" s="544"/>
      <c r="H103" s="544"/>
      <c r="I103" s="544"/>
      <c r="J103" s="544"/>
      <c r="K103" s="153"/>
      <c r="L103" s="154"/>
      <c r="M103" s="13"/>
      <c r="N103" s="11"/>
    </row>
    <row r="104" spans="1:14" s="3" customFormat="1" ht="15.5">
      <c r="A104" s="11"/>
      <c r="B104" s="12"/>
      <c r="C104" s="248"/>
      <c r="D104" s="248"/>
      <c r="M104" s="14"/>
      <c r="N104" s="11"/>
    </row>
    <row r="105" spans="1:14" s="3" customFormat="1" ht="46.5" customHeight="1">
      <c r="A105" s="11"/>
      <c r="B105" s="12"/>
      <c r="C105" s="545" t="s">
        <v>17</v>
      </c>
      <c r="D105" s="545"/>
      <c r="E105" s="545"/>
      <c r="F105" s="545"/>
      <c r="G105" s="545"/>
      <c r="H105" s="545"/>
      <c r="I105" s="537" t="s">
        <v>18</v>
      </c>
      <c r="J105" s="537"/>
      <c r="K105" s="537"/>
      <c r="L105" s="155" t="s">
        <v>19</v>
      </c>
      <c r="M105" s="15"/>
      <c r="N105" s="11"/>
    </row>
    <row r="106" spans="1:14" s="3" customFormat="1" ht="43" customHeight="1">
      <c r="A106" s="11"/>
      <c r="B106" s="12"/>
      <c r="C106" s="546" t="s">
        <v>20</v>
      </c>
      <c r="D106" s="547"/>
      <c r="E106" s="545"/>
      <c r="F106" s="545"/>
      <c r="G106" s="545"/>
      <c r="H106" s="545"/>
      <c r="I106" s="538" t="s">
        <v>21</v>
      </c>
      <c r="J106" s="538"/>
      <c r="K106" s="155" t="s">
        <v>22</v>
      </c>
      <c r="L106" s="256"/>
      <c r="M106" s="15"/>
      <c r="N106" s="11"/>
    </row>
    <row r="107" spans="1:14" s="3" customFormat="1" ht="41.15" customHeight="1">
      <c r="A107" s="11"/>
      <c r="B107" s="12"/>
      <c r="C107" s="546" t="s">
        <v>23</v>
      </c>
      <c r="D107" s="547"/>
      <c r="E107" s="545"/>
      <c r="F107" s="545"/>
      <c r="G107" s="545"/>
      <c r="H107" s="545"/>
      <c r="I107" s="548" t="s">
        <v>24</v>
      </c>
      <c r="J107" s="549"/>
      <c r="K107" s="155" t="s">
        <v>25</v>
      </c>
      <c r="L107" s="257"/>
      <c r="M107" s="15"/>
      <c r="N107" s="11"/>
    </row>
    <row r="108" spans="1:14" s="4" customFormat="1" ht="58.5" customHeight="1">
      <c r="A108" s="11"/>
      <c r="B108" s="12"/>
      <c r="C108" s="580"/>
      <c r="D108" s="581"/>
      <c r="E108" s="581"/>
      <c r="F108" s="581"/>
      <c r="G108" s="581"/>
      <c r="H108" s="582"/>
      <c r="I108" s="537" t="s">
        <v>26</v>
      </c>
      <c r="J108" s="538"/>
      <c r="K108" s="155" t="s">
        <v>27</v>
      </c>
      <c r="L108" s="257"/>
      <c r="M108" s="13"/>
      <c r="N108" s="11"/>
    </row>
    <row r="109" spans="1:14" ht="57" customHeight="1">
      <c r="A109" s="5"/>
      <c r="B109" s="9"/>
      <c r="C109" s="577"/>
      <c r="D109" s="578"/>
      <c r="E109" s="578"/>
      <c r="F109" s="578"/>
      <c r="G109" s="578"/>
      <c r="H109" s="579"/>
      <c r="I109" s="538" t="s">
        <v>28</v>
      </c>
      <c r="J109" s="538"/>
      <c r="K109" s="155" t="s">
        <v>29</v>
      </c>
      <c r="L109" s="256"/>
      <c r="M109" s="10"/>
      <c r="N109" s="5"/>
    </row>
    <row r="110" spans="1:14" ht="16" thickBot="1">
      <c r="A110" s="5"/>
      <c r="B110" s="9"/>
      <c r="C110" s="162"/>
      <c r="D110" s="160"/>
      <c r="E110" s="160"/>
      <c r="F110" s="160"/>
      <c r="G110" s="160"/>
      <c r="H110" s="161"/>
      <c r="I110" s="539"/>
      <c r="J110" s="539"/>
      <c r="K110" s="539"/>
      <c r="L110" s="540"/>
      <c r="M110" s="10"/>
      <c r="N110" s="5"/>
    </row>
    <row r="111" spans="1:14" ht="16" thickBot="1">
      <c r="A111" s="5"/>
      <c r="B111" s="167"/>
      <c r="C111" s="168"/>
      <c r="D111" s="168"/>
      <c r="E111" s="168"/>
      <c r="F111" s="169"/>
      <c r="G111" s="168"/>
      <c r="H111" s="170"/>
      <c r="I111" s="168"/>
      <c r="J111" s="168"/>
      <c r="K111" s="168"/>
      <c r="L111" s="168"/>
      <c r="M111" s="171"/>
      <c r="N111" s="5"/>
    </row>
    <row r="112" spans="1:14" ht="16" thickTop="1">
      <c r="A112" s="5"/>
      <c r="B112" s="5"/>
      <c r="C112" s="5"/>
      <c r="D112" s="5"/>
      <c r="E112" s="5"/>
      <c r="F112" s="6"/>
      <c r="G112" s="5"/>
      <c r="H112" s="5"/>
      <c r="I112" s="5"/>
      <c r="J112" s="5"/>
      <c r="K112" s="5"/>
      <c r="L112" s="5"/>
      <c r="M112" s="5"/>
      <c r="N112" s="5"/>
    </row>
    <row r="114" spans="4:8" ht="33" customHeight="1">
      <c r="D114" s="284"/>
      <c r="E114" s="284"/>
      <c r="F114" s="285"/>
      <c r="G114" s="284"/>
      <c r="H114" s="284"/>
    </row>
    <row r="115" spans="4:8" ht="37" customHeight="1">
      <c r="D115" s="583" t="s">
        <v>236</v>
      </c>
      <c r="E115" s="583"/>
      <c r="F115" s="583"/>
      <c r="G115" s="583"/>
      <c r="H115" s="583"/>
    </row>
  </sheetData>
  <mergeCells count="45">
    <mergeCell ref="C109:H109"/>
    <mergeCell ref="C108:H108"/>
    <mergeCell ref="D115:H115"/>
    <mergeCell ref="C10:L10"/>
    <mergeCell ref="C3:G3"/>
    <mergeCell ref="C5:L5"/>
    <mergeCell ref="C6:L6"/>
    <mergeCell ref="C7:L8"/>
    <mergeCell ref="C9:L9"/>
    <mergeCell ref="C70:I70"/>
    <mergeCell ref="C11:C12"/>
    <mergeCell ref="D11:D12"/>
    <mergeCell ref="E11:E12"/>
    <mergeCell ref="F11:G11"/>
    <mergeCell ref="H11:H12"/>
    <mergeCell ref="I11:I12"/>
    <mergeCell ref="J11:J12"/>
    <mergeCell ref="K11:K12"/>
    <mergeCell ref="L11:L12"/>
    <mergeCell ref="C31:H31"/>
    <mergeCell ref="H56:L56"/>
    <mergeCell ref="H101:K101"/>
    <mergeCell ref="H95:J95"/>
    <mergeCell ref="C71:H71"/>
    <mergeCell ref="C76:L76"/>
    <mergeCell ref="C86:I86"/>
    <mergeCell ref="C87:H87"/>
    <mergeCell ref="C90:I90"/>
    <mergeCell ref="H91:K91"/>
    <mergeCell ref="I108:J108"/>
    <mergeCell ref="I109:J109"/>
    <mergeCell ref="I110:L110"/>
    <mergeCell ref="H94:J94"/>
    <mergeCell ref="C103:J103"/>
    <mergeCell ref="C105:H105"/>
    <mergeCell ref="I105:K105"/>
    <mergeCell ref="C106:H106"/>
    <mergeCell ref="I106:J106"/>
    <mergeCell ref="C107:H107"/>
    <mergeCell ref="I107:J107"/>
    <mergeCell ref="H96:J96"/>
    <mergeCell ref="H97:J97"/>
    <mergeCell ref="H98:J98"/>
    <mergeCell ref="H99:J99"/>
    <mergeCell ref="H100:J100"/>
  </mergeCells>
  <conditionalFormatting sqref="D42:D45">
    <cfRule type="duplicateValues" dxfId="9" priority="10"/>
  </conditionalFormatting>
  <conditionalFormatting sqref="D46">
    <cfRule type="duplicateValues" dxfId="8" priority="8"/>
  </conditionalFormatting>
  <conditionalFormatting sqref="D47">
    <cfRule type="duplicateValues" dxfId="7" priority="6"/>
  </conditionalFormatting>
  <conditionalFormatting sqref="D48:D50">
    <cfRule type="duplicateValues" dxfId="6" priority="7"/>
  </conditionalFormatting>
  <conditionalFormatting sqref="D51">
    <cfRule type="duplicateValues" dxfId="5" priority="9"/>
  </conditionalFormatting>
  <conditionalFormatting sqref="D77:D84">
    <cfRule type="duplicateValues" dxfId="4" priority="2"/>
  </conditionalFormatting>
  <conditionalFormatting sqref="D85">
    <cfRule type="duplicateValues" dxfId="3" priority="3"/>
  </conditionalFormatting>
  <conditionalFormatting sqref="D88:D89">
    <cfRule type="duplicateValues" dxfId="2" priority="1"/>
  </conditionalFormatting>
  <conditionalFormatting sqref="G77:G84">
    <cfRule type="duplicateValues" dxfId="1" priority="4"/>
  </conditionalFormatting>
  <conditionalFormatting sqref="G85">
    <cfRule type="duplicateValues" dxfId="0" priority="5"/>
  </conditionalFormatting>
  <pageMargins left="0.11811023622047245" right="0.11811023622047245" top="0.15748031496062992" bottom="0.15748031496062992" header="0.31496062992125984" footer="0.31496062992125984"/>
  <pageSetup scale="28" orientation="portrait" horizontalDpi="1200" verticalDpi="1200" r:id="rId1"/>
  <rowBreaks count="1" manualBreakCount="1">
    <brk id="45"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52" zoomScale="70" zoomScaleNormal="80" zoomScaleSheetLayoutView="70" workbookViewId="0">
      <selection activeCell="D9" sqref="D9:K9"/>
    </sheetView>
  </sheetViews>
  <sheetFormatPr baseColWidth="10" defaultColWidth="11.453125" defaultRowHeight="13"/>
  <cols>
    <col min="1" max="2" width="3.453125" style="18" customWidth="1"/>
    <col min="3" max="3" width="12.54296875" style="18" customWidth="1"/>
    <col min="4" max="4" width="18" style="18" customWidth="1"/>
    <col min="5" max="11" width="11.453125" style="18"/>
    <col min="12" max="12" width="17.5429687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2"/>
      <c r="C2" s="23"/>
      <c r="D2" s="23"/>
      <c r="E2" s="23"/>
      <c r="F2" s="23"/>
      <c r="G2" s="23"/>
      <c r="H2" s="23"/>
      <c r="I2" s="23"/>
      <c r="J2" s="23"/>
      <c r="K2" s="23"/>
      <c r="L2" s="23"/>
      <c r="M2" s="23"/>
      <c r="N2" s="23"/>
      <c r="O2" s="23"/>
      <c r="P2" s="172"/>
    </row>
    <row r="3" spans="2:16" ht="36.75" customHeight="1">
      <c r="B3" s="24"/>
      <c r="C3" s="708" t="s">
        <v>0</v>
      </c>
      <c r="D3" s="708"/>
      <c r="E3" s="708"/>
      <c r="F3" s="708"/>
      <c r="P3" s="25"/>
    </row>
    <row r="4" spans="2:16">
      <c r="B4" s="24"/>
      <c r="C4" s="158" t="s">
        <v>1</v>
      </c>
      <c r="D4" s="159" t="s">
        <v>2</v>
      </c>
      <c r="E4" s="158" t="s">
        <v>3</v>
      </c>
      <c r="F4" s="159">
        <v>4</v>
      </c>
      <c r="P4" s="25"/>
    </row>
    <row r="5" spans="2:16">
      <c r="B5" s="24"/>
      <c r="C5" s="132"/>
      <c r="D5" s="133"/>
      <c r="E5" s="132"/>
      <c r="F5" s="133"/>
      <c r="P5" s="25"/>
    </row>
    <row r="6" spans="2:16" ht="48" customHeight="1">
      <c r="B6" s="24"/>
      <c r="C6" s="709" t="s">
        <v>30</v>
      </c>
      <c r="D6" s="709"/>
      <c r="E6" s="709"/>
      <c r="F6" s="709"/>
      <c r="G6" s="709"/>
      <c r="H6" s="709"/>
      <c r="I6" s="709"/>
      <c r="J6" s="709"/>
      <c r="K6" s="709"/>
      <c r="L6" s="709"/>
      <c r="M6" s="709"/>
      <c r="N6" s="709"/>
      <c r="O6" s="709"/>
      <c r="P6" s="26"/>
    </row>
    <row r="7" spans="2:16" ht="14.5" thickBot="1">
      <c r="B7" s="24"/>
      <c r="C7" s="51"/>
      <c r="D7" s="51"/>
      <c r="E7" s="51"/>
      <c r="F7" s="51"/>
      <c r="G7" s="51"/>
      <c r="H7" s="51"/>
      <c r="I7" s="51"/>
      <c r="J7" s="51"/>
      <c r="K7" s="51"/>
      <c r="L7" s="51"/>
      <c r="M7" s="51"/>
      <c r="N7" s="51"/>
      <c r="O7" s="51"/>
      <c r="P7" s="25"/>
    </row>
    <row r="8" spans="2:16" ht="14">
      <c r="B8" s="24"/>
      <c r="C8" s="667"/>
      <c r="D8" s="669"/>
      <c r="E8" s="670"/>
      <c r="F8" s="670"/>
      <c r="G8" s="670"/>
      <c r="H8" s="670"/>
      <c r="I8" s="670"/>
      <c r="J8" s="670"/>
      <c r="K8" s="671"/>
      <c r="L8" s="682"/>
      <c r="M8" s="683"/>
      <c r="N8" s="683"/>
      <c r="O8" s="684"/>
      <c r="P8" s="27"/>
    </row>
    <row r="9" spans="2:16" ht="14">
      <c r="B9" s="24"/>
      <c r="C9" s="668"/>
      <c r="D9" s="672" t="s">
        <v>31</v>
      </c>
      <c r="E9" s="673"/>
      <c r="F9" s="673"/>
      <c r="G9" s="673"/>
      <c r="H9" s="673"/>
      <c r="I9" s="673"/>
      <c r="J9" s="673"/>
      <c r="K9" s="674"/>
      <c r="L9" s="685"/>
      <c r="M9" s="686"/>
      <c r="N9" s="686"/>
      <c r="O9" s="687"/>
      <c r="P9" s="27"/>
    </row>
    <row r="10" spans="2:16" ht="14">
      <c r="B10" s="24"/>
      <c r="C10" s="668"/>
      <c r="D10" s="672"/>
      <c r="E10" s="673"/>
      <c r="F10" s="673"/>
      <c r="G10" s="673"/>
      <c r="H10" s="673"/>
      <c r="I10" s="673"/>
      <c r="J10" s="673"/>
      <c r="K10" s="674"/>
      <c r="L10" s="675" t="s">
        <v>32</v>
      </c>
      <c r="M10" s="688"/>
      <c r="N10" s="689"/>
      <c r="O10" s="690"/>
      <c r="P10" s="27"/>
    </row>
    <row r="11" spans="2:16" ht="14">
      <c r="B11" s="24"/>
      <c r="C11" s="668"/>
      <c r="D11" s="672" t="s">
        <v>33</v>
      </c>
      <c r="E11" s="673"/>
      <c r="F11" s="673"/>
      <c r="G11" s="673"/>
      <c r="H11" s="673"/>
      <c r="I11" s="673"/>
      <c r="J11" s="673"/>
      <c r="K11" s="674"/>
      <c r="L11" s="676"/>
      <c r="M11" s="691"/>
      <c r="N11" s="692"/>
      <c r="O11" s="693"/>
      <c r="P11" s="28"/>
    </row>
    <row r="12" spans="2:16" ht="12.75" customHeight="1">
      <c r="B12" s="24"/>
      <c r="C12" s="668"/>
      <c r="D12" s="710"/>
      <c r="E12" s="711"/>
      <c r="F12" s="711"/>
      <c r="G12" s="711"/>
      <c r="H12" s="711"/>
      <c r="I12" s="711"/>
      <c r="J12" s="711"/>
      <c r="K12" s="712"/>
      <c r="L12" s="675" t="s">
        <v>34</v>
      </c>
      <c r="M12" s="675">
        <v>1</v>
      </c>
      <c r="N12" s="675" t="s">
        <v>35</v>
      </c>
      <c r="O12" s="680">
        <v>1</v>
      </c>
      <c r="P12" s="27"/>
    </row>
    <row r="13" spans="2:16">
      <c r="B13" s="24"/>
      <c r="C13" s="668"/>
      <c r="D13" s="710"/>
      <c r="E13" s="711"/>
      <c r="F13" s="711"/>
      <c r="G13" s="711"/>
      <c r="H13" s="711"/>
      <c r="I13" s="711"/>
      <c r="J13" s="711"/>
      <c r="K13" s="712"/>
      <c r="L13" s="694"/>
      <c r="M13" s="694"/>
      <c r="N13" s="694"/>
      <c r="O13" s="681"/>
      <c r="P13" s="27"/>
    </row>
    <row r="14" spans="2:16" ht="14">
      <c r="B14" s="24"/>
      <c r="C14" s="668"/>
      <c r="D14" s="672" t="s">
        <v>36</v>
      </c>
      <c r="E14" s="673"/>
      <c r="F14" s="673"/>
      <c r="G14" s="673"/>
      <c r="H14" s="673"/>
      <c r="I14" s="673"/>
      <c r="J14" s="673"/>
      <c r="K14" s="674"/>
      <c r="L14" s="694"/>
      <c r="M14" s="694"/>
      <c r="N14" s="694"/>
      <c r="O14" s="681"/>
      <c r="P14" s="27"/>
    </row>
    <row r="15" spans="2:16" ht="14.5" thickBot="1">
      <c r="B15" s="24"/>
      <c r="C15" s="52"/>
      <c r="D15" s="53"/>
      <c r="E15" s="53"/>
      <c r="F15" s="53"/>
      <c r="G15" s="53"/>
      <c r="H15" s="53"/>
      <c r="I15" s="53"/>
      <c r="J15" s="53"/>
      <c r="K15" s="53"/>
      <c r="L15" s="53"/>
      <c r="M15" s="54"/>
      <c r="N15" s="54"/>
      <c r="O15" s="55"/>
      <c r="P15" s="29"/>
    </row>
    <row r="16" spans="2:16" ht="14">
      <c r="B16" s="24"/>
      <c r="C16" s="56"/>
      <c r="D16" s="57"/>
      <c r="E16" s="57"/>
      <c r="F16" s="57"/>
      <c r="G16" s="57"/>
      <c r="H16" s="57"/>
      <c r="I16" s="57"/>
      <c r="J16" s="57"/>
      <c r="K16" s="57"/>
      <c r="L16" s="58" t="s">
        <v>37</v>
      </c>
      <c r="M16" s="59" t="s">
        <v>38</v>
      </c>
      <c r="N16" s="59" t="s">
        <v>39</v>
      </c>
      <c r="O16" s="60" t="s">
        <v>40</v>
      </c>
      <c r="P16" s="28"/>
    </row>
    <row r="17" spans="2:16" ht="14">
      <c r="B17" s="24"/>
      <c r="C17" s="61"/>
      <c r="D17" s="62"/>
      <c r="E17" s="62"/>
      <c r="F17" s="62"/>
      <c r="G17" s="62"/>
      <c r="H17" s="62"/>
      <c r="I17" s="62"/>
      <c r="J17" s="62"/>
      <c r="K17" s="62"/>
      <c r="L17" s="63"/>
      <c r="M17" s="64"/>
      <c r="N17" s="64"/>
      <c r="O17" s="65"/>
      <c r="P17" s="30"/>
    </row>
    <row r="18" spans="2:16" ht="18" customHeight="1">
      <c r="B18" s="24"/>
      <c r="C18" s="615" t="s">
        <v>41</v>
      </c>
      <c r="D18" s="616"/>
      <c r="E18" s="616"/>
      <c r="F18" s="616"/>
      <c r="G18" s="62"/>
      <c r="H18" s="62"/>
      <c r="I18" s="62" t="s">
        <v>42</v>
      </c>
      <c r="J18" s="51"/>
      <c r="K18" s="62"/>
      <c r="L18" s="63"/>
      <c r="M18" s="51"/>
      <c r="N18" s="51"/>
      <c r="O18" s="66"/>
      <c r="P18" s="30"/>
    </row>
    <row r="19" spans="2:16" ht="14">
      <c r="B19" s="24"/>
      <c r="C19" s="67"/>
      <c r="D19" s="68"/>
      <c r="E19" s="68"/>
      <c r="F19" s="68"/>
      <c r="G19" s="68"/>
      <c r="H19" s="68"/>
      <c r="I19" s="68"/>
      <c r="J19" s="68"/>
      <c r="K19" s="68"/>
      <c r="L19" s="68"/>
      <c r="M19" s="68"/>
      <c r="N19" s="68"/>
      <c r="O19" s="69"/>
      <c r="P19" s="31"/>
    </row>
    <row r="20" spans="2:16" ht="14.5" thickBot="1">
      <c r="B20" s="24"/>
      <c r="C20" s="70"/>
      <c r="D20" s="71"/>
      <c r="E20" s="71"/>
      <c r="F20" s="71"/>
      <c r="G20" s="71"/>
      <c r="H20" s="71"/>
      <c r="I20" s="71"/>
      <c r="J20" s="71"/>
      <c r="K20" s="71"/>
      <c r="L20" s="71"/>
      <c r="M20" s="71"/>
      <c r="N20" s="71"/>
      <c r="O20" s="72"/>
      <c r="P20" s="25"/>
    </row>
    <row r="21" spans="2:16" ht="14.5" thickBot="1">
      <c r="B21" s="24"/>
      <c r="C21" s="73"/>
      <c r="D21" s="74"/>
      <c r="E21" s="74"/>
      <c r="F21" s="74"/>
      <c r="G21" s="74"/>
      <c r="H21" s="74"/>
      <c r="I21" s="51"/>
      <c r="J21" s="51"/>
      <c r="K21" s="74"/>
      <c r="L21" s="74"/>
      <c r="M21" s="74"/>
      <c r="N21" s="74"/>
      <c r="O21" s="75"/>
      <c r="P21" s="25"/>
    </row>
    <row r="22" spans="2:16" ht="14">
      <c r="B22" s="24"/>
      <c r="C22" s="697" t="s">
        <v>43</v>
      </c>
      <c r="D22" s="698"/>
      <c r="E22" s="698"/>
      <c r="F22" s="698"/>
      <c r="G22" s="698"/>
      <c r="H22" s="698"/>
      <c r="I22" s="698"/>
      <c r="J22" s="698"/>
      <c r="K22" s="698"/>
      <c r="L22" s="698"/>
      <c r="M22" s="698"/>
      <c r="N22" s="698"/>
      <c r="O22" s="699"/>
      <c r="P22" s="32"/>
    </row>
    <row r="23" spans="2:16" ht="14.5" thickBot="1">
      <c r="B23" s="24"/>
      <c r="C23" s="76"/>
      <c r="D23" s="51"/>
      <c r="E23" s="51"/>
      <c r="F23" s="51"/>
      <c r="G23" s="51"/>
      <c r="H23" s="51"/>
      <c r="I23" s="51"/>
      <c r="J23" s="51"/>
      <c r="K23" s="51"/>
      <c r="L23" s="51"/>
      <c r="M23" s="51"/>
      <c r="N23" s="51"/>
      <c r="O23" s="77"/>
      <c r="P23" s="25"/>
    </row>
    <row r="24" spans="2:16" ht="14">
      <c r="B24" s="24"/>
      <c r="C24" s="78" t="s">
        <v>44</v>
      </c>
      <c r="D24" s="677" t="s">
        <v>9</v>
      </c>
      <c r="E24" s="678"/>
      <c r="F24" s="678"/>
      <c r="G24" s="678"/>
      <c r="H24" s="678"/>
      <c r="I24" s="678"/>
      <c r="J24" s="678"/>
      <c r="K24" s="678"/>
      <c r="L24" s="679"/>
      <c r="M24" s="695" t="s">
        <v>45</v>
      </c>
      <c r="N24" s="696"/>
      <c r="O24" s="78" t="s">
        <v>11</v>
      </c>
      <c r="P24" s="33"/>
    </row>
    <row r="25" spans="2:16" ht="14.5" thickBot="1">
      <c r="B25" s="24"/>
      <c r="C25" s="79"/>
      <c r="D25" s="651"/>
      <c r="E25" s="652"/>
      <c r="F25" s="652"/>
      <c r="G25" s="652"/>
      <c r="H25" s="652"/>
      <c r="I25" s="652"/>
      <c r="J25" s="652"/>
      <c r="K25" s="652"/>
      <c r="L25" s="653"/>
      <c r="M25" s="651"/>
      <c r="N25" s="653"/>
      <c r="O25" s="80"/>
      <c r="P25" s="34"/>
    </row>
    <row r="26" spans="2:16">
      <c r="B26" s="24"/>
      <c r="C26" s="654" t="s">
        <v>46</v>
      </c>
      <c r="D26" s="655"/>
      <c r="E26" s="655"/>
      <c r="F26" s="655"/>
      <c r="G26" s="655"/>
      <c r="H26" s="655"/>
      <c r="I26" s="655"/>
      <c r="J26" s="655"/>
      <c r="K26" s="655"/>
      <c r="L26" s="655"/>
      <c r="M26" s="655"/>
      <c r="N26" s="655"/>
      <c r="O26" s="656"/>
      <c r="P26" s="35"/>
    </row>
    <row r="27" spans="2:16">
      <c r="B27" s="24"/>
      <c r="C27" s="657"/>
      <c r="D27" s="658"/>
      <c r="E27" s="658"/>
      <c r="F27" s="658"/>
      <c r="G27" s="658"/>
      <c r="H27" s="658"/>
      <c r="I27" s="658"/>
      <c r="J27" s="658"/>
      <c r="K27" s="658"/>
      <c r="L27" s="658"/>
      <c r="M27" s="658"/>
      <c r="N27" s="658"/>
      <c r="O27" s="659"/>
      <c r="P27" s="35"/>
    </row>
    <row r="28" spans="2:16" ht="13.5" thickBot="1">
      <c r="B28" s="24"/>
      <c r="C28" s="660"/>
      <c r="D28" s="661"/>
      <c r="E28" s="661"/>
      <c r="F28" s="661"/>
      <c r="G28" s="661"/>
      <c r="H28" s="661"/>
      <c r="I28" s="661"/>
      <c r="J28" s="661"/>
      <c r="K28" s="661"/>
      <c r="L28" s="661"/>
      <c r="M28" s="661"/>
      <c r="N28" s="661"/>
      <c r="O28" s="662"/>
      <c r="P28" s="35"/>
    </row>
    <row r="29" spans="2:16" ht="14">
      <c r="B29" s="24"/>
      <c r="C29" s="639" t="s">
        <v>9</v>
      </c>
      <c r="D29" s="706"/>
      <c r="E29" s="706"/>
      <c r="F29" s="706"/>
      <c r="G29" s="707"/>
      <c r="H29" s="645" t="s">
        <v>47</v>
      </c>
      <c r="I29" s="706"/>
      <c r="J29" s="649" t="s">
        <v>48</v>
      </c>
      <c r="K29" s="650"/>
      <c r="L29" s="81" t="s">
        <v>49</v>
      </c>
      <c r="M29" s="645" t="s">
        <v>50</v>
      </c>
      <c r="N29" s="646"/>
      <c r="O29" s="82" t="s">
        <v>51</v>
      </c>
      <c r="P29" s="36"/>
    </row>
    <row r="30" spans="2:16" ht="14">
      <c r="B30" s="24"/>
      <c r="C30" s="623"/>
      <c r="D30" s="624"/>
      <c r="E30" s="624"/>
      <c r="F30" s="624"/>
      <c r="G30" s="700"/>
      <c r="H30" s="701"/>
      <c r="I30" s="700"/>
      <c r="J30" s="701"/>
      <c r="K30" s="700"/>
      <c r="L30" s="83"/>
      <c r="M30" s="702"/>
      <c r="N30" s="703"/>
      <c r="O30" s="84"/>
      <c r="P30" s="37"/>
    </row>
    <row r="31" spans="2:16" ht="14">
      <c r="B31" s="24"/>
      <c r="C31" s="85"/>
      <c r="D31" s="86"/>
      <c r="E31" s="86"/>
      <c r="F31" s="86"/>
      <c r="G31" s="87"/>
      <c r="H31" s="88"/>
      <c r="I31" s="87"/>
      <c r="J31" s="88"/>
      <c r="K31" s="87"/>
      <c r="L31" s="83"/>
      <c r="M31" s="702"/>
      <c r="N31" s="703"/>
      <c r="O31" s="84"/>
      <c r="P31" s="37"/>
    </row>
    <row r="32" spans="2:16" ht="14.5" thickBot="1">
      <c r="B32" s="24"/>
      <c r="C32" s="635"/>
      <c r="D32" s="636"/>
      <c r="E32" s="636"/>
      <c r="F32" s="636"/>
      <c r="G32" s="663"/>
      <c r="H32" s="664"/>
      <c r="I32" s="663"/>
      <c r="J32" s="664"/>
      <c r="K32" s="663"/>
      <c r="L32" s="89"/>
      <c r="M32" s="665"/>
      <c r="N32" s="666"/>
      <c r="O32" s="84"/>
      <c r="P32" s="37"/>
    </row>
    <row r="33" spans="2:16" ht="14.5" thickBot="1">
      <c r="B33" s="24"/>
      <c r="C33" s="629" t="s">
        <v>52</v>
      </c>
      <c r="D33" s="630"/>
      <c r="E33" s="630"/>
      <c r="F33" s="630"/>
      <c r="G33" s="630"/>
      <c r="H33" s="630"/>
      <c r="I33" s="630"/>
      <c r="J33" s="630"/>
      <c r="K33" s="630"/>
      <c r="L33" s="630"/>
      <c r="M33" s="630"/>
      <c r="N33" s="631"/>
      <c r="O33" s="90"/>
      <c r="P33" s="38"/>
    </row>
    <row r="34" spans="2:16" ht="13.5" customHeight="1">
      <c r="B34" s="24"/>
      <c r="C34" s="654" t="s">
        <v>53</v>
      </c>
      <c r="D34" s="655"/>
      <c r="E34" s="655"/>
      <c r="F34" s="655"/>
      <c r="G34" s="655"/>
      <c r="H34" s="655"/>
      <c r="I34" s="655"/>
      <c r="J34" s="655"/>
      <c r="K34" s="655"/>
      <c r="L34" s="655"/>
      <c r="M34" s="655"/>
      <c r="N34" s="655"/>
      <c r="O34" s="656"/>
      <c r="P34" s="35"/>
    </row>
    <row r="35" spans="2:16">
      <c r="B35" s="24"/>
      <c r="C35" s="657"/>
      <c r="D35" s="658"/>
      <c r="E35" s="658"/>
      <c r="F35" s="658"/>
      <c r="G35" s="658"/>
      <c r="H35" s="658"/>
      <c r="I35" s="658"/>
      <c r="J35" s="658"/>
      <c r="K35" s="658"/>
      <c r="L35" s="658"/>
      <c r="M35" s="658"/>
      <c r="N35" s="658"/>
      <c r="O35" s="659"/>
      <c r="P35" s="35"/>
    </row>
    <row r="36" spans="2:16" ht="13.5" thickBot="1">
      <c r="B36" s="24"/>
      <c r="C36" s="660"/>
      <c r="D36" s="661"/>
      <c r="E36" s="661"/>
      <c r="F36" s="661"/>
      <c r="G36" s="661"/>
      <c r="H36" s="661"/>
      <c r="I36" s="661"/>
      <c r="J36" s="661"/>
      <c r="K36" s="661"/>
      <c r="L36" s="661"/>
      <c r="M36" s="661"/>
      <c r="N36" s="661"/>
      <c r="O36" s="662"/>
      <c r="P36" s="35"/>
    </row>
    <row r="37" spans="2:16" ht="14">
      <c r="B37" s="24"/>
      <c r="C37" s="639" t="s">
        <v>9</v>
      </c>
      <c r="D37" s="640"/>
      <c r="E37" s="640"/>
      <c r="F37" s="640"/>
      <c r="G37" s="640"/>
      <c r="H37" s="640"/>
      <c r="I37" s="640"/>
      <c r="J37" s="646"/>
      <c r="K37" s="91" t="s">
        <v>45</v>
      </c>
      <c r="L37" s="81" t="s">
        <v>11</v>
      </c>
      <c r="M37" s="645" t="s">
        <v>54</v>
      </c>
      <c r="N37" s="646"/>
      <c r="O37" s="82" t="s">
        <v>51</v>
      </c>
      <c r="P37" s="36"/>
    </row>
    <row r="38" spans="2:16" ht="14">
      <c r="B38" s="24"/>
      <c r="C38" s="623"/>
      <c r="D38" s="624"/>
      <c r="E38" s="624"/>
      <c r="F38" s="624"/>
      <c r="G38" s="624"/>
      <c r="H38" s="624"/>
      <c r="I38" s="624"/>
      <c r="J38" s="700"/>
      <c r="K38" s="92"/>
      <c r="L38" s="93"/>
      <c r="M38" s="704"/>
      <c r="N38" s="705"/>
      <c r="O38" s="84"/>
      <c r="P38" s="37"/>
    </row>
    <row r="39" spans="2:16" ht="14.5" thickBot="1">
      <c r="B39" s="24"/>
      <c r="C39" s="635"/>
      <c r="D39" s="636"/>
      <c r="E39" s="636"/>
      <c r="F39" s="636"/>
      <c r="G39" s="636"/>
      <c r="H39" s="636"/>
      <c r="I39" s="636"/>
      <c r="J39" s="663"/>
      <c r="K39" s="86"/>
      <c r="L39" s="94"/>
      <c r="M39" s="637"/>
      <c r="N39" s="638"/>
      <c r="O39" s="95"/>
      <c r="P39" s="37"/>
    </row>
    <row r="40" spans="2:16" ht="14.5" thickBot="1">
      <c r="B40" s="24"/>
      <c r="C40" s="629" t="s">
        <v>52</v>
      </c>
      <c r="D40" s="630"/>
      <c r="E40" s="630"/>
      <c r="F40" s="630"/>
      <c r="G40" s="630"/>
      <c r="H40" s="630"/>
      <c r="I40" s="630"/>
      <c r="J40" s="630"/>
      <c r="K40" s="630"/>
      <c r="L40" s="630"/>
      <c r="M40" s="630"/>
      <c r="N40" s="631"/>
      <c r="O40" s="96">
        <v>0</v>
      </c>
      <c r="P40" s="37"/>
    </row>
    <row r="41" spans="2:16">
      <c r="B41" s="24"/>
      <c r="C41" s="654" t="s">
        <v>55</v>
      </c>
      <c r="D41" s="655"/>
      <c r="E41" s="655"/>
      <c r="F41" s="655"/>
      <c r="G41" s="655"/>
      <c r="H41" s="655"/>
      <c r="I41" s="655"/>
      <c r="J41" s="655"/>
      <c r="K41" s="655"/>
      <c r="L41" s="655"/>
      <c r="M41" s="655"/>
      <c r="N41" s="655"/>
      <c r="O41" s="656"/>
      <c r="P41" s="35"/>
    </row>
    <row r="42" spans="2:16">
      <c r="B42" s="24"/>
      <c r="C42" s="657"/>
      <c r="D42" s="658"/>
      <c r="E42" s="658"/>
      <c r="F42" s="658"/>
      <c r="G42" s="658"/>
      <c r="H42" s="658"/>
      <c r="I42" s="658"/>
      <c r="J42" s="658"/>
      <c r="K42" s="658"/>
      <c r="L42" s="658"/>
      <c r="M42" s="658"/>
      <c r="N42" s="658"/>
      <c r="O42" s="659"/>
      <c r="P42" s="35"/>
    </row>
    <row r="43" spans="2:16" ht="13.5" thickBot="1">
      <c r="B43" s="24"/>
      <c r="C43" s="660"/>
      <c r="D43" s="661"/>
      <c r="E43" s="661"/>
      <c r="F43" s="661"/>
      <c r="G43" s="661"/>
      <c r="H43" s="661"/>
      <c r="I43" s="661"/>
      <c r="J43" s="661"/>
      <c r="K43" s="661"/>
      <c r="L43" s="661"/>
      <c r="M43" s="661"/>
      <c r="N43" s="661"/>
      <c r="O43" s="662"/>
      <c r="P43" s="35"/>
    </row>
    <row r="44" spans="2:16" ht="16">
      <c r="B44" s="24"/>
      <c r="C44" s="639" t="s">
        <v>56</v>
      </c>
      <c r="D44" s="640"/>
      <c r="E44" s="640"/>
      <c r="F44" s="640"/>
      <c r="G44" s="640"/>
      <c r="H44" s="640"/>
      <c r="I44" s="640"/>
      <c r="J44" s="81" t="s">
        <v>57</v>
      </c>
      <c r="K44" s="97" t="s">
        <v>58</v>
      </c>
      <c r="L44" s="98" t="s">
        <v>59</v>
      </c>
      <c r="M44" s="645" t="s">
        <v>60</v>
      </c>
      <c r="N44" s="646"/>
      <c r="O44" s="82" t="s">
        <v>51</v>
      </c>
      <c r="P44" s="36"/>
    </row>
    <row r="45" spans="2:16" ht="14">
      <c r="B45" s="24"/>
      <c r="C45" s="623"/>
      <c r="D45" s="624"/>
      <c r="E45" s="624"/>
      <c r="F45" s="624"/>
      <c r="G45" s="624"/>
      <c r="H45" s="624"/>
      <c r="I45" s="624"/>
      <c r="J45" s="99"/>
      <c r="K45" s="100"/>
      <c r="L45" s="99"/>
      <c r="M45" s="643"/>
      <c r="N45" s="644"/>
      <c r="O45" s="84"/>
      <c r="P45" s="37"/>
    </row>
    <row r="46" spans="2:16" ht="14.5" thickBot="1">
      <c r="B46" s="24"/>
      <c r="C46" s="635"/>
      <c r="D46" s="636"/>
      <c r="E46" s="636"/>
      <c r="F46" s="636"/>
      <c r="G46" s="636"/>
      <c r="H46" s="636"/>
      <c r="I46" s="636"/>
      <c r="J46" s="101"/>
      <c r="K46" s="102"/>
      <c r="L46" s="101"/>
      <c r="M46" s="637"/>
      <c r="N46" s="638"/>
      <c r="O46" s="103"/>
      <c r="P46" s="37"/>
    </row>
    <row r="47" spans="2:16" ht="14.5" thickBot="1">
      <c r="B47" s="24"/>
      <c r="C47" s="629" t="s">
        <v>52</v>
      </c>
      <c r="D47" s="630"/>
      <c r="E47" s="630"/>
      <c r="F47" s="630"/>
      <c r="G47" s="630"/>
      <c r="H47" s="630"/>
      <c r="I47" s="630"/>
      <c r="J47" s="630"/>
      <c r="K47" s="630"/>
      <c r="L47" s="630"/>
      <c r="M47" s="630"/>
      <c r="N47" s="631"/>
      <c r="O47" s="90"/>
      <c r="P47" s="38"/>
    </row>
    <row r="48" spans="2:16">
      <c r="B48" s="24"/>
      <c r="C48" s="654" t="s">
        <v>61</v>
      </c>
      <c r="D48" s="655"/>
      <c r="E48" s="655"/>
      <c r="F48" s="655"/>
      <c r="G48" s="655"/>
      <c r="H48" s="655"/>
      <c r="I48" s="655"/>
      <c r="J48" s="655"/>
      <c r="K48" s="655"/>
      <c r="L48" s="655"/>
      <c r="M48" s="655"/>
      <c r="N48" s="655"/>
      <c r="O48" s="656"/>
      <c r="P48" s="35"/>
    </row>
    <row r="49" spans="2:16">
      <c r="B49" s="24"/>
      <c r="C49" s="657"/>
      <c r="D49" s="658"/>
      <c r="E49" s="658"/>
      <c r="F49" s="658"/>
      <c r="G49" s="658"/>
      <c r="H49" s="658"/>
      <c r="I49" s="658"/>
      <c r="J49" s="658"/>
      <c r="K49" s="658"/>
      <c r="L49" s="658"/>
      <c r="M49" s="658"/>
      <c r="N49" s="658"/>
      <c r="O49" s="659"/>
      <c r="P49" s="35"/>
    </row>
    <row r="50" spans="2:16" ht="13.5" thickBot="1">
      <c r="B50" s="24"/>
      <c r="C50" s="660"/>
      <c r="D50" s="661"/>
      <c r="E50" s="661"/>
      <c r="F50" s="661"/>
      <c r="G50" s="661"/>
      <c r="H50" s="661"/>
      <c r="I50" s="661"/>
      <c r="J50" s="661"/>
      <c r="K50" s="661"/>
      <c r="L50" s="661"/>
      <c r="M50" s="661"/>
      <c r="N50" s="661"/>
      <c r="O50" s="662"/>
      <c r="P50" s="35"/>
    </row>
    <row r="51" spans="2:16" ht="28">
      <c r="B51" s="24"/>
      <c r="C51" s="639" t="s">
        <v>62</v>
      </c>
      <c r="D51" s="640"/>
      <c r="E51" s="640"/>
      <c r="F51" s="640"/>
      <c r="G51" s="640"/>
      <c r="H51" s="640"/>
      <c r="I51" s="640"/>
      <c r="J51" s="81" t="s">
        <v>63</v>
      </c>
      <c r="K51" s="104" t="s">
        <v>64</v>
      </c>
      <c r="L51" s="105" t="s">
        <v>65</v>
      </c>
      <c r="M51" s="641" t="s">
        <v>50</v>
      </c>
      <c r="N51" s="642"/>
      <c r="O51" s="106" t="s">
        <v>51</v>
      </c>
      <c r="P51" s="39"/>
    </row>
    <row r="52" spans="2:16" ht="14">
      <c r="B52" s="24"/>
      <c r="C52" s="107"/>
      <c r="D52" s="108"/>
      <c r="E52" s="108"/>
      <c r="F52" s="108"/>
      <c r="G52" s="108"/>
      <c r="H52" s="108"/>
      <c r="I52" s="108"/>
      <c r="J52" s="109"/>
      <c r="K52" s="110"/>
      <c r="L52" s="111"/>
      <c r="M52" s="647"/>
      <c r="N52" s="648"/>
      <c r="O52" s="112"/>
      <c r="P52" s="40"/>
    </row>
    <row r="53" spans="2:16" ht="14">
      <c r="B53" s="24"/>
      <c r="C53" s="107"/>
      <c r="D53" s="108"/>
      <c r="E53" s="108"/>
      <c r="F53" s="108"/>
      <c r="G53" s="108"/>
      <c r="H53" s="108"/>
      <c r="I53" s="108"/>
      <c r="J53" s="109"/>
      <c r="K53" s="110"/>
      <c r="L53" s="111"/>
      <c r="M53" s="647"/>
      <c r="N53" s="648"/>
      <c r="O53" s="112"/>
      <c r="P53" s="40"/>
    </row>
    <row r="54" spans="2:16" ht="14">
      <c r="B54" s="24"/>
      <c r="C54" s="107"/>
      <c r="D54" s="108"/>
      <c r="E54" s="108"/>
      <c r="F54" s="108"/>
      <c r="G54" s="108"/>
      <c r="H54" s="108"/>
      <c r="I54" s="108"/>
      <c r="J54" s="109"/>
      <c r="K54" s="110"/>
      <c r="L54" s="111"/>
      <c r="M54" s="643"/>
      <c r="N54" s="644"/>
      <c r="O54" s="112"/>
      <c r="P54" s="40"/>
    </row>
    <row r="55" spans="2:16" ht="14.5" thickBot="1">
      <c r="B55" s="24"/>
      <c r="C55" s="635"/>
      <c r="D55" s="636"/>
      <c r="E55" s="636"/>
      <c r="F55" s="636"/>
      <c r="G55" s="636"/>
      <c r="H55" s="636"/>
      <c r="I55" s="636"/>
      <c r="J55" s="101"/>
      <c r="K55" s="102"/>
      <c r="L55" s="101"/>
      <c r="M55" s="637"/>
      <c r="N55" s="638"/>
      <c r="O55" s="103"/>
      <c r="P55" s="37"/>
    </row>
    <row r="56" spans="2:16" ht="14.5" thickBot="1">
      <c r="B56" s="24"/>
      <c r="C56" s="629" t="s">
        <v>52</v>
      </c>
      <c r="D56" s="630"/>
      <c r="E56" s="630"/>
      <c r="F56" s="630"/>
      <c r="G56" s="630"/>
      <c r="H56" s="630"/>
      <c r="I56" s="630"/>
      <c r="J56" s="630"/>
      <c r="K56" s="630"/>
      <c r="L56" s="630"/>
      <c r="M56" s="630"/>
      <c r="N56" s="631"/>
      <c r="O56" s="96"/>
      <c r="P56" s="37"/>
    </row>
    <row r="57" spans="2:16" ht="14.5" thickBot="1">
      <c r="B57" s="24"/>
      <c r="C57" s="76"/>
      <c r="D57" s="51"/>
      <c r="E57" s="51"/>
      <c r="F57" s="51"/>
      <c r="G57" s="51"/>
      <c r="H57" s="51"/>
      <c r="I57" s="51"/>
      <c r="J57" s="51"/>
      <c r="K57" s="51"/>
      <c r="L57" s="51"/>
      <c r="M57" s="51"/>
      <c r="N57" s="51"/>
      <c r="O57" s="77"/>
      <c r="P57" s="25"/>
    </row>
    <row r="58" spans="2:16" ht="14.5" thickBot="1">
      <c r="B58" s="24"/>
      <c r="C58" s="632" t="s">
        <v>66</v>
      </c>
      <c r="D58" s="633"/>
      <c r="E58" s="633"/>
      <c r="F58" s="633"/>
      <c r="G58" s="633"/>
      <c r="H58" s="633"/>
      <c r="I58" s="633"/>
      <c r="J58" s="633"/>
      <c r="K58" s="633"/>
      <c r="L58" s="633"/>
      <c r="M58" s="633"/>
      <c r="N58" s="634"/>
      <c r="O58" s="113"/>
      <c r="P58" s="41"/>
    </row>
    <row r="59" spans="2:16">
      <c r="B59" s="24"/>
      <c r="C59" s="654" t="s">
        <v>67</v>
      </c>
      <c r="D59" s="655"/>
      <c r="E59" s="655"/>
      <c r="F59" s="655"/>
      <c r="G59" s="655"/>
      <c r="H59" s="655"/>
      <c r="I59" s="655"/>
      <c r="J59" s="655"/>
      <c r="K59" s="655"/>
      <c r="L59" s="655"/>
      <c r="M59" s="655"/>
      <c r="N59" s="655"/>
      <c r="O59" s="656"/>
      <c r="P59" s="35"/>
    </row>
    <row r="60" spans="2:16">
      <c r="B60" s="24"/>
      <c r="C60" s="657"/>
      <c r="D60" s="658"/>
      <c r="E60" s="658"/>
      <c r="F60" s="658"/>
      <c r="G60" s="658"/>
      <c r="H60" s="658"/>
      <c r="I60" s="658"/>
      <c r="J60" s="658"/>
      <c r="K60" s="658"/>
      <c r="L60" s="658"/>
      <c r="M60" s="658"/>
      <c r="N60" s="658"/>
      <c r="O60" s="659"/>
      <c r="P60" s="35"/>
    </row>
    <row r="61" spans="2:16" ht="13.5" thickBot="1">
      <c r="B61" s="24"/>
      <c r="C61" s="660"/>
      <c r="D61" s="661"/>
      <c r="E61" s="661"/>
      <c r="F61" s="661"/>
      <c r="G61" s="661"/>
      <c r="H61" s="661"/>
      <c r="I61" s="661"/>
      <c r="J61" s="661"/>
      <c r="K61" s="661"/>
      <c r="L61" s="661"/>
      <c r="M61" s="661"/>
      <c r="N61" s="661"/>
      <c r="O61" s="662"/>
      <c r="P61" s="35"/>
    </row>
    <row r="62" spans="2:16" ht="14">
      <c r="B62" s="24"/>
      <c r="C62" s="639" t="s">
        <v>68</v>
      </c>
      <c r="D62" s="640"/>
      <c r="E62" s="640"/>
      <c r="F62" s="640"/>
      <c r="G62" s="640"/>
      <c r="H62" s="640"/>
      <c r="I62" s="640"/>
      <c r="J62" s="97"/>
      <c r="K62" s="114"/>
      <c r="L62" s="105" t="s">
        <v>69</v>
      </c>
      <c r="M62" s="641" t="s">
        <v>70</v>
      </c>
      <c r="N62" s="642"/>
      <c r="O62" s="106"/>
      <c r="P62" s="39"/>
    </row>
    <row r="63" spans="2:16" ht="14">
      <c r="B63" s="24"/>
      <c r="C63" s="623" t="s">
        <v>71</v>
      </c>
      <c r="D63" s="624"/>
      <c r="E63" s="624"/>
      <c r="F63" s="624"/>
      <c r="G63" s="624"/>
      <c r="H63" s="624"/>
      <c r="I63" s="624"/>
      <c r="J63" s="115"/>
      <c r="K63" s="116"/>
      <c r="L63" s="117"/>
      <c r="M63" s="625"/>
      <c r="N63" s="626"/>
      <c r="O63" s="118"/>
      <c r="P63" s="42"/>
    </row>
    <row r="64" spans="2:16" ht="14">
      <c r="B64" s="24"/>
      <c r="C64" s="85" t="s">
        <v>72</v>
      </c>
      <c r="D64" s="86"/>
      <c r="E64" s="86"/>
      <c r="F64" s="86"/>
      <c r="G64" s="86"/>
      <c r="H64" s="86"/>
      <c r="I64" s="86"/>
      <c r="J64" s="115"/>
      <c r="K64" s="116"/>
      <c r="L64" s="117"/>
      <c r="M64" s="625"/>
      <c r="N64" s="626"/>
      <c r="O64" s="118"/>
      <c r="P64" s="42"/>
    </row>
    <row r="65" spans="2:16" ht="14.5" thickBot="1">
      <c r="B65" s="24"/>
      <c r="C65" s="70" t="s">
        <v>73</v>
      </c>
      <c r="D65" s="71"/>
      <c r="E65" s="71"/>
      <c r="F65" s="71"/>
      <c r="G65" s="71"/>
      <c r="H65" s="71"/>
      <c r="I65" s="71"/>
      <c r="J65" s="119"/>
      <c r="K65" s="120"/>
      <c r="L65" s="117"/>
      <c r="M65" s="627"/>
      <c r="N65" s="628"/>
      <c r="O65" s="118"/>
      <c r="P65" s="42"/>
    </row>
    <row r="66" spans="2:16" ht="14.5" thickBot="1">
      <c r="B66" s="24"/>
      <c r="C66" s="629" t="s">
        <v>52</v>
      </c>
      <c r="D66" s="630"/>
      <c r="E66" s="630"/>
      <c r="F66" s="630"/>
      <c r="G66" s="630"/>
      <c r="H66" s="630"/>
      <c r="I66" s="630"/>
      <c r="J66" s="630"/>
      <c r="K66" s="630"/>
      <c r="L66" s="630"/>
      <c r="M66" s="630"/>
      <c r="N66" s="631"/>
      <c r="O66" s="121"/>
      <c r="P66" s="43"/>
    </row>
    <row r="67" spans="2:16" ht="14.5" thickBot="1">
      <c r="B67" s="24"/>
      <c r="C67" s="76"/>
      <c r="D67" s="51"/>
      <c r="E67" s="51"/>
      <c r="F67" s="51"/>
      <c r="G67" s="51"/>
      <c r="H67" s="51"/>
      <c r="I67" s="51"/>
      <c r="J67" s="51"/>
      <c r="K67" s="51"/>
      <c r="L67" s="51"/>
      <c r="M67" s="51"/>
      <c r="N67" s="51"/>
      <c r="O67" s="77"/>
      <c r="P67" s="25"/>
    </row>
    <row r="68" spans="2:16" ht="14.5" thickBot="1">
      <c r="B68" s="24"/>
      <c r="C68" s="632" t="s">
        <v>74</v>
      </c>
      <c r="D68" s="633"/>
      <c r="E68" s="633"/>
      <c r="F68" s="633"/>
      <c r="G68" s="633"/>
      <c r="H68" s="633"/>
      <c r="I68" s="633"/>
      <c r="J68" s="633"/>
      <c r="K68" s="633"/>
      <c r="L68" s="633"/>
      <c r="M68" s="633"/>
      <c r="N68" s="634"/>
      <c r="O68" s="122"/>
      <c r="P68" s="43"/>
    </row>
    <row r="69" spans="2:16" ht="14">
      <c r="B69" s="24"/>
      <c r="C69" s="73"/>
      <c r="D69" s="74"/>
      <c r="E69" s="74"/>
      <c r="F69" s="74"/>
      <c r="G69" s="74"/>
      <c r="H69" s="74"/>
      <c r="I69" s="74"/>
      <c r="J69" s="74"/>
      <c r="K69" s="74"/>
      <c r="L69" s="74"/>
      <c r="M69" s="74"/>
      <c r="N69" s="74"/>
      <c r="O69" s="75"/>
      <c r="P69" s="25"/>
    </row>
    <row r="70" spans="2:16" ht="14">
      <c r="B70" s="24"/>
      <c r="C70" s="76"/>
      <c r="D70" s="51"/>
      <c r="E70" s="51"/>
      <c r="F70" s="51"/>
      <c r="G70" s="51"/>
      <c r="H70" s="51"/>
      <c r="I70" s="51"/>
      <c r="J70" s="51"/>
      <c r="K70" s="51"/>
      <c r="L70" s="51"/>
      <c r="M70" s="51"/>
      <c r="N70" s="51"/>
      <c r="O70" s="77"/>
      <c r="P70" s="25"/>
    </row>
    <row r="71" spans="2:16" ht="14">
      <c r="B71" s="24"/>
      <c r="C71" s="76"/>
      <c r="D71" s="51"/>
      <c r="E71" s="51"/>
      <c r="F71" s="51"/>
      <c r="G71" s="51"/>
      <c r="H71" s="51"/>
      <c r="I71" s="51"/>
      <c r="J71" s="51"/>
      <c r="K71" s="51"/>
      <c r="L71" s="51"/>
      <c r="M71" s="51"/>
      <c r="N71" s="51"/>
      <c r="O71" s="77"/>
      <c r="P71" s="25"/>
    </row>
    <row r="72" spans="2:16" ht="14">
      <c r="B72" s="24"/>
      <c r="C72" s="76"/>
      <c r="D72" s="51"/>
      <c r="E72" s="51"/>
      <c r="F72" s="51"/>
      <c r="G72" s="51"/>
      <c r="H72" s="123" t="s">
        <v>75</v>
      </c>
      <c r="I72" s="123"/>
      <c r="J72" s="123"/>
      <c r="K72" s="123"/>
      <c r="L72" s="51"/>
      <c r="M72" s="51"/>
      <c r="N72" s="51"/>
      <c r="O72" s="77"/>
      <c r="P72" s="25"/>
    </row>
    <row r="73" spans="2:16" ht="14">
      <c r="B73" s="24"/>
      <c r="C73" s="76"/>
      <c r="D73" s="51"/>
      <c r="E73" s="51"/>
      <c r="F73" s="51"/>
      <c r="G73" s="51"/>
      <c r="H73" s="123" t="s">
        <v>76</v>
      </c>
      <c r="I73" s="51"/>
      <c r="J73" s="51"/>
      <c r="K73" s="51"/>
      <c r="L73" s="51"/>
      <c r="M73" s="51"/>
      <c r="N73" s="51"/>
      <c r="O73" s="77"/>
      <c r="P73" s="44"/>
    </row>
    <row r="74" spans="2:16" ht="14">
      <c r="B74" s="24"/>
      <c r="C74" s="76"/>
      <c r="D74" s="51"/>
      <c r="E74" s="51"/>
      <c r="F74" s="51"/>
      <c r="G74" s="51"/>
      <c r="H74" s="123" t="s">
        <v>77</v>
      </c>
      <c r="I74" s="51"/>
      <c r="J74" s="51"/>
      <c r="K74" s="51"/>
      <c r="L74" s="51"/>
      <c r="M74" s="51"/>
      <c r="N74" s="51"/>
      <c r="O74" s="77"/>
      <c r="P74" s="44"/>
    </row>
    <row r="75" spans="2:16" ht="14">
      <c r="B75" s="24"/>
      <c r="C75" s="61"/>
      <c r="D75" s="124"/>
      <c r="E75" s="124"/>
      <c r="F75" s="124"/>
      <c r="G75" s="124"/>
      <c r="H75" s="123" t="s">
        <v>78</v>
      </c>
      <c r="I75" s="124"/>
      <c r="J75" s="124"/>
      <c r="K75" s="124"/>
      <c r="L75" s="124"/>
      <c r="M75" s="124"/>
      <c r="N75" s="124"/>
      <c r="O75" s="125"/>
      <c r="P75" s="45"/>
    </row>
    <row r="76" spans="2:16" ht="14">
      <c r="B76" s="24"/>
      <c r="C76" s="76"/>
      <c r="D76" s="51"/>
      <c r="E76" s="51"/>
      <c r="F76" s="51"/>
      <c r="G76" s="51"/>
      <c r="H76" s="51" t="s">
        <v>79</v>
      </c>
      <c r="I76" s="51"/>
      <c r="J76" s="51"/>
      <c r="K76" s="51"/>
      <c r="L76" s="51"/>
      <c r="M76" s="51"/>
      <c r="N76" s="51"/>
      <c r="O76" s="77"/>
      <c r="P76" s="25"/>
    </row>
    <row r="77" spans="2:16" ht="14">
      <c r="B77" s="24"/>
      <c r="C77" s="126" t="s">
        <v>80</v>
      </c>
      <c r="D77" s="127"/>
      <c r="E77" s="127"/>
      <c r="F77" s="127"/>
      <c r="G77" s="127"/>
      <c r="H77" s="127"/>
      <c r="I77" s="127"/>
      <c r="J77" s="127"/>
      <c r="K77" s="127"/>
      <c r="L77" s="127"/>
      <c r="M77" s="127"/>
      <c r="N77" s="127"/>
      <c r="O77" s="128"/>
      <c r="P77" s="25"/>
    </row>
    <row r="78" spans="2:16" ht="14">
      <c r="B78" s="24"/>
      <c r="C78" s="620"/>
      <c r="D78" s="621"/>
      <c r="E78" s="621"/>
      <c r="F78" s="621"/>
      <c r="G78" s="621"/>
      <c r="H78" s="621"/>
      <c r="I78" s="621"/>
      <c r="J78" s="621"/>
      <c r="K78" s="621"/>
      <c r="L78" s="621"/>
      <c r="M78" s="621"/>
      <c r="N78" s="621"/>
      <c r="O78" s="622"/>
      <c r="P78" s="45"/>
    </row>
    <row r="79" spans="2:16" ht="14">
      <c r="B79" s="24"/>
      <c r="C79" s="620"/>
      <c r="D79" s="621"/>
      <c r="E79" s="621"/>
      <c r="F79" s="621"/>
      <c r="G79" s="621"/>
      <c r="H79" s="621"/>
      <c r="I79" s="621"/>
      <c r="J79" s="621"/>
      <c r="K79" s="621"/>
      <c r="L79" s="621"/>
      <c r="M79" s="621"/>
      <c r="N79" s="621"/>
      <c r="O79" s="622"/>
      <c r="P79" s="45"/>
    </row>
    <row r="80" spans="2:16" ht="14">
      <c r="B80" s="24"/>
      <c r="C80" s="61"/>
      <c r="D80" s="124"/>
      <c r="E80" s="124"/>
      <c r="F80" s="124"/>
      <c r="G80" s="124"/>
      <c r="H80" s="124"/>
      <c r="I80" s="124"/>
      <c r="J80" s="124"/>
      <c r="K80" s="124"/>
      <c r="L80" s="124"/>
      <c r="M80" s="124"/>
      <c r="N80" s="124"/>
      <c r="O80" s="125"/>
      <c r="P80" s="45"/>
    </row>
    <row r="81" spans="2:16" ht="14">
      <c r="B81" s="24"/>
      <c r="C81" s="129" t="s">
        <v>81</v>
      </c>
      <c r="D81" s="124"/>
      <c r="E81" s="124"/>
      <c r="F81" s="124"/>
      <c r="G81" s="124"/>
      <c r="H81" s="124"/>
      <c r="I81" s="124"/>
      <c r="J81" s="124"/>
      <c r="K81" s="124"/>
      <c r="L81" s="124"/>
      <c r="M81" s="124"/>
      <c r="N81" s="124"/>
      <c r="O81" s="125"/>
      <c r="P81" s="45"/>
    </row>
    <row r="82" spans="2:16" ht="12.75" customHeight="1">
      <c r="B82" s="24"/>
      <c r="C82" s="617" t="s">
        <v>82</v>
      </c>
      <c r="D82" s="618"/>
      <c r="E82" s="618"/>
      <c r="F82" s="618"/>
      <c r="G82" s="618"/>
      <c r="H82" s="618"/>
      <c r="I82" s="618"/>
      <c r="J82" s="618"/>
      <c r="K82" s="618"/>
      <c r="L82" s="618"/>
      <c r="M82" s="618"/>
      <c r="N82" s="618"/>
      <c r="O82" s="619"/>
      <c r="P82" s="46"/>
    </row>
    <row r="83" spans="2:16">
      <c r="B83" s="24"/>
      <c r="C83" s="617"/>
      <c r="D83" s="618"/>
      <c r="E83" s="618"/>
      <c r="F83" s="618"/>
      <c r="G83" s="618"/>
      <c r="H83" s="618"/>
      <c r="I83" s="618"/>
      <c r="J83" s="618"/>
      <c r="K83" s="618"/>
      <c r="L83" s="618"/>
      <c r="M83" s="618"/>
      <c r="N83" s="618"/>
      <c r="O83" s="619"/>
      <c r="P83" s="46"/>
    </row>
    <row r="84" spans="2:16" ht="13" customHeight="1">
      <c r="B84" s="24"/>
      <c r="C84" s="617" t="s">
        <v>83</v>
      </c>
      <c r="D84" s="618"/>
      <c r="E84" s="618"/>
      <c r="F84" s="618"/>
      <c r="G84" s="618"/>
      <c r="H84" s="618"/>
      <c r="I84" s="618"/>
      <c r="J84" s="618"/>
      <c r="K84" s="618"/>
      <c r="L84" s="618"/>
      <c r="M84" s="618"/>
      <c r="N84" s="618"/>
      <c r="O84" s="619"/>
      <c r="P84" s="46"/>
    </row>
    <row r="85" spans="2:16">
      <c r="B85" s="24"/>
      <c r="C85" s="617"/>
      <c r="D85" s="618"/>
      <c r="E85" s="618"/>
      <c r="F85" s="618"/>
      <c r="G85" s="618"/>
      <c r="H85" s="618"/>
      <c r="I85" s="618"/>
      <c r="J85" s="618"/>
      <c r="K85" s="618"/>
      <c r="L85" s="618"/>
      <c r="M85" s="618"/>
      <c r="N85" s="618"/>
      <c r="O85" s="619"/>
      <c r="P85" s="46"/>
    </row>
    <row r="86" spans="2:16" ht="14">
      <c r="B86" s="24"/>
      <c r="C86" s="61"/>
      <c r="D86" s="124"/>
      <c r="E86" s="124"/>
      <c r="F86" s="124"/>
      <c r="G86" s="124"/>
      <c r="H86" s="124"/>
      <c r="I86" s="124"/>
      <c r="J86" s="124"/>
      <c r="K86" s="124"/>
      <c r="L86" s="124"/>
      <c r="M86" s="124"/>
      <c r="N86" s="124"/>
      <c r="O86" s="125"/>
      <c r="P86" s="45"/>
    </row>
    <row r="87" spans="2:16" ht="14">
      <c r="B87" s="24"/>
      <c r="C87" s="76"/>
      <c r="D87" s="51"/>
      <c r="E87" s="51"/>
      <c r="F87" s="51"/>
      <c r="G87" s="51"/>
      <c r="H87" s="123" t="s">
        <v>75</v>
      </c>
      <c r="I87" s="51"/>
      <c r="J87" s="51"/>
      <c r="K87" s="51"/>
      <c r="L87" s="51"/>
      <c r="M87" s="51"/>
      <c r="N87" s="51"/>
      <c r="O87" s="77"/>
      <c r="P87" s="25"/>
    </row>
    <row r="88" spans="2:16" ht="14">
      <c r="B88" s="24"/>
      <c r="C88" s="76"/>
      <c r="D88" s="51"/>
      <c r="E88" s="51"/>
      <c r="F88" s="51"/>
      <c r="G88" s="51"/>
      <c r="H88" s="51" t="s">
        <v>76</v>
      </c>
      <c r="I88" s="86"/>
      <c r="J88" s="86"/>
      <c r="K88" s="86"/>
      <c r="L88" s="51"/>
      <c r="M88" s="51"/>
      <c r="N88" s="51"/>
      <c r="O88" s="77"/>
      <c r="P88" s="25"/>
    </row>
    <row r="89" spans="2:16" ht="14">
      <c r="B89" s="24"/>
      <c r="C89" s="76"/>
      <c r="D89" s="51"/>
      <c r="E89" s="51"/>
      <c r="F89" s="51"/>
      <c r="G89" s="51"/>
      <c r="H89" s="51" t="s">
        <v>84</v>
      </c>
      <c r="I89" s="130"/>
      <c r="J89" s="130"/>
      <c r="K89" s="130"/>
      <c r="L89" s="51"/>
      <c r="M89" s="51"/>
      <c r="N89" s="51"/>
      <c r="O89" s="77"/>
      <c r="P89" s="25"/>
    </row>
    <row r="90" spans="2:16" ht="14">
      <c r="B90" s="24"/>
      <c r="C90" s="131"/>
      <c r="D90" s="124"/>
      <c r="E90" s="124"/>
      <c r="F90" s="124"/>
      <c r="G90" s="124"/>
      <c r="H90" s="51" t="s">
        <v>78</v>
      </c>
      <c r="I90" s="51"/>
      <c r="J90" s="51"/>
      <c r="K90" s="51"/>
      <c r="L90" s="124"/>
      <c r="M90" s="124"/>
      <c r="N90" s="124"/>
      <c r="O90" s="125"/>
      <c r="P90" s="45"/>
    </row>
    <row r="91" spans="2:16" ht="17.25" customHeight="1">
      <c r="B91" s="24"/>
      <c r="C91" s="131"/>
      <c r="D91" s="130"/>
      <c r="E91" s="130"/>
      <c r="F91" s="51"/>
      <c r="G91" s="51"/>
      <c r="H91" s="51"/>
      <c r="I91" s="51"/>
      <c r="J91" s="51"/>
      <c r="K91" s="609"/>
      <c r="L91" s="609"/>
      <c r="M91" s="609"/>
      <c r="N91" s="609"/>
      <c r="O91" s="610"/>
      <c r="P91" s="47"/>
    </row>
    <row r="92" spans="2:16" ht="18.75" customHeight="1" thickBot="1">
      <c r="B92" s="24"/>
      <c r="C92" s="613"/>
      <c r="D92" s="614"/>
      <c r="E92" s="614"/>
      <c r="F92" s="102"/>
      <c r="G92" s="102"/>
      <c r="H92" s="102"/>
      <c r="I92" s="102"/>
      <c r="J92" s="102"/>
      <c r="K92" s="611"/>
      <c r="L92" s="611"/>
      <c r="M92" s="611"/>
      <c r="N92" s="611"/>
      <c r="O92" s="612"/>
      <c r="P92" s="47"/>
    </row>
    <row r="93" spans="2:16" ht="13.5" thickBot="1">
      <c r="B93" s="48"/>
      <c r="C93" s="49"/>
      <c r="D93" s="49"/>
      <c r="E93" s="49"/>
      <c r="F93" s="49"/>
      <c r="G93" s="49"/>
      <c r="H93" s="49"/>
      <c r="I93" s="49"/>
      <c r="J93" s="49"/>
      <c r="K93" s="49"/>
      <c r="L93" s="49"/>
      <c r="M93" s="49"/>
      <c r="N93" s="49"/>
      <c r="O93" s="49"/>
      <c r="P93" s="50"/>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CONSOLIDADO PRESUPUESTO OFICIAL</vt:lpstr>
      <vt:lpstr>PROPUESTA ECONOMICA (proponente</vt:lpstr>
      <vt:lpstr>INDICAR CÓDIGO DEL ITEM DE PAGO</vt:lpstr>
      <vt:lpstr>_GoBack</vt:lpstr>
      <vt:lpstr>'INDICAR CÓDIGO DEL ITEM DE PAGO'!Área_de_impresión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Esmeralda González Londoño</cp:lastModifiedBy>
  <cp:revision/>
  <dcterms:created xsi:type="dcterms:W3CDTF">2006-06-27T16:47:25Z</dcterms:created>
  <dcterms:modified xsi:type="dcterms:W3CDTF">2026-09-21T17:07:37Z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