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DELL\Desktop\PARTICIPACIÓN 2026\NIÑOS NIÑAS Y ADOLESCENTES ADICIONAL\PRECONTRACTUAL\"/>
    </mc:Choice>
  </mc:AlternateContent>
  <xr:revisionPtr revIDLastSave="0" documentId="13_ncr:1_{6CBB4E97-6FB9-44B6-8FAB-644051F79919}"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Area" localSheetId="0">Hoja1!$A$1:$P$52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1" i="1" l="1"/>
  <c r="K35" i="1"/>
  <c r="L35" i="1" s="1"/>
  <c r="K34" i="1"/>
  <c r="L34" i="1" s="1"/>
  <c r="K33" i="1"/>
  <c r="L33" i="1" s="1"/>
  <c r="K32" i="1"/>
  <c r="L32" i="1" s="1"/>
  <c r="K31" i="1"/>
  <c r="L31" i="1" s="1"/>
  <c r="K30" i="1"/>
  <c r="L30" i="1" s="1"/>
  <c r="K27" i="1"/>
  <c r="L27" i="1" s="1"/>
  <c r="K26" i="1"/>
  <c r="L26" i="1" s="1"/>
  <c r="K25" i="1"/>
  <c r="L25" i="1" s="1"/>
  <c r="K24" i="1"/>
  <c r="L24" i="1" s="1"/>
  <c r="K23" i="1"/>
  <c r="L23" i="1" s="1"/>
  <c r="K22" i="1"/>
  <c r="L22" i="1" s="1"/>
  <c r="K21" i="1"/>
  <c r="K18" i="1"/>
  <c r="L18" i="1" s="1"/>
  <c r="K17" i="1"/>
  <c r="L17" i="1" s="1"/>
  <c r="K16" i="1"/>
  <c r="L16" i="1" s="1"/>
  <c r="K15" i="1"/>
  <c r="L15" i="1" s="1"/>
  <c r="K14" i="1"/>
  <c r="L14" i="1" s="1"/>
  <c r="K13" i="1"/>
  <c r="L13" i="1" s="1"/>
  <c r="K12" i="1"/>
  <c r="L12" i="1" s="1"/>
  <c r="K11" i="1"/>
  <c r="L11" i="1" s="1"/>
  <c r="K10" i="1"/>
  <c r="L10" i="1" s="1"/>
  <c r="K9" i="1"/>
  <c r="L9" i="1" s="1"/>
  <c r="K8" i="1"/>
  <c r="L8" i="1" s="1"/>
  <c r="K7" i="1"/>
  <c r="L7" i="1" s="1"/>
  <c r="H35" i="1"/>
  <c r="I35" i="1" s="1"/>
  <c r="H34" i="1"/>
  <c r="I34" i="1" s="1"/>
  <c r="H33" i="1"/>
  <c r="M33" i="1" s="1"/>
  <c r="N33" i="1" s="1"/>
  <c r="H32" i="1"/>
  <c r="I32" i="1" s="1"/>
  <c r="H31" i="1"/>
  <c r="I31" i="1" s="1"/>
  <c r="H30" i="1"/>
  <c r="I30" i="1" s="1"/>
  <c r="H27" i="1"/>
  <c r="I27" i="1" s="1"/>
  <c r="H26" i="1"/>
  <c r="I26" i="1" s="1"/>
  <c r="H25" i="1"/>
  <c r="I25" i="1" s="1"/>
  <c r="H24" i="1"/>
  <c r="I24" i="1" s="1"/>
  <c r="H23" i="1"/>
  <c r="I23" i="1" s="1"/>
  <c r="H22" i="1"/>
  <c r="I22" i="1" s="1"/>
  <c r="H21" i="1"/>
  <c r="I21" i="1" s="1"/>
  <c r="O33" i="1" l="1"/>
  <c r="P33" i="1"/>
  <c r="I33" i="1"/>
  <c r="I36" i="1" s="1"/>
  <c r="M26" i="1"/>
  <c r="N26" i="1" s="1"/>
  <c r="M32" i="1"/>
  <c r="N32" i="1" s="1"/>
  <c r="M30" i="1"/>
  <c r="N30" i="1" s="1"/>
  <c r="M21" i="1"/>
  <c r="N21" i="1" s="1"/>
  <c r="M23" i="1"/>
  <c r="N23" i="1" s="1"/>
  <c r="M24" i="1"/>
  <c r="N24" i="1" s="1"/>
  <c r="M34" i="1"/>
  <c r="N34" i="1" s="1"/>
  <c r="M31" i="1"/>
  <c r="N31" i="1" s="1"/>
  <c r="M22" i="1"/>
  <c r="N22" i="1" s="1"/>
  <c r="M25" i="1"/>
  <c r="N25" i="1" s="1"/>
  <c r="M35" i="1"/>
  <c r="N35" i="1" s="1"/>
  <c r="M27" i="1"/>
  <c r="N27" i="1" s="1"/>
  <c r="I28" i="1"/>
  <c r="L36" i="1"/>
  <c r="K19" i="1"/>
  <c r="L28" i="1"/>
  <c r="K36" i="1"/>
  <c r="K28" i="1"/>
  <c r="H28" i="1"/>
  <c r="H36" i="1"/>
  <c r="P34" i="1" l="1"/>
  <c r="O34" i="1"/>
  <c r="O35" i="1"/>
  <c r="P35" i="1"/>
  <c r="P31" i="1"/>
  <c r="O31" i="1"/>
  <c r="P30" i="1"/>
  <c r="O30" i="1"/>
  <c r="P32" i="1"/>
  <c r="O32" i="1"/>
  <c r="P27" i="1"/>
  <c r="O27" i="1"/>
  <c r="P24" i="1"/>
  <c r="O24" i="1"/>
  <c r="O23" i="1"/>
  <c r="P23" i="1"/>
  <c r="P25" i="1"/>
  <c r="O25" i="1"/>
  <c r="P22" i="1"/>
  <c r="O22" i="1"/>
  <c r="O26" i="1"/>
  <c r="P26" i="1"/>
  <c r="O21" i="1"/>
  <c r="P21" i="1"/>
  <c r="N28" i="1"/>
  <c r="N36" i="1"/>
  <c r="M28" i="1"/>
  <c r="M36" i="1"/>
  <c r="K37" i="1"/>
  <c r="H18" i="1"/>
  <c r="M18" i="1" s="1"/>
  <c r="N18" i="1" s="1"/>
  <c r="H17" i="1"/>
  <c r="M17" i="1" s="1"/>
  <c r="N17" i="1" s="1"/>
  <c r="H16" i="1"/>
  <c r="M16" i="1" s="1"/>
  <c r="N16" i="1" s="1"/>
  <c r="H15" i="1"/>
  <c r="M15" i="1" s="1"/>
  <c r="N15" i="1" s="1"/>
  <c r="H14" i="1"/>
  <c r="M14" i="1" s="1"/>
  <c r="N14" i="1" s="1"/>
  <c r="H13" i="1"/>
  <c r="M13" i="1" s="1"/>
  <c r="N13" i="1" s="1"/>
  <c r="H12" i="1"/>
  <c r="M12" i="1" s="1"/>
  <c r="N12" i="1" s="1"/>
  <c r="H11" i="1"/>
  <c r="M11" i="1" s="1"/>
  <c r="N11" i="1" s="1"/>
  <c r="H10" i="1"/>
  <c r="M10" i="1" s="1"/>
  <c r="N10" i="1" s="1"/>
  <c r="H9" i="1"/>
  <c r="M9" i="1" s="1"/>
  <c r="N9" i="1" s="1"/>
  <c r="H8" i="1"/>
  <c r="M8" i="1" s="1"/>
  <c r="N8" i="1" s="1"/>
  <c r="H7" i="1"/>
  <c r="M7" i="1" s="1"/>
  <c r="N7" i="1" s="1"/>
  <c r="O36" i="1" l="1"/>
  <c r="P36" i="1"/>
  <c r="O28" i="1"/>
  <c r="P28" i="1"/>
  <c r="P14" i="1"/>
  <c r="O14" i="1"/>
  <c r="P15" i="1"/>
  <c r="O15" i="1"/>
  <c r="O16" i="1"/>
  <c r="P16" i="1"/>
  <c r="O9" i="1"/>
  <c r="P9" i="1"/>
  <c r="O17" i="1"/>
  <c r="P17" i="1"/>
  <c r="P18" i="1"/>
  <c r="O18" i="1"/>
  <c r="P12" i="1"/>
  <c r="O12" i="1"/>
  <c r="P10" i="1"/>
  <c r="O10" i="1"/>
  <c r="P11" i="1"/>
  <c r="O11" i="1"/>
  <c r="P13" i="1"/>
  <c r="O13" i="1"/>
  <c r="O8" i="1"/>
  <c r="P8" i="1"/>
  <c r="O7" i="1"/>
  <c r="P7" i="1"/>
  <c r="N19" i="1"/>
  <c r="N37" i="1" s="1"/>
  <c r="M19" i="1"/>
  <c r="M37" i="1" s="1"/>
  <c r="I13" i="1"/>
  <c r="I14" i="1"/>
  <c r="I15" i="1"/>
  <c r="I18" i="1"/>
  <c r="I7" i="1"/>
  <c r="I8" i="1"/>
  <c r="I16" i="1"/>
  <c r="L19" i="1"/>
  <c r="L37" i="1" s="1"/>
  <c r="I9" i="1"/>
  <c r="I17" i="1"/>
  <c r="I10" i="1"/>
  <c r="I11" i="1"/>
  <c r="I12" i="1"/>
  <c r="H19" i="1"/>
  <c r="H37" i="1" s="1"/>
  <c r="P19" i="1" l="1"/>
  <c r="P37" i="1" s="1"/>
  <c r="O19" i="1"/>
  <c r="O37" i="1" s="1"/>
  <c r="I19" i="1"/>
  <c r="I37" i="1" s="1"/>
</calcChain>
</file>

<file path=xl/sharedStrings.xml><?xml version="1.0" encoding="utf-8"?>
<sst xmlns="http://schemas.openxmlformats.org/spreadsheetml/2006/main" count="137" uniqueCount="91">
  <si>
    <t>ÍTEMS</t>
  </si>
  <si>
    <t>REQUERIMIENTO</t>
  </si>
  <si>
    <t>DESCRIPCIÓN</t>
  </si>
  <si>
    <r>
      <rPr>
        <b/>
        <sz val="8"/>
        <rFont val="Arial"/>
        <family val="2"/>
      </rPr>
      <t>UNIDAD
DE MEDIDA</t>
    </r>
  </si>
  <si>
    <t>CANTI- DAD</t>
  </si>
  <si>
    <r>
      <rPr>
        <b/>
        <sz val="8"/>
        <rFont val="Arial"/>
        <family val="2"/>
      </rPr>
      <t>VALOR UNITARIO
/MES</t>
    </r>
  </si>
  <si>
    <t>1</t>
  </si>
  <si>
    <t>1.1</t>
  </si>
  <si>
    <t>Coordinador Del Hogar</t>
  </si>
  <si>
    <t>Mensual</t>
  </si>
  <si>
    <t>Global</t>
  </si>
  <si>
    <t>1.2</t>
  </si>
  <si>
    <t>Profesional en Psicología</t>
  </si>
  <si>
    <t>1.3</t>
  </si>
  <si>
    <t>Profesional en Trabajo Social o en Desarrollo Familiar</t>
  </si>
  <si>
    <t>1.4</t>
  </si>
  <si>
    <t>Profesional en Nutrición</t>
  </si>
  <si>
    <t>1.5</t>
  </si>
  <si>
    <t>Profesional de Área</t>
  </si>
  <si>
    <t>1.6</t>
  </si>
  <si>
    <t>Gestor de Caso</t>
  </si>
  <si>
    <t>1,7</t>
  </si>
  <si>
    <t>Auxiliar Administrativo</t>
  </si>
  <si>
    <t>1,8</t>
  </si>
  <si>
    <t>Formadores diurnos y nocturnos</t>
  </si>
  <si>
    <t>1,9</t>
  </si>
  <si>
    <t>Auxiliar Servicios generales</t>
  </si>
  <si>
    <t>1.10</t>
  </si>
  <si>
    <t>Cocina</t>
  </si>
  <si>
    <t>1,11</t>
  </si>
  <si>
    <t>1,12</t>
  </si>
  <si>
    <t>2</t>
  </si>
  <si>
    <t>2.1</t>
  </si>
  <si>
    <r>
      <rPr>
        <sz val="8"/>
        <rFont val="Arial"/>
        <family val="2"/>
      </rPr>
      <t>Alimentación Diaria para cada nna
(Desayuno, refrigerio de la mañana, almuerzo, refrigerio de la tarde y cena; y refrigerio de ingreso) Anexo Ciclo Minutas</t>
    </r>
  </si>
  <si>
    <t>Ciclo de 08 días</t>
  </si>
  <si>
    <t>2.2</t>
  </si>
  <si>
    <r>
      <rPr>
        <sz val="8"/>
        <rFont val="Arial"/>
        <family val="2"/>
      </rPr>
      <t>Dotación personal (Se entrega por una sola vez. La dotación por niño contiene: Blusa, camiseta o camisa 2, Pantalón o sudadera 2, Medias 2, Panty o
calzoncillos 2, Brasier o formador 2,
Pijama 1, Tenis o zapatos 1 y Chancletas 1.</t>
    </r>
  </si>
  <si>
    <r>
      <rPr>
        <sz val="8"/>
        <rFont val="Arial"/>
        <family val="2"/>
      </rPr>
      <t>Un Kit o Dotación por una sola vez para cada
niño</t>
    </r>
  </si>
  <si>
    <t>Kit</t>
  </si>
  <si>
    <t>2.3</t>
  </si>
  <si>
    <r>
      <rPr>
        <sz val="8"/>
        <rFont val="Arial"/>
        <family val="2"/>
      </rPr>
      <t>Dotación de aseo e higiene personal UN KIT POR NNA (Elementos de Uso Personal a cada niño: Cepillo dental, peinilla o cepillo, toallas higiénicas y máquina de afeitar, toalla de baño, la
cual se entrega por una sola vez.</t>
    </r>
  </si>
  <si>
    <r>
      <rPr>
        <sz val="8"/>
        <rFont val="Arial"/>
        <family val="2"/>
      </rPr>
      <t>Un Kit o
Dotación por una sola vez para cada</t>
    </r>
  </si>
  <si>
    <t>2.4</t>
  </si>
  <si>
    <t>Un Kit o Dotación por una sola vez para cada niño</t>
  </si>
  <si>
    <t>2.5</t>
  </si>
  <si>
    <r>
      <rPr>
        <sz val="8"/>
        <rFont val="Arial"/>
        <family val="2"/>
      </rPr>
      <t>Emergencias y botiquín (Medicamentos no   incluidos   en   el   POS)   (Guantes estériles   2   pares,   Baja   lengua   10 unidades, Algodón  1 paquete, Linterna 1 unidad, Tijeras 1 unidad, Gasa 1 caja,
Esparadrapo     1     rollo,     Curas     20 unidades,  Manual  de  primeros  auxilios 1 unidad, Esparadrapo de papel 1 rollo y   Termómetro   2   unidades,   alcohol, espuma para limpiar)</t>
    </r>
  </si>
  <si>
    <t>2.6</t>
  </si>
  <si>
    <t>Dotación,   material   pedagógico   para cada   niño   que   ingresa   que   debe contener 1 carpeta, 1 block de hojas, 1 cuaderno,  1  caja  de  colores,  lápiz,  1 sacapunta,   1   borrador,   1   regla,   1 paquete plastilina</t>
  </si>
  <si>
    <r>
      <rPr>
        <sz val="8"/>
        <rFont val="Arial"/>
        <family val="2"/>
      </rPr>
      <t>Un Kit o
Dotación por una sola vez para cada niño</t>
    </r>
  </si>
  <si>
    <t>2.7</t>
  </si>
  <si>
    <t>Dotación  de   Recreación  y  Papelería, tres remas de papel bond, 2 pistolas de silicona,   1   Rollo   Papel   Kraft,   100 pliegos de papel barrilete amarillo, azul, rojo, rosado, 12 tarros de colbón de 25 g, 24  paquete cartulina en octavos, 24 tijeras  roma,  24   silicona  en   barra  y liquida,  24  paquetes  de  fomi  natural  y escarchado,   10   rollos   de   lana   de diferentes colores, 2 Balones Plásticos, 2 balones de futbol, 10 juegos de mesa (Parques,         Monopolio,         Cartas, Didácticos,     Rompe    Cabezas),    24 cuerdas  para  saltar.       Dentro  de  las actividades  diarias  de  las  niñas,  los niños   y   los   adolescentes,   se   debe incluir mínimo  4  veces  por  semana,  la realización  de  actividad  física  por  45 minutos, la cual debe ser una actividad organizada, de acuerdo con los gustos de    las    niñas,    los    niños    y    los adolescentes. Las actividades a realizar deben   ser   coherentes   con   la   edad, condición    y    características    de    la población,  así  como  con  los  espacios que se cuenten en la sede.</t>
  </si>
  <si>
    <t>3</t>
  </si>
  <si>
    <t>INSTALACIONES ALBERGUE CASA HOGAR</t>
  </si>
  <si>
    <t>3.1</t>
  </si>
  <si>
    <t>Hogar de Paso Instalaciones con ambientes familiar, debidamente dotados y seguras.
Mantenimiento y reparaciones instalaciones locativas</t>
  </si>
  <si>
    <t>3.2</t>
  </si>
  <si>
    <t>Servicios públicos</t>
  </si>
  <si>
    <t>3.3</t>
  </si>
  <si>
    <t>Transporte personal institución para visitas domiciliarias a los hogares y/o traslado de niños, niñas y adolescentes</t>
  </si>
  <si>
    <t>3.4</t>
  </si>
  <si>
    <t>Dotación Uniformes personal de cocina y servicios generales    (6)</t>
  </si>
  <si>
    <r>
      <rPr>
        <sz val="8"/>
        <rFont val="Arial"/>
        <family val="2"/>
      </rPr>
      <t>Una sola
vez</t>
    </r>
  </si>
  <si>
    <t>3.5</t>
  </si>
  <si>
    <t>Elementos Aseo General (4 galones de clorox de 2000 ml, 2 Desinfectante x 2 litros, detergente en polvo x 5 kg, 2 lava loza 500 gr, 12 pares de guantes para aseo, 12 toallas de cocina desechables, 15 paquetes de Servilletas por 100 u, 3 paquetes de esponja x 3 unidades</t>
  </si>
  <si>
    <t>3.6</t>
  </si>
  <si>
    <r>
      <rPr>
        <sz val="8"/>
        <rFont val="Arial"/>
        <family val="2"/>
      </rPr>
      <t>Implementos Aseo General (4 Escobas, 4
Traperos, rastrillo, valdes, escobas Exteriores)</t>
    </r>
  </si>
  <si>
    <t>TOTAL</t>
  </si>
  <si>
    <t>MESES       A  CONVENIR</t>
  </si>
  <si>
    <t>SUBTOTAL TALENTO HUMANO</t>
  </si>
  <si>
    <t xml:space="preserve"> DOTACION NIÑOS, NIÑAS Y ADOLESCENTES</t>
  </si>
  <si>
    <t>Elementos  de  Uso  Común:  Elementos de  Uso  Común:  Crema  para  manos  y cuerpo   de   1   l,   bloqueador   solar,   2 champú  de  400 ml, 3 crema dental de 100  cc,  2  rollos  de  seda  dental,  dos paquetes    de    12    rollos    de    papel higiénico cada uno, un set de cepillo y betún   para   zapatos,   3   paquetes   de pañitos húmedos de 70 u, 3 frascos de jabón líquido para cuerpo de 900 ml y 3 frascos de jabón líquido para manos de 500 ml c/u.</t>
  </si>
  <si>
    <t>SUBTOTAL INSTALACIONES ALBERGUE CASA HOGAR</t>
  </si>
  <si>
    <t>ESTUDIO DE MERCADO</t>
  </si>
  <si>
    <t>SECRETARÍA DE PARTICIPACIÓN Y DESARROLLO SOCIAL</t>
  </si>
  <si>
    <t>VALOR UNITARIO</t>
  </si>
  <si>
    <t>MAYOR VALOR</t>
  </si>
  <si>
    <t>FUNDACIÓN JUAN PABLO ii</t>
  </si>
  <si>
    <t>TALENTO HUMANO</t>
  </si>
  <si>
    <t>VALOR TOTAL</t>
  </si>
  <si>
    <t>FUNDACIÓN HIJOS DE BOLÍVAR</t>
  </si>
  <si>
    <t xml:space="preserve">APORTE DEL DISTRITO </t>
  </si>
  <si>
    <t>APORTE DE LA ESAL</t>
  </si>
  <si>
    <t>DAVID ENRIQUE TAPIA NARVAEZ</t>
  </si>
  <si>
    <t>Asesor Financiero Externo</t>
  </si>
  <si>
    <t>Secretaría de Participación y Desarrollo Social.</t>
  </si>
  <si>
    <t>Apoyo Auxiliar Servicios generales ocasional</t>
  </si>
  <si>
    <t>Auxiliar de enfermería y/o Cuidador ocasional</t>
  </si>
  <si>
    <t>SUBTOTAL DOTACION NIÑOS, NIÑAS Y ADOLESCENTES</t>
  </si>
  <si>
    <t>21 de septiembre de 2026.</t>
  </si>
  <si>
    <t xml:space="preserve">“AUNAR ESFUERZOS ADMINISTRATIVOS Y FINANCIEROS PARA GARANTIZAR LA ATENCIÓN INTEGRAL DE NIÑOS, NIÑAS Y ADOLESCENTES CON DERECHOS AMENAZADOS Y/O VULNERADOS A TRAVÉS DE HOGAR DE PASO CONFORME AL PROYECTO DE INVERSIÓN GENERACIÓN DE SERVICIOS DE PROTECCIÓN INTEGRAL DE NIÑOS NIÑAS Y ADOLESCENTES EN EL DISTRITO DE CARTAGENA DE INDIAS ULTIMO PERIODO 2026".  </t>
  </si>
  <si>
    <r>
      <rPr>
        <b/>
        <sz val="9"/>
        <color theme="1"/>
        <rFont val="Arial"/>
        <family val="2"/>
      </rPr>
      <t>Presupuesto oficial:</t>
    </r>
    <r>
      <rPr>
        <sz val="9"/>
        <color theme="1"/>
        <rFont val="Arial"/>
        <family val="2"/>
      </rPr>
      <t xml:space="preserve"> </t>
    </r>
    <r>
      <rPr>
        <b/>
        <sz val="9"/>
        <color theme="1"/>
        <rFont val="Arial"/>
        <family val="2"/>
      </rPr>
      <t>DOSCIENTOS SESENTA Y NUEVE MILLONES CIENTO CINCUENTA Y UN MIL OCHOCIENTOS NOVENTA Y DOS PESOS MCTE; ($269.151.892,00); DE LOS CUALES EL DISTRITO DE CARTAGENA APORTARÁ EL 90% DOSCIENTOS CUARENTA Y DOS MILLONES DOSCIENTOS TREINTA Y SEIS MIL SETECIENTOS DOS PESOS CON 80 CENTAVOS MCTE ($242,236,702,80) Y LA ESAL APORTARÁ EL 10% VEINTISEIS MILLONES NOVECIENTOS QUINCE MIL CIENTO OCHENTA Y NUEVE PESOS CON 20 CENTAVOS MCTE. ($26.915,189,20).           LOS 2.8 MESES CORRESPONDEN A DOS MESES MÁS 24 DÍAS.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</si>
</sst>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8"/>
      <name val="Arial"/>
      <family val="2"/>
    </font>
    <font>
      <sz val="8"/>
      <color rgb="FF000000"/>
      <name val="Arial"/>
      <family val="2"/>
    </font>
    <font>
      <b/>
      <sz val="8"/>
      <color rgb="FF000000"/>
      <name val="Arial"/>
      <family val="2"/>
    </font>
    <font>
      <sz val="8"/>
      <name val="Arial"/>
      <family val="2"/>
    </font>
    <font>
      <u/>
      <sz val="8"/>
      <color rgb="FF000000"/>
      <name val="Arial"/>
      <family val="2"/>
    </font>
    <font>
      <b/>
      <sz val="12"/>
      <color theme="1"/>
      <name val="Arial"/>
      <family val="2"/>
    </font>
    <font>
      <sz val="8"/>
      <color theme="1"/>
      <name val="Arial"/>
      <family val="2"/>
    </font>
    <font>
      <b/>
      <sz val="8"/>
      <color theme="1"/>
      <name val="Arial"/>
      <family val="2"/>
    </font>
    <font>
      <b/>
      <sz val="9"/>
      <name val="Arial"/>
      <family val="2"/>
    </font>
    <font>
      <sz val="9"/>
      <color rgb="FF000000"/>
      <name val="Arial"/>
      <family val="2"/>
    </font>
    <font>
      <sz val="11"/>
      <color theme="1"/>
      <name val="Arial"/>
      <family val="2"/>
    </font>
    <font>
      <sz val="9"/>
      <color theme="1"/>
      <name val="Arial"/>
      <family val="2"/>
    </font>
    <font>
      <b/>
      <sz val="9"/>
      <color theme="1"/>
      <name val="Arial"/>
      <family val="2"/>
    </font>
    <font>
      <sz val="9"/>
      <color theme="1"/>
      <name val="Calibri"/>
      <family val="2"/>
      <scheme val="minor"/>
    </font>
    <font>
      <b/>
      <sz val="11"/>
      <color rgb="FF000000"/>
      <name val="Arial"/>
      <family val="2"/>
    </font>
    <font>
      <sz val="11"/>
      <color rgb="FF000000"/>
      <name val="Arial"/>
      <family val="2"/>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applyAlignment="1">
      <alignment vertical="center"/>
    </xf>
    <xf numFmtId="4" fontId="7" fillId="0" borderId="1" xfId="0" applyNumberFormat="1" applyFont="1" applyBorder="1" applyAlignment="1">
      <alignment vertical="center"/>
    </xf>
    <xf numFmtId="0" fontId="5" fillId="0" borderId="1" xfId="0" applyFont="1" applyBorder="1" applyAlignment="1">
      <alignment vertical="center" wrapText="1"/>
    </xf>
    <xf numFmtId="4" fontId="3" fillId="0" borderId="1" xfId="0" applyNumberFormat="1" applyFont="1" applyBorder="1" applyAlignment="1">
      <alignment vertical="center" wrapText="1"/>
    </xf>
    <xf numFmtId="4" fontId="3" fillId="0" borderId="1" xfId="0" applyNumberFormat="1" applyFont="1" applyFill="1" applyBorder="1" applyAlignment="1">
      <alignment vertical="center" wrapText="1"/>
    </xf>
    <xf numFmtId="0" fontId="4" fillId="0" borderId="1" xfId="0" applyFont="1" applyBorder="1" applyAlignment="1">
      <alignment vertical="center" wrapText="1"/>
    </xf>
    <xf numFmtId="4" fontId="2" fillId="0" borderId="1" xfId="0" applyNumberFormat="1" applyFont="1" applyBorder="1" applyAlignment="1">
      <alignment vertical="center" shrinkToFit="1"/>
    </xf>
    <xf numFmtId="4" fontId="2" fillId="0" borderId="1" xfId="0" applyNumberFormat="1" applyFont="1" applyFill="1" applyBorder="1" applyAlignment="1">
      <alignment vertical="center" shrinkToFit="1"/>
    </xf>
    <xf numFmtId="0" fontId="2" fillId="0" borderId="1" xfId="0" applyFont="1" applyBorder="1" applyAlignment="1">
      <alignment vertical="center"/>
    </xf>
    <xf numFmtId="4" fontId="2" fillId="0" borderId="1" xfId="0" applyNumberFormat="1" applyFont="1" applyFill="1" applyBorder="1" applyAlignment="1">
      <alignment vertical="center" wrapText="1"/>
    </xf>
    <xf numFmtId="4" fontId="3" fillId="0" borderId="1" xfId="0" applyNumberFormat="1" applyFont="1" applyFill="1" applyBorder="1" applyAlignment="1">
      <alignment vertical="center" shrinkToFit="1"/>
    </xf>
    <xf numFmtId="0" fontId="2" fillId="0" borderId="0" xfId="0" applyFont="1" applyAlignment="1">
      <alignment vertical="center"/>
    </xf>
    <xf numFmtId="4" fontId="2" fillId="0" borderId="0" xfId="0" applyNumberFormat="1" applyFont="1" applyAlignment="1">
      <alignment vertical="center" shrinkToFit="1"/>
    </xf>
    <xf numFmtId="4" fontId="3" fillId="0" borderId="0" xfId="0" applyNumberFormat="1" applyFont="1" applyFill="1" applyAlignment="1">
      <alignment vertical="center" shrinkToFit="1"/>
    </xf>
    <xf numFmtId="4" fontId="3" fillId="0" borderId="0" xfId="0" applyNumberFormat="1" applyFont="1" applyAlignment="1">
      <alignment vertical="center" shrinkToFit="1"/>
    </xf>
    <xf numFmtId="4" fontId="2" fillId="0" borderId="0" xfId="0" applyNumberFormat="1" applyFont="1" applyAlignment="1">
      <alignment vertical="center"/>
    </xf>
    <xf numFmtId="0" fontId="3" fillId="0" borderId="0" xfId="0" applyFont="1" applyAlignment="1">
      <alignment vertical="center"/>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0" borderId="1" xfId="0" applyNumberFormat="1" applyFont="1" applyBorder="1" applyAlignment="1">
      <alignment horizontal="center" vertical="center" shrinkToFit="1"/>
    </xf>
    <xf numFmtId="164" fontId="2" fillId="0" borderId="1" xfId="0" applyNumberFormat="1" applyFont="1" applyBorder="1" applyAlignment="1">
      <alignment horizontal="center" vertical="center" shrinkToFit="1"/>
    </xf>
    <xf numFmtId="0" fontId="2" fillId="0" borderId="1" xfId="0" applyFont="1" applyBorder="1" applyAlignment="1">
      <alignment horizontal="center" vertical="center"/>
    </xf>
    <xf numFmtId="0" fontId="2" fillId="0" borderId="1" xfId="0" applyFont="1" applyFill="1" applyBorder="1" applyAlignment="1">
      <alignment vertical="center" wrapText="1"/>
    </xf>
    <xf numFmtId="0" fontId="7" fillId="0" borderId="1" xfId="0" applyFont="1" applyBorder="1" applyAlignment="1">
      <alignment vertical="center"/>
    </xf>
    <xf numFmtId="4" fontId="3" fillId="0" borderId="1" xfId="0" applyNumberFormat="1" applyFont="1" applyFill="1" applyBorder="1" applyAlignment="1">
      <alignment horizontal="right" vertical="center" wrapText="1"/>
    </xf>
    <xf numFmtId="9" fontId="3" fillId="2" borderId="1" xfId="0" applyNumberFormat="1" applyFont="1" applyFill="1" applyBorder="1" applyAlignment="1">
      <alignment horizontal="center" vertical="center" wrapText="1"/>
    </xf>
    <xf numFmtId="0" fontId="15" fillId="0" borderId="0" xfId="0" applyFont="1" applyAlignment="1">
      <alignment vertical="center"/>
    </xf>
    <xf numFmtId="0" fontId="16" fillId="0" borderId="0" xfId="0" applyFont="1" applyAlignment="1">
      <alignment vertical="center"/>
    </xf>
    <xf numFmtId="164" fontId="2" fillId="0" borderId="1" xfId="0" applyNumberFormat="1" applyFont="1" applyFill="1" applyBorder="1" applyAlignment="1">
      <alignment horizontal="center" vertical="center" shrinkToFit="1"/>
    </xf>
    <xf numFmtId="0" fontId="4" fillId="0" borderId="1" xfId="0" applyFont="1" applyFill="1" applyBorder="1" applyAlignment="1">
      <alignment vertical="center" wrapText="1"/>
    </xf>
    <xf numFmtId="1" fontId="2" fillId="0" borderId="1" xfId="0" applyNumberFormat="1" applyFont="1" applyFill="1" applyBorder="1" applyAlignment="1">
      <alignment horizontal="center" vertical="center" shrinkToFit="1"/>
    </xf>
    <xf numFmtId="0" fontId="11" fillId="0" borderId="0" xfId="0" applyFont="1" applyAlignment="1">
      <alignment vertical="center"/>
    </xf>
    <xf numFmtId="4" fontId="7" fillId="0" borderId="0" xfId="0" applyNumberFormat="1" applyFont="1" applyAlignment="1">
      <alignment vertical="center"/>
    </xf>
    <xf numFmtId="0" fontId="1" fillId="0" borderId="1" xfId="0" applyFont="1" applyBorder="1" applyAlignment="1">
      <alignment vertical="center" wrapText="1"/>
    </xf>
    <xf numFmtId="0" fontId="1" fillId="0"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2" fillId="0" borderId="0" xfId="0" applyFont="1" applyFill="1" applyAlignment="1">
      <alignment vertical="center" wrapText="1"/>
    </xf>
    <xf numFmtId="0" fontId="14" fillId="0" borderId="0" xfId="0" applyFont="1" applyFill="1" applyAlignment="1">
      <alignment vertical="center" wrapText="1"/>
    </xf>
    <xf numFmtId="0" fontId="11" fillId="0" borderId="0" xfId="0" applyFont="1" applyAlignment="1">
      <alignment horizontal="left" vertical="center"/>
    </xf>
    <xf numFmtId="0" fontId="8" fillId="0" borderId="1" xfId="0" applyFont="1" applyBorder="1" applyAlignment="1">
      <alignment vertical="center"/>
    </xf>
    <xf numFmtId="0" fontId="6"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vertical="center"/>
    </xf>
    <xf numFmtId="0" fontId="3" fillId="0" borderId="1" xfId="0" applyFont="1" applyFill="1" applyBorder="1" applyAlignment="1">
      <alignment vertical="center"/>
    </xf>
    <xf numFmtId="0" fontId="3" fillId="0" borderId="1" xfId="0" applyFont="1" applyBorder="1" applyAlignment="1">
      <alignment vertical="center" wrapText="1"/>
    </xf>
    <xf numFmtId="0" fontId="9" fillId="0" borderId="1" xfId="0" applyFont="1" applyBorder="1" applyAlignment="1">
      <alignment vertical="center" wrapText="1"/>
    </xf>
    <xf numFmtId="0" fontId="10"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12</xdr:col>
      <xdr:colOff>160021</xdr:colOff>
      <xdr:row>0</xdr:row>
      <xdr:rowOff>34638</xdr:rowOff>
    </xdr:from>
    <xdr:ext cx="2628900" cy="665017"/>
    <xdr:pic>
      <xdr:nvPicPr>
        <xdr:cNvPr id="2" name="Imagen 1">
          <a:extLst>
            <a:ext uri="{FF2B5EF4-FFF2-40B4-BE49-F238E27FC236}">
              <a16:creationId xmlns:a16="http://schemas.microsoft.com/office/drawing/2014/main" id="{091398B1-67A7-45BA-AD33-85F1CCEDE60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30294" y="34638"/>
          <a:ext cx="2628900" cy="665017"/>
        </a:xfrm>
        <a:prstGeom prst="rect">
          <a:avLst/>
        </a:prstGeom>
        <a:noFill/>
      </xdr:spPr>
    </xdr:pic>
    <xdr:clientData/>
  </xdr:oneCellAnchor>
  <xdr:twoCellAnchor editAs="oneCell">
    <xdr:from>
      <xdr:col>0</xdr:col>
      <xdr:colOff>0</xdr:colOff>
      <xdr:row>40</xdr:row>
      <xdr:rowOff>22860</xdr:rowOff>
    </xdr:from>
    <xdr:to>
      <xdr:col>3</xdr:col>
      <xdr:colOff>197427</xdr:colOff>
      <xdr:row>45</xdr:row>
      <xdr:rowOff>144781</xdr:rowOff>
    </xdr:to>
    <xdr:pic>
      <xdr:nvPicPr>
        <xdr:cNvPr id="3" name="Imagen 2">
          <a:extLst>
            <a:ext uri="{FF2B5EF4-FFF2-40B4-BE49-F238E27FC236}">
              <a16:creationId xmlns:a16="http://schemas.microsoft.com/office/drawing/2014/main" id="{EA28E9D7-E547-4F41-8969-452B43980A8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7203400"/>
          <a:ext cx="2423160" cy="7696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9"/>
  <sheetViews>
    <sheetView tabSelected="1" view="pageBreakPreview" zoomScale="110" zoomScaleNormal="100" zoomScaleSheetLayoutView="110" zoomScalePageLayoutView="90" workbookViewId="0">
      <selection activeCell="A3" sqref="A3:P3"/>
    </sheetView>
  </sheetViews>
  <sheetFormatPr baseColWidth="10" defaultColWidth="8.88671875" defaultRowHeight="10.199999999999999" x14ac:dyDescent="0.3"/>
  <cols>
    <col min="1" max="1" width="5.21875" style="4" customWidth="1"/>
    <col min="2" max="2" width="18.21875" style="4" customWidth="1"/>
    <col min="3" max="3" width="8" style="4" customWidth="1"/>
    <col min="4" max="4" width="6.6640625" style="4" customWidth="1"/>
    <col min="5" max="5" width="5.6640625" style="4" customWidth="1"/>
    <col min="6" max="6" width="6.33203125" style="4" customWidth="1"/>
    <col min="7" max="7" width="9.5546875" style="4" customWidth="1"/>
    <col min="8" max="8" width="10.6640625" style="4" customWidth="1"/>
    <col min="9" max="9" width="10.88671875" style="4" customWidth="1"/>
    <col min="10" max="10" width="8.109375" style="4" customWidth="1"/>
    <col min="11" max="11" width="11.21875" style="4" customWidth="1"/>
    <col min="12" max="12" width="11" style="4" customWidth="1"/>
    <col min="13" max="13" width="10.44140625" style="4" customWidth="1"/>
    <col min="14" max="14" width="11.33203125" style="4" customWidth="1"/>
    <col min="15" max="15" width="10.6640625" style="4" customWidth="1"/>
    <col min="16" max="16" width="10.109375" style="4" customWidth="1"/>
    <col min="17" max="16384" width="8.88671875" style="4"/>
  </cols>
  <sheetData>
    <row r="1" spans="1:16" ht="55.8" customHeight="1" x14ac:dyDescent="0.3">
      <c r="A1" s="46" t="s">
        <v>73</v>
      </c>
      <c r="B1" s="46"/>
      <c r="C1" s="46"/>
      <c r="D1" s="46"/>
      <c r="E1" s="46"/>
      <c r="F1" s="46"/>
      <c r="G1" s="46"/>
      <c r="H1" s="46"/>
      <c r="I1" s="46"/>
      <c r="J1" s="46"/>
      <c r="K1" s="46"/>
      <c r="L1" s="46"/>
      <c r="M1" s="45"/>
      <c r="N1" s="45"/>
      <c r="O1" s="45"/>
      <c r="P1" s="45"/>
    </row>
    <row r="2" spans="1:16" ht="17.399999999999999" customHeight="1" x14ac:dyDescent="0.3">
      <c r="A2" s="46" t="s">
        <v>72</v>
      </c>
      <c r="B2" s="46"/>
      <c r="C2" s="46"/>
      <c r="D2" s="46"/>
      <c r="E2" s="46"/>
      <c r="F2" s="46"/>
      <c r="G2" s="46"/>
      <c r="H2" s="46"/>
      <c r="I2" s="46"/>
      <c r="J2" s="46"/>
      <c r="K2" s="46"/>
      <c r="L2" s="46"/>
      <c r="M2" s="46"/>
      <c r="N2" s="46"/>
      <c r="O2" s="46"/>
      <c r="P2" s="46"/>
    </row>
    <row r="3" spans="1:16" ht="36.6" customHeight="1" x14ac:dyDescent="0.3">
      <c r="A3" s="51" t="s">
        <v>89</v>
      </c>
      <c r="B3" s="52"/>
      <c r="C3" s="52"/>
      <c r="D3" s="52"/>
      <c r="E3" s="52"/>
      <c r="F3" s="52"/>
      <c r="G3" s="52"/>
      <c r="H3" s="52"/>
      <c r="I3" s="52"/>
      <c r="J3" s="52"/>
      <c r="K3" s="52"/>
      <c r="L3" s="52"/>
      <c r="M3" s="52"/>
      <c r="N3" s="52"/>
      <c r="O3" s="52"/>
      <c r="P3" s="52"/>
    </row>
    <row r="4" spans="1:16" ht="31.2" customHeight="1" x14ac:dyDescent="0.3">
      <c r="A4" s="40" t="s">
        <v>0</v>
      </c>
      <c r="B4" s="40" t="s">
        <v>1</v>
      </c>
      <c r="C4" s="40" t="s">
        <v>2</v>
      </c>
      <c r="D4" s="41" t="s">
        <v>3</v>
      </c>
      <c r="E4" s="40" t="s">
        <v>4</v>
      </c>
      <c r="F4" s="40" t="s">
        <v>67</v>
      </c>
      <c r="G4" s="47" t="s">
        <v>79</v>
      </c>
      <c r="H4" s="47"/>
      <c r="I4" s="47"/>
      <c r="J4" s="47" t="s">
        <v>76</v>
      </c>
      <c r="K4" s="47"/>
      <c r="L4" s="47"/>
      <c r="M4" s="47" t="s">
        <v>75</v>
      </c>
      <c r="N4" s="47"/>
      <c r="O4" s="21" t="s">
        <v>80</v>
      </c>
      <c r="P4" s="21" t="s">
        <v>81</v>
      </c>
    </row>
    <row r="5" spans="1:16" ht="33.6" customHeight="1" x14ac:dyDescent="0.3">
      <c r="A5" s="40"/>
      <c r="B5" s="40"/>
      <c r="C5" s="40"/>
      <c r="D5" s="41"/>
      <c r="E5" s="40"/>
      <c r="F5" s="40"/>
      <c r="G5" s="21" t="s">
        <v>74</v>
      </c>
      <c r="H5" s="23" t="s">
        <v>5</v>
      </c>
      <c r="I5" s="22" t="s">
        <v>78</v>
      </c>
      <c r="J5" s="21" t="s">
        <v>74</v>
      </c>
      <c r="K5" s="23" t="s">
        <v>5</v>
      </c>
      <c r="L5" s="22" t="s">
        <v>78</v>
      </c>
      <c r="M5" s="23" t="s">
        <v>5</v>
      </c>
      <c r="N5" s="22" t="s">
        <v>78</v>
      </c>
      <c r="O5" s="30">
        <v>0.9</v>
      </c>
      <c r="P5" s="30">
        <v>0.1</v>
      </c>
    </row>
    <row r="6" spans="1:16" ht="17.399999999999999" customHeight="1" x14ac:dyDescent="0.3">
      <c r="A6" s="2" t="s">
        <v>6</v>
      </c>
      <c r="B6" s="38" t="s">
        <v>77</v>
      </c>
      <c r="C6" s="38"/>
      <c r="D6" s="38"/>
      <c r="E6" s="38"/>
      <c r="F6" s="3"/>
      <c r="G6" s="3"/>
      <c r="H6" s="27"/>
      <c r="I6" s="28"/>
      <c r="J6" s="3"/>
      <c r="K6" s="3"/>
      <c r="L6" s="3"/>
      <c r="M6" s="3"/>
      <c r="N6" s="3"/>
      <c r="O6" s="3"/>
      <c r="P6" s="3"/>
    </row>
    <row r="7" spans="1:16" ht="19.2" customHeight="1" x14ac:dyDescent="0.3">
      <c r="A7" s="1" t="s">
        <v>7</v>
      </c>
      <c r="B7" s="9" t="s">
        <v>8</v>
      </c>
      <c r="C7" s="1" t="s">
        <v>9</v>
      </c>
      <c r="D7" s="1" t="s">
        <v>10</v>
      </c>
      <c r="E7" s="24">
        <v>1</v>
      </c>
      <c r="F7" s="33">
        <v>2.8</v>
      </c>
      <c r="G7" s="10">
        <v>4494400</v>
      </c>
      <c r="H7" s="11">
        <f>E7*G7</f>
        <v>4494400</v>
      </c>
      <c r="I7" s="5">
        <f>F7*H7</f>
        <v>12584320</v>
      </c>
      <c r="J7" s="10">
        <v>4460000</v>
      </c>
      <c r="K7" s="10">
        <f>E7*J7</f>
        <v>4460000</v>
      </c>
      <c r="L7" s="10">
        <f>F7*K7</f>
        <v>12488000</v>
      </c>
      <c r="M7" s="10">
        <f>H7</f>
        <v>4494400</v>
      </c>
      <c r="N7" s="10">
        <f>F7*M7</f>
        <v>12584320</v>
      </c>
      <c r="O7" s="10">
        <f>N7*90%</f>
        <v>11325888</v>
      </c>
      <c r="P7" s="10">
        <f>N7*10%</f>
        <v>1258432</v>
      </c>
    </row>
    <row r="8" spans="1:16" ht="21" customHeight="1" x14ac:dyDescent="0.3">
      <c r="A8" s="1" t="s">
        <v>11</v>
      </c>
      <c r="B8" s="9" t="s">
        <v>12</v>
      </c>
      <c r="C8" s="1" t="s">
        <v>9</v>
      </c>
      <c r="D8" s="1" t="s">
        <v>10</v>
      </c>
      <c r="E8" s="24">
        <v>1</v>
      </c>
      <c r="F8" s="33">
        <v>2.8</v>
      </c>
      <c r="G8" s="10">
        <v>3370800</v>
      </c>
      <c r="H8" s="11">
        <f t="shared" ref="H8:H18" si="0">E8*G8</f>
        <v>3370800</v>
      </c>
      <c r="I8" s="5">
        <f t="shared" ref="I8:I18" si="1">F8*H8</f>
        <v>9438240</v>
      </c>
      <c r="J8" s="10">
        <v>3350000</v>
      </c>
      <c r="K8" s="10">
        <f t="shared" ref="K8:K18" si="2">E8*J8</f>
        <v>3350000</v>
      </c>
      <c r="L8" s="10">
        <f t="shared" ref="L8:L18" si="3">F8*K8</f>
        <v>9380000</v>
      </c>
      <c r="M8" s="10">
        <f t="shared" ref="M8:M18" si="4">H8</f>
        <v>3370800</v>
      </c>
      <c r="N8" s="10">
        <f t="shared" ref="N8:N18" si="5">F8*M8</f>
        <v>9438240</v>
      </c>
      <c r="O8" s="10">
        <f t="shared" ref="O8:O18" si="6">N8*90%</f>
        <v>8494416</v>
      </c>
      <c r="P8" s="10">
        <f t="shared" ref="P8:P18" si="7">N8*10%</f>
        <v>943824</v>
      </c>
    </row>
    <row r="9" spans="1:16" ht="30.6" x14ac:dyDescent="0.3">
      <c r="A9" s="1" t="s">
        <v>13</v>
      </c>
      <c r="B9" s="9" t="s">
        <v>14</v>
      </c>
      <c r="C9" s="1" t="s">
        <v>9</v>
      </c>
      <c r="D9" s="1" t="s">
        <v>10</v>
      </c>
      <c r="E9" s="24">
        <v>1</v>
      </c>
      <c r="F9" s="33">
        <v>2.8</v>
      </c>
      <c r="G9" s="10">
        <v>3370800</v>
      </c>
      <c r="H9" s="11">
        <f t="shared" si="0"/>
        <v>3370800</v>
      </c>
      <c r="I9" s="5">
        <f t="shared" si="1"/>
        <v>9438240</v>
      </c>
      <c r="J9" s="10">
        <v>3350000</v>
      </c>
      <c r="K9" s="10">
        <f t="shared" si="2"/>
        <v>3350000</v>
      </c>
      <c r="L9" s="10">
        <f t="shared" si="3"/>
        <v>9380000</v>
      </c>
      <c r="M9" s="10">
        <f t="shared" si="4"/>
        <v>3370800</v>
      </c>
      <c r="N9" s="10">
        <f t="shared" si="5"/>
        <v>9438240</v>
      </c>
      <c r="O9" s="10">
        <f t="shared" si="6"/>
        <v>8494416</v>
      </c>
      <c r="P9" s="10">
        <f t="shared" si="7"/>
        <v>943824</v>
      </c>
    </row>
    <row r="10" spans="1:16" ht="21.6" customHeight="1" x14ac:dyDescent="0.3">
      <c r="A10" s="1" t="s">
        <v>15</v>
      </c>
      <c r="B10" s="9" t="s">
        <v>16</v>
      </c>
      <c r="C10" s="1" t="s">
        <v>9</v>
      </c>
      <c r="D10" s="1" t="s">
        <v>10</v>
      </c>
      <c r="E10" s="24">
        <v>1</v>
      </c>
      <c r="F10" s="33">
        <v>2.8</v>
      </c>
      <c r="G10" s="10">
        <v>3370800</v>
      </c>
      <c r="H10" s="11">
        <f t="shared" si="0"/>
        <v>3370800</v>
      </c>
      <c r="I10" s="5">
        <f t="shared" si="1"/>
        <v>9438240</v>
      </c>
      <c r="J10" s="10">
        <v>3350000</v>
      </c>
      <c r="K10" s="10">
        <f t="shared" si="2"/>
        <v>3350000</v>
      </c>
      <c r="L10" s="10">
        <f t="shared" si="3"/>
        <v>9380000</v>
      </c>
      <c r="M10" s="10">
        <f t="shared" si="4"/>
        <v>3370800</v>
      </c>
      <c r="N10" s="10">
        <f t="shared" si="5"/>
        <v>9438240</v>
      </c>
      <c r="O10" s="10">
        <f t="shared" si="6"/>
        <v>8494416</v>
      </c>
      <c r="P10" s="10">
        <f t="shared" si="7"/>
        <v>943824</v>
      </c>
    </row>
    <row r="11" spans="1:16" ht="23.4" customHeight="1" x14ac:dyDescent="0.3">
      <c r="A11" s="1" t="s">
        <v>17</v>
      </c>
      <c r="B11" s="9" t="s">
        <v>18</v>
      </c>
      <c r="C11" s="1" t="s">
        <v>9</v>
      </c>
      <c r="D11" s="1" t="s">
        <v>10</v>
      </c>
      <c r="E11" s="24">
        <v>1</v>
      </c>
      <c r="F11" s="33">
        <v>2.8</v>
      </c>
      <c r="G11" s="10">
        <v>2247200</v>
      </c>
      <c r="H11" s="11">
        <f t="shared" si="0"/>
        <v>2247200</v>
      </c>
      <c r="I11" s="5">
        <f t="shared" si="1"/>
        <v>6292160</v>
      </c>
      <c r="J11" s="10">
        <v>2230000</v>
      </c>
      <c r="K11" s="10">
        <f t="shared" si="2"/>
        <v>2230000</v>
      </c>
      <c r="L11" s="10">
        <f t="shared" si="3"/>
        <v>6244000</v>
      </c>
      <c r="M11" s="10">
        <f t="shared" si="4"/>
        <v>2247200</v>
      </c>
      <c r="N11" s="10">
        <f t="shared" si="5"/>
        <v>6292160</v>
      </c>
      <c r="O11" s="10">
        <f t="shared" si="6"/>
        <v>5662944</v>
      </c>
      <c r="P11" s="10">
        <f t="shared" si="7"/>
        <v>629216</v>
      </c>
    </row>
    <row r="12" spans="1:16" ht="20.399999999999999" customHeight="1" x14ac:dyDescent="0.3">
      <c r="A12" s="1" t="s">
        <v>19</v>
      </c>
      <c r="B12" s="9" t="s">
        <v>20</v>
      </c>
      <c r="C12" s="1" t="s">
        <v>9</v>
      </c>
      <c r="D12" s="1" t="s">
        <v>10</v>
      </c>
      <c r="E12" s="24">
        <v>1</v>
      </c>
      <c r="F12" s="33">
        <v>2.8</v>
      </c>
      <c r="G12" s="10">
        <v>3370800</v>
      </c>
      <c r="H12" s="11">
        <f t="shared" si="0"/>
        <v>3370800</v>
      </c>
      <c r="I12" s="5">
        <f t="shared" si="1"/>
        <v>9438240</v>
      </c>
      <c r="J12" s="10">
        <v>3350000</v>
      </c>
      <c r="K12" s="10">
        <f t="shared" si="2"/>
        <v>3350000</v>
      </c>
      <c r="L12" s="10">
        <f t="shared" si="3"/>
        <v>9380000</v>
      </c>
      <c r="M12" s="10">
        <f t="shared" si="4"/>
        <v>3370800</v>
      </c>
      <c r="N12" s="10">
        <f t="shared" si="5"/>
        <v>9438240</v>
      </c>
      <c r="O12" s="10">
        <f t="shared" si="6"/>
        <v>8494416</v>
      </c>
      <c r="P12" s="10">
        <f t="shared" si="7"/>
        <v>943824</v>
      </c>
    </row>
    <row r="13" spans="1:16" ht="22.2" customHeight="1" x14ac:dyDescent="0.3">
      <c r="A13" s="1" t="s">
        <v>21</v>
      </c>
      <c r="B13" s="9" t="s">
        <v>22</v>
      </c>
      <c r="C13" s="1" t="s">
        <v>9</v>
      </c>
      <c r="D13" s="1" t="s">
        <v>10</v>
      </c>
      <c r="E13" s="24">
        <v>1</v>
      </c>
      <c r="F13" s="33">
        <v>2.8</v>
      </c>
      <c r="G13" s="10">
        <v>2809000</v>
      </c>
      <c r="H13" s="11">
        <f t="shared" si="0"/>
        <v>2809000</v>
      </c>
      <c r="I13" s="5">
        <f t="shared" si="1"/>
        <v>7865199.9999999991</v>
      </c>
      <c r="J13" s="10">
        <v>2800000</v>
      </c>
      <c r="K13" s="10">
        <f t="shared" si="2"/>
        <v>2800000</v>
      </c>
      <c r="L13" s="10">
        <f t="shared" si="3"/>
        <v>7839999.9999999991</v>
      </c>
      <c r="M13" s="10">
        <f t="shared" si="4"/>
        <v>2809000</v>
      </c>
      <c r="N13" s="10">
        <f t="shared" si="5"/>
        <v>7865199.9999999991</v>
      </c>
      <c r="O13" s="10">
        <f t="shared" si="6"/>
        <v>7078679.9999999991</v>
      </c>
      <c r="P13" s="10">
        <f t="shared" si="7"/>
        <v>786520</v>
      </c>
    </row>
    <row r="14" spans="1:16" ht="21" customHeight="1" x14ac:dyDescent="0.3">
      <c r="A14" s="1" t="s">
        <v>23</v>
      </c>
      <c r="B14" s="9" t="s">
        <v>24</v>
      </c>
      <c r="C14" s="1" t="s">
        <v>9</v>
      </c>
      <c r="D14" s="1" t="s">
        <v>10</v>
      </c>
      <c r="E14" s="24">
        <v>4</v>
      </c>
      <c r="F14" s="33">
        <v>2.8</v>
      </c>
      <c r="G14" s="10">
        <v>3218529</v>
      </c>
      <c r="H14" s="11">
        <f t="shared" si="0"/>
        <v>12874116</v>
      </c>
      <c r="I14" s="5">
        <f t="shared" si="1"/>
        <v>36047524.799999997</v>
      </c>
      <c r="J14" s="10">
        <v>3200000</v>
      </c>
      <c r="K14" s="10">
        <f t="shared" si="2"/>
        <v>12800000</v>
      </c>
      <c r="L14" s="10">
        <f t="shared" si="3"/>
        <v>35840000</v>
      </c>
      <c r="M14" s="10">
        <f t="shared" si="4"/>
        <v>12874116</v>
      </c>
      <c r="N14" s="10">
        <f t="shared" si="5"/>
        <v>36047524.799999997</v>
      </c>
      <c r="O14" s="10">
        <f t="shared" si="6"/>
        <v>32442772.319999997</v>
      </c>
      <c r="P14" s="10">
        <f t="shared" si="7"/>
        <v>3604752.48</v>
      </c>
    </row>
    <row r="15" spans="1:16" ht="20.399999999999999" x14ac:dyDescent="0.3">
      <c r="A15" s="1" t="s">
        <v>25</v>
      </c>
      <c r="B15" s="9" t="s">
        <v>26</v>
      </c>
      <c r="C15" s="1" t="s">
        <v>9</v>
      </c>
      <c r="D15" s="1" t="s">
        <v>10</v>
      </c>
      <c r="E15" s="24">
        <v>1</v>
      </c>
      <c r="F15" s="33">
        <v>2.8</v>
      </c>
      <c r="G15" s="10">
        <v>2951928</v>
      </c>
      <c r="H15" s="11">
        <f t="shared" si="0"/>
        <v>2951928</v>
      </c>
      <c r="I15" s="5">
        <f t="shared" si="1"/>
        <v>8265398.3999999994</v>
      </c>
      <c r="J15" s="11">
        <v>2951928</v>
      </c>
      <c r="K15" s="10">
        <f t="shared" si="2"/>
        <v>2951928</v>
      </c>
      <c r="L15" s="10">
        <f t="shared" si="3"/>
        <v>8265398.3999999994</v>
      </c>
      <c r="M15" s="10">
        <f t="shared" si="4"/>
        <v>2951928</v>
      </c>
      <c r="N15" s="10">
        <f t="shared" si="5"/>
        <v>8265398.3999999994</v>
      </c>
      <c r="O15" s="10">
        <f t="shared" si="6"/>
        <v>7438858.5599999996</v>
      </c>
      <c r="P15" s="10">
        <f t="shared" si="7"/>
        <v>826539.84</v>
      </c>
    </row>
    <row r="16" spans="1:16" ht="19.8" customHeight="1" x14ac:dyDescent="0.3">
      <c r="A16" s="1" t="s">
        <v>27</v>
      </c>
      <c r="B16" s="9" t="s">
        <v>28</v>
      </c>
      <c r="C16" s="1" t="s">
        <v>9</v>
      </c>
      <c r="D16" s="1" t="s">
        <v>10</v>
      </c>
      <c r="E16" s="24">
        <v>1</v>
      </c>
      <c r="F16" s="33">
        <v>2.8</v>
      </c>
      <c r="G16" s="10">
        <v>2951928</v>
      </c>
      <c r="H16" s="11">
        <f t="shared" si="0"/>
        <v>2951928</v>
      </c>
      <c r="I16" s="5">
        <f t="shared" si="1"/>
        <v>8265398.3999999994</v>
      </c>
      <c r="J16" s="11">
        <v>2951928</v>
      </c>
      <c r="K16" s="10">
        <f t="shared" si="2"/>
        <v>2951928</v>
      </c>
      <c r="L16" s="10">
        <f t="shared" si="3"/>
        <v>8265398.3999999994</v>
      </c>
      <c r="M16" s="10">
        <f t="shared" si="4"/>
        <v>2951928</v>
      </c>
      <c r="N16" s="10">
        <f t="shared" si="5"/>
        <v>8265398.3999999994</v>
      </c>
      <c r="O16" s="10">
        <f t="shared" si="6"/>
        <v>7438858.5599999996</v>
      </c>
      <c r="P16" s="10">
        <f t="shared" si="7"/>
        <v>826539.84</v>
      </c>
    </row>
    <row r="17" spans="1:16" ht="24" customHeight="1" x14ac:dyDescent="0.3">
      <c r="A17" s="1" t="s">
        <v>29</v>
      </c>
      <c r="B17" s="9" t="s">
        <v>86</v>
      </c>
      <c r="C17" s="1" t="s">
        <v>9</v>
      </c>
      <c r="D17" s="1" t="s">
        <v>10</v>
      </c>
      <c r="E17" s="24">
        <v>1</v>
      </c>
      <c r="F17" s="33">
        <v>2.8</v>
      </c>
      <c r="G17" s="10">
        <v>530000</v>
      </c>
      <c r="H17" s="11">
        <f t="shared" si="0"/>
        <v>530000</v>
      </c>
      <c r="I17" s="5">
        <f t="shared" si="1"/>
        <v>1484000</v>
      </c>
      <c r="J17" s="11">
        <v>500000</v>
      </c>
      <c r="K17" s="10">
        <f t="shared" si="2"/>
        <v>500000</v>
      </c>
      <c r="L17" s="10">
        <f t="shared" si="3"/>
        <v>1400000</v>
      </c>
      <c r="M17" s="10">
        <f t="shared" si="4"/>
        <v>530000</v>
      </c>
      <c r="N17" s="10">
        <f t="shared" si="5"/>
        <v>1484000</v>
      </c>
      <c r="O17" s="10">
        <f t="shared" si="6"/>
        <v>1335600</v>
      </c>
      <c r="P17" s="10">
        <f t="shared" si="7"/>
        <v>148400</v>
      </c>
    </row>
    <row r="18" spans="1:16" ht="28.2" customHeight="1" x14ac:dyDescent="0.3">
      <c r="A18" s="1" t="s">
        <v>30</v>
      </c>
      <c r="B18" s="9" t="s">
        <v>85</v>
      </c>
      <c r="C18" s="1" t="s">
        <v>9</v>
      </c>
      <c r="D18" s="1" t="s">
        <v>10</v>
      </c>
      <c r="E18" s="24">
        <v>1</v>
      </c>
      <c r="F18" s="33">
        <v>2.8</v>
      </c>
      <c r="G18" s="10">
        <v>530000</v>
      </c>
      <c r="H18" s="11">
        <f t="shared" si="0"/>
        <v>530000</v>
      </c>
      <c r="I18" s="5">
        <f t="shared" si="1"/>
        <v>1484000</v>
      </c>
      <c r="J18" s="11">
        <v>500000</v>
      </c>
      <c r="K18" s="10">
        <f t="shared" si="2"/>
        <v>500000</v>
      </c>
      <c r="L18" s="10">
        <f t="shared" si="3"/>
        <v>1400000</v>
      </c>
      <c r="M18" s="10">
        <f t="shared" si="4"/>
        <v>530000</v>
      </c>
      <c r="N18" s="10">
        <f t="shared" si="5"/>
        <v>1484000</v>
      </c>
      <c r="O18" s="10">
        <f t="shared" si="6"/>
        <v>1335600</v>
      </c>
      <c r="P18" s="10">
        <f t="shared" si="7"/>
        <v>148400</v>
      </c>
    </row>
    <row r="19" spans="1:16" ht="16.8" customHeight="1" x14ac:dyDescent="0.3">
      <c r="A19" s="2"/>
      <c r="B19" s="38" t="s">
        <v>68</v>
      </c>
      <c r="C19" s="38"/>
      <c r="D19" s="38"/>
      <c r="E19" s="38"/>
      <c r="F19" s="3"/>
      <c r="G19" s="7"/>
      <c r="H19" s="8">
        <f>SUM(H7:H18)</f>
        <v>42871772</v>
      </c>
      <c r="I19" s="8">
        <f t="shared" ref="I19:K19" si="8">SUM(I7:I18)</f>
        <v>120040961.60000001</v>
      </c>
      <c r="J19" s="8"/>
      <c r="K19" s="8">
        <f t="shared" si="8"/>
        <v>42593856</v>
      </c>
      <c r="L19" s="8">
        <f>SUM(L7:L18)</f>
        <v>119262796.80000001</v>
      </c>
      <c r="M19" s="29">
        <f>SUM(M7:M18)</f>
        <v>42871772</v>
      </c>
      <c r="N19" s="8">
        <f>SUM(N7:N18)</f>
        <v>120040961.60000001</v>
      </c>
      <c r="O19" s="8">
        <f>SUM(O7:O18)</f>
        <v>108036865.44</v>
      </c>
      <c r="P19" s="8">
        <f>SUM(P7:P18)</f>
        <v>12004096.16</v>
      </c>
    </row>
    <row r="20" spans="1:16" ht="16.8" customHeight="1" x14ac:dyDescent="0.3">
      <c r="A20" s="2" t="s">
        <v>31</v>
      </c>
      <c r="B20" s="38" t="s">
        <v>69</v>
      </c>
      <c r="C20" s="38"/>
      <c r="D20" s="38"/>
      <c r="E20" s="38"/>
      <c r="F20" s="6"/>
      <c r="G20" s="7"/>
      <c r="H20" s="8"/>
      <c r="I20" s="28"/>
      <c r="J20" s="7"/>
      <c r="K20" s="7"/>
      <c r="L20" s="7"/>
      <c r="M20" s="7"/>
      <c r="N20" s="7"/>
      <c r="O20" s="7"/>
      <c r="P20" s="7"/>
    </row>
    <row r="21" spans="1:16" ht="81.599999999999994" x14ac:dyDescent="0.3">
      <c r="A21" s="1" t="s">
        <v>32</v>
      </c>
      <c r="B21" s="3" t="s">
        <v>33</v>
      </c>
      <c r="C21" s="9" t="s">
        <v>34</v>
      </c>
      <c r="D21" s="9" t="s">
        <v>10</v>
      </c>
      <c r="E21" s="24">
        <v>48</v>
      </c>
      <c r="F21" s="33">
        <v>2.8</v>
      </c>
      <c r="G21" s="10">
        <v>221434</v>
      </c>
      <c r="H21" s="11">
        <f t="shared" ref="H21:I27" si="9">E21*G21</f>
        <v>10628832</v>
      </c>
      <c r="I21" s="5">
        <f t="shared" si="9"/>
        <v>29760729.599999998</v>
      </c>
      <c r="J21" s="5">
        <v>220000</v>
      </c>
      <c r="K21" s="10">
        <f t="shared" ref="K21:K27" si="10">E21*J21</f>
        <v>10560000</v>
      </c>
      <c r="L21" s="10">
        <f>F21*K21</f>
        <v>29567999.999999996</v>
      </c>
      <c r="M21" s="10">
        <f t="shared" ref="M21:M27" si="11">H21</f>
        <v>10628832</v>
      </c>
      <c r="N21" s="10">
        <f t="shared" ref="N21:N27" si="12">F21*M21</f>
        <v>29760729.599999998</v>
      </c>
      <c r="O21" s="10">
        <f t="shared" ref="O21:O27" si="13">N21*90%</f>
        <v>26784656.639999997</v>
      </c>
      <c r="P21" s="10">
        <f t="shared" ref="P21:P27" si="14">N21*10%</f>
        <v>2976072.96</v>
      </c>
    </row>
    <row r="22" spans="1:16" ht="124.8" customHeight="1" x14ac:dyDescent="0.3">
      <c r="A22" s="1" t="s">
        <v>35</v>
      </c>
      <c r="B22" s="3" t="s">
        <v>36</v>
      </c>
      <c r="C22" s="3" t="s">
        <v>37</v>
      </c>
      <c r="D22" s="9" t="s">
        <v>38</v>
      </c>
      <c r="E22" s="24">
        <v>48</v>
      </c>
      <c r="F22" s="33">
        <v>2.8</v>
      </c>
      <c r="G22" s="10">
        <v>220240</v>
      </c>
      <c r="H22" s="11">
        <f t="shared" si="9"/>
        <v>10571520</v>
      </c>
      <c r="I22" s="5">
        <f t="shared" si="9"/>
        <v>29600255.999999996</v>
      </c>
      <c r="J22" s="5">
        <v>219000</v>
      </c>
      <c r="K22" s="10">
        <f t="shared" si="10"/>
        <v>10512000</v>
      </c>
      <c r="L22" s="10">
        <f t="shared" ref="L22:L27" si="15">F22*K22</f>
        <v>29433599.999999996</v>
      </c>
      <c r="M22" s="10">
        <f t="shared" si="11"/>
        <v>10571520</v>
      </c>
      <c r="N22" s="10">
        <f t="shared" si="12"/>
        <v>29600255.999999996</v>
      </c>
      <c r="O22" s="10">
        <f t="shared" si="13"/>
        <v>26640230.399999999</v>
      </c>
      <c r="P22" s="10">
        <f t="shared" si="14"/>
        <v>2960025.5999999996</v>
      </c>
    </row>
    <row r="23" spans="1:16" ht="110.4" customHeight="1" x14ac:dyDescent="0.3">
      <c r="A23" s="1" t="s">
        <v>39</v>
      </c>
      <c r="B23" s="27" t="s">
        <v>40</v>
      </c>
      <c r="C23" s="27" t="s">
        <v>41</v>
      </c>
      <c r="D23" s="34" t="s">
        <v>38</v>
      </c>
      <c r="E23" s="35">
        <v>48</v>
      </c>
      <c r="F23" s="33">
        <v>2.8</v>
      </c>
      <c r="G23" s="11">
        <v>55650</v>
      </c>
      <c r="H23" s="11">
        <f t="shared" si="9"/>
        <v>2671200</v>
      </c>
      <c r="I23" s="5">
        <f t="shared" si="9"/>
        <v>7479359.9999999991</v>
      </c>
      <c r="J23" s="5">
        <v>55500</v>
      </c>
      <c r="K23" s="10">
        <f t="shared" si="10"/>
        <v>2664000</v>
      </c>
      <c r="L23" s="10">
        <f t="shared" si="15"/>
        <v>7459199.9999999991</v>
      </c>
      <c r="M23" s="10">
        <f t="shared" si="11"/>
        <v>2671200</v>
      </c>
      <c r="N23" s="10">
        <f t="shared" si="12"/>
        <v>7479359.9999999991</v>
      </c>
      <c r="O23" s="10">
        <f t="shared" si="13"/>
        <v>6731423.9999999991</v>
      </c>
      <c r="P23" s="10">
        <f t="shared" si="14"/>
        <v>747936</v>
      </c>
    </row>
    <row r="24" spans="1:16" ht="207" customHeight="1" x14ac:dyDescent="0.3">
      <c r="A24" s="1" t="s">
        <v>42</v>
      </c>
      <c r="B24" s="34" t="s">
        <v>70</v>
      </c>
      <c r="C24" s="34" t="s">
        <v>43</v>
      </c>
      <c r="D24" s="34" t="s">
        <v>38</v>
      </c>
      <c r="E24" s="35">
        <v>48</v>
      </c>
      <c r="F24" s="33">
        <v>2.8</v>
      </c>
      <c r="G24" s="11">
        <v>11130</v>
      </c>
      <c r="H24" s="11">
        <f t="shared" si="9"/>
        <v>534240</v>
      </c>
      <c r="I24" s="5">
        <f t="shared" si="9"/>
        <v>1495872</v>
      </c>
      <c r="J24" s="5">
        <v>11000</v>
      </c>
      <c r="K24" s="10">
        <f t="shared" si="10"/>
        <v>528000</v>
      </c>
      <c r="L24" s="10">
        <f t="shared" si="15"/>
        <v>1478400</v>
      </c>
      <c r="M24" s="10">
        <f t="shared" si="11"/>
        <v>534240</v>
      </c>
      <c r="N24" s="10">
        <f t="shared" si="12"/>
        <v>1495872</v>
      </c>
      <c r="O24" s="10">
        <f t="shared" si="13"/>
        <v>1346284.8</v>
      </c>
      <c r="P24" s="10">
        <f t="shared" si="14"/>
        <v>149587.20000000001</v>
      </c>
    </row>
    <row r="25" spans="1:16" ht="176.4" customHeight="1" x14ac:dyDescent="0.3">
      <c r="A25" s="1" t="s">
        <v>44</v>
      </c>
      <c r="B25" s="27" t="s">
        <v>45</v>
      </c>
      <c r="C25" s="34" t="s">
        <v>9</v>
      </c>
      <c r="D25" s="34" t="s">
        <v>10</v>
      </c>
      <c r="E25" s="35">
        <v>1</v>
      </c>
      <c r="F25" s="33">
        <v>2.8</v>
      </c>
      <c r="G25" s="11">
        <v>210000</v>
      </c>
      <c r="H25" s="11">
        <f t="shared" si="9"/>
        <v>210000</v>
      </c>
      <c r="I25" s="5">
        <f t="shared" si="9"/>
        <v>588000</v>
      </c>
      <c r="J25" s="5">
        <v>208000</v>
      </c>
      <c r="K25" s="10">
        <f t="shared" si="10"/>
        <v>208000</v>
      </c>
      <c r="L25" s="10">
        <f t="shared" si="15"/>
        <v>582400</v>
      </c>
      <c r="M25" s="10">
        <f t="shared" si="11"/>
        <v>210000</v>
      </c>
      <c r="N25" s="10">
        <f t="shared" si="12"/>
        <v>588000</v>
      </c>
      <c r="O25" s="10">
        <f t="shared" si="13"/>
        <v>529200</v>
      </c>
      <c r="P25" s="10">
        <f t="shared" si="14"/>
        <v>58800</v>
      </c>
    </row>
    <row r="26" spans="1:16" ht="117" customHeight="1" x14ac:dyDescent="0.3">
      <c r="A26" s="1" t="s">
        <v>46</v>
      </c>
      <c r="B26" s="34" t="s">
        <v>47</v>
      </c>
      <c r="C26" s="27" t="s">
        <v>48</v>
      </c>
      <c r="D26" s="34" t="s">
        <v>38</v>
      </c>
      <c r="E26" s="35">
        <v>48</v>
      </c>
      <c r="F26" s="33">
        <v>2.8</v>
      </c>
      <c r="G26" s="11">
        <v>42000</v>
      </c>
      <c r="H26" s="11">
        <f t="shared" si="9"/>
        <v>2016000</v>
      </c>
      <c r="I26" s="5">
        <f t="shared" si="9"/>
        <v>5644800</v>
      </c>
      <c r="J26" s="5">
        <v>41800</v>
      </c>
      <c r="K26" s="10">
        <f t="shared" si="10"/>
        <v>2006400</v>
      </c>
      <c r="L26" s="10">
        <f t="shared" si="15"/>
        <v>5617920</v>
      </c>
      <c r="M26" s="10">
        <f t="shared" si="11"/>
        <v>2016000</v>
      </c>
      <c r="N26" s="10">
        <f t="shared" si="12"/>
        <v>5644800</v>
      </c>
      <c r="O26" s="10">
        <f t="shared" si="13"/>
        <v>5080320</v>
      </c>
      <c r="P26" s="10">
        <f t="shared" si="14"/>
        <v>564480</v>
      </c>
    </row>
    <row r="27" spans="1:16" ht="409.6" x14ac:dyDescent="0.3">
      <c r="A27" s="1" t="s">
        <v>49</v>
      </c>
      <c r="B27" s="34" t="s">
        <v>50</v>
      </c>
      <c r="C27" s="34" t="s">
        <v>9</v>
      </c>
      <c r="D27" s="34" t="s">
        <v>10</v>
      </c>
      <c r="E27" s="35">
        <v>1</v>
      </c>
      <c r="F27" s="33">
        <v>2.8</v>
      </c>
      <c r="G27" s="11">
        <v>1500000</v>
      </c>
      <c r="H27" s="11">
        <f t="shared" si="9"/>
        <v>1500000</v>
      </c>
      <c r="I27" s="5">
        <f t="shared" si="9"/>
        <v>4200000</v>
      </c>
      <c r="J27" s="5">
        <v>1450000</v>
      </c>
      <c r="K27" s="10">
        <f t="shared" si="10"/>
        <v>1450000</v>
      </c>
      <c r="L27" s="10">
        <f t="shared" si="15"/>
        <v>4059999.9999999995</v>
      </c>
      <c r="M27" s="10">
        <f t="shared" si="11"/>
        <v>1500000</v>
      </c>
      <c r="N27" s="10">
        <f t="shared" si="12"/>
        <v>4200000</v>
      </c>
      <c r="O27" s="10">
        <f t="shared" si="13"/>
        <v>3780000</v>
      </c>
      <c r="P27" s="10">
        <f t="shared" si="14"/>
        <v>420000</v>
      </c>
    </row>
    <row r="28" spans="1:16" ht="13.8" customHeight="1" x14ac:dyDescent="0.3">
      <c r="A28" s="26"/>
      <c r="B28" s="49" t="s">
        <v>87</v>
      </c>
      <c r="C28" s="49"/>
      <c r="D28" s="49"/>
      <c r="E28" s="49"/>
      <c r="F28" s="49"/>
      <c r="G28" s="49"/>
      <c r="H28" s="8">
        <f>SUM(H21:H27)</f>
        <v>28131792</v>
      </c>
      <c r="I28" s="8">
        <f>SUM(I21:I27)</f>
        <v>78769017.599999994</v>
      </c>
      <c r="J28" s="8"/>
      <c r="K28" s="8">
        <f>SUM(K21:K27)</f>
        <v>27928400</v>
      </c>
      <c r="L28" s="8">
        <f t="shared" ref="L28:P28" si="16">SUM(L21:L27)</f>
        <v>78199520</v>
      </c>
      <c r="M28" s="8">
        <f t="shared" si="16"/>
        <v>28131792</v>
      </c>
      <c r="N28" s="8">
        <f t="shared" si="16"/>
        <v>78769017.599999994</v>
      </c>
      <c r="O28" s="8">
        <f t="shared" si="16"/>
        <v>70892115.839999989</v>
      </c>
      <c r="P28" s="8">
        <f t="shared" si="16"/>
        <v>7876901.7599999998</v>
      </c>
    </row>
    <row r="29" spans="1:16" ht="20.399999999999999" customHeight="1" x14ac:dyDescent="0.3">
      <c r="A29" s="2" t="s">
        <v>51</v>
      </c>
      <c r="B29" s="39" t="s">
        <v>52</v>
      </c>
      <c r="C29" s="39"/>
      <c r="D29" s="39"/>
      <c r="E29" s="39"/>
      <c r="F29" s="27"/>
      <c r="G29" s="27"/>
      <c r="H29" s="28"/>
      <c r="I29" s="28"/>
      <c r="J29" s="3"/>
      <c r="K29" s="13"/>
      <c r="L29" s="13"/>
      <c r="M29" s="13"/>
      <c r="N29" s="13"/>
      <c r="O29" s="13"/>
      <c r="P29" s="13"/>
    </row>
    <row r="30" spans="1:16" ht="81.599999999999994" x14ac:dyDescent="0.3">
      <c r="A30" s="1" t="s">
        <v>53</v>
      </c>
      <c r="B30" s="34" t="s">
        <v>54</v>
      </c>
      <c r="C30" s="34" t="s">
        <v>9</v>
      </c>
      <c r="D30" s="34" t="s">
        <v>10</v>
      </c>
      <c r="E30" s="35">
        <v>1</v>
      </c>
      <c r="F30" s="33">
        <v>2.8</v>
      </c>
      <c r="G30" s="11">
        <v>19738366</v>
      </c>
      <c r="H30" s="11">
        <f t="shared" ref="H30:I35" si="17">E30*G30</f>
        <v>19738366</v>
      </c>
      <c r="I30" s="5">
        <f t="shared" si="17"/>
        <v>55267424.799999997</v>
      </c>
      <c r="J30" s="10">
        <v>19650000</v>
      </c>
      <c r="K30" s="10">
        <f t="shared" ref="K30:L35" si="18">E30*J30</f>
        <v>19650000</v>
      </c>
      <c r="L30" s="10">
        <f t="shared" si="18"/>
        <v>55020000</v>
      </c>
      <c r="M30" s="10">
        <f t="shared" ref="M30:M35" si="19">H30</f>
        <v>19738366</v>
      </c>
      <c r="N30" s="10">
        <f t="shared" ref="N30:N35" si="20">F30*M30</f>
        <v>55267424.799999997</v>
      </c>
      <c r="O30" s="10">
        <f t="shared" ref="O30:O35" si="21">N30*90%</f>
        <v>49740682.32</v>
      </c>
      <c r="P30" s="10">
        <f t="shared" ref="P30:P35" si="22">N30*10%</f>
        <v>5526742.4800000004</v>
      </c>
    </row>
    <row r="31" spans="1:16" ht="21.6" customHeight="1" x14ac:dyDescent="0.3">
      <c r="A31" s="1" t="s">
        <v>55</v>
      </c>
      <c r="B31" s="34" t="s">
        <v>56</v>
      </c>
      <c r="C31" s="34" t="s">
        <v>9</v>
      </c>
      <c r="D31" s="34" t="s">
        <v>10</v>
      </c>
      <c r="E31" s="35">
        <v>1</v>
      </c>
      <c r="F31" s="33">
        <v>2.8</v>
      </c>
      <c r="G31" s="11">
        <v>1400000</v>
      </c>
      <c r="H31" s="11">
        <f t="shared" si="17"/>
        <v>1400000</v>
      </c>
      <c r="I31" s="5">
        <f t="shared" si="17"/>
        <v>3919999.9999999995</v>
      </c>
      <c r="J31" s="10">
        <v>1350000</v>
      </c>
      <c r="K31" s="10">
        <f t="shared" si="18"/>
        <v>1350000</v>
      </c>
      <c r="L31" s="10">
        <f t="shared" si="18"/>
        <v>3779999.9999999995</v>
      </c>
      <c r="M31" s="10">
        <f t="shared" si="19"/>
        <v>1400000</v>
      </c>
      <c r="N31" s="10">
        <f t="shared" si="20"/>
        <v>3919999.9999999995</v>
      </c>
      <c r="O31" s="10">
        <f t="shared" si="21"/>
        <v>3527999.9999999995</v>
      </c>
      <c r="P31" s="10">
        <f t="shared" si="22"/>
        <v>392000</v>
      </c>
    </row>
    <row r="32" spans="1:16" ht="51" x14ac:dyDescent="0.3">
      <c r="A32" s="1" t="s">
        <v>57</v>
      </c>
      <c r="B32" s="34" t="s">
        <v>58</v>
      </c>
      <c r="C32" s="34" t="s">
        <v>9</v>
      </c>
      <c r="D32" s="34" t="s">
        <v>10</v>
      </c>
      <c r="E32" s="35">
        <v>1</v>
      </c>
      <c r="F32" s="33">
        <v>2.8</v>
      </c>
      <c r="G32" s="11">
        <v>2559900</v>
      </c>
      <c r="H32" s="11">
        <f t="shared" si="17"/>
        <v>2559900</v>
      </c>
      <c r="I32" s="5">
        <f t="shared" si="17"/>
        <v>7167720</v>
      </c>
      <c r="J32" s="10">
        <v>2530000</v>
      </c>
      <c r="K32" s="10">
        <f t="shared" si="18"/>
        <v>2530000</v>
      </c>
      <c r="L32" s="10">
        <f t="shared" si="18"/>
        <v>7084000</v>
      </c>
      <c r="M32" s="10">
        <f t="shared" si="19"/>
        <v>2559900</v>
      </c>
      <c r="N32" s="10">
        <f t="shared" si="20"/>
        <v>7167720</v>
      </c>
      <c r="O32" s="10">
        <f t="shared" si="21"/>
        <v>6450948</v>
      </c>
      <c r="P32" s="10">
        <f t="shared" si="22"/>
        <v>716772</v>
      </c>
    </row>
    <row r="33" spans="1:16" ht="34.200000000000003" customHeight="1" x14ac:dyDescent="0.3">
      <c r="A33" s="1" t="s">
        <v>59</v>
      </c>
      <c r="B33" s="9" t="s">
        <v>60</v>
      </c>
      <c r="C33" s="3" t="s">
        <v>61</v>
      </c>
      <c r="D33" s="9" t="s">
        <v>10</v>
      </c>
      <c r="E33" s="24">
        <v>1</v>
      </c>
      <c r="F33" s="25">
        <v>1</v>
      </c>
      <c r="G33" s="11">
        <v>1841805.61</v>
      </c>
      <c r="H33" s="11">
        <f t="shared" si="17"/>
        <v>1841805.61</v>
      </c>
      <c r="I33" s="5">
        <f t="shared" si="17"/>
        <v>1841805.61</v>
      </c>
      <c r="J33" s="10">
        <v>1835000</v>
      </c>
      <c r="K33" s="10">
        <f t="shared" si="18"/>
        <v>1835000</v>
      </c>
      <c r="L33" s="10">
        <f t="shared" si="18"/>
        <v>1835000</v>
      </c>
      <c r="M33" s="10">
        <f t="shared" si="19"/>
        <v>1841805.61</v>
      </c>
      <c r="N33" s="10">
        <f t="shared" si="20"/>
        <v>1841805.61</v>
      </c>
      <c r="O33" s="10">
        <f t="shared" si="21"/>
        <v>1657625.0490000001</v>
      </c>
      <c r="P33" s="10">
        <f t="shared" si="22"/>
        <v>184180.56100000002</v>
      </c>
    </row>
    <row r="34" spans="1:16" ht="122.4" x14ac:dyDescent="0.3">
      <c r="A34" s="1" t="s">
        <v>62</v>
      </c>
      <c r="B34" s="9" t="s">
        <v>63</v>
      </c>
      <c r="C34" s="9" t="s">
        <v>9</v>
      </c>
      <c r="D34" s="9" t="s">
        <v>38</v>
      </c>
      <c r="E34" s="24">
        <v>1</v>
      </c>
      <c r="F34" s="33">
        <v>2.8</v>
      </c>
      <c r="G34" s="11">
        <v>500000</v>
      </c>
      <c r="H34" s="11">
        <f t="shared" si="17"/>
        <v>500000</v>
      </c>
      <c r="I34" s="5">
        <f t="shared" si="17"/>
        <v>1400000</v>
      </c>
      <c r="J34" s="10">
        <v>480000</v>
      </c>
      <c r="K34" s="10">
        <f t="shared" si="18"/>
        <v>480000</v>
      </c>
      <c r="L34" s="10">
        <f t="shared" si="18"/>
        <v>1344000</v>
      </c>
      <c r="M34" s="10">
        <f t="shared" si="19"/>
        <v>500000</v>
      </c>
      <c r="N34" s="10">
        <f t="shared" si="20"/>
        <v>1400000</v>
      </c>
      <c r="O34" s="10">
        <f t="shared" si="21"/>
        <v>1260000</v>
      </c>
      <c r="P34" s="10">
        <f t="shared" si="22"/>
        <v>140000</v>
      </c>
    </row>
    <row r="35" spans="1:16" ht="40.799999999999997" x14ac:dyDescent="0.3">
      <c r="A35" s="1" t="s">
        <v>64</v>
      </c>
      <c r="B35" s="3" t="s">
        <v>65</v>
      </c>
      <c r="C35" s="9" t="s">
        <v>9</v>
      </c>
      <c r="D35" s="9" t="s">
        <v>10</v>
      </c>
      <c r="E35" s="24">
        <v>1</v>
      </c>
      <c r="F35" s="33">
        <v>2.8</v>
      </c>
      <c r="G35" s="11">
        <v>266058</v>
      </c>
      <c r="H35" s="11">
        <f t="shared" si="17"/>
        <v>266058</v>
      </c>
      <c r="I35" s="5">
        <f t="shared" si="17"/>
        <v>744962.39999999991</v>
      </c>
      <c r="J35" s="10">
        <v>265000</v>
      </c>
      <c r="K35" s="10">
        <f t="shared" si="18"/>
        <v>265000</v>
      </c>
      <c r="L35" s="10">
        <f t="shared" si="18"/>
        <v>742000</v>
      </c>
      <c r="M35" s="10">
        <f t="shared" si="19"/>
        <v>266058</v>
      </c>
      <c r="N35" s="10">
        <f t="shared" si="20"/>
        <v>744962.39999999991</v>
      </c>
      <c r="O35" s="10">
        <f t="shared" si="21"/>
        <v>670466.15999999992</v>
      </c>
      <c r="P35" s="10">
        <f t="shared" si="22"/>
        <v>74496.239999999991</v>
      </c>
    </row>
    <row r="36" spans="1:16" x14ac:dyDescent="0.3">
      <c r="A36" s="9"/>
      <c r="B36" s="50" t="s">
        <v>71</v>
      </c>
      <c r="C36" s="50"/>
      <c r="D36" s="50"/>
      <c r="E36" s="50"/>
      <c r="F36" s="50"/>
      <c r="G36" s="10"/>
      <c r="H36" s="14">
        <f>SUM(H30:H35)</f>
        <v>26306129.609999999</v>
      </c>
      <c r="I36" s="14">
        <f>SUM(I30:I35)</f>
        <v>70341912.810000002</v>
      </c>
      <c r="J36" s="14"/>
      <c r="K36" s="14">
        <f t="shared" ref="K36:P36" si="23">SUM(K30:K35)</f>
        <v>26110000</v>
      </c>
      <c r="L36" s="14">
        <f t="shared" si="23"/>
        <v>69805000</v>
      </c>
      <c r="M36" s="14">
        <f t="shared" si="23"/>
        <v>26306129.609999999</v>
      </c>
      <c r="N36" s="14">
        <f t="shared" si="23"/>
        <v>70341912.810000002</v>
      </c>
      <c r="O36" s="14">
        <f t="shared" si="23"/>
        <v>63307721.528999999</v>
      </c>
      <c r="P36" s="14">
        <f t="shared" si="23"/>
        <v>7034191.2810000004</v>
      </c>
    </row>
    <row r="37" spans="1:16" x14ac:dyDescent="0.3">
      <c r="A37" s="12"/>
      <c r="B37" s="48" t="s">
        <v>66</v>
      </c>
      <c r="C37" s="48"/>
      <c r="D37" s="48"/>
      <c r="E37" s="48"/>
      <c r="F37" s="48"/>
      <c r="G37" s="10"/>
      <c r="H37" s="14">
        <f>H36+H28+H19</f>
        <v>97309693.609999999</v>
      </c>
      <c r="I37" s="14">
        <f>I36+I28+I19</f>
        <v>269151892.00999999</v>
      </c>
      <c r="J37" s="14"/>
      <c r="K37" s="14">
        <f t="shared" ref="K37:L37" si="24">K36+K28+K19</f>
        <v>96632256</v>
      </c>
      <c r="L37" s="14">
        <f t="shared" si="24"/>
        <v>267267316.80000001</v>
      </c>
      <c r="M37" s="14">
        <f t="shared" ref="M37" si="25">M36+M28+M19</f>
        <v>97309693.609999999</v>
      </c>
      <c r="N37" s="14">
        <f>N36+N28+N19-0.01</f>
        <v>269151892</v>
      </c>
      <c r="O37" s="14">
        <f>O36+O28+O19-0.01</f>
        <v>242236702.79899999</v>
      </c>
      <c r="P37" s="14">
        <f>P36+P28+P19</f>
        <v>26915189.201000001</v>
      </c>
    </row>
    <row r="38" spans="1:16" x14ac:dyDescent="0.3">
      <c r="A38" s="15"/>
      <c r="B38" s="15"/>
      <c r="C38" s="15"/>
      <c r="D38" s="15"/>
      <c r="E38" s="15"/>
      <c r="F38" s="15"/>
      <c r="G38" s="16"/>
      <c r="H38" s="16"/>
      <c r="I38" s="17"/>
      <c r="J38" s="18"/>
      <c r="K38" s="18"/>
      <c r="L38" s="18"/>
      <c r="M38" s="18"/>
      <c r="N38" s="18"/>
      <c r="O38" s="18"/>
      <c r="P38" s="18"/>
    </row>
    <row r="39" spans="1:16" x14ac:dyDescent="0.3">
      <c r="A39" s="20"/>
      <c r="B39" s="15"/>
      <c r="C39" s="20"/>
      <c r="D39" s="15"/>
      <c r="E39" s="15"/>
      <c r="F39" s="15"/>
      <c r="G39" s="15"/>
      <c r="H39" s="15"/>
      <c r="I39" s="19"/>
      <c r="J39" s="15"/>
      <c r="K39" s="15"/>
      <c r="L39" s="15"/>
      <c r="M39" s="15"/>
      <c r="N39" s="19"/>
      <c r="O39" s="15"/>
      <c r="P39" s="15"/>
    </row>
    <row r="40" spans="1:16" ht="50.4" customHeight="1" x14ac:dyDescent="0.3">
      <c r="A40" s="42" t="s">
        <v>90</v>
      </c>
      <c r="B40" s="43"/>
      <c r="C40" s="43"/>
      <c r="D40" s="43"/>
      <c r="E40" s="43"/>
      <c r="F40" s="43"/>
      <c r="G40" s="43"/>
      <c r="H40" s="43"/>
      <c r="I40" s="43"/>
      <c r="J40" s="43"/>
      <c r="K40" s="43"/>
      <c r="L40" s="43"/>
      <c r="M40" s="43"/>
      <c r="N40" s="43"/>
      <c r="O40" s="43"/>
      <c r="P40" s="43"/>
    </row>
    <row r="44" spans="1:16" x14ac:dyDescent="0.3">
      <c r="N44" s="37"/>
    </row>
    <row r="46" spans="1:16" ht="13.8" x14ac:dyDescent="0.3">
      <c r="A46" s="31" t="s">
        <v>82</v>
      </c>
    </row>
    <row r="47" spans="1:16" ht="13.8" x14ac:dyDescent="0.3">
      <c r="A47" s="44" t="s">
        <v>83</v>
      </c>
      <c r="B47" s="44"/>
      <c r="C47" s="44"/>
    </row>
    <row r="48" spans="1:16" ht="13.8" x14ac:dyDescent="0.3">
      <c r="A48" s="32" t="s">
        <v>84</v>
      </c>
    </row>
    <row r="49" spans="1:1" ht="13.8" x14ac:dyDescent="0.3">
      <c r="A49" s="36" t="s">
        <v>88</v>
      </c>
    </row>
  </sheetData>
  <mergeCells count="22">
    <mergeCell ref="A40:P40"/>
    <mergeCell ref="A47:C47"/>
    <mergeCell ref="M1:P1"/>
    <mergeCell ref="A1:L1"/>
    <mergeCell ref="E4:E5"/>
    <mergeCell ref="F4:F5"/>
    <mergeCell ref="G4:I4"/>
    <mergeCell ref="J4:L4"/>
    <mergeCell ref="M4:N4"/>
    <mergeCell ref="B37:F37"/>
    <mergeCell ref="A2:P2"/>
    <mergeCell ref="B28:G28"/>
    <mergeCell ref="B36:F36"/>
    <mergeCell ref="A3:P3"/>
    <mergeCell ref="B6:E6"/>
    <mergeCell ref="B19:E19"/>
    <mergeCell ref="B20:E20"/>
    <mergeCell ref="B29:E29"/>
    <mergeCell ref="A4:A5"/>
    <mergeCell ref="B4:B5"/>
    <mergeCell ref="C4:C5"/>
    <mergeCell ref="D4:D5"/>
  </mergeCells>
  <printOptions horizontalCentered="1"/>
  <pageMargins left="0.11811023622047245" right="0.11811023622047245" top="0.74803149606299213" bottom="0.31496062992125984" header="0.31496062992125984" footer="0.31496062992125984"/>
  <pageSetup paperSize="180" scale="85" orientation="landscape" r:id="rId1"/>
  <rowBreaks count="1" manualBreakCount="1">
    <brk id="27" max="15" man="1"/>
  </rowBreaks>
  <ignoredErrors>
    <ignoredError sqref="A6 A13:A15 A17:A18 A20"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David Enrique Tapia Narvàez</cp:lastModifiedBy>
  <cp:lastPrinted>2026-09-22T19:26:11Z</cp:lastPrinted>
  <dcterms:created xsi:type="dcterms:W3CDTF">2015-06-05T18:19:34Z</dcterms:created>
  <dcterms:modified xsi:type="dcterms:W3CDTF">2026-09-22T19:28:51Z</dcterms:modified>
</cp:coreProperties>
</file>