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COYAIMA\IET JUAN LOZANO SANCHEZ\8. Soportes Precontractuales RC - Obra\Documentos para Publicar\"/>
    </mc:Choice>
  </mc:AlternateContent>
  <xr:revisionPtr revIDLastSave="0" documentId="13_ncr:1_{2994734E-898E-493C-912E-2934A92D5DA5}" xr6:coauthVersionLast="47" xr6:coauthVersionMax="47" xr10:uidLastSave="{00000000-0000-0000-0000-000000000000}"/>
  <bookViews>
    <workbookView xWindow="-110" yWindow="-110" windowWidth="19420" windowHeight="10300" tabRatio="690" xr2:uid="{00000000-000D-0000-FFFF-FFFF00000000}"/>
  </bookViews>
  <sheets>
    <sheet name="PRESUPUESTO OFICIAL" sheetId="1" r:id="rId1"/>
    <sheet name="MEMORIA CAN." sheetId="2" r:id="rId2"/>
    <sheet name="APU" sheetId="3" r:id="rId3"/>
    <sheet name="MDO" sheetId="5" r:id="rId4"/>
    <sheet name="AIU" sheetId="4" r:id="rId5"/>
    <sheet name="CRONOGRAMA" sheetId="6" r:id="rId6"/>
    <sheet name="ANEXO 5 - OFERTA ECONÓMICA" sheetId="7" r:id="rId7"/>
  </sheets>
  <externalReferences>
    <externalReference r:id="rId8"/>
  </externalReferences>
  <definedNames>
    <definedName name="_____CHD445">#REF!</definedName>
    <definedName name="_____TP10">#REF!</definedName>
    <definedName name="_REC1">"Rectángulo 31"</definedName>
    <definedName name="acpm">5000</definedName>
    <definedName name="ConseqCat">0</definedName>
    <definedName name="ConseqForMitRisk">3</definedName>
    <definedName name="Estimate_Factor">1</definedName>
    <definedName name="GKJDGDIJZ">"Imagen 3"</definedName>
    <definedName name="Last_Row">#N/A</definedName>
    <definedName name="OnceThru">0</definedName>
    <definedName name="Payment_Needed">"Pago necesario"</definedName>
    <definedName name="PRINT_TITLES_MI">#N/A</definedName>
    <definedName name="ProbRange">0</definedName>
    <definedName name="ProbRangeMit">0</definedName>
    <definedName name="Reimbursement">"Reembolso"</definedName>
    <definedName name="TotalGastosMensuales">SUM([1]!tblGastos[Cantidad])</definedName>
    <definedName name="TotalGastosMensuales_1">SUM([1]!tblGastos[Cantidad])</definedName>
    <definedName name="TotalGastosMensuales_2">SUM([1]!tblGastos[Cantidad])</definedName>
    <definedName name="TotalGastosMensuales_3">SUM([1]!tblGastos[Cantidad])</definedName>
    <definedName name="TotalIngresosMensuales">SUM([1]!tblIngresos[Cantidad])</definedName>
    <definedName name="TotalIngresosMensuales_1">SUM([1]!tblIngresos[Cantidad])</definedName>
    <definedName name="TotalIngresosMensuales_2">SUM([1]!tblIngresos[Cantidad])</definedName>
    <definedName name="TotalIngresosMensuales_3">SUM([1]!tblIngresos[Cantidad])</definedName>
    <definedName name="UFrm2InUse">1</definedName>
    <definedName name="uv">375000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8" i="7" l="1"/>
  <c r="G37" i="7"/>
  <c r="G36" i="7"/>
  <c r="G35" i="7"/>
  <c r="F28" i="7"/>
  <c r="F27" i="7"/>
  <c r="F25" i="7"/>
  <c r="F24" i="7"/>
  <c r="F23" i="7"/>
  <c r="F22" i="7"/>
  <c r="F20" i="7"/>
  <c r="F19" i="7"/>
  <c r="F18" i="7"/>
  <c r="D18" i="7"/>
  <c r="F17" i="7"/>
  <c r="F16" i="7"/>
  <c r="F14" i="7"/>
  <c r="F13" i="7"/>
  <c r="F12" i="7"/>
  <c r="F10" i="7"/>
  <c r="F9" i="7"/>
  <c r="F8" i="7"/>
  <c r="F7" i="7"/>
  <c r="I963" i="3"/>
  <c r="H40" i="1"/>
  <c r="I773" i="3"/>
  <c r="I778" i="3" s="1"/>
  <c r="I766" i="3"/>
  <c r="I769" i="3" s="1"/>
  <c r="D925" i="3"/>
  <c r="C925" i="3"/>
  <c r="G959" i="3"/>
  <c r="I959" i="3" s="1"/>
  <c r="I961" i="3" s="1"/>
  <c r="I931" i="3"/>
  <c r="I930" i="3"/>
  <c r="I929" i="3"/>
  <c r="I939" i="3" s="1"/>
  <c r="F28" i="1"/>
  <c r="K301" i="2"/>
  <c r="F300" i="2"/>
  <c r="D300" i="2"/>
  <c r="D811" i="3"/>
  <c r="C811" i="3"/>
  <c r="G845" i="3"/>
  <c r="I845" i="3" s="1"/>
  <c r="I847" i="3" s="1"/>
  <c r="I849" i="3" s="1"/>
  <c r="G25" i="1" s="1"/>
  <c r="F25" i="1"/>
  <c r="H25" i="1" s="1"/>
  <c r="K34" i="2"/>
  <c r="K33" i="2"/>
  <c r="K11" i="2"/>
  <c r="K9" i="2"/>
  <c r="G28" i="1" l="1"/>
  <c r="H28" i="1" s="1"/>
  <c r="G7" i="4"/>
  <c r="G6" i="4" s="1"/>
  <c r="F22" i="1"/>
  <c r="D868" i="3"/>
  <c r="C868" i="3"/>
  <c r="G902" i="3"/>
  <c r="I902" i="3" s="1"/>
  <c r="I904" i="3" s="1"/>
  <c r="I874" i="3"/>
  <c r="I873" i="3"/>
  <c r="I872" i="3"/>
  <c r="I882" i="3" s="1"/>
  <c r="I906" i="3" s="1"/>
  <c r="G27" i="1" s="1"/>
  <c r="K129" i="2"/>
  <c r="I596" i="3"/>
  <c r="I595" i="3"/>
  <c r="D590" i="3"/>
  <c r="C590" i="3"/>
  <c r="G622" i="3"/>
  <c r="I622" i="3" s="1"/>
  <c r="I624" i="3" s="1"/>
  <c r="I594" i="3"/>
  <c r="K136" i="2"/>
  <c r="I541" i="3"/>
  <c r="I548" i="3" s="1"/>
  <c r="D537" i="3"/>
  <c r="C481" i="3"/>
  <c r="G510" i="3"/>
  <c r="I510" i="3" s="1"/>
  <c r="I512" i="3" s="1"/>
  <c r="I485" i="3"/>
  <c r="I492" i="3" s="1"/>
  <c r="I427" i="3"/>
  <c r="I434" i="3" s="1"/>
  <c r="D317" i="3"/>
  <c r="C317" i="3"/>
  <c r="I157" i="3"/>
  <c r="I375" i="3"/>
  <c r="I382" i="3" s="1"/>
  <c r="G346" i="3"/>
  <c r="I346" i="3" s="1"/>
  <c r="I348" i="3" s="1"/>
  <c r="I329" i="3"/>
  <c r="I334" i="3" s="1"/>
  <c r="I322" i="3"/>
  <c r="I321" i="3"/>
  <c r="I325" i="3" s="1"/>
  <c r="I215" i="3"/>
  <c r="I222" i="3" s="1"/>
  <c r="D211" i="3"/>
  <c r="C211" i="3"/>
  <c r="G243" i="3"/>
  <c r="I243" i="3" s="1"/>
  <c r="I245" i="3" s="1"/>
  <c r="C153" i="3"/>
  <c r="C105" i="3"/>
  <c r="G130" i="3"/>
  <c r="I130" i="3" s="1"/>
  <c r="I132" i="3" s="1"/>
  <c r="I134" i="3" s="1"/>
  <c r="G9" i="1" s="1"/>
  <c r="D3" i="5"/>
  <c r="G144" i="2"/>
  <c r="K144" i="2" s="1"/>
  <c r="K142" i="2"/>
  <c r="K141" i="2"/>
  <c r="K140" i="2"/>
  <c r="K139" i="2"/>
  <c r="K138" i="2"/>
  <c r="K137" i="2"/>
  <c r="K134" i="2"/>
  <c r="K132" i="2"/>
  <c r="K131" i="2"/>
  <c r="K128" i="2"/>
  <c r="K127" i="2"/>
  <c r="K126" i="2"/>
  <c r="K124" i="2"/>
  <c r="K122" i="2"/>
  <c r="K120" i="2"/>
  <c r="K119" i="2"/>
  <c r="K117" i="2"/>
  <c r="K116" i="2"/>
  <c r="K114" i="2"/>
  <c r="K113" i="2"/>
  <c r="I111" i="2"/>
  <c r="G111" i="2"/>
  <c r="I110" i="2"/>
  <c r="G110" i="2"/>
  <c r="G104" i="2"/>
  <c r="K104" i="2" s="1"/>
  <c r="K297" i="2"/>
  <c r="F296" i="2" s="1"/>
  <c r="F27" i="1" s="1"/>
  <c r="K100" i="2"/>
  <c r="K102" i="2"/>
  <c r="K101" i="2"/>
  <c r="K99" i="2"/>
  <c r="K98" i="2"/>
  <c r="K97" i="2"/>
  <c r="K96" i="2"/>
  <c r="D18" i="1"/>
  <c r="D481" i="3" s="1"/>
  <c r="C762" i="3"/>
  <c r="K274" i="2"/>
  <c r="K273" i="2"/>
  <c r="K272" i="2"/>
  <c r="K271" i="2"/>
  <c r="C651" i="3"/>
  <c r="K238" i="2"/>
  <c r="K236" i="2"/>
  <c r="K235" i="2"/>
  <c r="K233" i="2"/>
  <c r="G231" i="2"/>
  <c r="K231" i="2" s="1"/>
  <c r="K229" i="2"/>
  <c r="K226" i="2"/>
  <c r="K224" i="2"/>
  <c r="K223" i="2"/>
  <c r="K222" i="2"/>
  <c r="K221" i="2"/>
  <c r="K94" i="2"/>
  <c r="K92" i="2"/>
  <c r="K91" i="2"/>
  <c r="K88" i="2"/>
  <c r="K87" i="2"/>
  <c r="K86" i="2"/>
  <c r="K84" i="2"/>
  <c r="K82" i="2"/>
  <c r="K80" i="2"/>
  <c r="K79" i="2"/>
  <c r="K77" i="2"/>
  <c r="K76" i="2"/>
  <c r="K74" i="2"/>
  <c r="K73" i="2"/>
  <c r="I71" i="2"/>
  <c r="G71" i="2"/>
  <c r="I70" i="2"/>
  <c r="G70" i="2"/>
  <c r="K269" i="2"/>
  <c r="K270" i="2"/>
  <c r="K263" i="2"/>
  <c r="K261" i="2"/>
  <c r="K260" i="2"/>
  <c r="K258" i="2"/>
  <c r="G256" i="2"/>
  <c r="K256" i="2" s="1"/>
  <c r="K254" i="2"/>
  <c r="K251" i="2"/>
  <c r="K249" i="2"/>
  <c r="K248" i="2"/>
  <c r="K247" i="2"/>
  <c r="K246" i="2"/>
  <c r="C423" i="3"/>
  <c r="K214" i="2"/>
  <c r="K211" i="2"/>
  <c r="K210" i="2"/>
  <c r="K209" i="2"/>
  <c r="K205" i="2"/>
  <c r="K204" i="2"/>
  <c r="K202" i="2"/>
  <c r="K201" i="2"/>
  <c r="K200" i="2"/>
  <c r="K199" i="2"/>
  <c r="G197" i="2"/>
  <c r="K197" i="2" s="1"/>
  <c r="K186" i="2"/>
  <c r="K183" i="2"/>
  <c r="K182" i="2"/>
  <c r="K181" i="2"/>
  <c r="K177" i="2"/>
  <c r="K176" i="2"/>
  <c r="K174" i="2"/>
  <c r="K173" i="2"/>
  <c r="K172" i="2"/>
  <c r="K171" i="2"/>
  <c r="G169" i="2"/>
  <c r="K169" i="2" s="1"/>
  <c r="K61" i="2"/>
  <c r="K60" i="2"/>
  <c r="K59" i="2"/>
  <c r="K55" i="2"/>
  <c r="K54" i="2"/>
  <c r="K52" i="2"/>
  <c r="K51" i="2"/>
  <c r="K50" i="2"/>
  <c r="K49" i="2"/>
  <c r="G47" i="2"/>
  <c r="K47" i="2" s="1"/>
  <c r="K64" i="2"/>
  <c r="D69" i="2"/>
  <c r="K158" i="2"/>
  <c r="K156" i="2"/>
  <c r="K154" i="2"/>
  <c r="K153" i="2"/>
  <c r="K151" i="2"/>
  <c r="K150" i="2"/>
  <c r="K37" i="2"/>
  <c r="K39" i="2" s="1"/>
  <c r="K26" i="2"/>
  <c r="K18" i="2"/>
  <c r="K45" i="2"/>
  <c r="K43" i="2"/>
  <c r="K15" i="2"/>
  <c r="K7" i="2"/>
  <c r="K25" i="2"/>
  <c r="K24" i="2"/>
  <c r="D6" i="5"/>
  <c r="D5" i="5"/>
  <c r="D4" i="5"/>
  <c r="G790" i="3"/>
  <c r="I790" i="3" s="1"/>
  <c r="I792" i="3" s="1"/>
  <c r="I794" i="3" s="1"/>
  <c r="G739" i="3"/>
  <c r="I739" i="3" s="1"/>
  <c r="I741" i="3" s="1"/>
  <c r="I743" i="3" s="1"/>
  <c r="G23" i="1" s="1"/>
  <c r="G682" i="3"/>
  <c r="I682" i="3" s="1"/>
  <c r="I684" i="3" s="1"/>
  <c r="I686" i="3" s="1"/>
  <c r="G22" i="1" s="1"/>
  <c r="G569" i="3"/>
  <c r="I569" i="3" s="1"/>
  <c r="I571" i="3" s="1"/>
  <c r="G455" i="3"/>
  <c r="I455" i="3" s="1"/>
  <c r="I457" i="3" s="1"/>
  <c r="G400" i="3"/>
  <c r="I400" i="3" s="1"/>
  <c r="I402" i="3" s="1"/>
  <c r="G297" i="3"/>
  <c r="I297" i="3" s="1"/>
  <c r="I299" i="3" s="1"/>
  <c r="I301" i="3" s="1"/>
  <c r="G13" i="1" s="1"/>
  <c r="G185" i="3"/>
  <c r="I185" i="3" s="1"/>
  <c r="I187" i="3" s="1"/>
  <c r="I158" i="3"/>
  <c r="G83" i="3"/>
  <c r="I83" i="3" s="1"/>
  <c r="I85" i="3" s="1"/>
  <c r="I67" i="3"/>
  <c r="I72" i="3" s="1"/>
  <c r="C55" i="3"/>
  <c r="G32" i="3"/>
  <c r="I32" i="3" s="1"/>
  <c r="I34" i="3" s="1"/>
  <c r="I17" i="3"/>
  <c r="I21" i="3" s="1"/>
  <c r="D5" i="3"/>
  <c r="C5" i="3"/>
  <c r="C22" i="2"/>
  <c r="B22" i="2"/>
  <c r="C4" i="2"/>
  <c r="G37" i="1"/>
  <c r="G36" i="1"/>
  <c r="F24" i="1"/>
  <c r="F23" i="1"/>
  <c r="C709" i="3"/>
  <c r="C537" i="3"/>
  <c r="C265" i="3"/>
  <c r="H23" i="1" l="1"/>
  <c r="K19" i="2"/>
  <c r="H27" i="1"/>
  <c r="I514" i="3"/>
  <c r="G18" i="1" s="1"/>
  <c r="H22" i="1"/>
  <c r="K70" i="2"/>
  <c r="K111" i="2"/>
  <c r="K110" i="2"/>
  <c r="I601" i="3"/>
  <c r="I626" i="3" s="1"/>
  <c r="G20" i="1" s="1"/>
  <c r="K276" i="2"/>
  <c r="F268" i="2"/>
  <c r="F20" i="1" s="1"/>
  <c r="H20" i="1" s="1"/>
  <c r="K146" i="2"/>
  <c r="F109" i="2" s="1"/>
  <c r="K240" i="2"/>
  <c r="F219" i="2" s="1"/>
  <c r="F18" i="1" s="1"/>
  <c r="I350" i="3"/>
  <c r="G14" i="1" s="1"/>
  <c r="G24" i="1"/>
  <c r="H24" i="1" s="1"/>
  <c r="I573" i="3"/>
  <c r="G19" i="1" s="1"/>
  <c r="I459" i="3"/>
  <c r="G17" i="1" s="1"/>
  <c r="I165" i="3"/>
  <c r="I189" i="3" s="1"/>
  <c r="G10" i="1" s="1"/>
  <c r="I404" i="3"/>
  <c r="G16" i="1" s="1"/>
  <c r="I247" i="3"/>
  <c r="G12" i="1" s="1"/>
  <c r="I87" i="3"/>
  <c r="G8" i="1" s="1"/>
  <c r="I36" i="3"/>
  <c r="G7" i="1" s="1"/>
  <c r="K71" i="2"/>
  <c r="K106" i="2" s="1"/>
  <c r="F69" i="2" s="1"/>
  <c r="K265" i="2"/>
  <c r="F244" i="2" s="1"/>
  <c r="F19" i="1" s="1"/>
  <c r="H19" i="1" s="1"/>
  <c r="K216" i="2"/>
  <c r="F191" i="2" s="1"/>
  <c r="F17" i="1" s="1"/>
  <c r="H17" i="1" s="1"/>
  <c r="K188" i="2"/>
  <c r="F163" i="2" s="1"/>
  <c r="K66" i="2"/>
  <c r="F42" i="2" s="1"/>
  <c r="K160" i="2"/>
  <c r="F149" i="2" s="1"/>
  <c r="F14" i="1" s="1"/>
  <c r="H14" i="1" s="1"/>
  <c r="F31" i="2"/>
  <c r="F9" i="1" s="1"/>
  <c r="H9" i="1" s="1"/>
  <c r="K28" i="2"/>
  <c r="F22" i="2" s="1"/>
  <c r="F8" i="1" s="1"/>
  <c r="H8" i="1" l="1"/>
  <c r="H18" i="1"/>
  <c r="F4" i="2"/>
  <c r="F7" i="1" s="1"/>
  <c r="H7" i="1" s="1"/>
  <c r="F12" i="1"/>
  <c r="H12" i="1" s="1"/>
  <c r="F10" i="1"/>
  <c r="H10" i="1" s="1"/>
  <c r="F16" i="1"/>
  <c r="H16" i="1" s="1"/>
  <c r="F13" i="1" l="1"/>
  <c r="H13" i="1" s="1"/>
  <c r="H30" i="1" l="1"/>
  <c r="H33" i="1" s="1"/>
  <c r="H4" i="4" l="1"/>
  <c r="H37" i="1"/>
  <c r="H36" i="1"/>
  <c r="D12" i="4"/>
  <c r="D15" i="4"/>
  <c r="G15" i="4" s="1"/>
  <c r="H6" i="4"/>
  <c r="D14" i="4"/>
  <c r="D10" i="4"/>
  <c r="G10" i="4" s="1"/>
  <c r="D13" i="4"/>
  <c r="D11" i="4"/>
  <c r="G11" i="4" s="1"/>
  <c r="G12" i="4"/>
  <c r="G13" i="4"/>
  <c r="G14" i="4"/>
  <c r="G9" i="4" l="1"/>
  <c r="H9" i="4" s="1"/>
  <c r="H16" i="4" s="1"/>
  <c r="H19" i="4" s="1"/>
  <c r="G38" i="1" s="1"/>
  <c r="C371" i="3"/>
  <c r="D191" i="2"/>
  <c r="G35" i="1" l="1"/>
  <c r="H35" i="1" s="1"/>
  <c r="H38" i="1" s="1"/>
</calcChain>
</file>

<file path=xl/sharedStrings.xml><?xml version="1.0" encoding="utf-8"?>
<sst xmlns="http://schemas.openxmlformats.org/spreadsheetml/2006/main" count="1333" uniqueCount="216">
  <si>
    <t>PRESUPUESTO OFICIAL</t>
  </si>
  <si>
    <t>CAP. 1</t>
  </si>
  <si>
    <t xml:space="preserve">INICIALES </t>
  </si>
  <si>
    <t>Demolición placa en concreto e=0,10</t>
  </si>
  <si>
    <t>m2</t>
  </si>
  <si>
    <t>Demolición muro</t>
  </si>
  <si>
    <t>Placa de contrapiso E=0,07 m en concreto f'c=210 Kg/cm2</t>
  </si>
  <si>
    <t>Excavación manual en material común h=0.0-2.0 m</t>
  </si>
  <si>
    <t>m3</t>
  </si>
  <si>
    <t>PINTURAS</t>
  </si>
  <si>
    <t>Suministro e Instalación de Vinilo tipo I a 3 manos</t>
  </si>
  <si>
    <t xml:space="preserve">ALISTADOS, MUROS ENCHAPE </t>
  </si>
  <si>
    <t>Alistado de piso con mortero 1:4 afinado e= 0,02 m</t>
  </si>
  <si>
    <t xml:space="preserve">Suministro e instalación de piso cerámica </t>
  </si>
  <si>
    <t xml:space="preserve">INSTALACIÓN DE TUBERIA PRESIÓN Y TANQUE </t>
  </si>
  <si>
    <t xml:space="preserve">Puntos de agua fría PVC-P D=1/2" </t>
  </si>
  <si>
    <t>und</t>
  </si>
  <si>
    <t>Suministro e Instalación de tubería PVC-P D=1/2" RDE  13.5 US</t>
  </si>
  <si>
    <t>m</t>
  </si>
  <si>
    <t>COSTOS DIRECTOS =</t>
  </si>
  <si>
    <t xml:space="preserve">COSTOS INDIRECTOS </t>
  </si>
  <si>
    <t xml:space="preserve">ADMINISTRACIÓN </t>
  </si>
  <si>
    <t xml:space="preserve">IMPREVISTOS </t>
  </si>
  <si>
    <t>UTILIDAD</t>
  </si>
  <si>
    <t>AIU</t>
  </si>
  <si>
    <t>TOTAL=</t>
  </si>
  <si>
    <t>LARGO</t>
  </si>
  <si>
    <t xml:space="preserve">ANCHO </t>
  </si>
  <si>
    <t xml:space="preserve">ALTURA </t>
  </si>
  <si>
    <t xml:space="preserve">CANTIDAD </t>
  </si>
  <si>
    <t>TOTAL</t>
  </si>
  <si>
    <t>ANÁLISIS DE PRECIOS UNITARIOS</t>
  </si>
  <si>
    <t xml:space="preserve">ACTIVIDAD:  </t>
  </si>
  <si>
    <t>UNIDAD:</t>
  </si>
  <si>
    <t>1. MATERIALES</t>
  </si>
  <si>
    <t>DESCRIPCIÓN</t>
  </si>
  <si>
    <t>UNIDAD</t>
  </si>
  <si>
    <t>CANTIDAD</t>
  </si>
  <si>
    <t>V/UNITARIO</t>
  </si>
  <si>
    <t>V/TOTAL</t>
  </si>
  <si>
    <t>SUBTOTAL</t>
  </si>
  <si>
    <t>2.HERRAMIENTA, MAQUINARIA Y EQUIPO</t>
  </si>
  <si>
    <t>Rendimiento</t>
  </si>
  <si>
    <t xml:space="preserve">Herramienta Menor </t>
  </si>
  <si>
    <t>% M.O</t>
  </si>
  <si>
    <t xml:space="preserve">taladro demoledor </t>
  </si>
  <si>
    <t>dia</t>
  </si>
  <si>
    <t>3. TRANSPORTE</t>
  </si>
  <si>
    <t xml:space="preserve">Retiro de sobrantes </t>
  </si>
  <si>
    <t>4. MANO DE OBRA</t>
  </si>
  <si>
    <t>NUM</t>
  </si>
  <si>
    <t>Factor Prestacional</t>
  </si>
  <si>
    <t>JORNAL</t>
  </si>
  <si>
    <t>Cuadrilla 4: 1 Ofc. + 3 Ayud.</t>
  </si>
  <si>
    <t>DÍA</t>
  </si>
  <si>
    <t>COSTOS DIRECTOS</t>
  </si>
  <si>
    <t>5. COSTOS INDIRECTOS</t>
  </si>
  <si>
    <t>DESCRIPCION</t>
  </si>
  <si>
    <t>Porcentaje</t>
  </si>
  <si>
    <t>Valor Sub- Total</t>
  </si>
  <si>
    <t>ADMINISTRACION</t>
  </si>
  <si>
    <t>COSTOS INDIRECTOS</t>
  </si>
  <si>
    <t>Precio Unitario Total Aproximado al Peso $</t>
  </si>
  <si>
    <t>EDWIN SARTA ANDRADE</t>
  </si>
  <si>
    <t xml:space="preserve">CC 1106394108 </t>
  </si>
  <si>
    <t>concreto f'c=210 Kg/cm2 (3000 psi)</t>
  </si>
  <si>
    <t>malla electrosoldada 5mm 0,15X0,15</t>
  </si>
  <si>
    <t>Tabla burra 0,30x3,0 m</t>
  </si>
  <si>
    <t>Puntilla 2 1/2"</t>
  </si>
  <si>
    <t>lb</t>
  </si>
  <si>
    <t>Herramienta Menor</t>
  </si>
  <si>
    <t>Kilometros</t>
  </si>
  <si>
    <t>Cuadrilla 4: 1 Ofc. + 2 Ayud.</t>
  </si>
  <si>
    <t>C.C. 1106394108</t>
  </si>
  <si>
    <t xml:space="preserve">Cuadrilla 2: 2 Ayudantes </t>
  </si>
  <si>
    <t>Vinilo Tipo I</t>
  </si>
  <si>
    <t>galon</t>
  </si>
  <si>
    <t>Cuadrilla 3: 1 Ofc. + 1 Ayud.</t>
  </si>
  <si>
    <t xml:space="preserve">Mortero 1:4 </t>
  </si>
  <si>
    <t>Desperdicio</t>
  </si>
  <si>
    <t>%</t>
  </si>
  <si>
    <t>%M.O</t>
  </si>
  <si>
    <t xml:space="preserve">Piso ceramica </t>
  </si>
  <si>
    <t>M2</t>
  </si>
  <si>
    <t>Pegaenchape</t>
  </si>
  <si>
    <t>KG</t>
  </si>
  <si>
    <t>Boquilla 2 kg</t>
  </si>
  <si>
    <t>kg</t>
  </si>
  <si>
    <t>Pared ceramica</t>
  </si>
  <si>
    <t>Adaptador macho 1/2" pvc presión</t>
  </si>
  <si>
    <t>UND</t>
  </si>
  <si>
    <t>Codo de 1/2" x 90°  PVC</t>
  </si>
  <si>
    <t xml:space="preserve">Soldadura PVC </t>
  </si>
  <si>
    <t>1/4 GAL</t>
  </si>
  <si>
    <t>Tuberia 1/2" RDE 13.5 Union Soldada x ML</t>
  </si>
  <si>
    <t>ML</t>
  </si>
  <si>
    <t>Limpiador para tubería PVC 1/4" Galon</t>
  </si>
  <si>
    <t>ml</t>
  </si>
  <si>
    <t xml:space="preserve">cheque galvanizado de 1" </t>
  </si>
  <si>
    <t>griferia tanque 1" - valvula cierre tanque elevado</t>
  </si>
  <si>
    <t>CALCULO DEL AIU</t>
  </si>
  <si>
    <t>CONCEPTO</t>
  </si>
  <si>
    <t>V.M./CON PRESTACIONES</t>
  </si>
  <si>
    <t>DEDICACIÓN</t>
  </si>
  <si>
    <t>DURACIÓN DE LA OBRA (Meses)</t>
  </si>
  <si>
    <t>V. PARCIAL</t>
  </si>
  <si>
    <t>COSTO DIRECTO</t>
  </si>
  <si>
    <t>ADMINISTRACIÓN</t>
  </si>
  <si>
    <t>SALARIOS PERSONAL DE OBRA</t>
  </si>
  <si>
    <t>Residente de Obra</t>
  </si>
  <si>
    <t>GASTOS DE LEGALIZACIÓN E IMPUESTOS</t>
  </si>
  <si>
    <t>Estampillas  Departamentales</t>
  </si>
  <si>
    <t>Poliza Unica de Cumplimiento</t>
  </si>
  <si>
    <t xml:space="preserve">Retefuente </t>
  </si>
  <si>
    <t>ICA</t>
  </si>
  <si>
    <t>A</t>
  </si>
  <si>
    <t>I</t>
  </si>
  <si>
    <t>IMPREVISTOS</t>
  </si>
  <si>
    <t>U</t>
  </si>
  <si>
    <t>MANO DE OBRA</t>
  </si>
  <si>
    <t>PERSONAL</t>
  </si>
  <si>
    <t>CANT</t>
  </si>
  <si>
    <t>SALARIO</t>
  </si>
  <si>
    <t>JORNAL (dÍa)</t>
  </si>
  <si>
    <t xml:space="preserve">Residente de Obra </t>
  </si>
  <si>
    <t>Soldador</t>
  </si>
  <si>
    <t>Oficial</t>
  </si>
  <si>
    <t>Ayudante</t>
  </si>
  <si>
    <t>Prestaciones</t>
  </si>
  <si>
    <t>PROGRAMA DE ACTIVIDADES</t>
  </si>
  <si>
    <t xml:space="preserve">Suministro e instalacion de estuco </t>
  </si>
  <si>
    <t xml:space="preserve">MESONES </t>
  </si>
  <si>
    <t xml:space="preserve">Anden </t>
  </si>
  <si>
    <t xml:space="preserve">tuberia hasta el tanque </t>
  </si>
  <si>
    <t xml:space="preserve">anden tuberia tanque </t>
  </si>
  <si>
    <t xml:space="preserve">Demolición muro para tubo tanque </t>
  </si>
  <si>
    <t xml:space="preserve">fachada </t>
  </si>
  <si>
    <t>muro trasero</t>
  </si>
  <si>
    <t xml:space="preserve">lateral izquierdo </t>
  </si>
  <si>
    <t>lateral derecho</t>
  </si>
  <si>
    <t xml:space="preserve">vano ventana frente </t>
  </si>
  <si>
    <t xml:space="preserve">vano claraboyas frente </t>
  </si>
  <si>
    <t>vano claraboyas costado izquierdo</t>
  </si>
  <si>
    <t xml:space="preserve">vano puerta frente </t>
  </si>
  <si>
    <t>vano ventanas traseras</t>
  </si>
  <si>
    <t>Suministro e Instalación de pintura esmalte</t>
  </si>
  <si>
    <t>placa para aparato</t>
  </si>
  <si>
    <t xml:space="preserve">salon </t>
  </si>
  <si>
    <t xml:space="preserve">vano col. </t>
  </si>
  <si>
    <t xml:space="preserve">vano muro </t>
  </si>
  <si>
    <t xml:space="preserve">vano muros meson costado derecho </t>
  </si>
  <si>
    <t>mesones centrales</t>
  </si>
  <si>
    <t xml:space="preserve">Suministro e instalación ceramica muros y meson </t>
  </si>
  <si>
    <t>meson costado derecho</t>
  </si>
  <si>
    <t xml:space="preserve">perimetro salon </t>
  </si>
  <si>
    <t xml:space="preserve">vano perimetro salon guardaescoba </t>
  </si>
  <si>
    <t xml:space="preserve">Guardaescoba </t>
  </si>
  <si>
    <t xml:space="preserve"> </t>
  </si>
  <si>
    <t xml:space="preserve">guardaescoba </t>
  </si>
  <si>
    <t>ESTRUCTURA METALICA</t>
  </si>
  <si>
    <t xml:space="preserve">Alistado de muro ceramica muros y meson </t>
  </si>
  <si>
    <t xml:space="preserve">vano columna </t>
  </si>
  <si>
    <t xml:space="preserve">Parte superior </t>
  </si>
  <si>
    <t>CAP 2</t>
  </si>
  <si>
    <t>CAP 3</t>
  </si>
  <si>
    <t>CAP 4</t>
  </si>
  <si>
    <t>CAP 5</t>
  </si>
  <si>
    <t xml:space="preserve">Marcos en lamina claravoyas </t>
  </si>
  <si>
    <t xml:space="preserve">Marcosen lamina claravoyas </t>
  </si>
  <si>
    <t>viga centro</t>
  </si>
  <si>
    <t>Suministro e instalación de tanque Plástico para almacenamiento de 1000 Litros, incluye Kit de instalación hidráulica.</t>
  </si>
  <si>
    <t xml:space="preserve">Estuco plastico </t>
  </si>
  <si>
    <t>kilos</t>
  </si>
  <si>
    <t>pintura esmalte</t>
  </si>
  <si>
    <t>gal</t>
  </si>
  <si>
    <t>thinner</t>
  </si>
  <si>
    <t>Tanque plastico de almacenamiento de 1000 lt incluye Kit de instalacion</t>
  </si>
  <si>
    <t xml:space="preserve">pintura esmalte </t>
  </si>
  <si>
    <t xml:space="preserve">galon </t>
  </si>
  <si>
    <t xml:space="preserve">thinner </t>
  </si>
  <si>
    <t xml:space="preserve">marcos en acero </t>
  </si>
  <si>
    <t xml:space="preserve">ventana frente </t>
  </si>
  <si>
    <t xml:space="preserve">claraboyas frente </t>
  </si>
  <si>
    <t xml:space="preserve">puerta frente </t>
  </si>
  <si>
    <t>claraboyas costado izquierdo</t>
  </si>
  <si>
    <t xml:space="preserve"> ventanas traseras</t>
  </si>
  <si>
    <t>Placa de contrapiso E=0,05 m en concreto f'c=210 Kg/cm2</t>
  </si>
  <si>
    <t>REHABILITACION DEL LABORATORIO AGROINDUSTRIAL UBICADO EN LA SEDE PRINCIPAL DE LA INSTITUCION EDUCATIVA TÉCNICA JUAN LOZANO SANCHEZ DEL MUNICIPIO DE COYAIMA - TOLIMA.</t>
  </si>
  <si>
    <t>FIC - SENA</t>
  </si>
  <si>
    <t>Contribución Especial (Art. 6 Ley 1106 de 2006)</t>
  </si>
  <si>
    <t xml:space="preserve">Resumen </t>
  </si>
  <si>
    <t>Item</t>
  </si>
  <si>
    <t>S1</t>
  </si>
  <si>
    <t>S2</t>
  </si>
  <si>
    <t>S3</t>
  </si>
  <si>
    <t>S4</t>
  </si>
  <si>
    <t>MES 1</t>
  </si>
  <si>
    <t>MES 2</t>
  </si>
  <si>
    <t>Rejilla</t>
  </si>
  <si>
    <t>piso desague rejilla</t>
  </si>
  <si>
    <t>rejilla</t>
  </si>
  <si>
    <t xml:space="preserve">piso desague rejilla </t>
  </si>
  <si>
    <t>Suministro e instalación de tuberías PVC-SNT  D=4" y 2", Incluye accesorios.</t>
  </si>
  <si>
    <t>Tuberia PVC-S ǿ 4"</t>
  </si>
  <si>
    <t>Tuberia PVC-S ǿ 2"</t>
  </si>
  <si>
    <t>accesorio sanitario 2"</t>
  </si>
  <si>
    <t>accesorio sanitario 4"</t>
  </si>
  <si>
    <t>Rejillas</t>
  </si>
  <si>
    <t>rejilla el lamina</t>
  </si>
  <si>
    <t>Sub total capitulos =</t>
  </si>
  <si>
    <t xml:space="preserve">Rejillas </t>
  </si>
  <si>
    <t>ANEXO 5 - OFERTA ECONÓMICA</t>
  </si>
  <si>
    <t>ITEM</t>
  </si>
  <si>
    <t>VALOR UNITARIO</t>
  </si>
  <si>
    <t>VALOR TOTAL</t>
  </si>
  <si>
    <t xml:space="preserve">Marcos en lamina claraboyas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</si>
</sst>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_ * #,##0.00_ ;_ * \-#,##0.00_ ;_ * &quot;-&quot;??_ ;_ @_ "/>
    <numFmt numFmtId="167" formatCode="_-* #,##0.00\ _€_-;\-* #,##0.00\ _€_-;_-* &quot;-&quot;??\ _€_-;_-@_-"/>
    <numFmt numFmtId="168" formatCode="0.00_ "/>
    <numFmt numFmtId="169" formatCode="_ &quot;$&quot;\ * #,##0_ ;_ &quot;$&quot;\ * \-#,##0_ ;_ &quot;$&quot;\ * &quot;-&quot;_ ;_ @_ "/>
    <numFmt numFmtId="170" formatCode="&quot;$&quot;\ #,##0.00"/>
    <numFmt numFmtId="171" formatCode="_-&quot;$&quot;* #,##0.00_-;\-&quot;$&quot;* #,##0.00_-;_-&quot;$&quot;* &quot;-&quot;??_-;_-@_-"/>
    <numFmt numFmtId="172" formatCode="_-&quot;$&quot;* #,##0_-;\-&quot;$&quot;* #,##0_-;_-&quot;$&quot;* &quot;-&quot;??_-;_-@_-"/>
    <numFmt numFmtId="173" formatCode="0.0_ "/>
    <numFmt numFmtId="174" formatCode="_(&quot;$&quot;* #,##0.0000_);_(&quot;$&quot;* \(#,##0.0000\);_(&quot;$&quot;* &quot;-&quot;??.000_);_(@_)"/>
    <numFmt numFmtId="175" formatCode="0.0"/>
    <numFmt numFmtId="176" formatCode="_(&quot;$&quot;* #,##0.00_);_(&quot;$&quot;* \(#,##0.00\);_(&quot;$&quot;* &quot;-&quot;??.0_);_(@_)"/>
    <numFmt numFmtId="177" formatCode="_(&quot;$&quot;\ * #,##0.00_);_(&quot;$&quot;\ * \(#,##0.00\);_(&quot;$&quot;\ * &quot;-&quot;??_);_(@_)"/>
    <numFmt numFmtId="178" formatCode="_ [$€-2]\ * #,##0.00_ ;_ [$€-2]\ * \-#,##0.00_ ;_ [$€-2]\ * &quot;-&quot;??_ "/>
  </numFmts>
  <fonts count="4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charset val="134"/>
      <scheme val="minor"/>
    </font>
    <font>
      <b/>
      <sz val="12"/>
      <name val="Arial"/>
      <charset val="134"/>
    </font>
    <font>
      <b/>
      <sz val="12"/>
      <color theme="1"/>
      <name val="Arial"/>
      <charset val="134"/>
    </font>
    <font>
      <sz val="12"/>
      <color theme="1"/>
      <name val="Arial"/>
      <charset val="134"/>
    </font>
    <font>
      <sz val="12"/>
      <name val="Arial"/>
      <charset val="134"/>
    </font>
    <font>
      <b/>
      <sz val="12"/>
      <color theme="1"/>
      <name val="Arial"/>
      <charset val="134"/>
    </font>
    <font>
      <b/>
      <sz val="14"/>
      <color theme="1"/>
      <name val="Arial"/>
      <charset val="134"/>
    </font>
    <font>
      <sz val="11"/>
      <color theme="1" tint="4.9989318521683403E-2"/>
      <name val="Calibri"/>
      <charset val="134"/>
      <scheme val="minor"/>
    </font>
    <font>
      <sz val="12"/>
      <color theme="1" tint="4.9989318521683403E-2"/>
      <name val="Arial"/>
      <charset val="134"/>
    </font>
    <font>
      <b/>
      <sz val="12"/>
      <color theme="1" tint="4.9989318521683403E-2"/>
      <name val="Arial"/>
      <charset val="134"/>
    </font>
    <font>
      <b/>
      <sz val="16"/>
      <color theme="1" tint="4.9989318521683403E-2"/>
      <name val="Arial"/>
      <charset val="134"/>
    </font>
    <font>
      <u/>
      <sz val="11"/>
      <color rgb="FF0000FF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b/>
      <sz val="10"/>
      <name val="Arial"/>
      <charset val="134"/>
    </font>
    <font>
      <sz val="10"/>
      <name val="Arial"/>
      <charset val="134"/>
    </font>
    <font>
      <b/>
      <sz val="11"/>
      <color theme="1"/>
      <name val="Calibri"/>
      <charset val="134"/>
      <scheme val="minor"/>
    </font>
    <font>
      <b/>
      <sz val="11"/>
      <color rgb="FF000000"/>
      <name val="Arial"/>
      <charset val="134"/>
    </font>
    <font>
      <b/>
      <sz val="10"/>
      <name val="Tahoma"/>
      <charset val="134"/>
    </font>
    <font>
      <sz val="10"/>
      <name val="Tahoma"/>
      <charset val="134"/>
    </font>
    <font>
      <b/>
      <sz val="9"/>
      <name val="Tahoma"/>
      <charset val="134"/>
    </font>
    <font>
      <sz val="9"/>
      <name val="Tahoma"/>
      <charset val="134"/>
    </font>
    <font>
      <b/>
      <sz val="8"/>
      <name val="Tahoma"/>
      <charset val="134"/>
    </font>
    <font>
      <sz val="10"/>
      <color rgb="FF000000"/>
      <name val="Arial"/>
      <charset val="134"/>
    </font>
    <font>
      <sz val="11"/>
      <color theme="1"/>
      <name val="Calibri"/>
      <charset val="134"/>
      <scheme val="minor"/>
    </font>
    <font>
      <sz val="12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entury Schoolbook"/>
      <family val="1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4"/>
      <name val="Arial"/>
      <family val="2"/>
    </font>
    <font>
      <b/>
      <sz val="12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14548173467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46">
    <xf numFmtId="0" fontId="0" fillId="0" borderId="0"/>
    <xf numFmtId="166" fontId="29" fillId="0" borderId="0" applyFont="0" applyFill="0" applyBorder="0" applyAlignment="0" applyProtection="0">
      <alignment vertical="center"/>
    </xf>
    <xf numFmtId="165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164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9" fillId="0" borderId="0"/>
    <xf numFmtId="0" fontId="20" fillId="0" borderId="0"/>
    <xf numFmtId="0" fontId="20" fillId="0" borderId="0"/>
    <xf numFmtId="0" fontId="28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6" fontId="35" fillId="0" borderId="0" applyFont="0" applyFill="0" applyBorder="0" applyAlignment="0" applyProtection="0"/>
    <xf numFmtId="166" fontId="35" fillId="0" borderId="0" applyFont="0" applyFill="0" applyBorder="0" applyAlignment="0" applyProtection="0"/>
    <xf numFmtId="166" fontId="35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66" fontId="34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30" fillId="0" borderId="0"/>
    <xf numFmtId="0" fontId="34" fillId="0" borderId="0"/>
    <xf numFmtId="0" fontId="36" fillId="0" borderId="0"/>
    <xf numFmtId="178" fontId="2" fillId="0" borderId="0"/>
    <xf numFmtId="0" fontId="30" fillId="0" borderId="0"/>
    <xf numFmtId="9" fontId="30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178" fontId="2" fillId="0" borderId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2" fontId="29" fillId="0" borderId="0" applyFont="0" applyFill="0" applyBorder="0" applyAlignment="0" applyProtection="0"/>
  </cellStyleXfs>
  <cellXfs count="229">
    <xf numFmtId="0" fontId="0" fillId="0" borderId="0" xfId="0"/>
    <xf numFmtId="0" fontId="0" fillId="0" borderId="0" xfId="0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167" fontId="7" fillId="0" borderId="5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justify" vertical="center" wrapText="1"/>
    </xf>
    <xf numFmtId="0" fontId="9" fillId="0" borderId="8" xfId="0" applyFont="1" applyBorder="1" applyAlignment="1">
      <alignment vertical="center"/>
    </xf>
    <xf numFmtId="165" fontId="8" fillId="0" borderId="9" xfId="0" applyNumberFormat="1" applyFont="1" applyBorder="1" applyAlignment="1">
      <alignment vertical="center"/>
    </xf>
    <xf numFmtId="0" fontId="7" fillId="3" borderId="7" xfId="0" applyFont="1" applyFill="1" applyBorder="1" applyAlignment="1">
      <alignment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vertical="center"/>
    </xf>
    <xf numFmtId="165" fontId="8" fillId="3" borderId="9" xfId="0" applyNumberFormat="1" applyFont="1" applyFill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justify" vertical="center" wrapText="1"/>
    </xf>
    <xf numFmtId="168" fontId="9" fillId="0" borderId="8" xfId="0" applyNumberFormat="1" applyFont="1" applyBorder="1" applyAlignment="1">
      <alignment horizontal="center" vertical="center"/>
    </xf>
    <xf numFmtId="165" fontId="9" fillId="0" borderId="9" xfId="0" applyNumberFormat="1" applyFont="1" applyBorder="1" applyAlignment="1">
      <alignment vertical="center"/>
    </xf>
    <xf numFmtId="0" fontId="9" fillId="3" borderId="8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justify" vertical="center" wrapText="1"/>
    </xf>
    <xf numFmtId="165" fontId="9" fillId="3" borderId="9" xfId="0" applyNumberFormat="1" applyFont="1" applyFill="1" applyBorder="1" applyAlignment="1">
      <alignment vertical="center"/>
    </xf>
    <xf numFmtId="168" fontId="9" fillId="3" borderId="8" xfId="0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165" fontId="11" fillId="0" borderId="9" xfId="0" applyNumberFormat="1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165" fontId="12" fillId="0" borderId="9" xfId="0" applyNumberFormat="1" applyFont="1" applyBorder="1" applyAlignment="1">
      <alignment vertical="center"/>
    </xf>
    <xf numFmtId="0" fontId="8" fillId="0" borderId="8" xfId="0" applyFont="1" applyBorder="1" applyAlignment="1">
      <alignment vertical="center"/>
    </xf>
    <xf numFmtId="10" fontId="9" fillId="0" borderId="8" xfId="0" applyNumberFormat="1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13" fillId="4" borderId="10" xfId="0" applyFont="1" applyFill="1" applyBorder="1" applyAlignment="1">
      <alignment vertical="center"/>
    </xf>
    <xf numFmtId="0" fontId="13" fillId="4" borderId="11" xfId="0" applyFont="1" applyFill="1" applyBorder="1" applyAlignment="1">
      <alignment vertical="center"/>
    </xf>
    <xf numFmtId="0" fontId="14" fillId="4" borderId="11" xfId="0" applyFont="1" applyFill="1" applyBorder="1" applyAlignment="1">
      <alignment vertical="center"/>
    </xf>
    <xf numFmtId="0" fontId="15" fillId="4" borderId="11" xfId="0" applyFont="1" applyFill="1" applyBorder="1" applyAlignment="1">
      <alignment horizontal="center" vertical="center"/>
    </xf>
    <xf numFmtId="165" fontId="16" fillId="4" borderId="12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8" xfId="0" applyBorder="1"/>
    <xf numFmtId="0" fontId="10" fillId="0" borderId="5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9" fillId="0" borderId="8" xfId="0" applyFont="1" applyBorder="1"/>
    <xf numFmtId="0" fontId="19" fillId="0" borderId="8" xfId="5" applyNumberFormat="1" applyFont="1" applyBorder="1" applyAlignment="1">
      <alignment vertical="center"/>
    </xf>
    <xf numFmtId="0" fontId="19" fillId="0" borderId="15" xfId="5" applyNumberFormat="1" applyFont="1" applyBorder="1" applyAlignment="1">
      <alignment horizontal="center" vertical="center"/>
    </xf>
    <xf numFmtId="0" fontId="19" fillId="0" borderId="8" xfId="5" applyNumberFormat="1" applyFont="1" applyBorder="1" applyAlignment="1">
      <alignment horizontal="center" vertical="center"/>
    </xf>
    <xf numFmtId="170" fontId="19" fillId="0" borderId="8" xfId="5" applyNumberFormat="1" applyFont="1" applyBorder="1" applyAlignment="1">
      <alignment vertical="center"/>
    </xf>
    <xf numFmtId="165" fontId="0" fillId="0" borderId="8" xfId="2" applyFont="1" applyBorder="1" applyAlignment="1">
      <alignment horizontal="center" vertical="center"/>
    </xf>
    <xf numFmtId="170" fontId="20" fillId="0" borderId="8" xfId="5" applyNumberFormat="1" applyFont="1" applyBorder="1" applyAlignment="1">
      <alignment vertical="center"/>
    </xf>
    <xf numFmtId="170" fontId="20" fillId="0" borderId="8" xfId="8" applyNumberFormat="1" applyBorder="1" applyAlignment="1">
      <alignment vertical="center"/>
    </xf>
    <xf numFmtId="2" fontId="19" fillId="0" borderId="8" xfId="5" applyNumberFormat="1" applyFont="1" applyBorder="1" applyAlignment="1">
      <alignment vertical="center"/>
    </xf>
    <xf numFmtId="165" fontId="0" fillId="0" borderId="0" xfId="2" applyFont="1" applyAlignment="1"/>
    <xf numFmtId="9" fontId="20" fillId="6" borderId="8" xfId="3" applyFont="1" applyFill="1" applyBorder="1" applyAlignment="1">
      <alignment horizontal="center" vertical="center"/>
    </xf>
    <xf numFmtId="0" fontId="17" fillId="0" borderId="0" xfId="4" applyAlignment="1"/>
    <xf numFmtId="0" fontId="21" fillId="0" borderId="0" xfId="0" applyFont="1" applyAlignment="1">
      <alignment horizontal="center" vertical="center" wrapText="1"/>
    </xf>
    <xf numFmtId="0" fontId="21" fillId="7" borderId="8" xfId="0" applyFont="1" applyFill="1" applyBorder="1" applyAlignment="1">
      <alignment horizontal="center" vertical="center" wrapText="1"/>
    </xf>
    <xf numFmtId="165" fontId="21" fillId="0" borderId="8" xfId="2" applyFont="1" applyBorder="1" applyAlignment="1"/>
    <xf numFmtId="0" fontId="21" fillId="0" borderId="8" xfId="0" applyFont="1" applyBorder="1" applyAlignment="1">
      <alignment horizontal="left"/>
    </xf>
    <xf numFmtId="44" fontId="0" fillId="0" borderId="8" xfId="0" applyNumberFormat="1" applyBorder="1"/>
    <xf numFmtId="10" fontId="0" fillId="0" borderId="8" xfId="3" applyNumberFormat="1" applyFont="1" applyBorder="1" applyAlignment="1">
      <alignment horizontal="center"/>
    </xf>
    <xf numFmtId="0" fontId="20" fillId="8" borderId="20" xfId="0" applyFont="1" applyFill="1" applyBorder="1" applyAlignment="1">
      <alignment horizontal="center" vertical="center"/>
    </xf>
    <xf numFmtId="0" fontId="20" fillId="8" borderId="20" xfId="0" applyFont="1" applyFill="1" applyBorder="1"/>
    <xf numFmtId="165" fontId="20" fillId="8" borderId="20" xfId="2" applyFont="1" applyFill="1" applyBorder="1" applyAlignment="1"/>
    <xf numFmtId="9" fontId="20" fillId="8" borderId="20" xfId="3" applyFont="1" applyFill="1" applyBorder="1" applyAlignment="1">
      <alignment horizontal="center" vertical="center"/>
    </xf>
    <xf numFmtId="1" fontId="20" fillId="8" borderId="20" xfId="0" applyNumberFormat="1" applyFont="1" applyFill="1" applyBorder="1" applyAlignment="1">
      <alignment horizontal="center" vertical="center"/>
    </xf>
    <xf numFmtId="165" fontId="20" fillId="8" borderId="20" xfId="2" applyFont="1" applyFill="1" applyBorder="1" applyAlignment="1">
      <alignment horizontal="center" vertical="center" wrapText="1"/>
    </xf>
    <xf numFmtId="10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left"/>
    </xf>
    <xf numFmtId="165" fontId="0" fillId="0" borderId="8" xfId="2" applyFont="1" applyBorder="1" applyAlignment="1"/>
    <xf numFmtId="0" fontId="21" fillId="0" borderId="8" xfId="0" applyFont="1" applyBorder="1" applyAlignment="1">
      <alignment horizontal="center"/>
    </xf>
    <xf numFmtId="9" fontId="0" fillId="0" borderId="0" xfId="3" applyFont="1" applyAlignment="1"/>
    <xf numFmtId="0" fontId="20" fillId="0" borderId="8" xfId="0" applyFont="1" applyBorder="1"/>
    <xf numFmtId="3" fontId="20" fillId="0" borderId="8" xfId="0" applyNumberFormat="1" applyFont="1" applyBorder="1"/>
    <xf numFmtId="0" fontId="23" fillId="0" borderId="8" xfId="0" applyFont="1" applyBorder="1" applyAlignment="1">
      <alignment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8" xfId="0" applyFont="1" applyBorder="1" applyAlignment="1">
      <alignment horizontal="left" vertical="center"/>
    </xf>
    <xf numFmtId="0" fontId="24" fillId="0" borderId="8" xfId="0" applyFont="1" applyBorder="1" applyAlignment="1">
      <alignment horizontal="justify" vertical="center" wrapText="1"/>
    </xf>
    <xf numFmtId="0" fontId="24" fillId="0" borderId="8" xfId="0" applyFont="1" applyBorder="1" applyAlignment="1">
      <alignment vertical="justify" wrapText="1"/>
    </xf>
    <xf numFmtId="0" fontId="23" fillId="0" borderId="8" xfId="0" applyFont="1" applyBorder="1" applyAlignment="1">
      <alignment horizontal="right" vertical="center"/>
    </xf>
    <xf numFmtId="3" fontId="23" fillId="0" borderId="8" xfId="9" applyNumberFormat="1" applyFont="1" applyBorder="1"/>
    <xf numFmtId="0" fontId="24" fillId="0" borderId="8" xfId="9" applyFont="1" applyBorder="1"/>
    <xf numFmtId="0" fontId="25" fillId="0" borderId="8" xfId="9" applyFont="1" applyBorder="1" applyAlignment="1">
      <alignment horizontal="center"/>
    </xf>
    <xf numFmtId="3" fontId="25" fillId="0" borderId="8" xfId="9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4" fontId="24" fillId="0" borderId="8" xfId="9" applyNumberFormat="1" applyFont="1" applyBorder="1" applyAlignment="1">
      <alignment horizontal="center"/>
    </xf>
    <xf numFmtId="4" fontId="24" fillId="0" borderId="8" xfId="9" applyNumberFormat="1" applyFont="1" applyBorder="1"/>
    <xf numFmtId="3" fontId="24" fillId="0" borderId="8" xfId="9" applyNumberFormat="1" applyFont="1" applyBorder="1"/>
    <xf numFmtId="0" fontId="23" fillId="0" borderId="8" xfId="9" applyFont="1" applyBorder="1"/>
    <xf numFmtId="0" fontId="24" fillId="0" borderId="8" xfId="9" applyFont="1" applyBorder="1" applyAlignment="1">
      <alignment horizontal="justify" vertical="justify" wrapText="1"/>
    </xf>
    <xf numFmtId="0" fontId="20" fillId="0" borderId="8" xfId="9" applyBorder="1" applyAlignment="1">
      <alignment horizontal="center"/>
    </xf>
    <xf numFmtId="9" fontId="24" fillId="0" borderId="8" xfId="3" applyFont="1" applyBorder="1" applyAlignment="1">
      <alignment horizontal="center"/>
    </xf>
    <xf numFmtId="3" fontId="24" fillId="0" borderId="8" xfId="9" applyNumberFormat="1" applyFont="1" applyBorder="1" applyAlignment="1">
      <alignment horizontal="center"/>
    </xf>
    <xf numFmtId="0" fontId="23" fillId="0" borderId="8" xfId="9" applyFont="1" applyBorder="1" applyAlignment="1">
      <alignment horizontal="center"/>
    </xf>
    <xf numFmtId="3" fontId="23" fillId="0" borderId="8" xfId="9" applyNumberFormat="1" applyFont="1" applyBorder="1" applyAlignment="1">
      <alignment horizontal="center"/>
    </xf>
    <xf numFmtId="0" fontId="24" fillId="9" borderId="8" xfId="12" applyFont="1" applyFill="1" applyBorder="1" applyAlignment="1">
      <alignment horizontal="center"/>
    </xf>
    <xf numFmtId="167" fontId="24" fillId="9" borderId="8" xfId="1" applyNumberFormat="1" applyFont="1" applyFill="1" applyBorder="1" applyAlignment="1">
      <alignment horizontal="center"/>
    </xf>
    <xf numFmtId="3" fontId="24" fillId="9" borderId="8" xfId="12" applyNumberFormat="1" applyFont="1" applyFill="1" applyBorder="1" applyAlignment="1">
      <alignment horizontal="right"/>
    </xf>
    <xf numFmtId="0" fontId="24" fillId="0" borderId="8" xfId="9" applyFont="1" applyBorder="1" applyAlignment="1">
      <alignment horizontal="center"/>
    </xf>
    <xf numFmtId="10" fontId="24" fillId="0" borderId="8" xfId="9" applyNumberFormat="1" applyFont="1" applyBorder="1"/>
    <xf numFmtId="0" fontId="27" fillId="0" borderId="8" xfId="9" applyFont="1" applyBorder="1" applyAlignment="1">
      <alignment horizontal="center" wrapText="1"/>
    </xf>
    <xf numFmtId="0" fontId="24" fillId="0" borderId="8" xfId="9" applyFont="1" applyBorder="1" applyAlignment="1">
      <alignment wrapText="1"/>
    </xf>
    <xf numFmtId="2" fontId="24" fillId="0" borderId="8" xfId="9" applyNumberFormat="1" applyFont="1" applyBorder="1" applyAlignment="1">
      <alignment horizontal="right"/>
    </xf>
    <xf numFmtId="0" fontId="20" fillId="0" borderId="8" xfId="9" applyBorder="1"/>
    <xf numFmtId="169" fontId="24" fillId="0" borderId="8" xfId="9" applyNumberFormat="1" applyFont="1" applyBorder="1"/>
    <xf numFmtId="0" fontId="24" fillId="0" borderId="8" xfId="9" applyFont="1" applyBorder="1" applyAlignment="1">
      <alignment horizontal="justify" vertical="center" wrapText="1"/>
    </xf>
    <xf numFmtId="0" fontId="24" fillId="0" borderId="8" xfId="9" applyFont="1" applyBorder="1" applyAlignment="1">
      <alignment vertical="center"/>
    </xf>
    <xf numFmtId="2" fontId="23" fillId="0" borderId="8" xfId="9" applyNumberFormat="1" applyFont="1" applyBorder="1" applyAlignment="1">
      <alignment vertical="center"/>
    </xf>
    <xf numFmtId="3" fontId="24" fillId="0" borderId="8" xfId="9" applyNumberFormat="1" applyFont="1" applyBorder="1" applyAlignment="1">
      <alignment vertical="center"/>
    </xf>
    <xf numFmtId="0" fontId="23" fillId="0" borderId="8" xfId="9" applyFont="1" applyBorder="1" applyAlignment="1">
      <alignment horizontal="center" vertical="center"/>
    </xf>
    <xf numFmtId="3" fontId="25" fillId="0" borderId="8" xfId="9" applyNumberFormat="1" applyFont="1" applyBorder="1" applyAlignment="1">
      <alignment horizontal="center" vertical="center"/>
    </xf>
    <xf numFmtId="9" fontId="24" fillId="0" borderId="8" xfId="3" applyFont="1" applyBorder="1" applyAlignment="1">
      <alignment horizontal="center" vertical="center"/>
    </xf>
    <xf numFmtId="171" fontId="24" fillId="0" borderId="8" xfId="2" applyNumberFormat="1" applyFont="1" applyBorder="1" applyAlignment="1">
      <alignment horizontal="right" vertical="center"/>
    </xf>
    <xf numFmtId="171" fontId="26" fillId="0" borderId="8" xfId="2" applyNumberFormat="1" applyFont="1" applyBorder="1" applyAlignment="1">
      <alignment horizontal="right" vertical="center"/>
    </xf>
    <xf numFmtId="0" fontId="19" fillId="0" borderId="8" xfId="11" applyFont="1" applyBorder="1" applyAlignment="1">
      <alignment vertical="center"/>
    </xf>
    <xf numFmtId="0" fontId="20" fillId="0" borderId="8" xfId="11" applyBorder="1" applyAlignment="1">
      <alignment vertical="center"/>
    </xf>
    <xf numFmtId="3" fontId="20" fillId="0" borderId="8" xfId="11" applyNumberFormat="1" applyBorder="1" applyAlignment="1">
      <alignment vertical="center"/>
    </xf>
    <xf numFmtId="0" fontId="19" fillId="10" borderId="8" xfId="0" applyFont="1" applyFill="1" applyBorder="1" applyAlignment="1">
      <alignment vertical="center"/>
    </xf>
    <xf numFmtId="0" fontId="20" fillId="0" borderId="8" xfId="11" applyBorder="1"/>
    <xf numFmtId="0" fontId="23" fillId="0" borderId="8" xfId="0" applyFont="1" applyBorder="1" applyAlignment="1">
      <alignment horizontal="left"/>
    </xf>
    <xf numFmtId="0" fontId="24" fillId="0" borderId="8" xfId="0" applyFont="1" applyBorder="1" applyAlignment="1">
      <alignment horizontal="justify" vertical="justify" wrapText="1"/>
    </xf>
    <xf numFmtId="0" fontId="23" fillId="0" borderId="8" xfId="0" applyFont="1" applyBorder="1" applyAlignment="1">
      <alignment horizontal="right"/>
    </xf>
    <xf numFmtId="3" fontId="23" fillId="0" borderId="8" xfId="0" applyNumberFormat="1" applyFont="1" applyBorder="1" applyAlignment="1">
      <alignment horizontal="center" vertical="center"/>
    </xf>
    <xf numFmtId="3" fontId="24" fillId="0" borderId="8" xfId="0" applyNumberFormat="1" applyFont="1" applyBorder="1"/>
    <xf numFmtId="165" fontId="23" fillId="0" borderId="8" xfId="9" applyNumberFormat="1" applyFont="1" applyBorder="1" applyAlignment="1">
      <alignment vertical="center"/>
    </xf>
    <xf numFmtId="172" fontId="24" fillId="0" borderId="8" xfId="2" applyNumberFormat="1" applyFont="1" applyBorder="1" applyAlignment="1">
      <alignment horizontal="center" vertical="center"/>
    </xf>
    <xf numFmtId="169" fontId="24" fillId="9" borderId="8" xfId="9" applyNumberFormat="1" applyFont="1" applyFill="1" applyBorder="1" applyAlignment="1">
      <alignment vertical="center"/>
    </xf>
    <xf numFmtId="4" fontId="20" fillId="0" borderId="8" xfId="11" applyNumberFormat="1" applyBorder="1" applyAlignment="1">
      <alignment vertical="center"/>
    </xf>
    <xf numFmtId="3" fontId="23" fillId="0" borderId="8" xfId="0" applyNumberFormat="1" applyFont="1" applyBorder="1" applyAlignment="1">
      <alignment horizontal="center"/>
    </xf>
    <xf numFmtId="169" fontId="23" fillId="0" borderId="8" xfId="9" applyNumberFormat="1" applyFont="1" applyBorder="1" applyAlignment="1">
      <alignment vertical="center"/>
    </xf>
    <xf numFmtId="168" fontId="0" fillId="0" borderId="8" xfId="0" applyNumberFormat="1" applyBorder="1"/>
    <xf numFmtId="165" fontId="21" fillId="0" borderId="8" xfId="0" applyNumberFormat="1" applyFont="1" applyBorder="1"/>
    <xf numFmtId="173" fontId="0" fillId="0" borderId="8" xfId="0" applyNumberFormat="1" applyBorder="1"/>
    <xf numFmtId="0" fontId="8" fillId="0" borderId="0" xfId="0" applyFont="1"/>
    <xf numFmtId="0" fontId="9" fillId="0" borderId="0" xfId="0" applyFont="1"/>
    <xf numFmtId="167" fontId="10" fillId="0" borderId="14" xfId="0" applyNumberFormat="1" applyFont="1" applyBorder="1" applyAlignment="1">
      <alignment vertical="center"/>
    </xf>
    <xf numFmtId="168" fontId="9" fillId="0" borderId="8" xfId="0" applyNumberFormat="1" applyFont="1" applyBorder="1"/>
    <xf numFmtId="168" fontId="8" fillId="0" borderId="8" xfId="0" applyNumberFormat="1" applyFont="1" applyBorder="1"/>
    <xf numFmtId="0" fontId="9" fillId="0" borderId="14" xfId="0" applyFont="1" applyBorder="1" applyAlignment="1">
      <alignment vertical="center"/>
    </xf>
    <xf numFmtId="174" fontId="9" fillId="3" borderId="8" xfId="0" applyNumberFormat="1" applyFont="1" applyFill="1" applyBorder="1" applyAlignment="1">
      <alignment vertical="center"/>
    </xf>
    <xf numFmtId="0" fontId="31" fillId="0" borderId="8" xfId="0" applyFont="1" applyBorder="1" applyAlignment="1">
      <alignment horizontal="center" vertical="center"/>
    </xf>
    <xf numFmtId="0" fontId="31" fillId="0" borderId="8" xfId="0" applyFont="1" applyBorder="1"/>
    <xf numFmtId="2" fontId="9" fillId="0" borderId="8" xfId="0" applyNumberFormat="1" applyFont="1" applyBorder="1"/>
    <xf numFmtId="0" fontId="5" fillId="0" borderId="0" xfId="0" applyFont="1" applyAlignment="1">
      <alignment vertical="center"/>
    </xf>
    <xf numFmtId="2" fontId="9" fillId="0" borderId="8" xfId="0" applyNumberFormat="1" applyFont="1" applyBorder="1" applyAlignment="1">
      <alignment horizontal="center" vertical="center"/>
    </xf>
    <xf numFmtId="168" fontId="9" fillId="0" borderId="0" xfId="0" applyNumberFormat="1" applyFont="1"/>
    <xf numFmtId="2" fontId="8" fillId="0" borderId="8" xfId="0" applyNumberFormat="1" applyFont="1" applyBorder="1"/>
    <xf numFmtId="0" fontId="30" fillId="0" borderId="8" xfId="0" applyFont="1" applyBorder="1" applyAlignment="1">
      <alignment horizontal="justify" vertical="center" wrapText="1"/>
    </xf>
    <xf numFmtId="0" fontId="31" fillId="3" borderId="7" xfId="0" applyFont="1" applyFill="1" applyBorder="1" applyAlignment="1">
      <alignment horizontal="center" vertical="center"/>
    </xf>
    <xf numFmtId="175" fontId="9" fillId="0" borderId="8" xfId="0" applyNumberFormat="1" applyFont="1" applyBorder="1" applyAlignment="1">
      <alignment horizontal="center" vertical="center"/>
    </xf>
    <xf numFmtId="173" fontId="9" fillId="0" borderId="8" xfId="0" applyNumberFormat="1" applyFont="1" applyBorder="1" applyAlignment="1">
      <alignment horizontal="center" vertical="center"/>
    </xf>
    <xf numFmtId="0" fontId="32" fillId="3" borderId="8" xfId="0" applyFont="1" applyFill="1" applyBorder="1" applyAlignment="1">
      <alignment horizontal="justify" vertical="center" wrapText="1"/>
    </xf>
    <xf numFmtId="0" fontId="30" fillId="0" borderId="8" xfId="0" applyFont="1" applyBorder="1" applyAlignment="1">
      <alignment horizontal="left" vertical="center" wrapText="1"/>
    </xf>
    <xf numFmtId="0" fontId="20" fillId="0" borderId="0" xfId="11"/>
    <xf numFmtId="0" fontId="4" fillId="0" borderId="8" xfId="0" applyFont="1" applyBorder="1"/>
    <xf numFmtId="176" fontId="9" fillId="0" borderId="8" xfId="0" applyNumberFormat="1" applyFont="1" applyBorder="1" applyAlignment="1">
      <alignment vertical="center"/>
    </xf>
    <xf numFmtId="165" fontId="33" fillId="0" borderId="8" xfId="0" applyNumberFormat="1" applyFont="1" applyBorder="1"/>
    <xf numFmtId="2" fontId="0" fillId="0" borderId="8" xfId="0" applyNumberFormat="1" applyBorder="1"/>
    <xf numFmtId="168" fontId="31" fillId="3" borderId="8" xfId="0" applyNumberFormat="1" applyFont="1" applyFill="1" applyBorder="1" applyAlignment="1">
      <alignment horizontal="center" vertical="center"/>
    </xf>
    <xf numFmtId="0" fontId="30" fillId="9" borderId="8" xfId="0" applyFont="1" applyFill="1" applyBorder="1" applyAlignment="1">
      <alignment horizontal="justify" vertical="center" wrapText="1"/>
    </xf>
    <xf numFmtId="0" fontId="3" fillId="0" borderId="8" xfId="0" applyFont="1" applyBorder="1"/>
    <xf numFmtId="176" fontId="9" fillId="9" borderId="8" xfId="0" applyNumberFormat="1" applyFont="1" applyFill="1" applyBorder="1" applyAlignment="1">
      <alignment vertical="center"/>
    </xf>
    <xf numFmtId="0" fontId="18" fillId="5" borderId="0" xfId="0" applyFont="1" applyFill="1" applyAlignment="1">
      <alignment horizontal="center"/>
    </xf>
    <xf numFmtId="0" fontId="0" fillId="11" borderId="8" xfId="0" applyFill="1" applyBorder="1"/>
    <xf numFmtId="42" fontId="33" fillId="0" borderId="0" xfId="45" applyFont="1" applyAlignment="1">
      <alignment vertical="center"/>
    </xf>
    <xf numFmtId="0" fontId="1" fillId="0" borderId="8" xfId="0" applyFont="1" applyBorder="1"/>
    <xf numFmtId="0" fontId="31" fillId="0" borderId="8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left"/>
    </xf>
    <xf numFmtId="0" fontId="31" fillId="0" borderId="8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38" fillId="0" borderId="1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3" fillId="0" borderId="0" xfId="0" applyFont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4" fillId="0" borderId="15" xfId="0" applyFont="1" applyBorder="1" applyAlignment="1">
      <alignment horizontal="left" wrapText="1"/>
    </xf>
    <xf numFmtId="0" fontId="4" fillId="0" borderId="16" xfId="0" applyFont="1" applyBorder="1" applyAlignment="1">
      <alignment horizontal="left" wrapText="1"/>
    </xf>
    <xf numFmtId="0" fontId="4" fillId="0" borderId="17" xfId="0" applyFont="1" applyBorder="1" applyAlignment="1">
      <alignment horizontal="left" wrapText="1"/>
    </xf>
    <xf numFmtId="0" fontId="22" fillId="0" borderId="8" xfId="0" applyFont="1" applyBorder="1" applyAlignment="1">
      <alignment horizontal="center"/>
    </xf>
    <xf numFmtId="0" fontId="23" fillId="0" borderId="8" xfId="0" applyFont="1" applyBorder="1" applyAlignment="1">
      <alignment horizontal="justify" vertical="center" wrapText="1"/>
    </xf>
    <xf numFmtId="0" fontId="23" fillId="0" borderId="8" xfId="9" applyFont="1" applyBorder="1" applyAlignment="1">
      <alignment horizontal="left"/>
    </xf>
    <xf numFmtId="0" fontId="25" fillId="0" borderId="8" xfId="9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/>
    </xf>
    <xf numFmtId="0" fontId="0" fillId="0" borderId="8" xfId="0" applyBorder="1" applyAlignment="1">
      <alignment horizontal="left"/>
    </xf>
    <xf numFmtId="0" fontId="26" fillId="0" borderId="8" xfId="9" applyFont="1" applyBorder="1" applyAlignment="1">
      <alignment horizontal="center" vertical="center" wrapText="1"/>
    </xf>
    <xf numFmtId="0" fontId="24" fillId="0" borderId="8" xfId="9" applyFont="1" applyBorder="1" applyAlignment="1">
      <alignment horizontal="justify" vertical="justify" wrapText="1"/>
    </xf>
    <xf numFmtId="0" fontId="23" fillId="0" borderId="8" xfId="9" applyFont="1" applyBorder="1" applyAlignment="1">
      <alignment horizontal="center" vertical="center" wrapText="1"/>
    </xf>
    <xf numFmtId="0" fontId="24" fillId="0" borderId="8" xfId="9" applyFont="1" applyBorder="1" applyAlignment="1">
      <alignment horizontal="center" vertical="center" wrapText="1"/>
    </xf>
    <xf numFmtId="0" fontId="20" fillId="0" borderId="8" xfId="9" applyBorder="1" applyAlignment="1">
      <alignment horizontal="center" vertical="center" wrapText="1"/>
    </xf>
    <xf numFmtId="0" fontId="24" fillId="9" borderId="8" xfId="12" applyFont="1" applyFill="1" applyBorder="1" applyAlignment="1">
      <alignment horizontal="left" vertical="center" wrapText="1"/>
    </xf>
    <xf numFmtId="0" fontId="20" fillId="9" borderId="8" xfId="12" applyFill="1" applyBorder="1" applyAlignment="1">
      <alignment horizontal="left" vertical="center" wrapText="1"/>
    </xf>
    <xf numFmtId="2" fontId="23" fillId="0" borderId="8" xfId="9" applyNumberFormat="1" applyFont="1" applyBorder="1"/>
    <xf numFmtId="0" fontId="23" fillId="0" borderId="8" xfId="9" applyFont="1" applyBorder="1" applyAlignment="1">
      <alignment horizontal="left" vertical="center"/>
    </xf>
    <xf numFmtId="0" fontId="23" fillId="0" borderId="8" xfId="9" applyFont="1" applyBorder="1" applyAlignment="1">
      <alignment horizontal="center" vertical="center"/>
    </xf>
    <xf numFmtId="0" fontId="24" fillId="0" borderId="8" xfId="9" applyFont="1" applyBorder="1" applyAlignment="1">
      <alignment horizontal="left" vertical="center"/>
    </xf>
    <xf numFmtId="2" fontId="23" fillId="0" borderId="8" xfId="9" applyNumberFormat="1" applyFont="1" applyBorder="1" applyAlignment="1">
      <alignment vertical="center"/>
    </xf>
    <xf numFmtId="0" fontId="19" fillId="6" borderId="15" xfId="5" applyNumberFormat="1" applyFont="1" applyFill="1" applyBorder="1" applyAlignment="1">
      <alignment horizontal="center" vertical="center"/>
    </xf>
    <xf numFmtId="0" fontId="19" fillId="6" borderId="16" xfId="5" applyNumberFormat="1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21" fillId="7" borderId="8" xfId="0" applyFont="1" applyFill="1" applyBorder="1" applyAlignment="1">
      <alignment horizontal="center" vertical="center" wrapText="1"/>
    </xf>
    <xf numFmtId="0" fontId="21" fillId="0" borderId="15" xfId="0" applyFont="1" applyBorder="1" applyAlignment="1">
      <alignment horizontal="right" vertical="center"/>
    </xf>
    <xf numFmtId="0" fontId="21" fillId="0" borderId="16" xfId="0" applyFont="1" applyBorder="1" applyAlignment="1">
      <alignment horizontal="right" vertical="center"/>
    </xf>
    <xf numFmtId="0" fontId="21" fillId="0" borderId="17" xfId="0" applyFont="1" applyBorder="1" applyAlignment="1">
      <alignment horizontal="right" vertical="center"/>
    </xf>
    <xf numFmtId="0" fontId="21" fillId="0" borderId="8" xfId="0" applyFont="1" applyBorder="1" applyAlignment="1">
      <alignment horizontal="left"/>
    </xf>
    <xf numFmtId="0" fontId="21" fillId="0" borderId="18" xfId="0" applyFont="1" applyBorder="1" applyAlignment="1">
      <alignment horizontal="left"/>
    </xf>
    <xf numFmtId="0" fontId="21" fillId="0" borderId="19" xfId="0" applyFont="1" applyBorder="1" applyAlignment="1">
      <alignment horizontal="left"/>
    </xf>
    <xf numFmtId="0" fontId="34" fillId="9" borderId="8" xfId="39" applyFont="1" applyFill="1" applyBorder="1" applyAlignment="1">
      <alignment horizontal="left" vertical="center"/>
    </xf>
    <xf numFmtId="0" fontId="0" fillId="0" borderId="15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8" xfId="0" applyBorder="1" applyAlignment="1">
      <alignment horizontal="right"/>
    </xf>
    <xf numFmtId="0" fontId="21" fillId="0" borderId="8" xfId="0" applyFont="1" applyBorder="1" applyAlignment="1">
      <alignment horizontal="right"/>
    </xf>
    <xf numFmtId="0" fontId="18" fillId="5" borderId="13" xfId="0" applyFont="1" applyFill="1" applyBorder="1" applyAlignment="1">
      <alignment horizontal="center"/>
    </xf>
    <xf numFmtId="0" fontId="18" fillId="5" borderId="0" xfId="0" applyFont="1" applyFill="1" applyAlignment="1">
      <alignment horizontal="center"/>
    </xf>
    <xf numFmtId="0" fontId="7" fillId="0" borderId="2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5" xfId="0" applyFont="1" applyBorder="1" applyAlignment="1">
      <alignment horizontal="center" vertical="center"/>
    </xf>
    <xf numFmtId="167" fontId="7" fillId="0" borderId="6" xfId="0" applyNumberFormat="1" applyFont="1" applyBorder="1" applyAlignment="1">
      <alignment horizontal="center" vertical="center"/>
    </xf>
  </cellXfs>
  <cellStyles count="46">
    <cellStyle name="Hipervínculo" xfId="4" builtinId="8"/>
    <cellStyle name="Hipervínculo 2" xfId="33" xr:uid="{C1385740-2F60-42BD-95C8-647EAF145C9F}"/>
    <cellStyle name="Millares" xfId="1" builtinId="3"/>
    <cellStyle name="Millares 10" xfId="18" xr:uid="{F8FA4A88-73EC-4A73-A100-94FC7A389E28}"/>
    <cellStyle name="Millares 2" xfId="5" xr:uid="{00000000-0005-0000-0000-000031000000}"/>
    <cellStyle name="Millares 2 2" xfId="19" xr:uid="{80884896-21E4-45C3-9741-2AE4D308FFD8}"/>
    <cellStyle name="Millares 2 3" xfId="20" xr:uid="{69589555-E922-4608-83F6-9ECEF02AC6AA}"/>
    <cellStyle name="Millares 2 5" xfId="21" xr:uid="{37FCDF7D-128C-4B7E-AB7A-6F67AB164FA8}"/>
    <cellStyle name="Millares 3" xfId="43" xr:uid="{EEB408CF-08D5-46D9-ABA0-213C9A97A45A}"/>
    <cellStyle name="Millares 4" xfId="34" xr:uid="{BFEAB350-5731-47B5-8DFA-E40C2EE68BBD}"/>
    <cellStyle name="Millares 5" xfId="14" xr:uid="{726C732F-9420-4A2C-8918-1B70CFF56016}"/>
    <cellStyle name="Millares 6 2" xfId="22" xr:uid="{FF0A8992-A586-432E-ACCF-D7BFAA8EC3E6}"/>
    <cellStyle name="Millares 7 2" xfId="23" xr:uid="{DE610F23-1ABD-4573-A99B-00EBCAC30870}"/>
    <cellStyle name="Moneda" xfId="2" builtinId="4"/>
    <cellStyle name="Moneda [0]" xfId="45" builtinId="7"/>
    <cellStyle name="Moneda [0] 2" xfId="37" xr:uid="{807AE568-183A-4B08-90E8-EE2C4298D35D}"/>
    <cellStyle name="Moneda [0] 3" xfId="17" xr:uid="{00543CC5-B406-4540-B1F6-5FAD5411A5F8}"/>
    <cellStyle name="Moneda 2" xfId="42" xr:uid="{83A4D525-EA11-4A9C-A358-5BB23C3F7F71}"/>
    <cellStyle name="Moneda 3" xfId="35" xr:uid="{2A60DFF5-596E-426F-90D9-1823D6F3EFE0}"/>
    <cellStyle name="Moneda 4" xfId="15" xr:uid="{48B07A75-3AAE-4922-9009-6F3D7F8FD1FC}"/>
    <cellStyle name="Moneda 6" xfId="24" xr:uid="{B6372AA7-5F51-47C7-9DF3-CF858BDB48A8}"/>
    <cellStyle name="Moneda 6 2" xfId="38" xr:uid="{875532F4-D7C9-46C5-AAA7-5A473CF9F4C9}"/>
    <cellStyle name="Normal" xfId="0" builtinId="0"/>
    <cellStyle name="Normal 10" xfId="6" xr:uid="{00000000-0005-0000-0000-000032000000}"/>
    <cellStyle name="Normal 2" xfId="7" xr:uid="{00000000-0005-0000-0000-000033000000}"/>
    <cellStyle name="Normal 2 10" xfId="8" xr:uid="{00000000-0005-0000-0000-000034000000}"/>
    <cellStyle name="Normal 2 2" xfId="41" xr:uid="{6684C8D3-EA0B-4BA1-B779-D4289BF558E2}"/>
    <cellStyle name="Normal 2 2 2" xfId="25" xr:uid="{EC8A8E25-EA0A-4FB6-9EA3-D8217841217A}"/>
    <cellStyle name="Normal 2 2 2 2" xfId="39" xr:uid="{98A63578-1CE7-490C-8F2B-F713237BC222}"/>
    <cellStyle name="Normal 2 5" xfId="26" xr:uid="{FA550542-1154-4648-B05C-1706C1CF6264}"/>
    <cellStyle name="Normal 3 10 10" xfId="9" xr:uid="{00000000-0005-0000-0000-000035000000}"/>
    <cellStyle name="Normal 3 2 10" xfId="10" xr:uid="{00000000-0005-0000-0000-000036000000}"/>
    <cellStyle name="Normal 39" xfId="11" xr:uid="{00000000-0005-0000-0000-000037000000}"/>
    <cellStyle name="Normal 4 2" xfId="27" xr:uid="{BE8BD69A-F294-4922-8055-E5A8D388FFA7}"/>
    <cellStyle name="Normal 40 2" xfId="12" xr:uid="{00000000-0005-0000-0000-000038000000}"/>
    <cellStyle name="Normal 44" xfId="13" xr:uid="{00000000-0005-0000-0000-000039000000}"/>
    <cellStyle name="Normal 5" xfId="28" xr:uid="{A8893A64-6B52-46F8-9939-355EEEE34609}"/>
    <cellStyle name="Normal 5 2 2" xfId="29" xr:uid="{B1B5DBC5-E15B-4E64-A910-CDCD4B7AFF4E}"/>
    <cellStyle name="Normal 5 2 2 2" xfId="40" xr:uid="{6314DB18-248B-4AA5-B87C-8675F5D1059D}"/>
    <cellStyle name="Normal 7" xfId="30" xr:uid="{C0CA51A5-6497-4FD1-8532-67E8E6CE30AD}"/>
    <cellStyle name="Porcentaje" xfId="3" builtinId="5"/>
    <cellStyle name="Porcentaje 2" xfId="44" xr:uid="{E5132C13-EFF9-4EE6-A7CC-1BAFCCFC6AA6}"/>
    <cellStyle name="Porcentaje 2 4" xfId="31" xr:uid="{08E5B14F-2407-414F-B33A-D90BA885F9EF}"/>
    <cellStyle name="Porcentaje 3" xfId="36" xr:uid="{4587ECBF-D757-4B31-B2D9-6A393C79EB35}"/>
    <cellStyle name="Porcentaje 4" xfId="16" xr:uid="{2119F5EF-0136-4660-A428-556AC91FEEAD}"/>
    <cellStyle name="Porcentual 2 2" xfId="32" xr:uid="{CDDDDA5A-176A-4F38-8168-24BBF3037B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ORTATIL\Desktop\https:\d.docs.live.net\Users\DeLL\Desktop\Users\Obras_1\Documents\Downloads\RICARDO\Users\Public\documentos%20compartidos\PROPUESTA%20ECONOMICA%20LIC%20005%202014%20RIBES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 ECONOMICA LIC 005 20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40"/>
  <sheetViews>
    <sheetView tabSelected="1" zoomScale="71" zoomScaleNormal="100" workbookViewId="0"/>
  </sheetViews>
  <sheetFormatPr baseColWidth="10" defaultColWidth="11" defaultRowHeight="14.5"/>
  <cols>
    <col min="1" max="3" width="11" style="1"/>
    <col min="4" max="4" width="58" style="1" customWidth="1"/>
    <col min="5" max="5" width="11" style="1"/>
    <col min="6" max="6" width="25" style="1" customWidth="1"/>
    <col min="7" max="7" width="21.7265625" style="1" customWidth="1"/>
    <col min="8" max="8" width="25.81640625" style="1" customWidth="1"/>
    <col min="9" max="9" width="25.26953125" style="1" customWidth="1"/>
    <col min="10" max="10" width="57.54296875" style="1" customWidth="1"/>
    <col min="11" max="16384" width="11" style="1"/>
  </cols>
  <sheetData>
    <row r="2" spans="2:9" ht="35.25" customHeight="1">
      <c r="B2" s="171" t="s">
        <v>0</v>
      </c>
      <c r="C2" s="172"/>
      <c r="D2" s="172"/>
      <c r="E2" s="172"/>
      <c r="F2" s="172"/>
      <c r="G2" s="172"/>
      <c r="H2" s="173"/>
    </row>
    <row r="3" spans="2:9" ht="88.9" customHeight="1">
      <c r="B3" s="174" t="s">
        <v>187</v>
      </c>
      <c r="C3" s="175"/>
      <c r="D3" s="175"/>
      <c r="E3" s="175"/>
      <c r="F3" s="175"/>
      <c r="G3" s="175"/>
      <c r="H3" s="176"/>
    </row>
    <row r="4" spans="2:9" ht="15.5">
      <c r="B4" s="2"/>
      <c r="C4" s="227" t="s">
        <v>212</v>
      </c>
      <c r="D4" s="170" t="s">
        <v>35</v>
      </c>
      <c r="E4" s="227" t="s">
        <v>36</v>
      </c>
      <c r="F4" s="4" t="s">
        <v>37</v>
      </c>
      <c r="G4" s="4" t="s">
        <v>213</v>
      </c>
      <c r="H4" s="228" t="s">
        <v>214</v>
      </c>
    </row>
    <row r="5" spans="2:9" ht="33" customHeight="1">
      <c r="B5" s="5"/>
      <c r="C5" s="6"/>
      <c r="D5" s="7"/>
      <c r="E5" s="8"/>
      <c r="F5" s="8"/>
      <c r="G5" s="8"/>
      <c r="H5" s="9"/>
    </row>
    <row r="6" spans="2:9" ht="22.15" customHeight="1">
      <c r="B6" s="10" t="s">
        <v>1</v>
      </c>
      <c r="C6" s="11">
        <v>1</v>
      </c>
      <c r="D6" s="12" t="s">
        <v>2</v>
      </c>
      <c r="E6" s="13"/>
      <c r="F6" s="13"/>
      <c r="G6" s="13"/>
      <c r="H6" s="14"/>
    </row>
    <row r="7" spans="2:9" ht="20.25" customHeight="1">
      <c r="B7" s="15">
        <v>1</v>
      </c>
      <c r="C7" s="16">
        <v>1.1000000000000001</v>
      </c>
      <c r="D7" s="17" t="s">
        <v>3</v>
      </c>
      <c r="E7" s="16" t="s">
        <v>4</v>
      </c>
      <c r="F7" s="18">
        <f>'MEMORIA CAN.'!F4</f>
        <v>25.542399999999997</v>
      </c>
      <c r="G7" s="155">
        <f>APU!I36</f>
        <v>30475.036969696972</v>
      </c>
      <c r="H7" s="19">
        <f>F7*G7</f>
        <v>778405.58429478784</v>
      </c>
    </row>
    <row r="8" spans="2:9" ht="20.25" customHeight="1">
      <c r="B8" s="15">
        <v>1</v>
      </c>
      <c r="C8" s="16">
        <v>1.2</v>
      </c>
      <c r="D8" s="17" t="s">
        <v>5</v>
      </c>
      <c r="E8" s="16" t="s">
        <v>4</v>
      </c>
      <c r="F8" s="144">
        <f>'MEMORIA CAN.'!F22</f>
        <v>2.12548</v>
      </c>
      <c r="G8" s="155">
        <f>APU!I87</f>
        <v>25961.358333333352</v>
      </c>
      <c r="H8" s="19">
        <f t="shared" ref="H8:H10" si="0">F8*G8</f>
        <v>55180.347910333374</v>
      </c>
      <c r="I8" s="143"/>
    </row>
    <row r="9" spans="2:9" ht="20.25" customHeight="1">
      <c r="B9" s="15">
        <v>1</v>
      </c>
      <c r="C9" s="16">
        <v>1.3</v>
      </c>
      <c r="D9" s="17" t="s">
        <v>7</v>
      </c>
      <c r="E9" s="16" t="s">
        <v>4</v>
      </c>
      <c r="F9" s="18">
        <f>'MEMORIA CAN.'!F31</f>
        <v>6.9600000000000009</v>
      </c>
      <c r="G9" s="155">
        <f>APU!I134</f>
        <v>61426.057142857135</v>
      </c>
      <c r="H9" s="19">
        <f t="shared" si="0"/>
        <v>427525.35771428572</v>
      </c>
    </row>
    <row r="10" spans="2:9" ht="30.65" customHeight="1">
      <c r="B10" s="15">
        <v>1</v>
      </c>
      <c r="C10" s="16">
        <v>1.4</v>
      </c>
      <c r="D10" s="147" t="s">
        <v>186</v>
      </c>
      <c r="E10" s="16" t="s">
        <v>8</v>
      </c>
      <c r="F10" s="144">
        <f>'MEMORIA CAN.'!F42</f>
        <v>74.086499999999987</v>
      </c>
      <c r="G10" s="155">
        <f>APU!I189</f>
        <v>68214.043650793639</v>
      </c>
      <c r="H10" s="19">
        <f t="shared" si="0"/>
        <v>5053739.7449345216</v>
      </c>
    </row>
    <row r="11" spans="2:9" ht="20.25" customHeight="1">
      <c r="B11" s="148" t="s">
        <v>163</v>
      </c>
      <c r="C11" s="20">
        <v>2</v>
      </c>
      <c r="D11" s="21" t="s">
        <v>9</v>
      </c>
      <c r="E11" s="20"/>
      <c r="F11" s="20"/>
      <c r="G11" s="139"/>
      <c r="H11" s="22"/>
    </row>
    <row r="12" spans="2:9" ht="20.25" customHeight="1">
      <c r="B12" s="15">
        <v>2</v>
      </c>
      <c r="C12" s="16">
        <v>2.1</v>
      </c>
      <c r="D12" s="147" t="s">
        <v>130</v>
      </c>
      <c r="E12" s="140" t="s">
        <v>4</v>
      </c>
      <c r="F12" s="144">
        <f>'MEMORIA CAN.'!F69</f>
        <v>153.73407500000002</v>
      </c>
      <c r="G12" s="155">
        <f>APU!I247</f>
        <v>22665.330457516338</v>
      </c>
      <c r="H12" s="19">
        <f>F12*G12</f>
        <v>3484433.6124556013</v>
      </c>
    </row>
    <row r="13" spans="2:9" ht="20.25" customHeight="1">
      <c r="B13" s="15">
        <v>2</v>
      </c>
      <c r="C13" s="16">
        <v>2.2000000000000002</v>
      </c>
      <c r="D13" s="17" t="s">
        <v>10</v>
      </c>
      <c r="E13" s="16" t="s">
        <v>4</v>
      </c>
      <c r="F13" s="18">
        <f>'MEMORIA CAN.'!F109</f>
        <v>153.73407500000002</v>
      </c>
      <c r="G13" s="155">
        <f>APU!I301</f>
        <v>14661.617222222223</v>
      </c>
      <c r="H13" s="19">
        <f t="shared" ref="H13:H14" si="1">F13*G13</f>
        <v>2253990.161662403</v>
      </c>
    </row>
    <row r="14" spans="2:9" ht="20.25" customHeight="1">
      <c r="B14" s="15">
        <v>2</v>
      </c>
      <c r="C14" s="16">
        <v>2.2999999999999998</v>
      </c>
      <c r="D14" s="41" t="s">
        <v>145</v>
      </c>
      <c r="E14" s="16" t="s">
        <v>4</v>
      </c>
      <c r="F14" s="18">
        <f>'MEMORIA CAN.'!F149</f>
        <v>17.291650000000001</v>
      </c>
      <c r="G14" s="161">
        <f>APU!I350</f>
        <v>18822.533333333333</v>
      </c>
      <c r="H14" s="19">
        <f t="shared" si="1"/>
        <v>325472.65851333336</v>
      </c>
    </row>
    <row r="15" spans="2:9" ht="20.25" customHeight="1">
      <c r="B15" s="148" t="s">
        <v>164</v>
      </c>
      <c r="C15" s="20">
        <v>3</v>
      </c>
      <c r="D15" s="21" t="s">
        <v>11</v>
      </c>
      <c r="E15" s="20"/>
      <c r="F15" s="23"/>
      <c r="G15" s="139"/>
      <c r="H15" s="22"/>
    </row>
    <row r="16" spans="2:9" ht="20.25" customHeight="1">
      <c r="B16" s="15">
        <v>1</v>
      </c>
      <c r="C16" s="16">
        <v>3.1</v>
      </c>
      <c r="D16" s="17" t="s">
        <v>12</v>
      </c>
      <c r="E16" s="16" t="s">
        <v>4</v>
      </c>
      <c r="F16" s="18">
        <f>'MEMORIA CAN.'!F163</f>
        <v>62.816500000000005</v>
      </c>
      <c r="G16" s="155">
        <f>APU!I404</f>
        <v>37380.606270000004</v>
      </c>
      <c r="H16" s="19">
        <f>F16*G16</f>
        <v>2348118.8537594555</v>
      </c>
    </row>
    <row r="17" spans="2:8" ht="20.25" customHeight="1">
      <c r="B17" s="15">
        <v>1</v>
      </c>
      <c r="C17" s="16">
        <v>3.2</v>
      </c>
      <c r="D17" s="17" t="s">
        <v>13</v>
      </c>
      <c r="E17" s="16" t="s">
        <v>4</v>
      </c>
      <c r="F17" s="18">
        <f>'MEMORIA CAN.'!F191</f>
        <v>62.816500000000005</v>
      </c>
      <c r="G17" s="155">
        <f>APU!I459</f>
        <v>84852.976666666669</v>
      </c>
      <c r="H17" s="19">
        <f t="shared" ref="H17:H20" si="2">F17*G17</f>
        <v>5330167.0087816669</v>
      </c>
    </row>
    <row r="18" spans="2:8" ht="20.25" customHeight="1">
      <c r="B18" s="15">
        <v>1</v>
      </c>
      <c r="C18" s="149">
        <v>3.3</v>
      </c>
      <c r="D18" s="17" t="str">
        <f>'MEMORIA CAN.'!D219</f>
        <v xml:space="preserve">Alistado de muro ceramica muros y meson </v>
      </c>
      <c r="E18" s="140" t="s">
        <v>4</v>
      </c>
      <c r="F18" s="18">
        <f>'MEMORIA CAN.'!F219</f>
        <v>16.902349999999998</v>
      </c>
      <c r="G18" s="155">
        <f>APU!I514</f>
        <v>41568.913962307692</v>
      </c>
      <c r="H18" s="19">
        <f t="shared" si="2"/>
        <v>702612.3329108113</v>
      </c>
    </row>
    <row r="19" spans="2:8" ht="20.25" customHeight="1">
      <c r="B19" s="15">
        <v>1</v>
      </c>
      <c r="C19" s="149">
        <v>3.4</v>
      </c>
      <c r="D19" s="147" t="s">
        <v>152</v>
      </c>
      <c r="E19" s="16" t="s">
        <v>4</v>
      </c>
      <c r="F19" s="18">
        <f>'MEMORIA CAN.'!F244</f>
        <v>16.902349999999998</v>
      </c>
      <c r="G19" s="155">
        <f>APU!I573</f>
        <v>82891.026666666672</v>
      </c>
      <c r="H19" s="19">
        <f t="shared" si="2"/>
        <v>1401053.1445793333</v>
      </c>
    </row>
    <row r="20" spans="2:8" ht="20.25" customHeight="1">
      <c r="B20" s="15">
        <v>1</v>
      </c>
      <c r="C20" s="149">
        <v>3.5</v>
      </c>
      <c r="D20" s="17" t="s">
        <v>156</v>
      </c>
      <c r="E20" s="16" t="s">
        <v>18</v>
      </c>
      <c r="F20" s="18">
        <f>'MEMORIA CAN.'!F268</f>
        <v>24.835000000000001</v>
      </c>
      <c r="G20" s="155">
        <f>APU!I626</f>
        <v>33696.701666666668</v>
      </c>
      <c r="H20" s="19">
        <f t="shared" si="2"/>
        <v>836857.58589166671</v>
      </c>
    </row>
    <row r="21" spans="2:8" ht="20.25" customHeight="1">
      <c r="B21" s="148" t="s">
        <v>165</v>
      </c>
      <c r="C21" s="20">
        <v>4</v>
      </c>
      <c r="D21" s="21" t="s">
        <v>14</v>
      </c>
      <c r="E21" s="20"/>
      <c r="F21" s="158" t="s">
        <v>157</v>
      </c>
      <c r="G21" s="139"/>
      <c r="H21" s="22"/>
    </row>
    <row r="22" spans="2:8" ht="20.25" customHeight="1">
      <c r="B22" s="15">
        <v>4</v>
      </c>
      <c r="C22" s="16">
        <v>4.0999999999999996</v>
      </c>
      <c r="D22" s="17" t="s">
        <v>15</v>
      </c>
      <c r="E22" s="16" t="s">
        <v>16</v>
      </c>
      <c r="F22" s="16">
        <f>+'MEMORIA CAN.'!F279</f>
        <v>2</v>
      </c>
      <c r="G22" s="155">
        <f>APU!I686</f>
        <v>125597.74222222222</v>
      </c>
      <c r="H22" s="19">
        <f>F22*G22</f>
        <v>251195.48444444445</v>
      </c>
    </row>
    <row r="23" spans="2:8" ht="33.75" customHeight="1">
      <c r="B23" s="15">
        <v>4</v>
      </c>
      <c r="C23" s="150">
        <v>4.2</v>
      </c>
      <c r="D23" s="17" t="s">
        <v>17</v>
      </c>
      <c r="E23" s="16" t="s">
        <v>18</v>
      </c>
      <c r="F23" s="16">
        <f>'MEMORIA CAN.'!F282</f>
        <v>27</v>
      </c>
      <c r="G23" s="155">
        <f>APU!I743</f>
        <v>9915.4173333333329</v>
      </c>
      <c r="H23" s="19">
        <f t="shared" ref="H23" si="3">F23*G23</f>
        <v>267716.26799999998</v>
      </c>
    </row>
    <row r="24" spans="2:8" ht="54.75" customHeight="1">
      <c r="B24" s="15">
        <v>4</v>
      </c>
      <c r="C24" s="150">
        <v>4.3</v>
      </c>
      <c r="D24" s="147" t="s">
        <v>170</v>
      </c>
      <c r="E24" s="16" t="s">
        <v>16</v>
      </c>
      <c r="F24" s="16">
        <f>'MEMORIA CAN.'!F285</f>
        <v>1</v>
      </c>
      <c r="G24" s="155">
        <f>APU!I794</f>
        <v>850840.5352713695</v>
      </c>
      <c r="H24" s="19">
        <f>F24*G24</f>
        <v>850840.5352713695</v>
      </c>
    </row>
    <row r="25" spans="2:8" ht="54.75" customHeight="1">
      <c r="B25" s="15">
        <v>4</v>
      </c>
      <c r="C25" s="150">
        <v>4.4000000000000004</v>
      </c>
      <c r="D25" s="147" t="s">
        <v>202</v>
      </c>
      <c r="E25" s="140" t="s">
        <v>18</v>
      </c>
      <c r="F25" s="16">
        <f>'MEMORIA CAN.'!F288</f>
        <v>5</v>
      </c>
      <c r="G25" s="155">
        <f>APU!I849</f>
        <v>63326.264444444445</v>
      </c>
      <c r="H25" s="19">
        <f>F25*G25</f>
        <v>316631.32222222222</v>
      </c>
    </row>
    <row r="26" spans="2:8" ht="20.25" customHeight="1">
      <c r="B26" s="148" t="s">
        <v>166</v>
      </c>
      <c r="C26" s="20">
        <v>5</v>
      </c>
      <c r="D26" s="151" t="s">
        <v>159</v>
      </c>
      <c r="E26" s="20"/>
      <c r="F26" s="20"/>
      <c r="G26" s="139"/>
      <c r="H26" s="22"/>
    </row>
    <row r="27" spans="2:8" ht="20.25" customHeight="1">
      <c r="B27" s="15">
        <v>5</v>
      </c>
      <c r="C27" s="149">
        <v>5.0999999999999996</v>
      </c>
      <c r="D27" s="159" t="s">
        <v>167</v>
      </c>
      <c r="E27" s="140" t="s">
        <v>4</v>
      </c>
      <c r="F27" s="144">
        <f>'MEMORIA CAN.'!F296</f>
        <v>1.3535999999999997</v>
      </c>
      <c r="G27" s="155">
        <f>APU!I906</f>
        <v>230264.28444444443</v>
      </c>
      <c r="H27" s="19">
        <f>F27*G27</f>
        <v>311685.7354239999</v>
      </c>
    </row>
    <row r="28" spans="2:8" ht="15.5">
      <c r="B28" s="15">
        <v>5</v>
      </c>
      <c r="C28" s="16">
        <v>5.2</v>
      </c>
      <c r="D28" s="147" t="s">
        <v>207</v>
      </c>
      <c r="E28" s="140" t="s">
        <v>4</v>
      </c>
      <c r="F28" s="16">
        <f>'MEMORIA CAN.'!F300</f>
        <v>0.1</v>
      </c>
      <c r="G28" s="155">
        <f>APU!I963</f>
        <v>280264.28444444446</v>
      </c>
      <c r="H28" s="19">
        <f>F28*G28</f>
        <v>28026.428444444449</v>
      </c>
    </row>
    <row r="29" spans="2:8" ht="15.5">
      <c r="B29" s="24"/>
      <c r="C29" s="8"/>
      <c r="D29" s="8"/>
      <c r="E29" s="8"/>
      <c r="F29" s="8"/>
      <c r="G29" s="8"/>
      <c r="H29" s="9"/>
    </row>
    <row r="30" spans="2:8" ht="15.5">
      <c r="B30" s="24"/>
      <c r="C30" s="8"/>
      <c r="D30" s="177" t="s">
        <v>209</v>
      </c>
      <c r="E30" s="178"/>
      <c r="F30" s="178"/>
      <c r="G30" s="178"/>
      <c r="H30" s="25">
        <f>SUM(H7:H28)</f>
        <v>25023652.16721468</v>
      </c>
    </row>
    <row r="31" spans="2:8" ht="15.5">
      <c r="B31" s="24"/>
      <c r="C31" s="8"/>
      <c r="D31" s="16"/>
      <c r="E31" s="16"/>
      <c r="F31" s="16"/>
      <c r="G31" s="16"/>
      <c r="H31" s="19"/>
    </row>
    <row r="32" spans="2:8">
      <c r="B32" s="26"/>
      <c r="C32" s="27"/>
      <c r="D32" s="27"/>
      <c r="E32" s="27"/>
      <c r="F32" s="27"/>
      <c r="G32" s="27"/>
      <c r="H32" s="28"/>
    </row>
    <row r="33" spans="2:10" ht="18">
      <c r="B33" s="26"/>
      <c r="C33" s="27"/>
      <c r="D33" s="179" t="s">
        <v>19</v>
      </c>
      <c r="E33" s="179"/>
      <c r="F33" s="179"/>
      <c r="G33" s="179"/>
      <c r="H33" s="29">
        <f>H30</f>
        <v>25023652.16721468</v>
      </c>
    </row>
    <row r="34" spans="2:10" ht="18">
      <c r="B34" s="26"/>
      <c r="C34" s="27"/>
      <c r="D34" s="30" t="s">
        <v>20</v>
      </c>
      <c r="E34" s="30"/>
      <c r="F34" s="30"/>
      <c r="G34" s="30"/>
      <c r="H34" s="29"/>
    </row>
    <row r="35" spans="2:10" ht="15.5">
      <c r="B35" s="26"/>
      <c r="C35" s="27"/>
      <c r="D35" s="8"/>
      <c r="E35" s="8"/>
      <c r="F35" s="8" t="s">
        <v>21</v>
      </c>
      <c r="G35" s="31">
        <f>+AIU!H16</f>
        <v>0.1522460489593703</v>
      </c>
      <c r="H35" s="19">
        <f>H33*G35</f>
        <v>3809752.172992019</v>
      </c>
    </row>
    <row r="36" spans="2:10" ht="15.5">
      <c r="B36" s="26"/>
      <c r="C36" s="27"/>
      <c r="D36" s="8"/>
      <c r="E36" s="8"/>
      <c r="F36" s="8" t="s">
        <v>22</v>
      </c>
      <c r="G36" s="31">
        <f>+AIU!H17</f>
        <v>0.01</v>
      </c>
      <c r="H36" s="19">
        <f>H33*G36</f>
        <v>250236.5216721468</v>
      </c>
    </row>
    <row r="37" spans="2:10" ht="15.5">
      <c r="B37" s="26"/>
      <c r="C37" s="27"/>
      <c r="D37" s="8"/>
      <c r="E37" s="8"/>
      <c r="F37" s="8" t="s">
        <v>23</v>
      </c>
      <c r="G37" s="31">
        <f>+AIU!H18</f>
        <v>0.05</v>
      </c>
      <c r="H37" s="19">
        <f>H33*G37</f>
        <v>1251182.6083607341</v>
      </c>
    </row>
    <row r="38" spans="2:10" ht="18">
      <c r="B38" s="26"/>
      <c r="C38" s="27"/>
      <c r="D38" s="8"/>
      <c r="E38" s="8"/>
      <c r="F38" s="8" t="s">
        <v>24</v>
      </c>
      <c r="G38" s="31">
        <f>+AIU!H19</f>
        <v>0.21224604895937033</v>
      </c>
      <c r="H38" s="29">
        <f>H35+H36+H37</f>
        <v>5311171.3030249001</v>
      </c>
    </row>
    <row r="39" spans="2:10" ht="15.5">
      <c r="B39" s="26"/>
      <c r="C39" s="27"/>
      <c r="D39" s="8"/>
      <c r="E39" s="8"/>
      <c r="F39" s="8"/>
      <c r="G39" s="8"/>
      <c r="H39" s="32"/>
    </row>
    <row r="40" spans="2:10" ht="20">
      <c r="B40" s="33"/>
      <c r="C40" s="34"/>
      <c r="D40" s="35"/>
      <c r="E40" s="35"/>
      <c r="F40" s="35"/>
      <c r="G40" s="36" t="s">
        <v>25</v>
      </c>
      <c r="H40" s="37">
        <f>H33+H38</f>
        <v>30334823.47023958</v>
      </c>
      <c r="J40" s="164"/>
    </row>
  </sheetData>
  <mergeCells count="4">
    <mergeCell ref="B2:H2"/>
    <mergeCell ref="B3:H3"/>
    <mergeCell ref="D30:G30"/>
    <mergeCell ref="D33:G33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302"/>
  <sheetViews>
    <sheetView zoomScale="60" zoomScaleNormal="60" workbookViewId="0"/>
  </sheetViews>
  <sheetFormatPr baseColWidth="10" defaultColWidth="11" defaultRowHeight="14.5"/>
  <cols>
    <col min="4" max="4" width="53.7265625" customWidth="1"/>
    <col min="6" max="6" width="40" customWidth="1"/>
    <col min="7" max="7" width="22.26953125" customWidth="1"/>
    <col min="8" max="8" width="24" customWidth="1"/>
    <col min="10" max="10" width="14.7265625" customWidth="1"/>
    <col min="11" max="11" width="14.453125" bestFit="1" customWidth="1"/>
    <col min="17" max="17" width="17.453125" customWidth="1"/>
  </cols>
  <sheetData>
    <row r="1" spans="2:11" ht="46.15" customHeight="1">
      <c r="B1" s="180" t="s">
        <v>187</v>
      </c>
      <c r="C1" s="180"/>
      <c r="D1" s="180"/>
      <c r="E1" s="180"/>
      <c r="F1" s="180"/>
      <c r="G1" s="180"/>
      <c r="H1" s="180"/>
      <c r="I1" s="180"/>
      <c r="J1" s="180"/>
      <c r="K1" s="180"/>
    </row>
    <row r="2" spans="2:11" ht="15.5">
      <c r="B2" s="133"/>
      <c r="C2" s="133"/>
      <c r="D2" s="133"/>
      <c r="E2" s="134"/>
      <c r="F2" s="134"/>
      <c r="G2" s="134"/>
      <c r="H2" s="134"/>
      <c r="I2" s="134"/>
      <c r="J2" s="134"/>
      <c r="K2" s="134"/>
    </row>
    <row r="3" spans="2:11" ht="15.5">
      <c r="B3" s="42"/>
      <c r="C3" s="42"/>
      <c r="D3" s="42"/>
      <c r="E3" s="42"/>
      <c r="F3" s="42"/>
      <c r="G3" s="135" t="s">
        <v>26</v>
      </c>
      <c r="H3" s="135" t="s">
        <v>27</v>
      </c>
      <c r="I3" s="138" t="s">
        <v>28</v>
      </c>
      <c r="J3" s="138" t="s">
        <v>29</v>
      </c>
      <c r="K3" s="138" t="s">
        <v>30</v>
      </c>
    </row>
    <row r="4" spans="2:11" ht="15.5">
      <c r="B4" s="42">
        <v>1</v>
      </c>
      <c r="C4" s="16">
        <f>'PRESUPUESTO OFICIAL'!C7</f>
        <v>1.1000000000000001</v>
      </c>
      <c r="D4" s="41" t="s">
        <v>3</v>
      </c>
      <c r="E4" s="16" t="s">
        <v>4</v>
      </c>
      <c r="F4" s="136">
        <f>K19</f>
        <v>25.542399999999997</v>
      </c>
      <c r="G4" s="42"/>
      <c r="H4" s="42"/>
      <c r="I4" s="42"/>
      <c r="J4" s="42"/>
      <c r="K4" s="42"/>
    </row>
    <row r="5" spans="2:11" ht="15.5">
      <c r="B5" s="42"/>
      <c r="C5" s="16"/>
      <c r="D5" s="40"/>
      <c r="E5" s="16"/>
      <c r="F5" s="42"/>
      <c r="G5" s="42"/>
      <c r="H5" s="42"/>
      <c r="I5" s="42"/>
      <c r="J5" s="42"/>
      <c r="K5" s="42"/>
    </row>
    <row r="6" spans="2:11" ht="15.5">
      <c r="B6" s="42"/>
      <c r="C6" s="16"/>
      <c r="D6" s="40"/>
      <c r="E6" s="16"/>
      <c r="F6" s="141"/>
      <c r="G6" s="42"/>
      <c r="H6" s="42"/>
      <c r="I6" s="42"/>
      <c r="J6" s="42"/>
      <c r="K6" s="136"/>
    </row>
    <row r="7" spans="2:11" ht="15.5">
      <c r="B7" s="42"/>
      <c r="C7" s="16"/>
      <c r="D7" s="40"/>
      <c r="E7" s="16"/>
      <c r="F7" s="141" t="s">
        <v>131</v>
      </c>
      <c r="G7" s="42">
        <v>4.54</v>
      </c>
      <c r="H7" s="42">
        <v>1.53</v>
      </c>
      <c r="I7" s="42"/>
      <c r="J7" s="42">
        <v>2</v>
      </c>
      <c r="K7" s="136">
        <f>G7*H7*J7</f>
        <v>13.8924</v>
      </c>
    </row>
    <row r="8" spans="2:11" ht="15.5">
      <c r="B8" s="42"/>
      <c r="C8" s="16"/>
      <c r="D8" s="40"/>
      <c r="E8" s="16"/>
      <c r="F8" s="141"/>
      <c r="G8" s="42"/>
      <c r="H8" s="42"/>
      <c r="I8" s="42"/>
      <c r="J8" s="42"/>
      <c r="K8" s="136"/>
    </row>
    <row r="9" spans="2:11" ht="15.5">
      <c r="B9" s="42"/>
      <c r="C9" s="16"/>
      <c r="D9" s="40"/>
      <c r="E9" s="16"/>
      <c r="F9" s="141" t="s">
        <v>198</v>
      </c>
      <c r="G9" s="42">
        <v>1</v>
      </c>
      <c r="H9" s="42">
        <v>0.1</v>
      </c>
      <c r="I9" s="42"/>
      <c r="J9" s="42"/>
      <c r="K9" s="136">
        <f>G9*H9</f>
        <v>0.1</v>
      </c>
    </row>
    <row r="10" spans="2:11" ht="15.5">
      <c r="B10" s="42"/>
      <c r="C10" s="16"/>
      <c r="D10" s="40"/>
      <c r="E10" s="16"/>
      <c r="F10" s="141"/>
      <c r="G10" s="42"/>
      <c r="H10" s="42"/>
      <c r="I10" s="42"/>
      <c r="J10" s="42"/>
      <c r="K10" s="136"/>
    </row>
    <row r="11" spans="2:11" ht="15.5">
      <c r="B11" s="42"/>
      <c r="C11" s="16"/>
      <c r="D11" s="40"/>
      <c r="E11" s="16"/>
      <c r="F11" s="141" t="s">
        <v>199</v>
      </c>
      <c r="G11" s="42">
        <v>2</v>
      </c>
      <c r="H11" s="42">
        <v>0.1</v>
      </c>
      <c r="I11" s="42"/>
      <c r="J11" s="42"/>
      <c r="K11" s="136">
        <f>G11*H11</f>
        <v>0.2</v>
      </c>
    </row>
    <row r="12" spans="2:11" ht="15.5">
      <c r="B12" s="42"/>
      <c r="C12" s="16"/>
      <c r="D12" s="40"/>
      <c r="E12" s="16"/>
      <c r="F12" s="141"/>
      <c r="G12" s="42"/>
      <c r="H12" s="42"/>
      <c r="I12" s="42"/>
      <c r="J12" s="42"/>
      <c r="K12" s="136"/>
    </row>
    <row r="13" spans="2:11" ht="15.5">
      <c r="B13" s="42"/>
      <c r="C13" s="16"/>
      <c r="D13" s="40"/>
      <c r="E13" s="16"/>
      <c r="F13" s="141"/>
      <c r="G13" s="42"/>
      <c r="H13" s="42"/>
      <c r="I13" s="42"/>
      <c r="J13" s="42"/>
      <c r="K13" s="136"/>
    </row>
    <row r="14" spans="2:11" ht="15.5">
      <c r="B14" s="42"/>
      <c r="C14" s="16"/>
      <c r="D14" s="40"/>
      <c r="E14" s="16"/>
      <c r="F14" s="141"/>
      <c r="G14" s="42"/>
      <c r="H14" s="42"/>
      <c r="I14" s="42"/>
      <c r="J14" s="42"/>
      <c r="K14" s="136"/>
    </row>
    <row r="15" spans="2:11" ht="15.5">
      <c r="B15" s="42"/>
      <c r="C15" s="16"/>
      <c r="D15" s="40"/>
      <c r="E15" s="16"/>
      <c r="F15" s="141" t="s">
        <v>132</v>
      </c>
      <c r="G15" s="42">
        <v>8.0500000000000007</v>
      </c>
      <c r="H15" s="42">
        <v>1.4</v>
      </c>
      <c r="I15" s="42"/>
      <c r="J15" s="42"/>
      <c r="K15" s="136">
        <f>(G15*H15)</f>
        <v>11.27</v>
      </c>
    </row>
    <row r="16" spans="2:11" ht="15.5">
      <c r="B16" s="42"/>
      <c r="C16" s="16"/>
      <c r="D16" s="40"/>
      <c r="E16" s="16"/>
      <c r="F16" s="141"/>
      <c r="G16" s="42"/>
      <c r="H16" s="42"/>
      <c r="I16" s="42"/>
      <c r="J16" s="42"/>
      <c r="K16" s="136"/>
    </row>
    <row r="17" spans="2:11" ht="15.5">
      <c r="B17" s="42"/>
      <c r="C17" s="16"/>
      <c r="D17" s="40"/>
      <c r="E17" s="16"/>
      <c r="F17" s="141"/>
      <c r="G17" s="42"/>
      <c r="H17" s="42"/>
      <c r="I17" s="42"/>
      <c r="J17" s="42"/>
      <c r="K17" s="136"/>
    </row>
    <row r="18" spans="2:11" ht="15.5">
      <c r="B18" s="42"/>
      <c r="C18" s="16"/>
      <c r="D18" s="40"/>
      <c r="E18" s="16"/>
      <c r="F18" s="141" t="s">
        <v>134</v>
      </c>
      <c r="G18" s="42">
        <v>0.8</v>
      </c>
      <c r="H18" s="42">
        <v>0.1</v>
      </c>
      <c r="I18" s="42"/>
      <c r="J18" s="42"/>
      <c r="K18" s="136">
        <f>G18*H18</f>
        <v>8.0000000000000016E-2</v>
      </c>
    </row>
    <row r="19" spans="2:11" ht="15.5">
      <c r="B19" s="42"/>
      <c r="C19" s="16"/>
      <c r="D19" s="40"/>
      <c r="E19" s="16"/>
      <c r="F19" s="141"/>
      <c r="G19" s="42"/>
      <c r="H19" s="42"/>
      <c r="I19" s="42"/>
      <c r="J19" s="42"/>
      <c r="K19" s="136">
        <f>SUM(K7:K18)</f>
        <v>25.542399999999997</v>
      </c>
    </row>
    <row r="20" spans="2:11" ht="15.5">
      <c r="B20" s="42"/>
      <c r="C20" s="16"/>
      <c r="D20" s="40"/>
      <c r="E20" s="16"/>
      <c r="F20" s="141"/>
      <c r="G20" s="42"/>
      <c r="H20" s="42"/>
      <c r="I20" s="42"/>
      <c r="J20" s="42"/>
      <c r="K20" s="136"/>
    </row>
    <row r="21" spans="2:11" ht="15.5">
      <c r="B21" s="42"/>
      <c r="C21" s="16"/>
      <c r="D21" s="40"/>
      <c r="E21" s="16"/>
      <c r="F21" s="42"/>
      <c r="G21" s="42"/>
      <c r="H21" s="42"/>
      <c r="I21" s="42"/>
      <c r="J21" s="42"/>
      <c r="K21" s="137"/>
    </row>
    <row r="22" spans="2:11" ht="15.5">
      <c r="B22" s="42">
        <f>'PRESUPUESTO OFICIAL'!B8</f>
        <v>1</v>
      </c>
      <c r="C22" s="16">
        <f>'PRESUPUESTO OFICIAL'!C8</f>
        <v>1.2</v>
      </c>
      <c r="D22" s="41" t="s">
        <v>5</v>
      </c>
      <c r="E22" s="140" t="s">
        <v>8</v>
      </c>
      <c r="F22" s="142">
        <f>K28</f>
        <v>2.12548</v>
      </c>
      <c r="G22" s="42"/>
      <c r="H22" s="42"/>
      <c r="I22" s="42"/>
      <c r="J22" s="42"/>
      <c r="K22" s="42"/>
    </row>
    <row r="23" spans="2:11" ht="15.5">
      <c r="B23" s="42"/>
      <c r="C23" s="16"/>
      <c r="D23" s="41"/>
      <c r="E23" s="16"/>
      <c r="F23" s="141" t="s">
        <v>131</v>
      </c>
      <c r="G23" s="42"/>
      <c r="H23" s="42"/>
      <c r="I23" s="42"/>
      <c r="J23" s="42"/>
      <c r="K23" s="42"/>
    </row>
    <row r="24" spans="2:11" ht="15.5">
      <c r="B24" s="42"/>
      <c r="C24" s="16"/>
      <c r="D24" s="41"/>
      <c r="E24" s="16"/>
      <c r="F24" s="42"/>
      <c r="G24" s="42">
        <v>1.53</v>
      </c>
      <c r="H24" s="42">
        <v>0.32</v>
      </c>
      <c r="I24" s="42">
        <v>0.8</v>
      </c>
      <c r="J24" s="42">
        <v>4</v>
      </c>
      <c r="K24" s="142">
        <f>G24*H24*I24*J24</f>
        <v>1.5667200000000001</v>
      </c>
    </row>
    <row r="25" spans="2:11" ht="15.5">
      <c r="B25" s="42"/>
      <c r="C25" s="16"/>
      <c r="D25" s="41"/>
      <c r="E25" s="16"/>
      <c r="F25" s="42"/>
      <c r="G25" s="42">
        <v>1.53</v>
      </c>
      <c r="H25" s="42">
        <v>0.12</v>
      </c>
      <c r="I25" s="42">
        <v>0.8</v>
      </c>
      <c r="J25" s="42">
        <v>2</v>
      </c>
      <c r="K25" s="142">
        <f>G25*H25*I25*J25</f>
        <v>0.29375999999999997</v>
      </c>
    </row>
    <row r="26" spans="2:11" ht="15.5">
      <c r="B26" s="42"/>
      <c r="C26" s="16"/>
      <c r="D26" s="41"/>
      <c r="E26" s="16"/>
      <c r="F26" s="141" t="s">
        <v>135</v>
      </c>
      <c r="G26" s="42">
        <v>2.65</v>
      </c>
      <c r="H26" s="42">
        <v>0.1</v>
      </c>
      <c r="I26" s="42"/>
      <c r="J26" s="42"/>
      <c r="K26" s="142">
        <f>G26*H26</f>
        <v>0.26500000000000001</v>
      </c>
    </row>
    <row r="27" spans="2:11" ht="15.5">
      <c r="B27" s="42"/>
      <c r="C27" s="16"/>
      <c r="D27" s="41"/>
      <c r="E27" s="16"/>
      <c r="F27" s="42"/>
      <c r="G27" s="42"/>
      <c r="H27" s="42"/>
      <c r="I27" s="42"/>
      <c r="J27" s="42"/>
      <c r="K27" s="142"/>
    </row>
    <row r="28" spans="2:11" ht="15.5">
      <c r="B28" s="42"/>
      <c r="C28" s="16"/>
      <c r="D28" s="41"/>
      <c r="E28" s="16"/>
      <c r="F28" s="42"/>
      <c r="G28" s="42"/>
      <c r="H28" s="42"/>
      <c r="I28" s="42"/>
      <c r="J28" s="42"/>
      <c r="K28" s="142">
        <f>SUM(K24:K26)</f>
        <v>2.12548</v>
      </c>
    </row>
    <row r="29" spans="2:11" ht="15.5">
      <c r="B29" s="42"/>
      <c r="C29" s="16"/>
      <c r="D29" s="41"/>
      <c r="E29" s="16"/>
      <c r="F29" s="42"/>
      <c r="G29" s="42"/>
      <c r="H29" s="42"/>
      <c r="I29" s="42"/>
      <c r="J29" s="42"/>
      <c r="K29" s="142"/>
    </row>
    <row r="30" spans="2:11" ht="15.5">
      <c r="B30" s="42"/>
      <c r="C30" s="16"/>
      <c r="D30" s="41"/>
      <c r="E30" s="16"/>
      <c r="F30" s="42"/>
      <c r="G30" s="42"/>
      <c r="H30" s="42"/>
      <c r="I30" s="42"/>
      <c r="J30" s="42"/>
      <c r="K30" s="142"/>
    </row>
    <row r="31" spans="2:11" ht="27" customHeight="1">
      <c r="B31" s="42">
        <v>1</v>
      </c>
      <c r="C31" s="16">
        <v>1.3</v>
      </c>
      <c r="D31" s="41" t="s">
        <v>7</v>
      </c>
      <c r="E31" s="16" t="s">
        <v>8</v>
      </c>
      <c r="F31" s="136">
        <f>K39</f>
        <v>6.9600000000000009</v>
      </c>
      <c r="G31" s="42"/>
      <c r="H31" s="42"/>
      <c r="I31" s="42"/>
      <c r="J31" s="42"/>
      <c r="K31" s="42"/>
    </row>
    <row r="32" spans="2:11" ht="15.5">
      <c r="B32" s="42"/>
      <c r="C32" s="16"/>
      <c r="D32" s="41"/>
      <c r="E32" s="16"/>
      <c r="F32" s="141"/>
      <c r="G32" s="42"/>
      <c r="H32" s="42"/>
      <c r="I32" s="42"/>
      <c r="J32" s="42"/>
      <c r="K32" s="136"/>
    </row>
    <row r="33" spans="2:11" ht="15.5">
      <c r="B33" s="42"/>
      <c r="C33" s="16"/>
      <c r="D33" s="41"/>
      <c r="E33" s="16"/>
      <c r="F33" s="141" t="s">
        <v>200</v>
      </c>
      <c r="G33" s="42">
        <v>1</v>
      </c>
      <c r="H33" s="42">
        <v>0.1</v>
      </c>
      <c r="I33" s="42">
        <v>0.1</v>
      </c>
      <c r="J33" s="42"/>
      <c r="K33" s="136">
        <f>G33*H33*I33</f>
        <v>1.0000000000000002E-2</v>
      </c>
    </row>
    <row r="34" spans="2:11" ht="15.5">
      <c r="B34" s="42"/>
      <c r="C34" s="16"/>
      <c r="D34" s="41"/>
      <c r="E34" s="16"/>
      <c r="F34" s="141" t="s">
        <v>201</v>
      </c>
      <c r="G34" s="42">
        <v>2</v>
      </c>
      <c r="H34" s="42">
        <v>0.1</v>
      </c>
      <c r="I34" s="42">
        <v>0.1</v>
      </c>
      <c r="J34" s="42"/>
      <c r="K34" s="136">
        <f>G34*H34*I34</f>
        <v>2.0000000000000004E-2</v>
      </c>
    </row>
    <row r="35" spans="2:11" ht="15.5">
      <c r="B35" s="42"/>
      <c r="C35" s="16"/>
      <c r="D35" s="41"/>
      <c r="E35" s="16"/>
      <c r="F35" s="141"/>
      <c r="G35" s="42"/>
      <c r="H35" s="42"/>
      <c r="I35" s="42"/>
      <c r="J35" s="42"/>
      <c r="K35" s="136"/>
    </row>
    <row r="36" spans="2:11" ht="15.5">
      <c r="B36" s="42"/>
      <c r="C36" s="16"/>
      <c r="D36" s="41"/>
      <c r="E36" s="16"/>
      <c r="F36" s="141"/>
      <c r="G36" s="42"/>
      <c r="H36" s="42"/>
      <c r="I36" s="42"/>
      <c r="J36" s="42"/>
      <c r="K36" s="136"/>
    </row>
    <row r="37" spans="2:11" ht="15.5">
      <c r="B37" s="42"/>
      <c r="C37" s="16"/>
      <c r="D37" s="41"/>
      <c r="E37" s="16"/>
      <c r="F37" s="141" t="s">
        <v>133</v>
      </c>
      <c r="G37" s="42">
        <v>23.1</v>
      </c>
      <c r="H37" s="42">
        <v>0.3</v>
      </c>
      <c r="I37" s="42"/>
      <c r="J37" s="42"/>
      <c r="K37" s="136">
        <f>(G37*H37)</f>
        <v>6.9300000000000006</v>
      </c>
    </row>
    <row r="38" spans="2:11" ht="15.5">
      <c r="B38" s="42"/>
      <c r="C38" s="16"/>
      <c r="D38" s="41"/>
      <c r="E38" s="16"/>
      <c r="F38" s="141"/>
      <c r="G38" s="42"/>
      <c r="H38" s="42"/>
      <c r="I38" s="42"/>
      <c r="J38" s="42"/>
      <c r="K38" s="136"/>
    </row>
    <row r="39" spans="2:11" ht="15.5">
      <c r="B39" s="42"/>
      <c r="C39" s="16"/>
      <c r="D39" s="41"/>
      <c r="E39" s="16"/>
      <c r="F39" s="42"/>
      <c r="G39" s="42"/>
      <c r="H39" s="42"/>
      <c r="I39" s="42"/>
      <c r="J39" s="42"/>
      <c r="K39" s="136">
        <f>SUM(K33:K37)</f>
        <v>6.9600000000000009</v>
      </c>
    </row>
    <row r="40" spans="2:11" ht="15.5">
      <c r="B40" s="42"/>
      <c r="C40" s="16"/>
      <c r="D40" s="41"/>
      <c r="E40" s="16"/>
      <c r="F40" s="42"/>
      <c r="G40" s="42"/>
      <c r="H40" s="42"/>
      <c r="I40" s="42"/>
      <c r="J40" s="42"/>
      <c r="K40" s="136"/>
    </row>
    <row r="41" spans="2:11" ht="16" thickBot="1">
      <c r="B41" s="42"/>
      <c r="C41" s="16"/>
      <c r="D41" s="41"/>
      <c r="E41" s="16"/>
      <c r="F41" s="42"/>
      <c r="G41" s="42"/>
      <c r="H41" s="42"/>
      <c r="I41" s="42"/>
      <c r="J41" s="42"/>
      <c r="K41" s="42"/>
    </row>
    <row r="42" spans="2:11" ht="31">
      <c r="B42" s="8">
        <v>1</v>
      </c>
      <c r="C42" s="16">
        <v>1.4</v>
      </c>
      <c r="D42" s="41" t="s">
        <v>6</v>
      </c>
      <c r="E42" s="16" t="s">
        <v>4</v>
      </c>
      <c r="F42" s="136">
        <f>K66</f>
        <v>74.086499999999987</v>
      </c>
      <c r="G42" s="42"/>
      <c r="H42" s="42"/>
      <c r="I42" s="42"/>
      <c r="J42" s="42"/>
      <c r="K42" s="42"/>
    </row>
    <row r="43" spans="2:11" ht="15.5">
      <c r="B43" s="42"/>
      <c r="C43" s="16"/>
      <c r="D43" s="41"/>
      <c r="E43" s="16"/>
      <c r="F43" s="141"/>
      <c r="G43" s="42"/>
      <c r="H43" s="42"/>
      <c r="I43" s="42"/>
      <c r="J43" s="42"/>
      <c r="K43" s="136">
        <f>G43*H43</f>
        <v>0</v>
      </c>
    </row>
    <row r="44" spans="2:11" ht="15.5">
      <c r="B44" s="42"/>
      <c r="C44" s="16"/>
      <c r="D44" s="41"/>
      <c r="E44" s="16"/>
      <c r="F44" s="141"/>
      <c r="G44" s="42"/>
      <c r="H44" s="42"/>
      <c r="I44" s="42"/>
      <c r="J44" s="42"/>
      <c r="K44" s="136"/>
    </row>
    <row r="45" spans="2:11" ht="15.5">
      <c r="B45" s="42"/>
      <c r="C45" s="16"/>
      <c r="D45" s="41"/>
      <c r="E45" s="16"/>
      <c r="F45" s="141" t="s">
        <v>132</v>
      </c>
      <c r="G45" s="42">
        <v>8.0500000000000007</v>
      </c>
      <c r="H45" s="42">
        <v>1.4</v>
      </c>
      <c r="I45" s="42"/>
      <c r="J45" s="42"/>
      <c r="K45" s="136">
        <f>(G45*H45)</f>
        <v>11.27</v>
      </c>
    </row>
    <row r="46" spans="2:11" ht="15.5">
      <c r="B46" s="42"/>
      <c r="C46" s="16"/>
      <c r="D46" s="41"/>
      <c r="E46" s="16"/>
      <c r="F46" s="141"/>
      <c r="G46" s="42"/>
      <c r="H46" s="42"/>
      <c r="I46" s="42"/>
      <c r="J46" s="42"/>
      <c r="K46" s="136"/>
    </row>
    <row r="47" spans="2:11" ht="15.5">
      <c r="B47" s="42"/>
      <c r="C47" s="16"/>
      <c r="D47" s="41"/>
      <c r="E47" s="16"/>
      <c r="F47" s="42" t="s">
        <v>147</v>
      </c>
      <c r="G47" s="42">
        <f>(7.57+0.53)</f>
        <v>8.1</v>
      </c>
      <c r="H47" s="42">
        <v>8.08</v>
      </c>
      <c r="I47" s="42"/>
      <c r="J47" s="42"/>
      <c r="K47" s="136">
        <f>G47*H47</f>
        <v>65.447999999999993</v>
      </c>
    </row>
    <row r="48" spans="2:11" ht="15.5">
      <c r="B48" s="42"/>
      <c r="C48" s="16"/>
      <c r="D48" s="41"/>
      <c r="E48" s="16"/>
      <c r="F48" s="42"/>
      <c r="G48" s="42"/>
      <c r="H48" s="42"/>
      <c r="I48" s="42"/>
      <c r="J48" s="42"/>
      <c r="K48" s="136"/>
    </row>
    <row r="49" spans="2:11" ht="15.5">
      <c r="B49" s="42"/>
      <c r="C49" s="16"/>
      <c r="D49" s="41"/>
      <c r="E49" s="16"/>
      <c r="F49" s="42" t="s">
        <v>148</v>
      </c>
      <c r="G49" s="42">
        <v>0.12</v>
      </c>
      <c r="H49" s="42">
        <v>0.37</v>
      </c>
      <c r="I49" s="42"/>
      <c r="J49" s="42"/>
      <c r="K49" s="136">
        <f>G49*H49</f>
        <v>4.4399999999999995E-2</v>
      </c>
    </row>
    <row r="50" spans="2:11" ht="15.5">
      <c r="B50" s="42"/>
      <c r="C50" s="16"/>
      <c r="D50" s="41"/>
      <c r="E50" s="16"/>
      <c r="F50" s="42"/>
      <c r="G50" s="42">
        <v>0.115</v>
      </c>
      <c r="H50" s="42">
        <v>0.19500000000000001</v>
      </c>
      <c r="I50" s="42"/>
      <c r="J50" s="42">
        <v>2</v>
      </c>
      <c r="K50" s="136">
        <f>G50*H50*J50</f>
        <v>4.4850000000000001E-2</v>
      </c>
    </row>
    <row r="51" spans="2:11" ht="15.5">
      <c r="B51" s="42"/>
      <c r="C51" s="16"/>
      <c r="D51" s="41"/>
      <c r="E51" s="16"/>
      <c r="F51" s="42"/>
      <c r="G51" s="42">
        <v>0.255</v>
      </c>
      <c r="H51" s="42">
        <v>0.255</v>
      </c>
      <c r="I51" s="42"/>
      <c r="J51" s="42"/>
      <c r="K51" s="136">
        <f>G51*H51</f>
        <v>6.5024999999999999E-2</v>
      </c>
    </row>
    <row r="52" spans="2:11" ht="15.5">
      <c r="B52" s="42"/>
      <c r="C52" s="16"/>
      <c r="D52" s="41"/>
      <c r="E52" s="16"/>
      <c r="F52" s="42"/>
      <c r="G52" s="42">
        <v>0.05</v>
      </c>
      <c r="H52" s="42">
        <v>0.35</v>
      </c>
      <c r="I52" s="42"/>
      <c r="J52" s="42">
        <v>2</v>
      </c>
      <c r="K52" s="136">
        <f>G52*H52*J52</f>
        <v>3.4999999999999996E-2</v>
      </c>
    </row>
    <row r="53" spans="2:11" ht="15.5">
      <c r="B53" s="42"/>
      <c r="C53" s="16"/>
      <c r="D53" s="41"/>
      <c r="E53" s="16"/>
      <c r="F53" s="42"/>
      <c r="G53" s="42"/>
      <c r="H53" s="42"/>
      <c r="I53" s="42"/>
      <c r="J53" s="42"/>
      <c r="K53" s="136"/>
    </row>
    <row r="54" spans="2:11" ht="15.5">
      <c r="B54" s="42"/>
      <c r="C54" s="16"/>
      <c r="D54" s="41"/>
      <c r="E54" s="16"/>
      <c r="F54" s="42" t="s">
        <v>149</v>
      </c>
      <c r="G54" s="42">
        <v>0.32</v>
      </c>
      <c r="H54" s="42">
        <v>1.53</v>
      </c>
      <c r="I54" s="42"/>
      <c r="J54" s="42">
        <v>4</v>
      </c>
      <c r="K54" s="136">
        <f>G54*H54*J54</f>
        <v>1.9584000000000001</v>
      </c>
    </row>
    <row r="55" spans="2:11" ht="15.5">
      <c r="B55" s="42"/>
      <c r="C55" s="16"/>
      <c r="D55" s="41"/>
      <c r="E55" s="16"/>
      <c r="F55" s="42"/>
      <c r="G55" s="42">
        <v>0.12</v>
      </c>
      <c r="H55" s="42">
        <v>1.53</v>
      </c>
      <c r="I55" s="42"/>
      <c r="J55" s="42">
        <v>2</v>
      </c>
      <c r="K55" s="136">
        <f>G55*H55*J55</f>
        <v>0.36719999999999997</v>
      </c>
    </row>
    <row r="56" spans="2:11" ht="15.5">
      <c r="B56" s="42"/>
      <c r="C56" s="16"/>
      <c r="D56" s="41"/>
      <c r="E56" s="16"/>
      <c r="F56" s="42"/>
      <c r="G56" s="42"/>
      <c r="H56" s="42"/>
      <c r="I56" s="42"/>
      <c r="J56" s="42"/>
      <c r="K56" s="136"/>
    </row>
    <row r="57" spans="2:11" ht="15.5">
      <c r="B57" s="42"/>
      <c r="C57" s="16"/>
      <c r="D57" s="41"/>
      <c r="E57" s="16"/>
      <c r="F57" s="42"/>
      <c r="G57" s="42"/>
      <c r="H57" s="42"/>
      <c r="I57" s="42"/>
      <c r="J57" s="42"/>
      <c r="K57" s="136"/>
    </row>
    <row r="58" spans="2:11" ht="15.5">
      <c r="B58" s="42"/>
      <c r="C58" s="16"/>
      <c r="D58" s="41"/>
      <c r="E58" s="16"/>
      <c r="F58" s="42"/>
      <c r="G58" s="42"/>
      <c r="H58" s="42"/>
      <c r="I58" s="42"/>
      <c r="J58" s="42"/>
      <c r="K58" s="136"/>
    </row>
    <row r="59" spans="2:11" ht="15.5">
      <c r="B59" s="42"/>
      <c r="C59" s="16"/>
      <c r="D59" s="41"/>
      <c r="E59" s="16"/>
      <c r="F59" s="42" t="s">
        <v>150</v>
      </c>
      <c r="G59" s="42">
        <v>0.25</v>
      </c>
      <c r="H59" s="42">
        <v>0.52500000000000002</v>
      </c>
      <c r="I59" s="42"/>
      <c r="J59" s="42">
        <v>2</v>
      </c>
      <c r="K59" s="136">
        <f>G59*H59*J59</f>
        <v>0.26250000000000001</v>
      </c>
    </row>
    <row r="60" spans="2:11" ht="15.5">
      <c r="B60" s="42"/>
      <c r="C60" s="16"/>
      <c r="D60" s="41"/>
      <c r="E60" s="16"/>
      <c r="F60" s="42"/>
      <c r="G60" s="42">
        <v>0.17</v>
      </c>
      <c r="H60" s="42">
        <v>0.52500000000000002</v>
      </c>
      <c r="I60" s="42"/>
      <c r="J60" s="42">
        <v>2</v>
      </c>
      <c r="K60" s="136">
        <f>G60*H60*J60</f>
        <v>0.17850000000000002</v>
      </c>
    </row>
    <row r="61" spans="2:11" ht="15.5">
      <c r="B61" s="42"/>
      <c r="C61" s="16"/>
      <c r="D61" s="41"/>
      <c r="E61" s="16"/>
      <c r="F61" s="42"/>
      <c r="G61" s="42">
        <v>0.52500000000000002</v>
      </c>
      <c r="H61" s="42">
        <v>0.52500000000000002</v>
      </c>
      <c r="I61" s="42"/>
      <c r="J61" s="42"/>
      <c r="K61" s="136">
        <f>G61*H61</f>
        <v>0.27562500000000001</v>
      </c>
    </row>
    <row r="62" spans="2:11" ht="15.5">
      <c r="B62" s="42"/>
      <c r="C62" s="16"/>
      <c r="D62" s="41"/>
      <c r="E62" s="16"/>
      <c r="F62" s="42"/>
      <c r="G62" s="42"/>
      <c r="H62" s="42"/>
      <c r="I62" s="42"/>
      <c r="J62" s="42"/>
      <c r="K62" s="136"/>
    </row>
    <row r="63" spans="2:11" ht="15.5">
      <c r="B63" s="42"/>
      <c r="C63" s="16"/>
      <c r="D63" s="41"/>
      <c r="E63" s="16"/>
      <c r="F63" s="42"/>
      <c r="G63" s="42"/>
      <c r="H63" s="42"/>
      <c r="I63" s="42"/>
      <c r="J63" s="42"/>
      <c r="K63" s="136"/>
    </row>
    <row r="64" spans="2:11" ht="15.5">
      <c r="B64" s="42"/>
      <c r="C64" s="16"/>
      <c r="D64" s="41"/>
      <c r="E64" s="16"/>
      <c r="F64" s="42" t="s">
        <v>146</v>
      </c>
      <c r="G64" s="42">
        <v>1</v>
      </c>
      <c r="H64" s="42">
        <v>0.6</v>
      </c>
      <c r="I64" s="42"/>
      <c r="J64" s="42"/>
      <c r="K64" s="136">
        <f>G64*H64</f>
        <v>0.6</v>
      </c>
    </row>
    <row r="65" spans="2:11" ht="15.5">
      <c r="B65" s="42"/>
      <c r="C65" s="16"/>
      <c r="D65" s="41"/>
      <c r="E65" s="16"/>
      <c r="F65" s="42"/>
      <c r="G65" s="42"/>
      <c r="H65" s="42"/>
      <c r="I65" s="42"/>
      <c r="J65" s="42"/>
      <c r="K65" s="136"/>
    </row>
    <row r="66" spans="2:11" ht="15.5">
      <c r="B66" s="42"/>
      <c r="C66" s="16"/>
      <c r="D66" s="41"/>
      <c r="E66" s="16"/>
      <c r="F66" s="42"/>
      <c r="G66" s="42"/>
      <c r="H66" s="42"/>
      <c r="I66" s="42"/>
      <c r="J66" s="42"/>
      <c r="K66" s="137">
        <f>K43+K45+K47-K49-K50-K51-K52-K54-K55-K57-K59-K60-K61+K64</f>
        <v>74.086499999999987</v>
      </c>
    </row>
    <row r="67" spans="2:11" ht="15.5">
      <c r="B67" s="42"/>
      <c r="C67" s="16"/>
      <c r="D67" s="41"/>
      <c r="E67" s="16"/>
      <c r="F67" s="42"/>
      <c r="G67" s="42"/>
      <c r="H67" s="42"/>
      <c r="I67" s="42"/>
      <c r="J67" s="42"/>
      <c r="K67" s="137"/>
    </row>
    <row r="68" spans="2:11" ht="15.5">
      <c r="B68" s="42"/>
      <c r="C68" s="16"/>
      <c r="D68" s="41"/>
      <c r="E68" s="16"/>
      <c r="F68" s="42"/>
      <c r="G68" s="42"/>
      <c r="H68" s="42"/>
      <c r="I68" s="42"/>
      <c r="J68" s="42"/>
      <c r="K68" s="137"/>
    </row>
    <row r="69" spans="2:11" ht="15.5">
      <c r="B69" s="42">
        <v>2</v>
      </c>
      <c r="C69" s="16">
        <v>2.1</v>
      </c>
      <c r="D69" s="41" t="str">
        <f>'PRESUPUESTO OFICIAL'!D12</f>
        <v xml:space="preserve">Suministro e instalacion de estuco </v>
      </c>
      <c r="E69" s="16" t="s">
        <v>4</v>
      </c>
      <c r="F69" s="136">
        <f>K106</f>
        <v>153.73407500000002</v>
      </c>
      <c r="G69" s="42"/>
      <c r="H69" s="42"/>
      <c r="I69" s="42"/>
      <c r="J69" s="42"/>
      <c r="K69" s="42"/>
    </row>
    <row r="70" spans="2:11" ht="15.5">
      <c r="B70" s="42"/>
      <c r="C70" s="16"/>
      <c r="D70" s="41"/>
      <c r="E70" s="16"/>
      <c r="F70" s="141" t="s">
        <v>136</v>
      </c>
      <c r="G70" s="42">
        <f>(7.57+0.53+0.15+0.15)</f>
        <v>8.4</v>
      </c>
      <c r="H70" s="42"/>
      <c r="I70" s="42">
        <f>(2.8+2.82)/2</f>
        <v>2.8099999999999996</v>
      </c>
      <c r="J70" s="42">
        <v>2</v>
      </c>
      <c r="K70" s="136">
        <f>G70*I70*J70</f>
        <v>47.207999999999998</v>
      </c>
    </row>
    <row r="71" spans="2:11" ht="15.5">
      <c r="B71" s="42"/>
      <c r="C71" s="16"/>
      <c r="D71" s="41"/>
      <c r="E71" s="16"/>
      <c r="F71" s="141" t="s">
        <v>137</v>
      </c>
      <c r="G71" s="42">
        <f>(7.57+0.53)</f>
        <v>8.1</v>
      </c>
      <c r="H71" s="42"/>
      <c r="I71" s="42">
        <f>(2.8+2.82)/2</f>
        <v>2.8099999999999996</v>
      </c>
      <c r="J71" s="42">
        <v>1</v>
      </c>
      <c r="K71" s="136">
        <f>G71*I71*J71</f>
        <v>22.760999999999996</v>
      </c>
    </row>
    <row r="72" spans="2:11" ht="15.5">
      <c r="B72" s="42"/>
      <c r="C72" s="16"/>
      <c r="D72" s="41"/>
      <c r="E72" s="16"/>
      <c r="F72" s="141"/>
      <c r="G72" s="42"/>
      <c r="H72" s="42"/>
      <c r="I72" s="42"/>
      <c r="J72" s="42"/>
      <c r="K72" s="136"/>
    </row>
    <row r="73" spans="2:11" ht="15.5">
      <c r="B73" s="42"/>
      <c r="C73" s="16"/>
      <c r="D73" s="41"/>
      <c r="E73" s="16"/>
      <c r="F73" s="141" t="s">
        <v>138</v>
      </c>
      <c r="G73" s="42">
        <v>8.07</v>
      </c>
      <c r="H73" s="42"/>
      <c r="I73" s="42">
        <v>2.82</v>
      </c>
      <c r="J73" s="42"/>
      <c r="K73" s="136">
        <f>G73*I73</f>
        <v>22.757400000000001</v>
      </c>
    </row>
    <row r="74" spans="2:11" ht="15.5">
      <c r="B74" s="42"/>
      <c r="C74" s="16"/>
      <c r="D74" s="41"/>
      <c r="E74" s="16"/>
      <c r="F74" s="42" t="s">
        <v>139</v>
      </c>
      <c r="G74" s="42">
        <v>8.07</v>
      </c>
      <c r="H74" s="42"/>
      <c r="I74" s="42">
        <v>2.8</v>
      </c>
      <c r="J74" s="42"/>
      <c r="K74" s="136">
        <f>G74*I74</f>
        <v>22.596</v>
      </c>
    </row>
    <row r="75" spans="2:11" ht="15.5">
      <c r="B75" s="42"/>
      <c r="C75" s="16"/>
      <c r="D75" s="41"/>
      <c r="E75" s="16"/>
      <c r="F75" s="42"/>
      <c r="G75" s="42"/>
      <c r="H75" s="42"/>
      <c r="I75" s="42"/>
      <c r="J75" s="42"/>
      <c r="K75" s="136"/>
    </row>
    <row r="76" spans="2:11" ht="15.5">
      <c r="B76" s="42"/>
      <c r="C76" s="16"/>
      <c r="D76" s="41"/>
      <c r="E76" s="16"/>
      <c r="F76" s="42" t="s">
        <v>140</v>
      </c>
      <c r="G76" s="42">
        <v>0.77500000000000002</v>
      </c>
      <c r="H76" s="42"/>
      <c r="I76" s="42">
        <v>0.97499999999999998</v>
      </c>
      <c r="J76" s="42">
        <v>2</v>
      </c>
      <c r="K76" s="136">
        <f>G76*I76*J76</f>
        <v>1.51125</v>
      </c>
    </row>
    <row r="77" spans="2:11" ht="15.5">
      <c r="B77" s="42"/>
      <c r="C77" s="16"/>
      <c r="D77" s="41"/>
      <c r="E77" s="16"/>
      <c r="F77" s="42" t="s">
        <v>140</v>
      </c>
      <c r="G77" s="42">
        <v>1.99</v>
      </c>
      <c r="H77" s="42"/>
      <c r="I77" s="42">
        <v>1</v>
      </c>
      <c r="J77" s="42">
        <v>2</v>
      </c>
      <c r="K77" s="136">
        <f>G77*I77*J77</f>
        <v>3.98</v>
      </c>
    </row>
    <row r="78" spans="2:11" ht="15.5">
      <c r="B78" s="42"/>
      <c r="C78" s="16"/>
      <c r="D78" s="41"/>
      <c r="E78" s="16"/>
      <c r="F78" s="42"/>
      <c r="G78" s="42"/>
      <c r="H78" s="42"/>
      <c r="I78" s="42"/>
      <c r="J78" s="42"/>
      <c r="K78" s="136"/>
    </row>
    <row r="79" spans="2:11" ht="15.5">
      <c r="B79" s="42"/>
      <c r="C79" s="16"/>
      <c r="D79" s="41"/>
      <c r="E79" s="16"/>
      <c r="F79" s="42" t="s">
        <v>141</v>
      </c>
      <c r="G79" s="42">
        <v>0.47</v>
      </c>
      <c r="H79" s="42"/>
      <c r="I79" s="42">
        <v>0.24</v>
      </c>
      <c r="J79" s="42">
        <v>12</v>
      </c>
      <c r="K79" s="136">
        <f>G79*I79*J79</f>
        <v>1.3535999999999997</v>
      </c>
    </row>
    <row r="80" spans="2:11" ht="15.5">
      <c r="B80" s="42"/>
      <c r="C80" s="16"/>
      <c r="D80" s="41"/>
      <c r="E80" s="16"/>
      <c r="F80" s="42" t="s">
        <v>143</v>
      </c>
      <c r="G80" s="42">
        <v>1</v>
      </c>
      <c r="H80" s="42"/>
      <c r="I80" s="42">
        <v>2.3250000000000002</v>
      </c>
      <c r="J80" s="42">
        <v>2</v>
      </c>
      <c r="K80" s="136">
        <f>G80*I80*J80</f>
        <v>4.6500000000000004</v>
      </c>
    </row>
    <row r="81" spans="2:11" ht="15.5">
      <c r="B81" s="42"/>
      <c r="C81" s="16"/>
      <c r="D81" s="41"/>
      <c r="E81" s="16"/>
      <c r="F81" s="42"/>
      <c r="G81" s="42"/>
      <c r="H81" s="42"/>
      <c r="I81" s="42"/>
      <c r="J81" s="42"/>
      <c r="K81" s="136"/>
    </row>
    <row r="82" spans="2:11" ht="15.5">
      <c r="B82" s="42"/>
      <c r="C82" s="16"/>
      <c r="D82" s="41"/>
      <c r="E82" s="16"/>
      <c r="F82" s="42" t="s">
        <v>142</v>
      </c>
      <c r="G82" s="42">
        <v>0.47</v>
      </c>
      <c r="H82" s="42"/>
      <c r="I82" s="42">
        <v>0.24</v>
      </c>
      <c r="J82" s="42">
        <v>6</v>
      </c>
      <c r="K82" s="136">
        <f>G82*I82*J82</f>
        <v>0.67679999999999985</v>
      </c>
    </row>
    <row r="83" spans="2:11" ht="15.5">
      <c r="B83" s="42"/>
      <c r="C83" s="16"/>
      <c r="D83" s="41"/>
      <c r="E83" s="16"/>
      <c r="F83" s="42"/>
      <c r="G83" s="42"/>
      <c r="H83" s="42"/>
      <c r="I83" s="42"/>
      <c r="J83" s="42"/>
      <c r="K83" s="136"/>
    </row>
    <row r="84" spans="2:11" ht="15.5">
      <c r="B84" s="42"/>
      <c r="C84" s="16"/>
      <c r="D84" s="41"/>
      <c r="E84" s="16"/>
      <c r="F84" s="42" t="s">
        <v>144</v>
      </c>
      <c r="G84" s="42">
        <v>2</v>
      </c>
      <c r="H84" s="42"/>
      <c r="I84" s="42">
        <v>1.28</v>
      </c>
      <c r="J84" s="42">
        <v>2</v>
      </c>
      <c r="K84" s="136">
        <f>G84*I84*J84</f>
        <v>5.12</v>
      </c>
    </row>
    <row r="85" spans="2:11" ht="15.5">
      <c r="B85" s="42"/>
      <c r="C85" s="16"/>
      <c r="D85" s="41"/>
      <c r="E85" s="16"/>
      <c r="F85" s="42"/>
      <c r="G85" s="42"/>
      <c r="H85" s="42"/>
      <c r="I85" s="42"/>
      <c r="J85" s="42"/>
      <c r="K85" s="136"/>
    </row>
    <row r="86" spans="2:11" ht="15.5">
      <c r="B86" s="42"/>
      <c r="C86" s="16"/>
      <c r="D86" s="41"/>
      <c r="E86" s="16"/>
      <c r="F86" s="42" t="s">
        <v>155</v>
      </c>
      <c r="G86" s="42">
        <v>7.57</v>
      </c>
      <c r="H86" s="42"/>
      <c r="I86" s="42">
        <v>0.1</v>
      </c>
      <c r="J86" s="42">
        <v>2</v>
      </c>
      <c r="K86" s="42">
        <f>G86*I86*J86</f>
        <v>1.5140000000000002</v>
      </c>
    </row>
    <row r="87" spans="2:11" ht="15.5">
      <c r="B87" s="42"/>
      <c r="C87" s="16"/>
      <c r="D87" s="41"/>
      <c r="E87" s="16"/>
      <c r="F87" s="42"/>
      <c r="G87" s="42">
        <v>8.07</v>
      </c>
      <c r="H87" s="42"/>
      <c r="I87" s="42">
        <v>0.1</v>
      </c>
      <c r="J87" s="42">
        <v>2</v>
      </c>
      <c r="K87" s="42">
        <f>G87*I87*J87</f>
        <v>1.6140000000000001</v>
      </c>
    </row>
    <row r="88" spans="2:11" ht="15.5">
      <c r="B88" s="42"/>
      <c r="C88" s="16"/>
      <c r="D88" s="41"/>
      <c r="E88" s="16"/>
      <c r="F88" s="42"/>
      <c r="G88" s="42">
        <v>0.255</v>
      </c>
      <c r="H88" s="42"/>
      <c r="I88" s="42">
        <v>0.1</v>
      </c>
      <c r="J88" s="42">
        <v>4</v>
      </c>
      <c r="K88" s="42">
        <f>G88*I88*J88</f>
        <v>0.10200000000000001</v>
      </c>
    </row>
    <row r="89" spans="2:11" ht="15.5">
      <c r="B89" s="42"/>
      <c r="C89" s="16"/>
      <c r="D89" s="41"/>
      <c r="E89" s="16"/>
      <c r="F89" s="42"/>
      <c r="G89" s="42"/>
      <c r="H89" s="42"/>
      <c r="I89" s="42"/>
      <c r="J89" s="42"/>
      <c r="K89" s="42"/>
    </row>
    <row r="90" spans="2:11" ht="15.5">
      <c r="B90" s="42"/>
      <c r="C90" s="16"/>
      <c r="D90" s="41"/>
      <c r="E90" s="16"/>
      <c r="F90" s="42"/>
      <c r="G90" s="42"/>
      <c r="H90" s="42"/>
      <c r="I90" s="42"/>
      <c r="J90" s="42"/>
      <c r="K90" s="42"/>
    </row>
    <row r="91" spans="2:11" ht="15.5">
      <c r="B91" s="42"/>
      <c r="C91" s="16"/>
      <c r="D91" s="41"/>
      <c r="E91" s="16"/>
      <c r="F91" s="42" t="s">
        <v>150</v>
      </c>
      <c r="G91" s="42">
        <v>8.07</v>
      </c>
      <c r="H91" s="42"/>
      <c r="I91" s="42">
        <v>0.6</v>
      </c>
      <c r="J91" s="42"/>
      <c r="K91" s="136">
        <f>G91*I91</f>
        <v>4.8419999999999996</v>
      </c>
    </row>
    <row r="92" spans="2:11" ht="15.5">
      <c r="B92" s="42"/>
      <c r="C92" s="16"/>
      <c r="D92" s="41"/>
      <c r="E92" s="16"/>
      <c r="F92" s="42"/>
      <c r="G92" s="42">
        <v>0.52500000000000002</v>
      </c>
      <c r="H92" s="42"/>
      <c r="I92" s="42">
        <v>0.6</v>
      </c>
      <c r="J92" s="42">
        <v>2</v>
      </c>
      <c r="K92" s="136">
        <f>G92*I92*J92</f>
        <v>0.63</v>
      </c>
    </row>
    <row r="93" spans="2:11" ht="15.5">
      <c r="B93" s="42"/>
      <c r="C93" s="16"/>
      <c r="D93" s="41"/>
      <c r="E93" s="16"/>
      <c r="F93" s="42"/>
      <c r="G93" s="42"/>
      <c r="H93" s="42"/>
      <c r="I93" s="42"/>
      <c r="J93" s="42"/>
      <c r="K93" s="136"/>
    </row>
    <row r="94" spans="2:11" ht="15.5">
      <c r="B94" s="42"/>
      <c r="C94" s="16"/>
      <c r="D94" s="41"/>
      <c r="E94" s="16"/>
      <c r="F94" s="42"/>
      <c r="G94" s="42">
        <v>8.07</v>
      </c>
      <c r="H94" s="42">
        <v>0.52500000000000002</v>
      </c>
      <c r="I94" s="42"/>
      <c r="J94" s="42"/>
      <c r="K94" s="136">
        <f>G94*H94</f>
        <v>4.2367500000000007</v>
      </c>
    </row>
    <row r="95" spans="2:11" ht="15.5">
      <c r="B95" s="42"/>
      <c r="C95" s="16"/>
      <c r="D95" s="41"/>
      <c r="E95" s="16"/>
      <c r="F95" s="42"/>
      <c r="G95" s="42"/>
      <c r="H95" s="42"/>
      <c r="I95" s="42"/>
      <c r="J95" s="42"/>
      <c r="K95" s="136"/>
    </row>
    <row r="96" spans="2:11" ht="15.5">
      <c r="B96" s="42"/>
      <c r="C96" s="16"/>
      <c r="D96" s="41"/>
      <c r="E96" s="16"/>
      <c r="F96" s="141" t="s">
        <v>162</v>
      </c>
      <c r="G96" s="42">
        <v>8.07</v>
      </c>
      <c r="H96" s="42">
        <v>8.1</v>
      </c>
      <c r="I96" s="42"/>
      <c r="J96" s="42"/>
      <c r="K96" s="136">
        <f>G96*H96</f>
        <v>65.367000000000004</v>
      </c>
    </row>
    <row r="97" spans="2:11" ht="15.5">
      <c r="B97" s="42"/>
      <c r="C97" s="16"/>
      <c r="D97" s="41"/>
      <c r="E97" s="16"/>
      <c r="F97" s="141" t="s">
        <v>161</v>
      </c>
      <c r="G97" s="42">
        <v>0.255</v>
      </c>
      <c r="H97" s="42">
        <v>0.255</v>
      </c>
      <c r="I97" s="42"/>
      <c r="J97" s="42"/>
      <c r="K97" s="136">
        <f>G97*H97</f>
        <v>6.5024999999999999E-2</v>
      </c>
    </row>
    <row r="98" spans="2:11" ht="15.5">
      <c r="B98" s="42"/>
      <c r="C98" s="16"/>
      <c r="D98" s="41"/>
      <c r="E98" s="16"/>
      <c r="F98" s="141" t="s">
        <v>161</v>
      </c>
      <c r="G98" s="42">
        <v>0.19500000000000001</v>
      </c>
      <c r="H98" s="42">
        <v>0.115</v>
      </c>
      <c r="I98" s="42"/>
      <c r="J98" s="42"/>
      <c r="K98" s="136">
        <f>G98*H98</f>
        <v>2.2425E-2</v>
      </c>
    </row>
    <row r="99" spans="2:11" ht="15.5">
      <c r="B99" s="42"/>
      <c r="C99" s="16"/>
      <c r="D99" s="41"/>
      <c r="E99" s="16"/>
      <c r="F99" s="141" t="s">
        <v>161</v>
      </c>
      <c r="G99" s="42">
        <v>0.115</v>
      </c>
      <c r="H99" s="42">
        <v>0.19500000000000001</v>
      </c>
      <c r="I99" s="42"/>
      <c r="J99" s="42"/>
      <c r="K99" s="136">
        <f>G99*H99</f>
        <v>2.2425E-2</v>
      </c>
    </row>
    <row r="100" spans="2:11" ht="15.5">
      <c r="B100" s="42"/>
      <c r="C100" s="16"/>
      <c r="D100" s="41"/>
      <c r="E100" s="16"/>
      <c r="F100" s="141" t="s">
        <v>161</v>
      </c>
      <c r="G100" s="42">
        <v>0.05</v>
      </c>
      <c r="H100" s="42">
        <v>0.35</v>
      </c>
      <c r="I100" s="42"/>
      <c r="J100" s="42">
        <v>2</v>
      </c>
      <c r="K100" s="136">
        <f>G100*H100*J100</f>
        <v>3.4999999999999996E-2</v>
      </c>
    </row>
    <row r="101" spans="2:11" ht="15.5">
      <c r="B101" s="42"/>
      <c r="C101" s="16"/>
      <c r="D101" s="41"/>
      <c r="E101" s="16"/>
      <c r="F101" s="141" t="s">
        <v>161</v>
      </c>
      <c r="G101" s="42">
        <v>0.42</v>
      </c>
      <c r="H101" s="42">
        <v>0.13</v>
      </c>
      <c r="I101" s="42"/>
      <c r="J101" s="42"/>
      <c r="K101" s="136">
        <f>G101*H101</f>
        <v>5.4600000000000003E-2</v>
      </c>
    </row>
    <row r="102" spans="2:11" ht="15.5">
      <c r="B102" s="42"/>
      <c r="C102" s="16"/>
      <c r="D102" s="41"/>
      <c r="E102" s="16"/>
      <c r="F102" s="141" t="s">
        <v>161</v>
      </c>
      <c r="G102" s="42">
        <v>0.65</v>
      </c>
      <c r="H102" s="42">
        <v>0.125</v>
      </c>
      <c r="I102" s="42"/>
      <c r="J102" s="42"/>
      <c r="K102" s="136">
        <f>G102*H102</f>
        <v>8.1250000000000003E-2</v>
      </c>
    </row>
    <row r="103" spans="2:11" ht="15.5">
      <c r="B103" s="42"/>
      <c r="C103" s="16"/>
      <c r="D103" s="41"/>
      <c r="E103" s="16"/>
      <c r="F103" s="42"/>
      <c r="G103" s="42"/>
      <c r="H103" s="42"/>
      <c r="I103" s="42"/>
      <c r="J103" s="42"/>
      <c r="K103" s="136"/>
    </row>
    <row r="104" spans="2:11" ht="15.5">
      <c r="B104" s="42"/>
      <c r="C104" s="16"/>
      <c r="D104" s="41"/>
      <c r="E104" s="16"/>
      <c r="F104" s="141" t="s">
        <v>169</v>
      </c>
      <c r="G104" s="42">
        <f>(7.57+0.16)</f>
        <v>7.73</v>
      </c>
      <c r="H104" s="42"/>
      <c r="I104" s="42">
        <v>0.23</v>
      </c>
      <c r="J104" s="42">
        <v>2</v>
      </c>
      <c r="K104" s="136">
        <f>G104*I104*J104</f>
        <v>3.5558000000000005</v>
      </c>
    </row>
    <row r="105" spans="2:11" ht="15.5">
      <c r="B105" s="42"/>
      <c r="C105" s="16"/>
      <c r="D105" s="41"/>
      <c r="E105" s="16"/>
      <c r="F105" s="141"/>
      <c r="G105" s="42"/>
      <c r="H105" s="42"/>
      <c r="I105" s="42"/>
      <c r="J105" s="42"/>
      <c r="K105" s="136"/>
    </row>
    <row r="106" spans="2:11" ht="15.5">
      <c r="B106" s="42"/>
      <c r="C106" s="16"/>
      <c r="D106" s="41"/>
      <c r="E106" s="16"/>
      <c r="F106" s="42"/>
      <c r="G106" s="42"/>
      <c r="H106" s="42"/>
      <c r="I106" s="42"/>
      <c r="J106" s="42"/>
      <c r="K106" s="136">
        <f>K70+K71+K73+K74+-K76-K77-K79-K80-K82-K84-K86-K87-K88-K91-K92-K94+K96-K97-K98-K99-K100-K101-K102+K104-K89</f>
        <v>153.73407500000002</v>
      </c>
    </row>
    <row r="107" spans="2:11" ht="15.5">
      <c r="B107" s="42"/>
      <c r="C107" s="16"/>
      <c r="D107" s="41"/>
      <c r="E107" s="16"/>
      <c r="F107" s="42"/>
      <c r="G107" s="42"/>
      <c r="H107" s="42"/>
      <c r="I107" s="42"/>
      <c r="J107" s="42"/>
      <c r="K107" s="136"/>
    </row>
    <row r="108" spans="2:11" ht="15.5">
      <c r="B108" s="42"/>
      <c r="C108" s="16"/>
      <c r="D108" s="41"/>
      <c r="E108" s="16"/>
      <c r="F108" s="42"/>
      <c r="G108" s="42"/>
      <c r="H108" s="42"/>
      <c r="I108" s="42"/>
      <c r="J108" s="42"/>
      <c r="K108" s="137"/>
    </row>
    <row r="109" spans="2:11" ht="15.5">
      <c r="B109" s="42">
        <v>2</v>
      </c>
      <c r="C109" s="16">
        <v>2.2000000000000002</v>
      </c>
      <c r="D109" s="41" t="s">
        <v>10</v>
      </c>
      <c r="E109" s="16" t="s">
        <v>4</v>
      </c>
      <c r="F109" s="136">
        <f>K146</f>
        <v>153.73407500000002</v>
      </c>
      <c r="G109" s="42"/>
      <c r="H109" s="42"/>
      <c r="I109" s="42"/>
      <c r="J109" s="42"/>
      <c r="K109" s="42"/>
    </row>
    <row r="110" spans="2:11" ht="15.5">
      <c r="B110" s="42"/>
      <c r="C110" s="16"/>
      <c r="D110" s="41"/>
      <c r="E110" s="16"/>
      <c r="F110" s="141" t="s">
        <v>136</v>
      </c>
      <c r="G110" s="42">
        <f>(7.57+0.53+0.15+0.15)</f>
        <v>8.4</v>
      </c>
      <c r="H110" s="42"/>
      <c r="I110" s="42">
        <f>(2.8+2.82)/2</f>
        <v>2.8099999999999996</v>
      </c>
      <c r="J110" s="42">
        <v>2</v>
      </c>
      <c r="K110" s="136">
        <f>G110*I110*J110</f>
        <v>47.207999999999998</v>
      </c>
    </row>
    <row r="111" spans="2:11" ht="15.5">
      <c r="B111" s="42"/>
      <c r="C111" s="16"/>
      <c r="D111" s="41"/>
      <c r="E111" s="16"/>
      <c r="F111" s="141" t="s">
        <v>137</v>
      </c>
      <c r="G111" s="42">
        <f>(7.57+0.53)</f>
        <v>8.1</v>
      </c>
      <c r="H111" s="42"/>
      <c r="I111" s="42">
        <f>(2.8+2.82)/2</f>
        <v>2.8099999999999996</v>
      </c>
      <c r="J111" s="42">
        <v>1</v>
      </c>
      <c r="K111" s="136">
        <f>G111*I111*J111</f>
        <v>22.760999999999996</v>
      </c>
    </row>
    <row r="112" spans="2:11" ht="15.5">
      <c r="B112" s="42"/>
      <c r="C112" s="16"/>
      <c r="D112" s="41"/>
      <c r="E112" s="16"/>
      <c r="F112" s="141"/>
      <c r="G112" s="42"/>
      <c r="H112" s="42"/>
      <c r="I112" s="42"/>
      <c r="J112" s="42"/>
      <c r="K112" s="136"/>
    </row>
    <row r="113" spans="2:11" ht="15.5">
      <c r="B113" s="42"/>
      <c r="C113" s="16"/>
      <c r="D113" s="41"/>
      <c r="E113" s="16"/>
      <c r="F113" s="141" t="s">
        <v>138</v>
      </c>
      <c r="G113" s="42">
        <v>8.07</v>
      </c>
      <c r="H113" s="42"/>
      <c r="I113" s="42">
        <v>2.82</v>
      </c>
      <c r="J113" s="42"/>
      <c r="K113" s="136">
        <f>G113*I113</f>
        <v>22.757400000000001</v>
      </c>
    </row>
    <row r="114" spans="2:11" ht="15.5">
      <c r="B114" s="42"/>
      <c r="C114" s="16"/>
      <c r="D114" s="41"/>
      <c r="E114" s="16"/>
      <c r="F114" s="42" t="s">
        <v>139</v>
      </c>
      <c r="G114" s="42">
        <v>8.07</v>
      </c>
      <c r="H114" s="42"/>
      <c r="I114" s="42">
        <v>2.8</v>
      </c>
      <c r="J114" s="42"/>
      <c r="K114" s="136">
        <f>G114*I114</f>
        <v>22.596</v>
      </c>
    </row>
    <row r="115" spans="2:11" ht="15.5">
      <c r="B115" s="42"/>
      <c r="C115" s="16"/>
      <c r="D115" s="41"/>
      <c r="E115" s="16"/>
      <c r="F115" s="42"/>
      <c r="G115" s="42"/>
      <c r="H115" s="42"/>
      <c r="I115" s="42"/>
      <c r="J115" s="42"/>
      <c r="K115" s="136"/>
    </row>
    <row r="116" spans="2:11" ht="15.5">
      <c r="B116" s="42"/>
      <c r="C116" s="16"/>
      <c r="D116" s="41"/>
      <c r="E116" s="16"/>
      <c r="F116" s="42" t="s">
        <v>140</v>
      </c>
      <c r="G116" s="42">
        <v>0.77500000000000002</v>
      </c>
      <c r="H116" s="42"/>
      <c r="I116" s="42">
        <v>0.97499999999999998</v>
      </c>
      <c r="J116" s="42">
        <v>2</v>
      </c>
      <c r="K116" s="136">
        <f>G116*I116*J116</f>
        <v>1.51125</v>
      </c>
    </row>
    <row r="117" spans="2:11" ht="15.5">
      <c r="B117" s="42"/>
      <c r="C117" s="16"/>
      <c r="D117" s="41"/>
      <c r="E117" s="16"/>
      <c r="F117" s="42" t="s">
        <v>140</v>
      </c>
      <c r="G117" s="42">
        <v>1.99</v>
      </c>
      <c r="H117" s="42"/>
      <c r="I117" s="42">
        <v>1</v>
      </c>
      <c r="J117" s="42">
        <v>2</v>
      </c>
      <c r="K117" s="136">
        <f>G117*I117*J117</f>
        <v>3.98</v>
      </c>
    </row>
    <row r="118" spans="2:11" ht="15.5">
      <c r="B118" s="42"/>
      <c r="C118" s="16"/>
      <c r="D118" s="41"/>
      <c r="E118" s="16"/>
      <c r="F118" s="42"/>
      <c r="G118" s="42"/>
      <c r="H118" s="42"/>
      <c r="I118" s="42"/>
      <c r="J118" s="42"/>
      <c r="K118" s="136"/>
    </row>
    <row r="119" spans="2:11" ht="15.5">
      <c r="B119" s="42"/>
      <c r="C119" s="16"/>
      <c r="D119" s="41"/>
      <c r="E119" s="16"/>
      <c r="F119" s="42" t="s">
        <v>141</v>
      </c>
      <c r="G119" s="42">
        <v>0.47</v>
      </c>
      <c r="H119" s="42"/>
      <c r="I119" s="42">
        <v>0.24</v>
      </c>
      <c r="J119" s="42">
        <v>12</v>
      </c>
      <c r="K119" s="136">
        <f>G119*I119*J119</f>
        <v>1.3535999999999997</v>
      </c>
    </row>
    <row r="120" spans="2:11" ht="15.5">
      <c r="B120" s="42"/>
      <c r="C120" s="16"/>
      <c r="D120" s="41"/>
      <c r="E120" s="16"/>
      <c r="F120" s="42" t="s">
        <v>143</v>
      </c>
      <c r="G120" s="42">
        <v>1</v>
      </c>
      <c r="H120" s="42"/>
      <c r="I120" s="42">
        <v>2.3250000000000002</v>
      </c>
      <c r="J120" s="42">
        <v>2</v>
      </c>
      <c r="K120" s="136">
        <f>G120*I120*J120</f>
        <v>4.6500000000000004</v>
      </c>
    </row>
    <row r="121" spans="2:11" ht="15.5">
      <c r="B121" s="42"/>
      <c r="C121" s="16"/>
      <c r="D121" s="41"/>
      <c r="E121" s="16"/>
      <c r="F121" s="42"/>
      <c r="G121" s="42"/>
      <c r="H121" s="42"/>
      <c r="I121" s="42"/>
      <c r="J121" s="42"/>
      <c r="K121" s="136"/>
    </row>
    <row r="122" spans="2:11" ht="15.5">
      <c r="B122" s="42"/>
      <c r="C122" s="16"/>
      <c r="D122" s="41"/>
      <c r="E122" s="16"/>
      <c r="F122" s="42" t="s">
        <v>142</v>
      </c>
      <c r="G122" s="42">
        <v>0.47</v>
      </c>
      <c r="H122" s="42"/>
      <c r="I122" s="42">
        <v>0.24</v>
      </c>
      <c r="J122" s="42">
        <v>6</v>
      </c>
      <c r="K122" s="136">
        <f>G122*I122*J122</f>
        <v>0.67679999999999985</v>
      </c>
    </row>
    <row r="123" spans="2:11" ht="15.5">
      <c r="B123" s="42"/>
      <c r="C123" s="16"/>
      <c r="D123" s="41"/>
      <c r="E123" s="16"/>
      <c r="F123" s="42"/>
      <c r="G123" s="42"/>
      <c r="H123" s="42"/>
      <c r="I123" s="42"/>
      <c r="J123" s="42"/>
      <c r="K123" s="136"/>
    </row>
    <row r="124" spans="2:11" ht="15.5">
      <c r="B124" s="42"/>
      <c r="C124" s="16"/>
      <c r="D124" s="41"/>
      <c r="E124" s="16"/>
      <c r="F124" s="42" t="s">
        <v>144</v>
      </c>
      <c r="G124" s="42">
        <v>2</v>
      </c>
      <c r="H124" s="42"/>
      <c r="I124" s="42">
        <v>1.28</v>
      </c>
      <c r="J124" s="42">
        <v>2</v>
      </c>
      <c r="K124" s="136">
        <f>G124*I124*J124</f>
        <v>5.12</v>
      </c>
    </row>
    <row r="125" spans="2:11" ht="15.5">
      <c r="B125" s="42"/>
      <c r="C125" s="16"/>
      <c r="D125" s="41"/>
      <c r="E125" s="16"/>
      <c r="F125" s="42"/>
      <c r="G125" s="42"/>
      <c r="H125" s="42"/>
      <c r="I125" s="42"/>
      <c r="J125" s="42"/>
      <c r="K125" s="136"/>
    </row>
    <row r="126" spans="2:11" ht="15.5">
      <c r="B126" s="42"/>
      <c r="C126" s="16"/>
      <c r="D126" s="41"/>
      <c r="E126" s="16"/>
      <c r="F126" s="42" t="s">
        <v>155</v>
      </c>
      <c r="G126" s="42">
        <v>7.57</v>
      </c>
      <c r="H126" s="42"/>
      <c r="I126" s="42">
        <v>0.1</v>
      </c>
      <c r="J126" s="42">
        <v>2</v>
      </c>
      <c r="K126" s="42">
        <f>G126*I126*J126</f>
        <v>1.5140000000000002</v>
      </c>
    </row>
    <row r="127" spans="2:11" ht="15.5">
      <c r="B127" s="42"/>
      <c r="C127" s="16"/>
      <c r="D127" s="41"/>
      <c r="E127" s="16"/>
      <c r="F127" s="42"/>
      <c r="G127" s="42">
        <v>8.07</v>
      </c>
      <c r="H127" s="42"/>
      <c r="I127" s="42">
        <v>0.1</v>
      </c>
      <c r="J127" s="42">
        <v>2</v>
      </c>
      <c r="K127" s="42">
        <f>G127*I127*J127</f>
        <v>1.6140000000000001</v>
      </c>
    </row>
    <row r="128" spans="2:11" ht="15.5">
      <c r="B128" s="42"/>
      <c r="C128" s="16"/>
      <c r="D128" s="41"/>
      <c r="E128" s="16"/>
      <c r="F128" s="42"/>
      <c r="G128" s="42">
        <v>0.255</v>
      </c>
      <c r="H128" s="42"/>
      <c r="I128" s="42">
        <v>0.1</v>
      </c>
      <c r="J128" s="42">
        <v>4</v>
      </c>
      <c r="K128" s="42">
        <f>G128*I128*J128</f>
        <v>0.10200000000000001</v>
      </c>
    </row>
    <row r="129" spans="2:18" ht="15.5">
      <c r="B129" s="42"/>
      <c r="C129" s="16"/>
      <c r="D129" s="41"/>
      <c r="E129" s="16"/>
      <c r="F129" s="42"/>
      <c r="G129" s="42"/>
      <c r="H129" s="42"/>
      <c r="I129" s="42"/>
      <c r="J129" s="42"/>
      <c r="K129" s="42">
        <f>G129*I129</f>
        <v>0</v>
      </c>
    </row>
    <row r="130" spans="2:18" ht="15.5">
      <c r="B130" s="42"/>
      <c r="C130" s="16"/>
      <c r="D130" s="41"/>
      <c r="E130" s="16"/>
      <c r="F130" s="42"/>
      <c r="G130" s="42"/>
      <c r="H130" s="42"/>
      <c r="I130" s="42"/>
      <c r="J130" s="42"/>
      <c r="K130" s="42"/>
    </row>
    <row r="131" spans="2:18" ht="15.5">
      <c r="B131" s="42"/>
      <c r="C131" s="16"/>
      <c r="D131" s="41"/>
      <c r="E131" s="16"/>
      <c r="F131" s="42" t="s">
        <v>150</v>
      </c>
      <c r="G131" s="42">
        <v>8.07</v>
      </c>
      <c r="H131" s="42"/>
      <c r="I131" s="42">
        <v>0.6</v>
      </c>
      <c r="J131" s="42"/>
      <c r="K131" s="136">
        <f>G131*I131</f>
        <v>4.8419999999999996</v>
      </c>
    </row>
    <row r="132" spans="2:18" ht="15.5">
      <c r="B132" s="42"/>
      <c r="C132" s="16"/>
      <c r="D132" s="41"/>
      <c r="E132" s="16"/>
      <c r="F132" s="42"/>
      <c r="G132" s="42">
        <v>0.52500000000000002</v>
      </c>
      <c r="H132" s="42"/>
      <c r="I132" s="42">
        <v>0.6</v>
      </c>
      <c r="J132" s="42">
        <v>2</v>
      </c>
      <c r="K132" s="136">
        <f>G132*I132*J132</f>
        <v>0.63</v>
      </c>
    </row>
    <row r="133" spans="2:18" ht="15.5">
      <c r="B133" s="42"/>
      <c r="C133" s="16"/>
      <c r="D133" s="41"/>
      <c r="E133" s="16"/>
      <c r="F133" s="42"/>
      <c r="G133" s="42"/>
      <c r="H133" s="42"/>
      <c r="I133" s="42"/>
      <c r="J133" s="42"/>
      <c r="K133" s="136"/>
    </row>
    <row r="134" spans="2:18" ht="15.5">
      <c r="B134" s="42"/>
      <c r="C134" s="16"/>
      <c r="D134" s="41"/>
      <c r="E134" s="16"/>
      <c r="F134" s="42"/>
      <c r="G134" s="42">
        <v>8.07</v>
      </c>
      <c r="H134" s="42">
        <v>0.52500000000000002</v>
      </c>
      <c r="I134" s="42"/>
      <c r="J134" s="42"/>
      <c r="K134" s="136">
        <f>G134*H134</f>
        <v>4.2367500000000007</v>
      </c>
    </row>
    <row r="135" spans="2:18" ht="15.5">
      <c r="B135" s="42"/>
      <c r="C135" s="16"/>
      <c r="D135" s="41"/>
      <c r="E135" s="16"/>
      <c r="F135" s="42"/>
      <c r="G135" s="42"/>
      <c r="H135" s="42"/>
      <c r="I135" s="42"/>
      <c r="J135" s="42"/>
      <c r="K135" s="136"/>
    </row>
    <row r="136" spans="2:18" ht="15.5">
      <c r="B136" s="42"/>
      <c r="C136" s="16"/>
      <c r="D136" s="41"/>
      <c r="E136" s="16"/>
      <c r="F136" s="141" t="s">
        <v>162</v>
      </c>
      <c r="G136" s="42">
        <v>8.07</v>
      </c>
      <c r="H136" s="42">
        <v>8.1</v>
      </c>
      <c r="I136" s="42"/>
      <c r="J136" s="42"/>
      <c r="K136" s="136">
        <f>G136*H136</f>
        <v>65.367000000000004</v>
      </c>
    </row>
    <row r="137" spans="2:18" ht="15.5">
      <c r="B137" s="42"/>
      <c r="C137" s="16"/>
      <c r="D137" s="41"/>
      <c r="E137" s="16"/>
      <c r="F137" s="141" t="s">
        <v>161</v>
      </c>
      <c r="G137" s="42">
        <v>0.255</v>
      </c>
      <c r="H137" s="42">
        <v>0.255</v>
      </c>
      <c r="I137" s="42"/>
      <c r="J137" s="42"/>
      <c r="K137" s="136">
        <f>G137*H137</f>
        <v>6.5024999999999999E-2</v>
      </c>
    </row>
    <row r="138" spans="2:18" ht="15.5">
      <c r="B138" s="42"/>
      <c r="C138" s="16"/>
      <c r="D138" s="41"/>
      <c r="E138" s="16"/>
      <c r="F138" s="141" t="s">
        <v>161</v>
      </c>
      <c r="G138" s="42">
        <v>0.19500000000000001</v>
      </c>
      <c r="H138" s="42">
        <v>0.115</v>
      </c>
      <c r="I138" s="42"/>
      <c r="J138" s="42"/>
      <c r="K138" s="136">
        <f>G138*H138</f>
        <v>2.2425E-2</v>
      </c>
    </row>
    <row r="139" spans="2:18" ht="15.5">
      <c r="B139" s="42"/>
      <c r="C139" s="16"/>
      <c r="D139" s="41"/>
      <c r="E139" s="16"/>
      <c r="F139" s="141" t="s">
        <v>161</v>
      </c>
      <c r="G139" s="42">
        <v>0.115</v>
      </c>
      <c r="H139" s="42">
        <v>0.19500000000000001</v>
      </c>
      <c r="I139" s="42"/>
      <c r="J139" s="42"/>
      <c r="K139" s="136">
        <f>G139*H139</f>
        <v>2.2425E-2</v>
      </c>
      <c r="N139" s="134"/>
      <c r="O139" s="134"/>
      <c r="P139" s="134"/>
      <c r="Q139" s="134"/>
      <c r="R139" s="145"/>
    </row>
    <row r="140" spans="2:18" ht="15.5">
      <c r="B140" s="42"/>
      <c r="C140" s="16"/>
      <c r="D140" s="41"/>
      <c r="E140" s="16"/>
      <c r="F140" s="141" t="s">
        <v>161</v>
      </c>
      <c r="G140" s="42">
        <v>0.05</v>
      </c>
      <c r="H140" s="42">
        <v>0.35</v>
      </c>
      <c r="I140" s="42"/>
      <c r="J140" s="42">
        <v>2</v>
      </c>
      <c r="K140" s="136">
        <f>G140*H140*J140</f>
        <v>3.4999999999999996E-2</v>
      </c>
      <c r="N140" s="134"/>
      <c r="O140" s="134"/>
      <c r="P140" s="134"/>
      <c r="Q140" s="134"/>
      <c r="R140" s="145"/>
    </row>
    <row r="141" spans="2:18" ht="15.5">
      <c r="B141" s="42"/>
      <c r="C141" s="16"/>
      <c r="D141" s="41"/>
      <c r="E141" s="16"/>
      <c r="F141" s="141" t="s">
        <v>161</v>
      </c>
      <c r="G141" s="42">
        <v>0.42</v>
      </c>
      <c r="H141" s="42">
        <v>0.13</v>
      </c>
      <c r="I141" s="42"/>
      <c r="J141" s="42"/>
      <c r="K141" s="136">
        <f>G141*H141</f>
        <v>5.4600000000000003E-2</v>
      </c>
      <c r="N141" s="134"/>
      <c r="O141" s="134"/>
      <c r="P141" s="134"/>
      <c r="Q141" s="134"/>
      <c r="R141" s="145"/>
    </row>
    <row r="142" spans="2:18" ht="15.5">
      <c r="B142" s="42"/>
      <c r="C142" s="16"/>
      <c r="D142" s="41"/>
      <c r="E142" s="16"/>
      <c r="F142" s="141" t="s">
        <v>161</v>
      </c>
      <c r="G142" s="42">
        <v>0.65</v>
      </c>
      <c r="H142" s="42">
        <v>0.125</v>
      </c>
      <c r="I142" s="42"/>
      <c r="J142" s="42"/>
      <c r="K142" s="136">
        <f>G142*H142</f>
        <v>8.1250000000000003E-2</v>
      </c>
    </row>
    <row r="143" spans="2:18" ht="15.5">
      <c r="B143" s="42"/>
      <c r="C143" s="16"/>
      <c r="D143" s="41"/>
      <c r="E143" s="16"/>
      <c r="F143" s="42"/>
      <c r="G143" s="42"/>
      <c r="H143" s="42"/>
      <c r="I143" s="42"/>
      <c r="J143" s="42"/>
      <c r="K143" s="136"/>
    </row>
    <row r="144" spans="2:18" ht="15.5">
      <c r="B144" s="42"/>
      <c r="C144" s="16"/>
      <c r="D144" s="41"/>
      <c r="E144" s="16"/>
      <c r="F144" s="141" t="s">
        <v>169</v>
      </c>
      <c r="G144" s="42">
        <f>(7.57+0.16)</f>
        <v>7.73</v>
      </c>
      <c r="H144" s="42"/>
      <c r="I144" s="42">
        <v>0.23</v>
      </c>
      <c r="J144" s="42">
        <v>2</v>
      </c>
      <c r="K144" s="136">
        <f>G144*I144*J144</f>
        <v>3.5558000000000005</v>
      </c>
    </row>
    <row r="145" spans="2:11" ht="15.5">
      <c r="B145" s="42"/>
      <c r="C145" s="16"/>
      <c r="D145" s="41"/>
      <c r="E145" s="16"/>
      <c r="F145" s="141"/>
      <c r="G145" s="42"/>
      <c r="H145" s="42"/>
      <c r="I145" s="42"/>
      <c r="J145" s="42"/>
      <c r="K145" s="136"/>
    </row>
    <row r="146" spans="2:11" ht="15.5">
      <c r="B146" s="42"/>
      <c r="C146" s="16"/>
      <c r="D146" s="41"/>
      <c r="E146" s="16"/>
      <c r="F146" s="42"/>
      <c r="G146" s="42"/>
      <c r="H146" s="42"/>
      <c r="I146" s="42"/>
      <c r="J146" s="42"/>
      <c r="K146" s="136">
        <f>K110+K111+K113+K114+-K116-K117-K119-K120-K122-K124-K126-K127-K128-K131-K132-K134+K136-K137-K138-K139-K140-K141-K142+K144-K129</f>
        <v>153.73407500000002</v>
      </c>
    </row>
    <row r="147" spans="2:11" ht="15.5">
      <c r="B147" s="42"/>
      <c r="C147" s="16"/>
      <c r="D147" s="41"/>
      <c r="E147" s="16"/>
      <c r="F147" s="42"/>
      <c r="G147" s="42"/>
      <c r="H147" s="42"/>
      <c r="I147" s="42"/>
      <c r="J147" s="42"/>
      <c r="K147" s="136"/>
    </row>
    <row r="148" spans="2:11" ht="15.5">
      <c r="B148" s="42"/>
      <c r="C148" s="16"/>
      <c r="D148" s="41"/>
      <c r="E148" s="16"/>
      <c r="F148" s="42"/>
      <c r="G148" s="42"/>
      <c r="H148" s="42"/>
      <c r="I148" s="42"/>
      <c r="J148" s="42"/>
      <c r="K148" s="136"/>
    </row>
    <row r="149" spans="2:11" ht="15.5">
      <c r="B149" s="42">
        <v>2</v>
      </c>
      <c r="C149" s="16">
        <v>2.2999999999999998</v>
      </c>
      <c r="D149" s="41" t="s">
        <v>145</v>
      </c>
      <c r="E149" s="16" t="s">
        <v>4</v>
      </c>
      <c r="F149" s="136">
        <f>K160</f>
        <v>17.291650000000001</v>
      </c>
      <c r="G149" s="42"/>
      <c r="H149" s="42"/>
      <c r="I149" s="42"/>
      <c r="J149" s="42"/>
      <c r="K149" s="136"/>
    </row>
    <row r="150" spans="2:11" ht="15.5">
      <c r="B150" s="42"/>
      <c r="C150" s="16"/>
      <c r="D150" s="41"/>
      <c r="E150" s="16"/>
      <c r="F150" s="42" t="s">
        <v>181</v>
      </c>
      <c r="G150" s="42">
        <v>0.77500000000000002</v>
      </c>
      <c r="H150" s="42"/>
      <c r="I150" s="42">
        <v>0.97499999999999998</v>
      </c>
      <c r="J150" s="42">
        <v>2</v>
      </c>
      <c r="K150" s="136">
        <f>G150*I150*J150</f>
        <v>1.51125</v>
      </c>
    </row>
    <row r="151" spans="2:11" ht="15.5">
      <c r="B151" s="42"/>
      <c r="C151" s="16"/>
      <c r="D151" s="41"/>
      <c r="E151" s="16"/>
      <c r="F151" s="42" t="s">
        <v>181</v>
      </c>
      <c r="G151" s="42">
        <v>1.99</v>
      </c>
      <c r="H151" s="42"/>
      <c r="I151" s="42">
        <v>1</v>
      </c>
      <c r="J151" s="42">
        <v>2</v>
      </c>
      <c r="K151" s="136">
        <f>G151*I151*J151</f>
        <v>3.98</v>
      </c>
    </row>
    <row r="152" spans="2:11" ht="15.5">
      <c r="B152" s="42"/>
      <c r="C152" s="16"/>
      <c r="D152" s="41"/>
      <c r="E152" s="16"/>
      <c r="F152" s="42"/>
      <c r="G152" s="42"/>
      <c r="H152" s="42"/>
      <c r="I152" s="42"/>
      <c r="J152" s="42"/>
      <c r="K152" s="136"/>
    </row>
    <row r="153" spans="2:11" ht="15.5">
      <c r="B153" s="42"/>
      <c r="C153" s="16"/>
      <c r="D153" s="41"/>
      <c r="E153" s="16"/>
      <c r="F153" s="42" t="s">
        <v>182</v>
      </c>
      <c r="G153" s="42">
        <v>0.47</v>
      </c>
      <c r="H153" s="42"/>
      <c r="I153" s="42">
        <v>0.24</v>
      </c>
      <c r="J153" s="42">
        <v>12</v>
      </c>
      <c r="K153" s="136">
        <f>G153*I153*J153</f>
        <v>1.3535999999999997</v>
      </c>
    </row>
    <row r="154" spans="2:11" ht="15.5">
      <c r="B154" s="42"/>
      <c r="C154" s="16"/>
      <c r="D154" s="41"/>
      <c r="E154" s="16"/>
      <c r="F154" s="42" t="s">
        <v>183</v>
      </c>
      <c r="G154" s="42">
        <v>1</v>
      </c>
      <c r="H154" s="42"/>
      <c r="I154" s="42">
        <v>2.3250000000000002</v>
      </c>
      <c r="J154" s="42">
        <v>2</v>
      </c>
      <c r="K154" s="136">
        <f>G154*I154*J154</f>
        <v>4.6500000000000004</v>
      </c>
    </row>
    <row r="155" spans="2:11" ht="15.5">
      <c r="B155" s="42"/>
      <c r="C155" s="16"/>
      <c r="D155" s="41"/>
      <c r="E155" s="16"/>
      <c r="F155" s="42"/>
      <c r="G155" s="42"/>
      <c r="H155" s="42"/>
      <c r="I155" s="42"/>
      <c r="J155" s="42"/>
      <c r="K155" s="136"/>
    </row>
    <row r="156" spans="2:11" ht="15.5">
      <c r="B156" s="42"/>
      <c r="C156" s="16"/>
      <c r="D156" s="41"/>
      <c r="E156" s="16"/>
      <c r="F156" s="42" t="s">
        <v>184</v>
      </c>
      <c r="G156" s="42">
        <v>0.47</v>
      </c>
      <c r="H156" s="42"/>
      <c r="I156" s="42">
        <v>0.24</v>
      </c>
      <c r="J156" s="42">
        <v>6</v>
      </c>
      <c r="K156" s="136">
        <f>G156*I156*J156</f>
        <v>0.67679999999999985</v>
      </c>
    </row>
    <row r="157" spans="2:11" ht="15.5">
      <c r="B157" s="42"/>
      <c r="C157" s="16"/>
      <c r="D157" s="41"/>
      <c r="E157" s="16"/>
      <c r="F157" s="42"/>
      <c r="G157" s="42"/>
      <c r="H157" s="42"/>
      <c r="I157" s="42"/>
      <c r="J157" s="42"/>
      <c r="K157" s="136"/>
    </row>
    <row r="158" spans="2:11" ht="15.5">
      <c r="B158" s="42"/>
      <c r="C158" s="16"/>
      <c r="D158" s="41"/>
      <c r="E158" s="16"/>
      <c r="F158" s="42" t="s">
        <v>185</v>
      </c>
      <c r="G158" s="42">
        <v>2</v>
      </c>
      <c r="H158" s="42"/>
      <c r="I158" s="42">
        <v>1.28</v>
      </c>
      <c r="J158" s="42">
        <v>2</v>
      </c>
      <c r="K158" s="136">
        <f>G158*I158*J158</f>
        <v>5.12</v>
      </c>
    </row>
    <row r="159" spans="2:11" ht="15.5">
      <c r="B159" s="42"/>
      <c r="C159" s="16"/>
      <c r="D159" s="41"/>
      <c r="E159" s="16"/>
      <c r="F159" s="42"/>
      <c r="G159" s="42"/>
      <c r="H159" s="42"/>
      <c r="I159" s="42"/>
      <c r="J159" s="42"/>
      <c r="K159" s="136"/>
    </row>
    <row r="160" spans="2:11" ht="15.5">
      <c r="B160" s="42"/>
      <c r="C160" s="16"/>
      <c r="D160" s="41"/>
      <c r="E160" s="16"/>
      <c r="F160" s="42"/>
      <c r="G160" s="42"/>
      <c r="H160" s="42"/>
      <c r="I160" s="42"/>
      <c r="J160" s="42"/>
      <c r="K160" s="136">
        <f>SUM(K150:K158)</f>
        <v>17.291650000000001</v>
      </c>
    </row>
    <row r="161" spans="2:11" ht="15.5">
      <c r="B161" s="42"/>
      <c r="C161" s="16"/>
      <c r="D161" s="41"/>
      <c r="E161" s="16"/>
      <c r="F161" s="42"/>
      <c r="G161" s="42"/>
      <c r="H161" s="42"/>
      <c r="I161" s="42"/>
      <c r="J161" s="42"/>
      <c r="K161" s="136"/>
    </row>
    <row r="162" spans="2:11" ht="15.5">
      <c r="B162" s="42"/>
      <c r="C162" s="16"/>
      <c r="D162" s="41"/>
      <c r="E162" s="16"/>
      <c r="F162" s="42"/>
      <c r="G162" s="42"/>
      <c r="H162" s="42"/>
      <c r="I162" s="42"/>
      <c r="J162" s="42"/>
      <c r="K162" s="136"/>
    </row>
    <row r="163" spans="2:11" ht="15.5">
      <c r="B163" s="42">
        <v>3</v>
      </c>
      <c r="C163" s="16">
        <v>3.1</v>
      </c>
      <c r="D163" s="41" t="s">
        <v>12</v>
      </c>
      <c r="E163" s="16" t="s">
        <v>4</v>
      </c>
      <c r="F163" s="137">
        <f>K188</f>
        <v>62.816500000000005</v>
      </c>
      <c r="G163" s="42"/>
      <c r="H163" s="42"/>
      <c r="I163" s="42"/>
      <c r="J163" s="42"/>
      <c r="K163" s="42"/>
    </row>
    <row r="164" spans="2:11" ht="15.5">
      <c r="B164" s="42"/>
      <c r="C164" s="16"/>
      <c r="D164" s="41"/>
      <c r="E164" s="16"/>
      <c r="F164" s="42"/>
      <c r="G164" s="42"/>
      <c r="H164" s="42"/>
      <c r="I164" s="42"/>
      <c r="J164" s="42"/>
      <c r="K164" s="136"/>
    </row>
    <row r="165" spans="2:11" ht="15.5">
      <c r="B165" s="42"/>
      <c r="C165" s="16"/>
      <c r="D165" s="41"/>
      <c r="E165" s="16"/>
      <c r="F165" s="141"/>
      <c r="G165" s="42"/>
      <c r="H165" s="42"/>
      <c r="I165" s="42"/>
      <c r="J165" s="42"/>
      <c r="K165" s="136"/>
    </row>
    <row r="166" spans="2:11" ht="15.5">
      <c r="B166" s="42"/>
      <c r="C166" s="16"/>
      <c r="D166" s="41"/>
      <c r="E166" s="16"/>
      <c r="F166" s="141"/>
      <c r="G166" s="42"/>
      <c r="H166" s="42"/>
      <c r="I166" s="42"/>
      <c r="J166" s="42"/>
      <c r="K166" s="136"/>
    </row>
    <row r="167" spans="2:11" ht="15.5">
      <c r="B167" s="42"/>
      <c r="C167" s="16"/>
      <c r="D167" s="41"/>
      <c r="E167" s="16"/>
      <c r="F167" s="141"/>
      <c r="G167" s="42"/>
      <c r="H167" s="42"/>
      <c r="I167" s="42"/>
      <c r="J167" s="42"/>
      <c r="K167" s="136"/>
    </row>
    <row r="168" spans="2:11" ht="15.5">
      <c r="B168" s="42"/>
      <c r="C168" s="16"/>
      <c r="D168" s="41"/>
      <c r="E168" s="16"/>
      <c r="F168" s="141"/>
      <c r="G168" s="42"/>
      <c r="H168" s="42"/>
      <c r="I168" s="42"/>
      <c r="J168" s="42"/>
      <c r="K168" s="136"/>
    </row>
    <row r="169" spans="2:11" ht="15.5">
      <c r="B169" s="42"/>
      <c r="C169" s="16"/>
      <c r="D169" s="41"/>
      <c r="E169" s="16"/>
      <c r="F169" s="42" t="s">
        <v>147</v>
      </c>
      <c r="G169" s="42">
        <f>(7.57+0.53)</f>
        <v>8.1</v>
      </c>
      <c r="H169" s="42">
        <v>8.08</v>
      </c>
      <c r="I169" s="42"/>
      <c r="J169" s="42"/>
      <c r="K169" s="136">
        <f>G169*H169</f>
        <v>65.447999999999993</v>
      </c>
    </row>
    <row r="170" spans="2:11" ht="15.5">
      <c r="B170" s="42"/>
      <c r="C170" s="16"/>
      <c r="D170" s="41"/>
      <c r="E170" s="16"/>
      <c r="F170" s="42"/>
      <c r="G170" s="42"/>
      <c r="H170" s="42"/>
      <c r="I170" s="42"/>
      <c r="J170" s="42"/>
      <c r="K170" s="136"/>
    </row>
    <row r="171" spans="2:11" ht="15.5">
      <c r="B171" s="42"/>
      <c r="C171" s="16"/>
      <c r="D171" s="41"/>
      <c r="E171" s="16"/>
      <c r="F171" s="42" t="s">
        <v>148</v>
      </c>
      <c r="G171" s="42">
        <v>0.12</v>
      </c>
      <c r="H171" s="42">
        <v>0.37</v>
      </c>
      <c r="I171" s="42"/>
      <c r="J171" s="42"/>
      <c r="K171" s="136">
        <f>G171*H171</f>
        <v>4.4399999999999995E-2</v>
      </c>
    </row>
    <row r="172" spans="2:11" ht="15.5">
      <c r="B172" s="42"/>
      <c r="C172" s="16"/>
      <c r="D172" s="41"/>
      <c r="E172" s="16"/>
      <c r="F172" s="42"/>
      <c r="G172" s="42">
        <v>0.115</v>
      </c>
      <c r="H172" s="42">
        <v>0.19500000000000001</v>
      </c>
      <c r="I172" s="42"/>
      <c r="J172" s="42">
        <v>2</v>
      </c>
      <c r="K172" s="136">
        <f>G172*H172*J172</f>
        <v>4.4850000000000001E-2</v>
      </c>
    </row>
    <row r="173" spans="2:11" ht="15.5">
      <c r="B173" s="42"/>
      <c r="C173" s="16"/>
      <c r="D173" s="41"/>
      <c r="E173" s="16"/>
      <c r="F173" s="42"/>
      <c r="G173" s="42">
        <v>0.255</v>
      </c>
      <c r="H173" s="42">
        <v>0.255</v>
      </c>
      <c r="I173" s="42"/>
      <c r="J173" s="42"/>
      <c r="K173" s="136">
        <f>G173*H173</f>
        <v>6.5024999999999999E-2</v>
      </c>
    </row>
    <row r="174" spans="2:11" ht="15.5">
      <c r="B174" s="42"/>
      <c r="C174" s="16"/>
      <c r="D174" s="41"/>
      <c r="E174" s="16"/>
      <c r="F174" s="42"/>
      <c r="G174" s="42">
        <v>0.05</v>
      </c>
      <c r="H174" s="42">
        <v>0.35</v>
      </c>
      <c r="I174" s="42"/>
      <c r="J174" s="42">
        <v>2</v>
      </c>
      <c r="K174" s="136">
        <f>G174*H174*J174</f>
        <v>3.4999999999999996E-2</v>
      </c>
    </row>
    <row r="175" spans="2:11" ht="15.5">
      <c r="B175" s="42"/>
      <c r="C175" s="16"/>
      <c r="D175" s="41"/>
      <c r="E175" s="16"/>
      <c r="F175" s="42"/>
      <c r="G175" s="42"/>
      <c r="H175" s="42"/>
      <c r="I175" s="42"/>
      <c r="J175" s="42"/>
      <c r="K175" s="136"/>
    </row>
    <row r="176" spans="2:11" ht="15.5">
      <c r="B176" s="42"/>
      <c r="C176" s="16"/>
      <c r="D176" s="41"/>
      <c r="E176" s="16"/>
      <c r="F176" s="42" t="s">
        <v>149</v>
      </c>
      <c r="G176" s="42">
        <v>0.32</v>
      </c>
      <c r="H176" s="42">
        <v>1.53</v>
      </c>
      <c r="I176" s="42"/>
      <c r="J176" s="42">
        <v>4</v>
      </c>
      <c r="K176" s="136">
        <f>G176*H176*J176</f>
        <v>1.9584000000000001</v>
      </c>
    </row>
    <row r="177" spans="2:11" ht="15.5">
      <c r="B177" s="42"/>
      <c r="C177" s="16"/>
      <c r="D177" s="41"/>
      <c r="E177" s="16"/>
      <c r="F177" s="42"/>
      <c r="G177" s="42">
        <v>0.12</v>
      </c>
      <c r="H177" s="42">
        <v>1.53</v>
      </c>
      <c r="I177" s="42"/>
      <c r="J177" s="42">
        <v>2</v>
      </c>
      <c r="K177" s="136">
        <f>G177*H177*J177</f>
        <v>0.36719999999999997</v>
      </c>
    </row>
    <row r="178" spans="2:11" ht="15.5">
      <c r="B178" s="42"/>
      <c r="C178" s="16"/>
      <c r="D178" s="41"/>
      <c r="E178" s="16"/>
      <c r="F178" s="42"/>
      <c r="G178" s="42"/>
      <c r="H178" s="42"/>
      <c r="I178" s="42"/>
      <c r="J178" s="42"/>
      <c r="K178" s="136"/>
    </row>
    <row r="179" spans="2:11" ht="15.5">
      <c r="B179" s="42"/>
      <c r="C179" s="16"/>
      <c r="D179" s="41"/>
      <c r="E179" s="16"/>
      <c r="F179" s="42"/>
      <c r="G179" s="42"/>
      <c r="H179" s="42"/>
      <c r="I179" s="42"/>
      <c r="J179" s="42"/>
      <c r="K179" s="136"/>
    </row>
    <row r="180" spans="2:11" ht="15.5">
      <c r="B180" s="42"/>
      <c r="C180" s="16"/>
      <c r="D180" s="41"/>
      <c r="E180" s="16"/>
      <c r="F180" s="42"/>
      <c r="G180" s="42"/>
      <c r="H180" s="42"/>
      <c r="I180" s="42"/>
      <c r="J180" s="42"/>
      <c r="K180" s="136"/>
    </row>
    <row r="181" spans="2:11" ht="15.5">
      <c r="B181" s="42"/>
      <c r="C181" s="16"/>
      <c r="D181" s="41"/>
      <c r="E181" s="16"/>
      <c r="F181" s="42" t="s">
        <v>150</v>
      </c>
      <c r="G181" s="42">
        <v>0.25</v>
      </c>
      <c r="H181" s="42">
        <v>0.52500000000000002</v>
      </c>
      <c r="I181" s="42"/>
      <c r="J181" s="42">
        <v>2</v>
      </c>
      <c r="K181" s="136">
        <f>G181*H181*J181</f>
        <v>0.26250000000000001</v>
      </c>
    </row>
    <row r="182" spans="2:11" ht="15.5">
      <c r="B182" s="42"/>
      <c r="C182" s="16"/>
      <c r="D182" s="41"/>
      <c r="E182" s="16"/>
      <c r="F182" s="42"/>
      <c r="G182" s="42">
        <v>0.17</v>
      </c>
      <c r="H182" s="42">
        <v>0.52500000000000002</v>
      </c>
      <c r="I182" s="42"/>
      <c r="J182" s="42">
        <v>2</v>
      </c>
      <c r="K182" s="136">
        <f>G182*H182*J182</f>
        <v>0.17850000000000002</v>
      </c>
    </row>
    <row r="183" spans="2:11" ht="15.5">
      <c r="B183" s="42"/>
      <c r="C183" s="16"/>
      <c r="D183" s="41"/>
      <c r="E183" s="16"/>
      <c r="F183" s="42"/>
      <c r="G183" s="42">
        <v>0.52500000000000002</v>
      </c>
      <c r="H183" s="42">
        <v>0.52500000000000002</v>
      </c>
      <c r="I183" s="42"/>
      <c r="J183" s="42"/>
      <c r="K183" s="136">
        <f>G183*H183</f>
        <v>0.27562500000000001</v>
      </c>
    </row>
    <row r="184" spans="2:11" ht="15.5">
      <c r="B184" s="42"/>
      <c r="C184" s="16"/>
      <c r="D184" s="41"/>
      <c r="E184" s="16"/>
      <c r="F184" s="42"/>
      <c r="G184" s="42"/>
      <c r="H184" s="42"/>
      <c r="I184" s="42"/>
      <c r="J184" s="42"/>
      <c r="K184" s="136"/>
    </row>
    <row r="185" spans="2:11" ht="15.5">
      <c r="B185" s="42"/>
      <c r="C185" s="16"/>
      <c r="D185" s="41"/>
      <c r="E185" s="16"/>
      <c r="F185" s="42"/>
      <c r="G185" s="42"/>
      <c r="H185" s="42"/>
      <c r="I185" s="42"/>
      <c r="J185" s="42"/>
      <c r="K185" s="136"/>
    </row>
    <row r="186" spans="2:11" ht="15.5">
      <c r="B186" s="42"/>
      <c r="C186" s="16"/>
      <c r="D186" s="41"/>
      <c r="E186" s="16"/>
      <c r="F186" s="42" t="s">
        <v>146</v>
      </c>
      <c r="G186" s="42">
        <v>1</v>
      </c>
      <c r="H186" s="42">
        <v>0.6</v>
      </c>
      <c r="I186" s="42"/>
      <c r="J186" s="42"/>
      <c r="K186" s="136">
        <f>G186*H186</f>
        <v>0.6</v>
      </c>
    </row>
    <row r="187" spans="2:11" ht="15.5">
      <c r="B187" s="42"/>
      <c r="C187" s="16"/>
      <c r="D187" s="41"/>
      <c r="E187" s="16"/>
      <c r="F187" s="42"/>
      <c r="G187" s="42"/>
      <c r="H187" s="42"/>
      <c r="I187" s="42"/>
      <c r="J187" s="42"/>
      <c r="K187" s="136"/>
    </row>
    <row r="188" spans="2:11" ht="15.5">
      <c r="B188" s="42"/>
      <c r="C188" s="16"/>
      <c r="D188" s="41"/>
      <c r="E188" s="16"/>
      <c r="F188" s="42"/>
      <c r="G188" s="42"/>
      <c r="H188" s="42"/>
      <c r="I188" s="42"/>
      <c r="J188" s="42"/>
      <c r="K188" s="137">
        <f>K165+K167+K169-K171-K172-K173-K174-K176-K177-K179-K181-K182-K183+K186</f>
        <v>62.816500000000005</v>
      </c>
    </row>
    <row r="189" spans="2:11" ht="15.5">
      <c r="B189" s="42"/>
      <c r="C189" s="16"/>
      <c r="D189" s="41"/>
      <c r="E189" s="16"/>
      <c r="F189" s="42"/>
      <c r="G189" s="42"/>
      <c r="H189" s="42"/>
      <c r="I189" s="42"/>
      <c r="J189" s="42"/>
      <c r="K189" s="137"/>
    </row>
    <row r="190" spans="2:11" ht="15.5">
      <c r="B190" s="42"/>
      <c r="C190" s="16"/>
      <c r="D190" s="41"/>
      <c r="E190" s="16"/>
      <c r="F190" s="42"/>
      <c r="G190" s="42"/>
      <c r="H190" s="42"/>
      <c r="I190" s="42"/>
      <c r="J190" s="42"/>
      <c r="K190" s="137"/>
    </row>
    <row r="191" spans="2:11" ht="15.5">
      <c r="B191" s="42">
        <v>3</v>
      </c>
      <c r="C191" s="16">
        <v>3.2</v>
      </c>
      <c r="D191" s="41" t="str">
        <f>'PRESUPUESTO OFICIAL'!D17</f>
        <v xml:space="preserve">Suministro e instalación de piso cerámica </v>
      </c>
      <c r="E191" s="16" t="s">
        <v>4</v>
      </c>
      <c r="F191" s="137">
        <f>K216</f>
        <v>62.816500000000005</v>
      </c>
      <c r="G191" s="42"/>
      <c r="H191" s="42"/>
      <c r="I191" s="42"/>
      <c r="J191" s="42"/>
      <c r="K191" s="42"/>
    </row>
    <row r="192" spans="2:11" ht="15.5">
      <c r="B192" s="42"/>
      <c r="C192" s="16"/>
      <c r="D192" s="41"/>
      <c r="E192" s="16"/>
      <c r="F192" s="42"/>
      <c r="G192" s="42"/>
      <c r="H192" s="42"/>
      <c r="I192" s="42"/>
      <c r="J192" s="42"/>
      <c r="K192" s="136"/>
    </row>
    <row r="193" spans="2:11" ht="15.5">
      <c r="B193" s="42"/>
      <c r="C193" s="16"/>
      <c r="D193" s="41"/>
      <c r="E193" s="16"/>
      <c r="F193" s="141"/>
      <c r="G193" s="42"/>
      <c r="H193" s="42"/>
      <c r="I193" s="42"/>
      <c r="J193" s="42"/>
      <c r="K193" s="136"/>
    </row>
    <row r="194" spans="2:11" ht="15.5">
      <c r="B194" s="42"/>
      <c r="C194" s="16"/>
      <c r="D194" s="41"/>
      <c r="E194" s="16"/>
      <c r="F194" s="141"/>
      <c r="G194" s="42"/>
      <c r="H194" s="42"/>
      <c r="I194" s="42"/>
      <c r="J194" s="42"/>
      <c r="K194" s="136"/>
    </row>
    <row r="195" spans="2:11" ht="15.5">
      <c r="B195" s="42"/>
      <c r="C195" s="16"/>
      <c r="D195" s="41"/>
      <c r="E195" s="16"/>
      <c r="F195" s="141"/>
      <c r="G195" s="42"/>
      <c r="H195" s="42"/>
      <c r="I195" s="42"/>
      <c r="J195" s="42"/>
      <c r="K195" s="136"/>
    </row>
    <row r="196" spans="2:11" ht="15.5">
      <c r="B196" s="42"/>
      <c r="C196" s="16"/>
      <c r="D196" s="41"/>
      <c r="E196" s="16"/>
      <c r="F196" s="141"/>
      <c r="G196" s="42"/>
      <c r="H196" s="42"/>
      <c r="I196" s="42"/>
      <c r="J196" s="42"/>
      <c r="K196" s="136"/>
    </row>
    <row r="197" spans="2:11" ht="15.5">
      <c r="B197" s="42"/>
      <c r="C197" s="16"/>
      <c r="D197" s="41"/>
      <c r="E197" s="16"/>
      <c r="F197" s="42" t="s">
        <v>147</v>
      </c>
      <c r="G197" s="42">
        <f>(7.57+0.53)</f>
        <v>8.1</v>
      </c>
      <c r="H197" s="42">
        <v>8.08</v>
      </c>
      <c r="I197" s="42"/>
      <c r="J197" s="42"/>
      <c r="K197" s="136">
        <f>G197*H197</f>
        <v>65.447999999999993</v>
      </c>
    </row>
    <row r="198" spans="2:11" ht="15.5">
      <c r="B198" s="42"/>
      <c r="C198" s="16"/>
      <c r="D198" s="41"/>
      <c r="E198" s="16"/>
      <c r="F198" s="42"/>
      <c r="G198" s="42"/>
      <c r="H198" s="42"/>
      <c r="I198" s="42"/>
      <c r="J198" s="42"/>
      <c r="K198" s="136"/>
    </row>
    <row r="199" spans="2:11" ht="15.5">
      <c r="B199" s="42"/>
      <c r="C199" s="16"/>
      <c r="D199" s="41"/>
      <c r="E199" s="16"/>
      <c r="F199" s="42" t="s">
        <v>148</v>
      </c>
      <c r="G199" s="42">
        <v>0.12</v>
      </c>
      <c r="H199" s="42">
        <v>0.37</v>
      </c>
      <c r="I199" s="42"/>
      <c r="J199" s="42"/>
      <c r="K199" s="136">
        <f>G199*H199</f>
        <v>4.4399999999999995E-2</v>
      </c>
    </row>
    <row r="200" spans="2:11" ht="15.5">
      <c r="B200" s="42"/>
      <c r="C200" s="16"/>
      <c r="D200" s="41"/>
      <c r="E200" s="16"/>
      <c r="F200" s="42"/>
      <c r="G200" s="42">
        <v>0.115</v>
      </c>
      <c r="H200" s="42">
        <v>0.19500000000000001</v>
      </c>
      <c r="I200" s="42"/>
      <c r="J200" s="42">
        <v>2</v>
      </c>
      <c r="K200" s="136">
        <f>G200*H200*J200</f>
        <v>4.4850000000000001E-2</v>
      </c>
    </row>
    <row r="201" spans="2:11" ht="15.5">
      <c r="B201" s="42"/>
      <c r="C201" s="16"/>
      <c r="D201" s="41"/>
      <c r="E201" s="16"/>
      <c r="F201" s="42"/>
      <c r="G201" s="42">
        <v>0.255</v>
      </c>
      <c r="H201" s="42">
        <v>0.255</v>
      </c>
      <c r="I201" s="42"/>
      <c r="J201" s="42"/>
      <c r="K201" s="136">
        <f>G201*H201</f>
        <v>6.5024999999999999E-2</v>
      </c>
    </row>
    <row r="202" spans="2:11" ht="15.5">
      <c r="B202" s="42"/>
      <c r="C202" s="16"/>
      <c r="D202" s="41"/>
      <c r="E202" s="16"/>
      <c r="F202" s="42"/>
      <c r="G202" s="42">
        <v>0.05</v>
      </c>
      <c r="H202" s="42">
        <v>0.35</v>
      </c>
      <c r="I202" s="42"/>
      <c r="J202" s="42">
        <v>2</v>
      </c>
      <c r="K202" s="136">
        <f>G202*H202*J202</f>
        <v>3.4999999999999996E-2</v>
      </c>
    </row>
    <row r="203" spans="2:11" ht="15.5">
      <c r="B203" s="42"/>
      <c r="C203" s="16"/>
      <c r="D203" s="41"/>
      <c r="E203" s="16"/>
      <c r="F203" s="42"/>
      <c r="G203" s="42"/>
      <c r="H203" s="42"/>
      <c r="I203" s="42"/>
      <c r="J203" s="42"/>
      <c r="K203" s="136"/>
    </row>
    <row r="204" spans="2:11" ht="15.5">
      <c r="B204" s="42"/>
      <c r="C204" s="16"/>
      <c r="D204" s="41"/>
      <c r="E204" s="16"/>
      <c r="F204" s="42" t="s">
        <v>149</v>
      </c>
      <c r="G204" s="42">
        <v>0.32</v>
      </c>
      <c r="H204" s="42">
        <v>1.53</v>
      </c>
      <c r="I204" s="42"/>
      <c r="J204" s="42">
        <v>4</v>
      </c>
      <c r="K204" s="136">
        <f>G204*H204*J204</f>
        <v>1.9584000000000001</v>
      </c>
    </row>
    <row r="205" spans="2:11" ht="15.5">
      <c r="B205" s="42"/>
      <c r="C205" s="16"/>
      <c r="D205" s="41"/>
      <c r="E205" s="16"/>
      <c r="F205" s="42"/>
      <c r="G205" s="42">
        <v>0.12</v>
      </c>
      <c r="H205" s="42">
        <v>1.53</v>
      </c>
      <c r="I205" s="42"/>
      <c r="J205" s="42">
        <v>2</v>
      </c>
      <c r="K205" s="136">
        <f>G205*H205*J205</f>
        <v>0.36719999999999997</v>
      </c>
    </row>
    <row r="206" spans="2:11" ht="15.5">
      <c r="B206" s="42"/>
      <c r="C206" s="16"/>
      <c r="D206" s="41"/>
      <c r="E206" s="16"/>
      <c r="F206" s="42"/>
      <c r="G206" s="42"/>
      <c r="H206" s="42"/>
      <c r="I206" s="42"/>
      <c r="J206" s="42"/>
      <c r="K206" s="136"/>
    </row>
    <row r="207" spans="2:11" ht="15.5">
      <c r="B207" s="42"/>
      <c r="C207" s="16"/>
      <c r="D207" s="41"/>
      <c r="E207" s="16"/>
      <c r="F207" s="42"/>
      <c r="G207" s="42"/>
      <c r="H207" s="42"/>
      <c r="I207" s="42"/>
      <c r="J207" s="42"/>
      <c r="K207" s="136"/>
    </row>
    <row r="208" spans="2:11" ht="15.5">
      <c r="B208" s="42"/>
      <c r="C208" s="16"/>
      <c r="D208" s="41"/>
      <c r="E208" s="16"/>
      <c r="F208" s="42"/>
      <c r="G208" s="42"/>
      <c r="H208" s="42"/>
      <c r="I208" s="42"/>
      <c r="J208" s="42"/>
      <c r="K208" s="136"/>
    </row>
    <row r="209" spans="2:11" ht="15.5">
      <c r="B209" s="42"/>
      <c r="C209" s="16"/>
      <c r="D209" s="41"/>
      <c r="E209" s="16"/>
      <c r="F209" s="42" t="s">
        <v>150</v>
      </c>
      <c r="G209" s="42">
        <v>0.25</v>
      </c>
      <c r="H209" s="42">
        <v>0.52500000000000002</v>
      </c>
      <c r="I209" s="42"/>
      <c r="J209" s="42">
        <v>2</v>
      </c>
      <c r="K209" s="136">
        <f>G209*H209*J209</f>
        <v>0.26250000000000001</v>
      </c>
    </row>
    <row r="210" spans="2:11" ht="15.5">
      <c r="B210" s="42"/>
      <c r="C210" s="16"/>
      <c r="D210" s="41"/>
      <c r="E210" s="16"/>
      <c r="F210" s="42"/>
      <c r="G210" s="42">
        <v>0.17</v>
      </c>
      <c r="H210" s="42">
        <v>0.52500000000000002</v>
      </c>
      <c r="I210" s="42"/>
      <c r="J210" s="42">
        <v>2</v>
      </c>
      <c r="K210" s="136">
        <f>G210*H210*J210</f>
        <v>0.17850000000000002</v>
      </c>
    </row>
    <row r="211" spans="2:11" ht="15.5">
      <c r="B211" s="42"/>
      <c r="C211" s="16"/>
      <c r="D211" s="41"/>
      <c r="E211" s="16"/>
      <c r="F211" s="42"/>
      <c r="G211" s="42">
        <v>0.52500000000000002</v>
      </c>
      <c r="H211" s="42">
        <v>0.52500000000000002</v>
      </c>
      <c r="I211" s="42"/>
      <c r="J211" s="42"/>
      <c r="K211" s="136">
        <f>G211*H211</f>
        <v>0.27562500000000001</v>
      </c>
    </row>
    <row r="212" spans="2:11" ht="15.5">
      <c r="B212" s="42"/>
      <c r="C212" s="16"/>
      <c r="D212" s="41"/>
      <c r="E212" s="16"/>
      <c r="F212" s="42"/>
      <c r="G212" s="42"/>
      <c r="H212" s="42"/>
      <c r="I212" s="42"/>
      <c r="J212" s="42"/>
      <c r="K212" s="136"/>
    </row>
    <row r="213" spans="2:11" ht="15.5">
      <c r="B213" s="42"/>
      <c r="C213" s="16"/>
      <c r="D213" s="41"/>
      <c r="E213" s="16"/>
      <c r="F213" s="42"/>
      <c r="G213" s="42"/>
      <c r="H213" s="42"/>
      <c r="I213" s="42"/>
      <c r="J213" s="42"/>
      <c r="K213" s="136"/>
    </row>
    <row r="214" spans="2:11" ht="15.5">
      <c r="B214" s="42"/>
      <c r="C214" s="16"/>
      <c r="D214" s="41"/>
      <c r="E214" s="16"/>
      <c r="F214" s="42" t="s">
        <v>146</v>
      </c>
      <c r="G214" s="42">
        <v>1</v>
      </c>
      <c r="H214" s="42">
        <v>0.6</v>
      </c>
      <c r="I214" s="42"/>
      <c r="J214" s="42"/>
      <c r="K214" s="136">
        <f>G214*H214</f>
        <v>0.6</v>
      </c>
    </row>
    <row r="215" spans="2:11" ht="15.5">
      <c r="B215" s="42"/>
      <c r="C215" s="16"/>
      <c r="D215" s="41"/>
      <c r="E215" s="16"/>
      <c r="F215" s="42"/>
      <c r="G215" s="42"/>
      <c r="H215" s="42"/>
      <c r="I215" s="42"/>
      <c r="J215" s="42"/>
      <c r="K215" s="136"/>
    </row>
    <row r="216" spans="2:11" ht="15.5">
      <c r="B216" s="42"/>
      <c r="C216" s="16"/>
      <c r="D216" s="41"/>
      <c r="E216" s="16"/>
      <c r="F216" s="42"/>
      <c r="G216" s="42"/>
      <c r="H216" s="42"/>
      <c r="I216" s="42"/>
      <c r="J216" s="42"/>
      <c r="K216" s="137">
        <f>K193+K195+K197-K199-K200-K201-K202-K204-K205-K207-K209-K210-K211+K214</f>
        <v>62.816500000000005</v>
      </c>
    </row>
    <row r="217" spans="2:11" ht="15.5">
      <c r="B217" s="42"/>
      <c r="C217" s="16"/>
      <c r="D217" s="41"/>
      <c r="E217" s="16"/>
      <c r="F217" s="42"/>
      <c r="G217" s="42"/>
      <c r="H217" s="42"/>
      <c r="I217" s="42"/>
      <c r="J217" s="42"/>
      <c r="K217" s="137"/>
    </row>
    <row r="218" spans="2:11" ht="15.5">
      <c r="B218" s="42"/>
      <c r="C218" s="16"/>
      <c r="D218" s="41"/>
      <c r="E218" s="16"/>
      <c r="F218" s="42"/>
      <c r="G218" s="42"/>
      <c r="H218" s="42"/>
      <c r="I218" s="42"/>
      <c r="J218" s="42"/>
      <c r="K218" s="137"/>
    </row>
    <row r="219" spans="2:11" ht="15.5">
      <c r="B219" s="42">
        <v>3</v>
      </c>
      <c r="C219" s="149">
        <v>3.3</v>
      </c>
      <c r="D219" s="41" t="s">
        <v>160</v>
      </c>
      <c r="E219" s="16" t="s">
        <v>4</v>
      </c>
      <c r="F219" s="137">
        <f>K240</f>
        <v>16.902349999999998</v>
      </c>
      <c r="G219" s="42"/>
      <c r="H219" s="42"/>
      <c r="I219" s="42"/>
      <c r="J219" s="42"/>
      <c r="K219" s="42"/>
    </row>
    <row r="220" spans="2:11" ht="15.5">
      <c r="B220" s="42"/>
      <c r="C220" s="16"/>
      <c r="D220" s="41"/>
      <c r="E220" s="16"/>
      <c r="F220" s="42"/>
      <c r="G220" s="42"/>
      <c r="H220" s="42"/>
      <c r="I220" s="42"/>
      <c r="J220" s="42"/>
      <c r="K220" s="136"/>
    </row>
    <row r="221" spans="2:11" ht="15.5">
      <c r="B221" s="42"/>
      <c r="C221" s="16"/>
      <c r="D221" s="41"/>
      <c r="E221" s="16"/>
      <c r="F221" s="42" t="s">
        <v>151</v>
      </c>
      <c r="G221" s="42">
        <v>0.79</v>
      </c>
      <c r="H221" s="42"/>
      <c r="I221" s="42">
        <v>0.14000000000000001</v>
      </c>
      <c r="J221" s="42">
        <v>8</v>
      </c>
      <c r="K221" s="136">
        <f>G221*I221*J221</f>
        <v>0.88480000000000014</v>
      </c>
    </row>
    <row r="222" spans="2:11" ht="15.5">
      <c r="B222" s="42"/>
      <c r="C222" s="16"/>
      <c r="D222" s="41"/>
      <c r="E222" s="16"/>
      <c r="F222" s="42" t="s">
        <v>151</v>
      </c>
      <c r="G222" s="42">
        <v>0.35</v>
      </c>
      <c r="H222" s="42"/>
      <c r="I222" s="42">
        <v>0.14000000000000001</v>
      </c>
      <c r="J222" s="42">
        <v>8</v>
      </c>
      <c r="K222" s="136">
        <f>G222*I222*J222</f>
        <v>0.39200000000000002</v>
      </c>
    </row>
    <row r="223" spans="2:11" ht="15.5">
      <c r="B223" s="42"/>
      <c r="C223" s="16"/>
      <c r="D223" s="41"/>
      <c r="E223" s="16"/>
      <c r="F223" s="42"/>
      <c r="G223" s="42">
        <v>0.63</v>
      </c>
      <c r="H223" s="42"/>
      <c r="I223" s="42">
        <v>0.47</v>
      </c>
      <c r="J223" s="42">
        <v>4</v>
      </c>
      <c r="K223" s="136">
        <f>G223*I223*J223</f>
        <v>1.1843999999999999</v>
      </c>
    </row>
    <row r="224" spans="2:11" ht="15.5">
      <c r="B224" s="42"/>
      <c r="C224" s="16"/>
      <c r="D224" s="41"/>
      <c r="E224" s="16"/>
      <c r="F224" s="42"/>
      <c r="G224" s="42">
        <v>0.18</v>
      </c>
      <c r="H224" s="42"/>
      <c r="I224" s="42">
        <v>0.47</v>
      </c>
      <c r="J224" s="42">
        <v>8</v>
      </c>
      <c r="K224" s="136">
        <f>G224*I224*J224</f>
        <v>0.67679999999999996</v>
      </c>
    </row>
    <row r="225" spans="2:11" ht="15.5">
      <c r="B225" s="42"/>
      <c r="C225" s="16"/>
      <c r="D225" s="41"/>
      <c r="E225" s="16"/>
      <c r="F225" s="42"/>
      <c r="G225" s="42"/>
      <c r="H225" s="42"/>
      <c r="I225" s="42"/>
      <c r="J225" s="42"/>
      <c r="K225" s="136"/>
    </row>
    <row r="226" spans="2:11" ht="15.5">
      <c r="B226" s="42"/>
      <c r="C226" s="16"/>
      <c r="D226" s="41"/>
      <c r="E226" s="16"/>
      <c r="F226" s="42"/>
      <c r="G226" s="42">
        <v>0.79</v>
      </c>
      <c r="H226" s="42">
        <v>0.35</v>
      </c>
      <c r="I226" s="42"/>
      <c r="J226" s="42">
        <v>4</v>
      </c>
      <c r="K226" s="136">
        <f>G226*H226*J226</f>
        <v>1.1059999999999999</v>
      </c>
    </row>
    <row r="227" spans="2:11" ht="15.5">
      <c r="B227" s="42"/>
      <c r="C227" s="16"/>
      <c r="D227" s="41"/>
      <c r="E227" s="16"/>
      <c r="F227" s="42"/>
      <c r="G227" s="42"/>
      <c r="H227" s="42"/>
      <c r="I227" s="42"/>
      <c r="J227" s="42"/>
      <c r="K227" s="136"/>
    </row>
    <row r="228" spans="2:11" ht="15.5">
      <c r="B228" s="42"/>
      <c r="C228" s="16"/>
      <c r="D228" s="41"/>
      <c r="E228" s="16"/>
      <c r="F228" s="42"/>
      <c r="G228" s="42"/>
      <c r="H228" s="42"/>
      <c r="I228" s="42"/>
      <c r="J228" s="42"/>
      <c r="K228" s="136"/>
    </row>
    <row r="229" spans="2:11" ht="15.5">
      <c r="B229" s="42"/>
      <c r="C229" s="16"/>
      <c r="D229" s="41"/>
      <c r="E229" s="16"/>
      <c r="F229" s="42"/>
      <c r="G229" s="42">
        <v>1.53</v>
      </c>
      <c r="H229" s="42">
        <v>0.32</v>
      </c>
      <c r="I229" s="42"/>
      <c r="J229" s="42">
        <v>4</v>
      </c>
      <c r="K229" s="136">
        <f>G229*H229*J229</f>
        <v>1.9584000000000001</v>
      </c>
    </row>
    <row r="230" spans="2:11" ht="15.5">
      <c r="B230" s="42"/>
      <c r="C230" s="16"/>
      <c r="D230" s="41"/>
      <c r="E230" s="16"/>
      <c r="F230" s="42"/>
      <c r="G230" s="42"/>
      <c r="H230" s="42"/>
      <c r="I230" s="42"/>
      <c r="J230" s="42"/>
      <c r="K230" s="136"/>
    </row>
    <row r="231" spans="2:11" ht="15.5">
      <c r="B231" s="42"/>
      <c r="C231" s="16"/>
      <c r="D231" s="41"/>
      <c r="E231" s="16"/>
      <c r="F231" s="42"/>
      <c r="G231" s="42">
        <f>(0.79+0.14+0.14)</f>
        <v>1.07</v>
      </c>
      <c r="H231" s="42">
        <v>0.14000000000000001</v>
      </c>
      <c r="I231" s="42"/>
      <c r="J231" s="42">
        <v>4</v>
      </c>
      <c r="K231" s="136">
        <f>G231*H231*J231</f>
        <v>0.59920000000000007</v>
      </c>
    </row>
    <row r="232" spans="2:11" ht="15.5">
      <c r="B232" s="42"/>
      <c r="C232" s="16"/>
      <c r="D232" s="41"/>
      <c r="E232" s="16"/>
      <c r="F232" s="42"/>
      <c r="G232" s="42"/>
      <c r="H232" s="42"/>
      <c r="I232" s="42"/>
      <c r="J232" s="42"/>
      <c r="K232" s="136"/>
    </row>
    <row r="233" spans="2:11" ht="15.5">
      <c r="B233" s="42"/>
      <c r="C233" s="16"/>
      <c r="D233" s="41"/>
      <c r="E233" s="16"/>
      <c r="F233" s="42"/>
      <c r="G233" s="42">
        <v>0.35</v>
      </c>
      <c r="H233" s="42">
        <v>0.14000000000000001</v>
      </c>
      <c r="I233" s="42"/>
      <c r="J233" s="42">
        <v>8</v>
      </c>
      <c r="K233" s="136">
        <f>G233*H233*J233</f>
        <v>0.39200000000000002</v>
      </c>
    </row>
    <row r="234" spans="2:11" ht="15.5">
      <c r="B234" s="42"/>
      <c r="C234" s="16"/>
      <c r="D234" s="41"/>
      <c r="E234" s="16"/>
      <c r="F234" s="42"/>
      <c r="G234" s="42"/>
      <c r="H234" s="42"/>
      <c r="I234" s="42"/>
      <c r="J234" s="42"/>
      <c r="K234" s="136"/>
    </row>
    <row r="235" spans="2:11" ht="15.5">
      <c r="B235" s="42"/>
      <c r="C235" s="16"/>
      <c r="D235" s="41"/>
      <c r="E235" s="16"/>
      <c r="F235" s="42" t="s">
        <v>153</v>
      </c>
      <c r="G235" s="42">
        <v>8.07</v>
      </c>
      <c r="H235" s="42"/>
      <c r="I235" s="42">
        <v>0.6</v>
      </c>
      <c r="J235" s="42"/>
      <c r="K235" s="136">
        <f>G235*I235</f>
        <v>4.8419999999999996</v>
      </c>
    </row>
    <row r="236" spans="2:11" ht="15.5">
      <c r="B236" s="42"/>
      <c r="C236" s="16"/>
      <c r="D236" s="41"/>
      <c r="E236" s="16"/>
      <c r="F236" s="42"/>
      <c r="G236" s="42">
        <v>0.52500000000000002</v>
      </c>
      <c r="H236" s="42"/>
      <c r="I236" s="42">
        <v>0.6</v>
      </c>
      <c r="J236" s="42">
        <v>2</v>
      </c>
      <c r="K236" s="136">
        <f>G236*I236*J236</f>
        <v>0.63</v>
      </c>
    </row>
    <row r="237" spans="2:11" ht="15.5">
      <c r="B237" s="42"/>
      <c r="C237" s="16"/>
      <c r="D237" s="41"/>
      <c r="E237" s="16"/>
      <c r="F237" s="42"/>
      <c r="G237" s="42"/>
      <c r="H237" s="42"/>
      <c r="I237" s="42"/>
      <c r="J237" s="42"/>
      <c r="K237" s="136"/>
    </row>
    <row r="238" spans="2:11" ht="15.5">
      <c r="B238" s="42"/>
      <c r="C238" s="16"/>
      <c r="D238" s="41"/>
      <c r="E238" s="16"/>
      <c r="F238" s="42"/>
      <c r="G238" s="42">
        <v>8.07</v>
      </c>
      <c r="H238" s="42">
        <v>0.52500000000000002</v>
      </c>
      <c r="I238" s="42"/>
      <c r="J238" s="42"/>
      <c r="K238" s="136">
        <f>G238*H238</f>
        <v>4.2367500000000007</v>
      </c>
    </row>
    <row r="239" spans="2:11" ht="15.5">
      <c r="B239" s="42"/>
      <c r="C239" s="16"/>
      <c r="D239" s="41"/>
      <c r="E239" s="16"/>
      <c r="F239" s="42"/>
      <c r="G239" s="42"/>
      <c r="H239" s="42"/>
      <c r="I239" s="42"/>
      <c r="J239" s="42"/>
      <c r="K239" s="136"/>
    </row>
    <row r="240" spans="2:11" ht="15.5">
      <c r="B240" s="42"/>
      <c r="C240" s="16"/>
      <c r="D240" s="41"/>
      <c r="E240" s="16"/>
      <c r="F240" s="42"/>
      <c r="G240" s="42"/>
      <c r="H240" s="42"/>
      <c r="I240" s="42"/>
      <c r="J240" s="42"/>
      <c r="K240" s="136">
        <f>SUM(K221:K238)</f>
        <v>16.902349999999998</v>
      </c>
    </row>
    <row r="241" spans="2:11" ht="15.5">
      <c r="B241" s="42"/>
      <c r="C241" s="16"/>
      <c r="D241" s="41"/>
      <c r="E241" s="16"/>
      <c r="F241" s="42"/>
      <c r="G241" s="42"/>
      <c r="H241" s="42"/>
      <c r="I241" s="42"/>
      <c r="J241" s="42"/>
      <c r="K241" s="137"/>
    </row>
    <row r="242" spans="2:11" ht="15.5" hidden="1">
      <c r="B242" s="42"/>
      <c r="C242" s="16"/>
      <c r="D242" s="41"/>
      <c r="E242" s="16"/>
      <c r="F242" s="42"/>
      <c r="G242" s="42"/>
      <c r="H242" s="42"/>
      <c r="I242" s="42"/>
      <c r="J242" s="42"/>
      <c r="K242" s="136"/>
    </row>
    <row r="243" spans="2:11" ht="16.899999999999999" customHeight="1">
      <c r="B243" s="42"/>
      <c r="C243" s="16"/>
      <c r="D243" s="41"/>
      <c r="E243" s="16"/>
      <c r="F243" s="42"/>
      <c r="G243" s="42"/>
      <c r="H243" s="42"/>
      <c r="I243" s="42"/>
      <c r="J243" s="42"/>
      <c r="K243" s="42"/>
    </row>
    <row r="244" spans="2:11" ht="15.5">
      <c r="B244" s="42">
        <v>3</v>
      </c>
      <c r="C244" s="149">
        <v>3.4</v>
      </c>
      <c r="D244" s="41" t="s">
        <v>152</v>
      </c>
      <c r="E244" s="16" t="s">
        <v>4</v>
      </c>
      <c r="F244" s="137">
        <f>K265</f>
        <v>16.902349999999998</v>
      </c>
      <c r="G244" s="42"/>
      <c r="H244" s="42"/>
      <c r="I244" s="42"/>
      <c r="J244" s="42"/>
      <c r="K244" s="42"/>
    </row>
    <row r="245" spans="2:11" ht="15.5">
      <c r="B245" s="42"/>
      <c r="C245" s="16"/>
      <c r="D245" s="41"/>
      <c r="E245" s="16"/>
      <c r="F245" s="42"/>
      <c r="G245" s="42"/>
      <c r="H245" s="42"/>
      <c r="I245" s="42"/>
      <c r="J245" s="42"/>
      <c r="K245" s="136"/>
    </row>
    <row r="246" spans="2:11" ht="15.5">
      <c r="B246" s="42"/>
      <c r="C246" s="16"/>
      <c r="D246" s="41"/>
      <c r="E246" s="16"/>
      <c r="F246" s="42" t="s">
        <v>151</v>
      </c>
      <c r="G246" s="42">
        <v>0.79</v>
      </c>
      <c r="H246" s="42"/>
      <c r="I246" s="42">
        <v>0.14000000000000001</v>
      </c>
      <c r="J246" s="42">
        <v>8</v>
      </c>
      <c r="K246" s="136">
        <f>G246*I246*J246</f>
        <v>0.88480000000000014</v>
      </c>
    </row>
    <row r="247" spans="2:11" ht="15.5">
      <c r="B247" s="42"/>
      <c r="C247" s="16"/>
      <c r="D247" s="41"/>
      <c r="E247" s="16"/>
      <c r="F247" s="42" t="s">
        <v>151</v>
      </c>
      <c r="G247" s="42">
        <v>0.35</v>
      </c>
      <c r="H247" s="42"/>
      <c r="I247" s="42">
        <v>0.14000000000000001</v>
      </c>
      <c r="J247" s="42">
        <v>8</v>
      </c>
      <c r="K247" s="136">
        <f>G247*I247*J247</f>
        <v>0.39200000000000002</v>
      </c>
    </row>
    <row r="248" spans="2:11" ht="15.5">
      <c r="B248" s="42"/>
      <c r="C248" s="16"/>
      <c r="D248" s="41"/>
      <c r="E248" s="16"/>
      <c r="F248" s="42"/>
      <c r="G248" s="42">
        <v>0.63</v>
      </c>
      <c r="H248" s="42"/>
      <c r="I248" s="42">
        <v>0.47</v>
      </c>
      <c r="J248" s="42">
        <v>4</v>
      </c>
      <c r="K248" s="136">
        <f>G248*I248*J248</f>
        <v>1.1843999999999999</v>
      </c>
    </row>
    <row r="249" spans="2:11" ht="15.5">
      <c r="B249" s="42"/>
      <c r="C249" s="16"/>
      <c r="D249" s="41"/>
      <c r="E249" s="16"/>
      <c r="F249" s="42"/>
      <c r="G249" s="42">
        <v>0.18</v>
      </c>
      <c r="H249" s="42"/>
      <c r="I249" s="42">
        <v>0.47</v>
      </c>
      <c r="J249" s="42">
        <v>8</v>
      </c>
      <c r="K249" s="136">
        <f>G249*I249*J249</f>
        <v>0.67679999999999996</v>
      </c>
    </row>
    <row r="250" spans="2:11" ht="15.5">
      <c r="B250" s="42"/>
      <c r="C250" s="16"/>
      <c r="D250" s="41"/>
      <c r="E250" s="16"/>
      <c r="F250" s="42"/>
      <c r="G250" s="42"/>
      <c r="H250" s="42"/>
      <c r="I250" s="42"/>
      <c r="J250" s="42"/>
      <c r="K250" s="136"/>
    </row>
    <row r="251" spans="2:11" ht="15.5">
      <c r="B251" s="42"/>
      <c r="C251" s="16"/>
      <c r="D251" s="41"/>
      <c r="E251" s="16"/>
      <c r="F251" s="42"/>
      <c r="G251" s="42">
        <v>0.79</v>
      </c>
      <c r="H251" s="42">
        <v>0.35</v>
      </c>
      <c r="I251" s="42"/>
      <c r="J251" s="42">
        <v>4</v>
      </c>
      <c r="K251" s="136">
        <f>G251*H251*J251</f>
        <v>1.1059999999999999</v>
      </c>
    </row>
    <row r="252" spans="2:11" ht="15.5">
      <c r="B252" s="42"/>
      <c r="C252" s="16"/>
      <c r="D252" s="41"/>
      <c r="E252" s="16"/>
      <c r="F252" s="42"/>
      <c r="G252" s="42"/>
      <c r="H252" s="42"/>
      <c r="I252" s="42"/>
      <c r="J252" s="42"/>
      <c r="K252" s="136"/>
    </row>
    <row r="253" spans="2:11" ht="15.5">
      <c r="B253" s="42"/>
      <c r="C253" s="16"/>
      <c r="D253" s="41"/>
      <c r="E253" s="16"/>
      <c r="F253" s="42"/>
      <c r="G253" s="42"/>
      <c r="H253" s="42"/>
      <c r="I253" s="42"/>
      <c r="J253" s="42"/>
      <c r="K253" s="136"/>
    </row>
    <row r="254" spans="2:11" ht="15.5">
      <c r="B254" s="42"/>
      <c r="C254" s="16"/>
      <c r="D254" s="41"/>
      <c r="E254" s="16"/>
      <c r="F254" s="42"/>
      <c r="G254" s="42">
        <v>1.53</v>
      </c>
      <c r="H254" s="42">
        <v>0.32</v>
      </c>
      <c r="I254" s="42"/>
      <c r="J254" s="42">
        <v>4</v>
      </c>
      <c r="K254" s="136">
        <f>G254*H254*J254</f>
        <v>1.9584000000000001</v>
      </c>
    </row>
    <row r="255" spans="2:11" ht="15.5">
      <c r="B255" s="42"/>
      <c r="C255" s="16"/>
      <c r="D255" s="41"/>
      <c r="E255" s="16"/>
      <c r="F255" s="42"/>
      <c r="G255" s="42"/>
      <c r="H255" s="42"/>
      <c r="I255" s="42"/>
      <c r="J255" s="42"/>
      <c r="K255" s="136"/>
    </row>
    <row r="256" spans="2:11" ht="15.5">
      <c r="B256" s="42"/>
      <c r="C256" s="16"/>
      <c r="D256" s="41"/>
      <c r="E256" s="16"/>
      <c r="F256" s="42"/>
      <c r="G256" s="42">
        <f>(0.79+0.14+0.14)</f>
        <v>1.07</v>
      </c>
      <c r="H256" s="42">
        <v>0.14000000000000001</v>
      </c>
      <c r="I256" s="42"/>
      <c r="J256" s="42">
        <v>4</v>
      </c>
      <c r="K256" s="136">
        <f>G256*H256*J256</f>
        <v>0.59920000000000007</v>
      </c>
    </row>
    <row r="257" spans="2:11" ht="15.5">
      <c r="B257" s="42"/>
      <c r="C257" s="16"/>
      <c r="D257" s="41"/>
      <c r="E257" s="16"/>
      <c r="F257" s="42"/>
      <c r="G257" s="42"/>
      <c r="H257" s="42"/>
      <c r="I257" s="42"/>
      <c r="J257" s="42"/>
      <c r="K257" s="136"/>
    </row>
    <row r="258" spans="2:11" ht="15.5">
      <c r="B258" s="42"/>
      <c r="C258" s="16"/>
      <c r="D258" s="41"/>
      <c r="E258" s="16"/>
      <c r="F258" s="42"/>
      <c r="G258" s="42">
        <v>0.35</v>
      </c>
      <c r="H258" s="42">
        <v>0.14000000000000001</v>
      </c>
      <c r="I258" s="42"/>
      <c r="J258" s="42">
        <v>8</v>
      </c>
      <c r="K258" s="136">
        <f>G258*H258*J258</f>
        <v>0.39200000000000002</v>
      </c>
    </row>
    <row r="259" spans="2:11" ht="15.5">
      <c r="B259" s="42"/>
      <c r="C259" s="16"/>
      <c r="D259" s="41"/>
      <c r="E259" s="16"/>
      <c r="F259" s="42"/>
      <c r="G259" s="42"/>
      <c r="H259" s="42"/>
      <c r="I259" s="42"/>
      <c r="J259" s="42"/>
      <c r="K259" s="136"/>
    </row>
    <row r="260" spans="2:11" ht="15.5">
      <c r="B260" s="42"/>
      <c r="C260" s="16"/>
      <c r="D260" s="41"/>
      <c r="E260" s="16"/>
      <c r="F260" s="42" t="s">
        <v>153</v>
      </c>
      <c r="G260" s="42">
        <v>8.07</v>
      </c>
      <c r="H260" s="42"/>
      <c r="I260" s="42">
        <v>0.6</v>
      </c>
      <c r="J260" s="42"/>
      <c r="K260" s="136">
        <f>G260*I260</f>
        <v>4.8419999999999996</v>
      </c>
    </row>
    <row r="261" spans="2:11" ht="15.5">
      <c r="B261" s="42"/>
      <c r="C261" s="16"/>
      <c r="D261" s="41"/>
      <c r="E261" s="16"/>
      <c r="F261" s="42"/>
      <c r="G261" s="42">
        <v>0.52500000000000002</v>
      </c>
      <c r="H261" s="42"/>
      <c r="I261" s="42">
        <v>0.6</v>
      </c>
      <c r="J261" s="42">
        <v>2</v>
      </c>
      <c r="K261" s="136">
        <f>G261*I261*J261</f>
        <v>0.63</v>
      </c>
    </row>
    <row r="262" spans="2:11" ht="15.5">
      <c r="B262" s="42"/>
      <c r="C262" s="16"/>
      <c r="D262" s="41"/>
      <c r="E262" s="16"/>
      <c r="F262" s="42"/>
      <c r="G262" s="42"/>
      <c r="H262" s="42"/>
      <c r="I262" s="42"/>
      <c r="J262" s="42"/>
      <c r="K262" s="136"/>
    </row>
    <row r="263" spans="2:11" ht="15.5">
      <c r="B263" s="42"/>
      <c r="C263" s="16"/>
      <c r="D263" s="41"/>
      <c r="E263" s="16"/>
      <c r="F263" s="42"/>
      <c r="G263" s="42">
        <v>8.07</v>
      </c>
      <c r="H263" s="42">
        <v>0.52500000000000002</v>
      </c>
      <c r="I263" s="42"/>
      <c r="J263" s="42"/>
      <c r="K263" s="136">
        <f>G263*H263</f>
        <v>4.2367500000000007</v>
      </c>
    </row>
    <row r="264" spans="2:11" ht="15.5">
      <c r="B264" s="42"/>
      <c r="C264" s="16"/>
      <c r="D264" s="41"/>
      <c r="E264" s="16"/>
      <c r="F264" s="42"/>
      <c r="G264" s="42"/>
      <c r="H264" s="42"/>
      <c r="I264" s="42"/>
      <c r="J264" s="42"/>
      <c r="K264" s="136"/>
    </row>
    <row r="265" spans="2:11" ht="15.5">
      <c r="B265" s="42"/>
      <c r="C265" s="16"/>
      <c r="D265" s="41"/>
      <c r="E265" s="16"/>
      <c r="F265" s="42"/>
      <c r="G265" s="42"/>
      <c r="H265" s="42"/>
      <c r="I265" s="42"/>
      <c r="J265" s="42"/>
      <c r="K265" s="136">
        <f>SUM(K246:K263)</f>
        <v>16.902349999999998</v>
      </c>
    </row>
    <row r="266" spans="2:11" ht="15.5">
      <c r="B266" s="42"/>
      <c r="C266" s="16"/>
      <c r="D266" s="41"/>
      <c r="E266" s="16"/>
      <c r="F266" s="42"/>
      <c r="G266" s="42"/>
      <c r="H266" s="42"/>
      <c r="I266" s="42"/>
      <c r="J266" s="42"/>
      <c r="K266" s="136"/>
    </row>
    <row r="267" spans="2:11" ht="15.5">
      <c r="B267" s="42"/>
      <c r="C267" s="16"/>
      <c r="D267" s="41"/>
      <c r="E267" s="16"/>
      <c r="F267" s="42"/>
      <c r="G267" s="42"/>
      <c r="H267" s="42"/>
      <c r="I267" s="42"/>
      <c r="J267" s="42"/>
      <c r="K267" s="42"/>
    </row>
    <row r="268" spans="2:11" ht="15.5">
      <c r="B268" s="42">
        <v>3</v>
      </c>
      <c r="C268" s="16">
        <v>3.5</v>
      </c>
      <c r="D268" s="41" t="s">
        <v>158</v>
      </c>
      <c r="E268" s="16" t="s">
        <v>18</v>
      </c>
      <c r="F268" s="146">
        <f>K276</f>
        <v>24.835000000000001</v>
      </c>
      <c r="G268" s="42"/>
      <c r="H268" s="42"/>
      <c r="I268" s="42"/>
      <c r="J268" s="42"/>
      <c r="K268" s="42"/>
    </row>
    <row r="269" spans="2:11" ht="15.5">
      <c r="B269" s="42"/>
      <c r="C269" s="16"/>
      <c r="D269" s="167"/>
      <c r="E269" s="16"/>
      <c r="F269" s="42" t="s">
        <v>154</v>
      </c>
      <c r="G269" s="42">
        <v>7.57</v>
      </c>
      <c r="H269" s="42"/>
      <c r="I269" s="42"/>
      <c r="J269" s="42">
        <v>2</v>
      </c>
      <c r="K269" s="42">
        <f t="shared" ref="K269:K274" si="0">G269*J269</f>
        <v>15.14</v>
      </c>
    </row>
    <row r="270" spans="2:11" ht="15.5">
      <c r="B270" s="42"/>
      <c r="C270" s="16"/>
      <c r="D270" s="167"/>
      <c r="E270" s="16"/>
      <c r="F270" s="42"/>
      <c r="G270" s="42">
        <v>8.07</v>
      </c>
      <c r="H270" s="42"/>
      <c r="I270" s="42"/>
      <c r="J270" s="42">
        <v>1</v>
      </c>
      <c r="K270" s="42">
        <f t="shared" si="0"/>
        <v>8.07</v>
      </c>
    </row>
    <row r="271" spans="2:11" ht="15.5">
      <c r="B271" s="42"/>
      <c r="C271" s="16"/>
      <c r="D271" s="167"/>
      <c r="E271" s="16"/>
      <c r="F271" s="42"/>
      <c r="G271" s="42">
        <v>0.255</v>
      </c>
      <c r="H271" s="42"/>
      <c r="I271" s="42"/>
      <c r="J271" s="42">
        <v>4</v>
      </c>
      <c r="K271" s="42">
        <f t="shared" si="0"/>
        <v>1.02</v>
      </c>
    </row>
    <row r="272" spans="2:11" ht="15.5">
      <c r="B272" s="42"/>
      <c r="C272" s="16"/>
      <c r="D272" s="167"/>
      <c r="E272" s="16"/>
      <c r="F272" s="42"/>
      <c r="G272" s="42">
        <v>0.13</v>
      </c>
      <c r="H272" s="42"/>
      <c r="I272" s="42"/>
      <c r="J272" s="42">
        <v>1</v>
      </c>
      <c r="K272" s="42">
        <f t="shared" si="0"/>
        <v>0.13</v>
      </c>
    </row>
    <row r="273" spans="2:11" ht="15.5">
      <c r="B273" s="42"/>
      <c r="C273" s="16"/>
      <c r="D273" s="167"/>
      <c r="E273" s="16"/>
      <c r="F273" s="42"/>
      <c r="G273" s="42">
        <v>0.35</v>
      </c>
      <c r="H273" s="42"/>
      <c r="I273" s="42"/>
      <c r="J273" s="42">
        <v>1</v>
      </c>
      <c r="K273" s="42">
        <f t="shared" si="0"/>
        <v>0.35</v>
      </c>
    </row>
    <row r="274" spans="2:11" ht="15.5">
      <c r="B274" s="42"/>
      <c r="C274" s="16"/>
      <c r="D274" s="167"/>
      <c r="E274" s="16"/>
      <c r="F274" s="42"/>
      <c r="G274" s="42">
        <v>0.125</v>
      </c>
      <c r="H274" s="42"/>
      <c r="I274" s="42"/>
      <c r="J274" s="42">
        <v>1</v>
      </c>
      <c r="K274" s="42">
        <f t="shared" si="0"/>
        <v>0.125</v>
      </c>
    </row>
    <row r="275" spans="2:11" ht="15.5">
      <c r="B275" s="42"/>
      <c r="C275" s="16"/>
      <c r="D275" s="167"/>
      <c r="E275" s="16"/>
      <c r="F275" s="141"/>
      <c r="G275" s="42"/>
      <c r="H275" s="42"/>
      <c r="I275" s="42"/>
      <c r="J275" s="42"/>
      <c r="K275" s="42"/>
    </row>
    <row r="276" spans="2:11" ht="15.5">
      <c r="B276" s="42"/>
      <c r="C276" s="16"/>
      <c r="D276" s="167"/>
      <c r="E276" s="16"/>
      <c r="F276" s="42"/>
      <c r="G276" s="42"/>
      <c r="H276" s="42"/>
      <c r="I276" s="42"/>
      <c r="J276" s="42"/>
      <c r="K276" s="142">
        <f>SUM(K269:K275)</f>
        <v>24.835000000000001</v>
      </c>
    </row>
    <row r="277" spans="2:11" ht="15.5">
      <c r="B277" s="42"/>
      <c r="C277" s="16"/>
      <c r="D277" s="167"/>
      <c r="E277" s="16"/>
      <c r="F277" s="42"/>
      <c r="G277" s="42"/>
      <c r="H277" s="42"/>
      <c r="I277" s="42"/>
      <c r="J277" s="42"/>
      <c r="K277" s="42"/>
    </row>
    <row r="278" spans="2:11" ht="15.5">
      <c r="B278" s="42"/>
      <c r="C278" s="16"/>
      <c r="D278" s="167"/>
      <c r="E278" s="16"/>
      <c r="F278" s="42"/>
      <c r="G278" s="42"/>
      <c r="H278" s="42"/>
      <c r="I278" s="42"/>
      <c r="J278" s="42"/>
      <c r="K278" s="42"/>
    </row>
    <row r="279" spans="2:11" ht="15.5">
      <c r="B279" s="42">
        <v>4</v>
      </c>
      <c r="C279" s="16">
        <v>4.0999999999999996</v>
      </c>
      <c r="D279" s="41" t="s">
        <v>15</v>
      </c>
      <c r="E279" s="16" t="s">
        <v>16</v>
      </c>
      <c r="F279" s="42">
        <v>2</v>
      </c>
      <c r="G279" s="42"/>
      <c r="H279" s="42"/>
      <c r="I279" s="42"/>
      <c r="J279" s="42"/>
      <c r="K279" s="42"/>
    </row>
    <row r="280" spans="2:11" ht="15.5">
      <c r="B280" s="42"/>
      <c r="C280" s="16"/>
      <c r="D280" s="167"/>
      <c r="E280" s="16"/>
      <c r="F280" s="42"/>
      <c r="G280" s="42"/>
      <c r="H280" s="42"/>
      <c r="I280" s="42"/>
      <c r="J280" s="42"/>
      <c r="K280" s="42"/>
    </row>
    <row r="281" spans="2:11" ht="15.5">
      <c r="B281" s="42"/>
      <c r="C281" s="16"/>
      <c r="D281" s="167"/>
      <c r="E281" s="16"/>
      <c r="F281" s="42"/>
      <c r="G281" s="42"/>
      <c r="H281" s="42"/>
      <c r="I281" s="42"/>
      <c r="J281" s="42"/>
      <c r="K281" s="42"/>
    </row>
    <row r="282" spans="2:11" ht="31">
      <c r="B282" s="8">
        <v>4</v>
      </c>
      <c r="C282" s="150">
        <v>4.2</v>
      </c>
      <c r="D282" s="41" t="s">
        <v>17</v>
      </c>
      <c r="E282" s="16" t="s">
        <v>18</v>
      </c>
      <c r="F282" s="42">
        <v>27</v>
      </c>
      <c r="G282" s="42"/>
      <c r="H282" s="42"/>
      <c r="I282" s="42"/>
      <c r="J282" s="42"/>
      <c r="K282" s="42"/>
    </row>
    <row r="283" spans="2:11" ht="15.5">
      <c r="B283" s="42"/>
      <c r="C283" s="18"/>
      <c r="D283" s="167"/>
      <c r="E283" s="16"/>
      <c r="F283" s="42"/>
      <c r="G283" s="42"/>
      <c r="H283" s="42"/>
      <c r="I283" s="42"/>
      <c r="J283" s="42"/>
      <c r="K283" s="42"/>
    </row>
    <row r="284" spans="2:11" ht="15.5">
      <c r="B284" s="42"/>
      <c r="C284" s="18"/>
      <c r="D284" s="167"/>
      <c r="E284" s="16"/>
      <c r="F284" s="42"/>
      <c r="G284" s="42"/>
      <c r="H284" s="42"/>
      <c r="I284" s="42"/>
      <c r="J284" s="42"/>
      <c r="K284" s="42"/>
    </row>
    <row r="285" spans="2:11" ht="46.5">
      <c r="B285" s="8">
        <v>4</v>
      </c>
      <c r="C285" s="150">
        <v>4.3</v>
      </c>
      <c r="D285" s="152" t="s">
        <v>170</v>
      </c>
      <c r="E285" s="16" t="s">
        <v>16</v>
      </c>
      <c r="F285" s="8">
        <v>1</v>
      </c>
      <c r="G285" s="42"/>
      <c r="H285" s="42"/>
      <c r="I285" s="42"/>
      <c r="J285" s="42"/>
      <c r="K285" s="42"/>
    </row>
    <row r="286" spans="2:11" ht="15.5">
      <c r="B286" s="42"/>
      <c r="C286" s="16"/>
      <c r="D286" s="167"/>
      <c r="E286" s="16"/>
      <c r="F286" s="42"/>
      <c r="G286" s="42"/>
      <c r="H286" s="42"/>
      <c r="I286" s="42"/>
      <c r="J286" s="42"/>
      <c r="K286" s="42"/>
    </row>
    <row r="287" spans="2:11" ht="15.5">
      <c r="B287" s="42"/>
      <c r="C287" s="16"/>
      <c r="D287" s="167"/>
      <c r="E287" s="16"/>
      <c r="F287" s="42"/>
      <c r="G287" s="42"/>
      <c r="H287" s="42"/>
      <c r="I287" s="42"/>
      <c r="J287" s="42"/>
      <c r="K287" s="42"/>
    </row>
    <row r="288" spans="2:11" ht="31">
      <c r="B288" s="8">
        <v>4</v>
      </c>
      <c r="C288" s="16">
        <v>4.4000000000000004</v>
      </c>
      <c r="D288" s="152" t="s">
        <v>202</v>
      </c>
      <c r="E288" s="140" t="s">
        <v>18</v>
      </c>
      <c r="F288" s="8">
        <v>5</v>
      </c>
      <c r="G288" s="42"/>
      <c r="H288" s="42"/>
      <c r="I288" s="42"/>
      <c r="J288" s="42"/>
      <c r="K288" s="42"/>
    </row>
    <row r="289" spans="2:11" ht="15.5">
      <c r="B289" s="8"/>
      <c r="C289" s="16"/>
      <c r="D289" s="167"/>
      <c r="E289" s="16"/>
      <c r="F289" s="8"/>
      <c r="G289" s="42"/>
      <c r="H289" s="42"/>
      <c r="I289" s="42"/>
      <c r="J289" s="42"/>
      <c r="K289" s="42"/>
    </row>
    <row r="290" spans="2:11" ht="15.5">
      <c r="B290" s="42"/>
      <c r="C290" s="16"/>
      <c r="D290" s="167"/>
      <c r="E290" s="16"/>
      <c r="F290" s="42"/>
      <c r="G290" s="42"/>
      <c r="H290" s="42"/>
      <c r="I290" s="42"/>
      <c r="J290" s="42"/>
      <c r="K290" s="142"/>
    </row>
    <row r="291" spans="2:11" ht="15.5">
      <c r="B291" s="42"/>
      <c r="C291" s="16"/>
      <c r="D291" s="167"/>
      <c r="E291" s="16"/>
      <c r="F291" s="42"/>
      <c r="G291" s="42"/>
      <c r="H291" s="42"/>
      <c r="I291" s="42"/>
      <c r="J291" s="42"/>
      <c r="K291" s="142"/>
    </row>
    <row r="292" spans="2:11" ht="15.5">
      <c r="B292" s="42"/>
      <c r="C292" s="16"/>
      <c r="D292" s="167"/>
      <c r="E292" s="16"/>
      <c r="F292" s="42"/>
      <c r="G292" s="42"/>
      <c r="H292" s="42"/>
      <c r="I292" s="42"/>
      <c r="J292" s="42"/>
      <c r="K292" s="142"/>
    </row>
    <row r="293" spans="2:11" ht="15.5">
      <c r="B293" s="42"/>
      <c r="C293" s="16"/>
      <c r="D293" s="167"/>
      <c r="E293" s="16"/>
      <c r="F293" s="42"/>
      <c r="G293" s="42"/>
      <c r="H293" s="42"/>
      <c r="I293" s="42"/>
      <c r="J293" s="42"/>
      <c r="K293" s="142"/>
    </row>
    <row r="294" spans="2:11" ht="15.5">
      <c r="B294" s="42"/>
      <c r="C294" s="16"/>
      <c r="D294" s="167"/>
      <c r="E294" s="16"/>
      <c r="F294" s="42"/>
      <c r="G294" s="42"/>
      <c r="H294" s="42"/>
      <c r="I294" s="42"/>
      <c r="J294" s="42"/>
      <c r="K294" s="142"/>
    </row>
    <row r="295" spans="2:11" ht="15.5">
      <c r="B295" s="42"/>
      <c r="C295" s="16"/>
      <c r="D295" s="167"/>
      <c r="E295" s="16"/>
      <c r="F295" s="42"/>
      <c r="G295" s="42"/>
      <c r="H295" s="42"/>
      <c r="I295" s="42"/>
      <c r="J295" s="42"/>
      <c r="K295" s="42"/>
    </row>
    <row r="296" spans="2:11" ht="15.5">
      <c r="B296" s="42">
        <v>5</v>
      </c>
      <c r="C296" s="16">
        <v>5.0999999999999996</v>
      </c>
      <c r="D296" s="152" t="s">
        <v>168</v>
      </c>
      <c r="E296" s="140" t="s">
        <v>4</v>
      </c>
      <c r="F296" s="142">
        <f>K297</f>
        <v>1.3535999999999997</v>
      </c>
      <c r="G296" s="42"/>
      <c r="H296" s="42"/>
      <c r="I296" s="42"/>
      <c r="J296" s="42"/>
      <c r="K296" s="42"/>
    </row>
    <row r="297" spans="2:11" ht="15.5">
      <c r="B297" s="42"/>
      <c r="C297" s="16"/>
      <c r="D297" s="167"/>
      <c r="E297" s="16"/>
      <c r="F297" s="42"/>
      <c r="G297" s="42">
        <v>0.47</v>
      </c>
      <c r="H297" s="42">
        <v>0.24</v>
      </c>
      <c r="I297" s="42"/>
      <c r="J297" s="42">
        <v>12</v>
      </c>
      <c r="K297" s="142">
        <f>G297*H297*J297</f>
        <v>1.3535999999999997</v>
      </c>
    </row>
    <row r="298" spans="2:11" ht="15.5">
      <c r="B298" s="42"/>
      <c r="C298" s="16"/>
      <c r="D298" s="167"/>
      <c r="E298" s="16"/>
      <c r="F298" s="42"/>
      <c r="G298" s="42"/>
      <c r="H298" s="42"/>
      <c r="I298" s="42"/>
      <c r="J298" s="42"/>
      <c r="K298" s="42"/>
    </row>
    <row r="299" spans="2:11" ht="15.5">
      <c r="B299" s="42"/>
      <c r="C299" s="16"/>
      <c r="D299" s="167"/>
      <c r="E299" s="16"/>
      <c r="F299" s="42"/>
      <c r="G299" s="42"/>
      <c r="H299" s="42"/>
      <c r="I299" s="42"/>
      <c r="J299" s="42"/>
      <c r="K299" s="42"/>
    </row>
    <row r="300" spans="2:11" ht="15.5">
      <c r="B300" s="141">
        <v>5</v>
      </c>
      <c r="C300" s="166">
        <v>5.2</v>
      </c>
      <c r="D300" s="168" t="str">
        <f>'PRESUPUESTO OFICIAL'!D28</f>
        <v>Rejillas</v>
      </c>
      <c r="E300" s="166" t="s">
        <v>4</v>
      </c>
      <c r="F300" s="169">
        <f>K301</f>
        <v>0.1</v>
      </c>
      <c r="G300" s="141"/>
      <c r="H300" s="141"/>
      <c r="I300" s="141"/>
      <c r="J300" s="141"/>
      <c r="K300" s="141"/>
    </row>
    <row r="301" spans="2:11" ht="15.5">
      <c r="B301" s="39"/>
      <c r="C301" s="39"/>
      <c r="D301" s="39"/>
      <c r="E301" s="39"/>
      <c r="F301" s="169"/>
      <c r="G301" s="141">
        <v>1</v>
      </c>
      <c r="H301" s="141"/>
      <c r="I301" s="141">
        <v>0.1</v>
      </c>
      <c r="J301" s="141"/>
      <c r="K301" s="141">
        <f>G301*I301</f>
        <v>0.1</v>
      </c>
    </row>
    <row r="302" spans="2:11" ht="15.5">
      <c r="B302" s="39"/>
      <c r="C302" s="39"/>
      <c r="D302" s="39"/>
      <c r="E302" s="39"/>
      <c r="F302" s="169"/>
      <c r="G302" s="141"/>
      <c r="H302" s="141"/>
      <c r="I302" s="141"/>
      <c r="J302" s="141"/>
      <c r="K302" s="141"/>
    </row>
  </sheetData>
  <mergeCells count="1">
    <mergeCell ref="B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I977"/>
  <sheetViews>
    <sheetView zoomScale="65" zoomScaleNormal="70" workbookViewId="0">
      <selection activeCell="I964" sqref="I964"/>
    </sheetView>
  </sheetViews>
  <sheetFormatPr baseColWidth="10" defaultColWidth="9.1796875" defaultRowHeight="14.5"/>
  <cols>
    <col min="2" max="2" width="39.26953125" customWidth="1"/>
    <col min="3" max="3" width="29" customWidth="1"/>
    <col min="4" max="4" width="24.81640625" customWidth="1"/>
    <col min="5" max="5" width="20.7265625" customWidth="1"/>
    <col min="6" max="6" width="16.7265625" customWidth="1"/>
    <col min="7" max="7" width="22.1796875" customWidth="1"/>
    <col min="8" max="8" width="18.54296875" customWidth="1"/>
    <col min="9" max="9" width="19.453125" customWidth="1"/>
  </cols>
  <sheetData>
    <row r="2" spans="2:9">
      <c r="B2" s="188" t="s">
        <v>31</v>
      </c>
      <c r="C2" s="188"/>
      <c r="D2" s="188"/>
      <c r="E2" s="188"/>
      <c r="F2" s="188"/>
      <c r="G2" s="188"/>
      <c r="H2" s="188"/>
      <c r="I2" s="188"/>
    </row>
    <row r="3" spans="2:9">
      <c r="B3" s="71"/>
      <c r="C3" s="71"/>
      <c r="D3" s="71"/>
      <c r="E3" s="71"/>
      <c r="F3" s="71"/>
      <c r="G3" s="72"/>
      <c r="H3" s="71"/>
      <c r="I3" s="72"/>
    </row>
    <row r="4" spans="2:9">
      <c r="B4" s="73"/>
      <c r="C4" s="74"/>
      <c r="D4" s="189"/>
      <c r="E4" s="189"/>
      <c r="F4" s="189"/>
      <c r="G4" s="189"/>
      <c r="H4" s="75"/>
      <c r="I4" s="122"/>
    </row>
    <row r="5" spans="2:9" ht="25">
      <c r="B5" s="76" t="s">
        <v>32</v>
      </c>
      <c r="C5" s="77">
        <f>'PRESUPUESTO OFICIAL'!C7</f>
        <v>1.1000000000000001</v>
      </c>
      <c r="D5" s="78" t="str">
        <f>'PRESUPUESTO OFICIAL'!D7</f>
        <v>Demolición placa en concreto e=0,10</v>
      </c>
      <c r="E5" s="78"/>
      <c r="F5" s="78"/>
      <c r="G5" s="78"/>
      <c r="H5" s="79" t="s">
        <v>33</v>
      </c>
      <c r="I5" s="122" t="s">
        <v>4</v>
      </c>
    </row>
    <row r="6" spans="2:9">
      <c r="B6" s="190"/>
      <c r="C6" s="190"/>
      <c r="D6" s="190"/>
      <c r="E6" s="190"/>
      <c r="F6" s="190"/>
      <c r="G6" s="80"/>
      <c r="H6" s="81"/>
      <c r="I6" s="87"/>
    </row>
    <row r="7" spans="2:9">
      <c r="B7" s="191" t="s">
        <v>34</v>
      </c>
      <c r="C7" s="191"/>
      <c r="D7" s="191"/>
      <c r="E7" s="191"/>
      <c r="F7" s="82"/>
      <c r="G7" s="83"/>
      <c r="H7" s="82"/>
      <c r="I7" s="83"/>
    </row>
    <row r="8" spans="2:9">
      <c r="B8" s="192" t="s">
        <v>35</v>
      </c>
      <c r="C8" s="193"/>
      <c r="D8" s="193"/>
      <c r="E8" s="193"/>
      <c r="F8" s="84" t="s">
        <v>36</v>
      </c>
      <c r="G8" s="85" t="s">
        <v>37</v>
      </c>
      <c r="H8" s="86" t="s">
        <v>38</v>
      </c>
      <c r="I8" s="87" t="s">
        <v>39</v>
      </c>
    </row>
    <row r="9" spans="2:9">
      <c r="B9" s="193"/>
      <c r="C9" s="193"/>
      <c r="D9" s="193"/>
      <c r="E9" s="193"/>
      <c r="F9" s="84"/>
      <c r="G9" s="85"/>
      <c r="H9" s="86"/>
      <c r="I9" s="87"/>
    </row>
    <row r="10" spans="2:9">
      <c r="B10" s="193"/>
      <c r="C10" s="193"/>
      <c r="D10" s="193"/>
      <c r="E10" s="193"/>
      <c r="F10" s="84"/>
      <c r="G10" s="85"/>
      <c r="H10" s="86"/>
      <c r="I10" s="87"/>
    </row>
    <row r="11" spans="2:9">
      <c r="B11" s="81"/>
      <c r="C11" s="81"/>
      <c r="D11" s="81"/>
      <c r="E11" s="81"/>
      <c r="F11" s="81"/>
      <c r="G11" s="87"/>
      <c r="H11" s="88"/>
      <c r="I11" s="104"/>
    </row>
    <row r="12" spans="2:9">
      <c r="B12" s="81"/>
      <c r="C12" s="81"/>
      <c r="D12" s="81"/>
      <c r="E12" s="81"/>
      <c r="F12" s="81"/>
      <c r="G12" s="87"/>
      <c r="H12" s="81" t="s">
        <v>40</v>
      </c>
      <c r="I12" s="87">
        <v>0</v>
      </c>
    </row>
    <row r="13" spans="2:9">
      <c r="B13" s="190"/>
      <c r="C13" s="190"/>
      <c r="D13" s="190"/>
      <c r="E13" s="190"/>
      <c r="F13" s="190"/>
      <c r="G13" s="87"/>
      <c r="H13" s="81"/>
      <c r="I13" s="87"/>
    </row>
    <row r="14" spans="2:9">
      <c r="B14" s="191" t="s">
        <v>41</v>
      </c>
      <c r="C14" s="194"/>
      <c r="D14" s="194"/>
      <c r="E14" s="194"/>
      <c r="F14" s="82"/>
      <c r="G14" s="83"/>
      <c r="H14" s="82"/>
      <c r="I14" s="83"/>
    </row>
    <row r="15" spans="2:9">
      <c r="B15" s="195" t="s">
        <v>35</v>
      </c>
      <c r="C15" s="195"/>
      <c r="D15" s="195"/>
      <c r="E15" s="195"/>
      <c r="F15" s="90" t="s">
        <v>36</v>
      </c>
      <c r="G15" s="91" t="s">
        <v>42</v>
      </c>
      <c r="H15" s="86" t="s">
        <v>38</v>
      </c>
      <c r="I15" s="87" t="s">
        <v>39</v>
      </c>
    </row>
    <row r="16" spans="2:9">
      <c r="B16" s="195" t="s">
        <v>43</v>
      </c>
      <c r="C16" s="195"/>
      <c r="D16" s="195"/>
      <c r="E16" s="195"/>
      <c r="F16" s="90" t="s">
        <v>44</v>
      </c>
      <c r="G16" s="85">
        <v>0.05</v>
      </c>
      <c r="H16" s="86">
        <v>18393.4666666667</v>
      </c>
      <c r="I16" s="87">
        <v>919.67333333333295</v>
      </c>
    </row>
    <row r="17" spans="2:9">
      <c r="B17" s="195" t="s">
        <v>45</v>
      </c>
      <c r="C17" s="195"/>
      <c r="D17" s="195"/>
      <c r="E17" s="195"/>
      <c r="F17" s="92" t="s">
        <v>46</v>
      </c>
      <c r="G17" s="85">
        <v>3.5000000000000003E-2</v>
      </c>
      <c r="H17" s="86">
        <v>150000</v>
      </c>
      <c r="I17" s="123">
        <f>(G17*H17)</f>
        <v>5250.0000000000009</v>
      </c>
    </row>
    <row r="18" spans="2:9">
      <c r="B18" s="195"/>
      <c r="C18" s="195"/>
      <c r="D18" s="195"/>
      <c r="E18" s="195"/>
      <c r="F18" s="81"/>
      <c r="G18" s="87"/>
      <c r="H18" s="81"/>
      <c r="I18" s="87"/>
    </row>
    <row r="19" spans="2:9">
      <c r="B19" s="195"/>
      <c r="C19" s="195"/>
      <c r="D19" s="195"/>
      <c r="E19" s="195"/>
      <c r="F19" s="81"/>
      <c r="G19" s="87"/>
      <c r="H19" s="81"/>
      <c r="I19" s="87"/>
    </row>
    <row r="20" spans="2:9">
      <c r="B20" s="81"/>
      <c r="C20" s="81"/>
      <c r="D20" s="81"/>
      <c r="E20" s="81"/>
      <c r="F20" s="81"/>
      <c r="G20" s="87"/>
      <c r="H20" s="88"/>
      <c r="I20" s="104"/>
    </row>
    <row r="21" spans="2:9">
      <c r="B21" s="81"/>
      <c r="C21" s="81"/>
      <c r="D21" s="81"/>
      <c r="E21" s="81"/>
      <c r="F21" s="81"/>
      <c r="G21" s="87"/>
      <c r="H21" s="81" t="s">
        <v>40</v>
      </c>
      <c r="I21" s="87">
        <f>SUM(I16:I17)</f>
        <v>6169.6733333333341</v>
      </c>
    </row>
    <row r="22" spans="2:9">
      <c r="B22" s="190"/>
      <c r="C22" s="190"/>
      <c r="D22" s="190"/>
      <c r="E22" s="190"/>
      <c r="F22" s="190"/>
      <c r="G22" s="87"/>
      <c r="H22" s="81"/>
      <c r="I22" s="87"/>
    </row>
    <row r="23" spans="2:9">
      <c r="B23" s="196" t="s">
        <v>47</v>
      </c>
      <c r="C23" s="197"/>
      <c r="D23" s="197"/>
      <c r="E23" s="198"/>
      <c r="F23" s="93"/>
      <c r="G23" s="94"/>
      <c r="H23" s="82"/>
      <c r="I23" s="83"/>
    </row>
    <row r="24" spans="2:9">
      <c r="B24" s="199" t="s">
        <v>35</v>
      </c>
      <c r="C24" s="199"/>
      <c r="D24" s="199"/>
      <c r="E24" s="200"/>
      <c r="F24" s="95" t="s">
        <v>36</v>
      </c>
      <c r="G24" s="96" t="s">
        <v>42</v>
      </c>
      <c r="H24" s="97" t="s">
        <v>38</v>
      </c>
      <c r="I24" s="97" t="s">
        <v>39</v>
      </c>
    </row>
    <row r="25" spans="2:9">
      <c r="B25" s="199" t="s">
        <v>48</v>
      </c>
      <c r="C25" s="199"/>
      <c r="D25" s="199"/>
      <c r="E25" s="200"/>
      <c r="F25" s="98" t="s">
        <v>8</v>
      </c>
      <c r="G25" s="85">
        <v>0.14000000000000001</v>
      </c>
      <c r="H25" s="97">
        <v>1250</v>
      </c>
      <c r="I25" s="97">
        <v>175</v>
      </c>
    </row>
    <row r="26" spans="2:9">
      <c r="B26" s="197"/>
      <c r="C26" s="197"/>
      <c r="D26" s="197"/>
      <c r="E26" s="198"/>
      <c r="F26" s="81"/>
      <c r="G26" s="87"/>
      <c r="H26" s="99"/>
      <c r="I26" s="87"/>
    </row>
    <row r="27" spans="2:9">
      <c r="B27" s="81"/>
      <c r="C27" s="81"/>
      <c r="D27" s="81"/>
      <c r="E27" s="81"/>
      <c r="F27" s="81"/>
      <c r="G27" s="87"/>
      <c r="H27" s="88"/>
      <c r="I27" s="104"/>
    </row>
    <row r="28" spans="2:9">
      <c r="B28" s="81"/>
      <c r="C28" s="81"/>
      <c r="D28" s="81"/>
      <c r="E28" s="81"/>
      <c r="F28" s="81"/>
      <c r="G28" s="87"/>
      <c r="H28" s="81" t="s">
        <v>40</v>
      </c>
      <c r="I28" s="87">
        <v>175</v>
      </c>
    </row>
    <row r="29" spans="2:9">
      <c r="B29" s="190"/>
      <c r="C29" s="190"/>
      <c r="D29" s="190"/>
      <c r="E29" s="190"/>
      <c r="F29" s="190"/>
      <c r="G29" s="87"/>
      <c r="H29" s="81"/>
      <c r="I29" s="87"/>
    </row>
    <row r="30" spans="2:9">
      <c r="B30" s="93" t="s">
        <v>49</v>
      </c>
      <c r="C30" s="93"/>
      <c r="D30" s="93"/>
      <c r="E30" s="82"/>
      <c r="F30" s="100"/>
      <c r="G30" s="94"/>
      <c r="H30" s="93"/>
      <c r="I30" s="83"/>
    </row>
    <row r="31" spans="2:9">
      <c r="B31" s="98" t="s">
        <v>50</v>
      </c>
      <c r="C31" s="101" t="s">
        <v>35</v>
      </c>
      <c r="D31" s="98" t="s">
        <v>36</v>
      </c>
      <c r="E31" s="86" t="s">
        <v>38</v>
      </c>
      <c r="F31" s="98" t="s">
        <v>51</v>
      </c>
      <c r="G31" s="87" t="s">
        <v>52</v>
      </c>
      <c r="H31" s="102" t="s">
        <v>42</v>
      </c>
      <c r="I31" s="87" t="s">
        <v>39</v>
      </c>
    </row>
    <row r="32" spans="2:9">
      <c r="B32" s="81">
        <v>1</v>
      </c>
      <c r="C32" s="81" t="s">
        <v>53</v>
      </c>
      <c r="D32" s="81" t="s">
        <v>54</v>
      </c>
      <c r="E32" s="81">
        <v>319800</v>
      </c>
      <c r="F32" s="81">
        <v>1.66</v>
      </c>
      <c r="G32" s="87">
        <f>E32*F32</f>
        <v>530868</v>
      </c>
      <c r="H32" s="81">
        <v>22</v>
      </c>
      <c r="I32" s="87">
        <f>G32/H32</f>
        <v>24130.363636363636</v>
      </c>
    </row>
    <row r="33" spans="2:9">
      <c r="B33" s="81"/>
      <c r="C33" s="81"/>
      <c r="D33" s="81"/>
      <c r="E33" s="81"/>
      <c r="F33" s="81"/>
      <c r="G33" s="87"/>
      <c r="H33" s="88"/>
      <c r="I33" s="104"/>
    </row>
    <row r="34" spans="2:9">
      <c r="B34" s="81"/>
      <c r="C34" s="81"/>
      <c r="D34" s="81"/>
      <c r="E34" s="81">
        <v>209016.66666666701</v>
      </c>
      <c r="F34" s="81"/>
      <c r="G34" s="87"/>
      <c r="H34" s="81" t="s">
        <v>40</v>
      </c>
      <c r="I34" s="87">
        <f>I32</f>
        <v>24130.363636363636</v>
      </c>
    </row>
    <row r="35" spans="2:9">
      <c r="B35" s="103"/>
      <c r="C35" s="89"/>
      <c r="D35" s="89"/>
      <c r="E35" s="104"/>
      <c r="F35" s="81"/>
      <c r="G35" s="201"/>
      <c r="H35" s="201"/>
      <c r="I35" s="104"/>
    </row>
    <row r="36" spans="2:9">
      <c r="B36" s="105"/>
      <c r="C36" s="105"/>
      <c r="D36" s="105"/>
      <c r="E36" s="105"/>
      <c r="F36" s="106"/>
      <c r="G36" s="107" t="s">
        <v>55</v>
      </c>
      <c r="H36" s="107"/>
      <c r="I36" s="124">
        <f>I12+I21+I28+I34</f>
        <v>30475.036969696972</v>
      </c>
    </row>
    <row r="37" spans="2:9">
      <c r="B37" s="202"/>
      <c r="C37" s="202"/>
      <c r="D37" s="202"/>
      <c r="E37" s="202"/>
      <c r="F37" s="202"/>
      <c r="G37" s="108"/>
      <c r="H37" s="106"/>
      <c r="I37" s="108"/>
    </row>
    <row r="38" spans="2:9">
      <c r="B38" s="203" t="s">
        <v>56</v>
      </c>
      <c r="C38" s="203"/>
      <c r="D38" s="203"/>
      <c r="E38" s="203"/>
      <c r="F38" s="203"/>
      <c r="G38" s="109"/>
      <c r="H38" s="110"/>
      <c r="I38" s="110"/>
    </row>
    <row r="39" spans="2:9">
      <c r="B39" s="204" t="s">
        <v>57</v>
      </c>
      <c r="C39" s="204"/>
      <c r="D39" s="204"/>
      <c r="E39" s="204"/>
      <c r="F39" s="204"/>
      <c r="G39" s="111" t="s">
        <v>58</v>
      </c>
      <c r="H39" s="112" t="s">
        <v>59</v>
      </c>
      <c r="I39" s="125"/>
    </row>
    <row r="40" spans="2:9">
      <c r="B40" s="204" t="s">
        <v>60</v>
      </c>
      <c r="C40" s="204"/>
      <c r="D40" s="204"/>
      <c r="E40" s="204"/>
      <c r="F40" s="204"/>
      <c r="G40" s="91"/>
      <c r="H40" s="113"/>
      <c r="I40" s="110"/>
    </row>
    <row r="41" spans="2:9">
      <c r="B41" s="204" t="s">
        <v>22</v>
      </c>
      <c r="C41" s="204"/>
      <c r="D41" s="204"/>
      <c r="E41" s="204"/>
      <c r="F41" s="204"/>
      <c r="G41" s="111"/>
      <c r="H41" s="112"/>
      <c r="I41" s="125"/>
    </row>
    <row r="42" spans="2:9">
      <c r="B42" s="106" t="s">
        <v>23</v>
      </c>
      <c r="C42" s="106"/>
      <c r="D42" s="106"/>
      <c r="E42" s="106"/>
      <c r="F42" s="106"/>
      <c r="G42" s="205"/>
      <c r="H42" s="205"/>
      <c r="I42" s="126"/>
    </row>
    <row r="43" spans="2:9">
      <c r="B43" s="114"/>
      <c r="C43" s="114"/>
      <c r="D43" s="114"/>
      <c r="E43" s="114"/>
      <c r="F43" s="115"/>
      <c r="G43" s="116" t="s">
        <v>61</v>
      </c>
      <c r="H43" s="115"/>
      <c r="I43" s="116"/>
    </row>
    <row r="44" spans="2:9">
      <c r="B44" s="117"/>
      <c r="C44" s="114"/>
      <c r="D44" s="114"/>
      <c r="E44" s="114"/>
      <c r="F44" s="115"/>
      <c r="G44" s="116"/>
      <c r="H44" s="115"/>
      <c r="I44" s="127"/>
    </row>
    <row r="45" spans="2:9">
      <c r="B45" s="117" t="s">
        <v>62</v>
      </c>
      <c r="C45" s="114"/>
      <c r="D45" s="114"/>
      <c r="E45" s="114"/>
      <c r="F45" s="115"/>
      <c r="G45" s="116"/>
      <c r="H45" s="115"/>
      <c r="I45" s="127"/>
    </row>
    <row r="46" spans="2:9">
      <c r="B46" s="117"/>
      <c r="C46" s="114"/>
      <c r="D46" s="114"/>
      <c r="E46" s="114"/>
      <c r="F46" s="115"/>
      <c r="G46" s="116"/>
      <c r="H46" s="115"/>
      <c r="I46" s="127"/>
    </row>
    <row r="47" spans="2:9">
      <c r="B47" s="117"/>
      <c r="C47" s="114"/>
      <c r="D47" s="114"/>
      <c r="E47" s="114"/>
      <c r="F47" s="115"/>
      <c r="G47" s="116"/>
      <c r="H47" s="115"/>
      <c r="I47" s="127"/>
    </row>
    <row r="48" spans="2:9">
      <c r="B48" s="118" t="s">
        <v>63</v>
      </c>
      <c r="C48" s="27"/>
      <c r="D48" s="27"/>
      <c r="E48" s="39"/>
      <c r="F48" s="39"/>
      <c r="G48" s="39"/>
      <c r="H48" s="39"/>
      <c r="I48" s="39"/>
    </row>
    <row r="49" spans="2:9">
      <c r="B49" s="118" t="s">
        <v>64</v>
      </c>
      <c r="C49" s="27"/>
      <c r="D49" s="27"/>
      <c r="E49" s="39"/>
      <c r="F49" s="39"/>
      <c r="G49" s="39"/>
      <c r="H49" s="39"/>
      <c r="I49" s="39"/>
    </row>
    <row r="52" spans="2:9">
      <c r="B52" s="188" t="s">
        <v>31</v>
      </c>
      <c r="C52" s="188"/>
      <c r="D52" s="188"/>
      <c r="E52" s="188"/>
      <c r="F52" s="188"/>
      <c r="G52" s="188"/>
      <c r="H52" s="188"/>
      <c r="I52" s="188"/>
    </row>
    <row r="53" spans="2:9">
      <c r="B53" s="71"/>
      <c r="C53" s="71"/>
      <c r="D53" s="71"/>
      <c r="E53" s="71"/>
      <c r="F53" s="71"/>
      <c r="G53" s="72"/>
      <c r="H53" s="71"/>
      <c r="I53" s="72"/>
    </row>
    <row r="54" spans="2:9">
      <c r="B54" s="73"/>
      <c r="C54" s="74"/>
      <c r="D54" s="189"/>
      <c r="E54" s="189"/>
      <c r="F54" s="189"/>
      <c r="G54" s="189"/>
      <c r="H54" s="75"/>
      <c r="I54" s="122"/>
    </row>
    <row r="55" spans="2:9">
      <c r="B55" s="119" t="s">
        <v>32</v>
      </c>
      <c r="C55" s="120">
        <f>'PRESUPUESTO OFICIAL'!C8</f>
        <v>1.2</v>
      </c>
      <c r="D55" s="78" t="s">
        <v>5</v>
      </c>
      <c r="E55" s="78"/>
      <c r="F55" s="78"/>
      <c r="G55" s="78"/>
      <c r="H55" s="121" t="s">
        <v>33</v>
      </c>
      <c r="I55" s="128" t="s">
        <v>4</v>
      </c>
    </row>
    <row r="56" spans="2:9">
      <c r="B56" s="190"/>
      <c r="C56" s="190"/>
      <c r="D56" s="190"/>
      <c r="E56" s="190"/>
      <c r="F56" s="190"/>
      <c r="G56" s="80"/>
      <c r="H56" s="81"/>
      <c r="I56" s="87"/>
    </row>
    <row r="57" spans="2:9">
      <c r="B57" s="191" t="s">
        <v>34</v>
      </c>
      <c r="C57" s="191"/>
      <c r="D57" s="191"/>
      <c r="E57" s="191"/>
      <c r="F57" s="82"/>
      <c r="G57" s="83"/>
      <c r="H57" s="82"/>
      <c r="I57" s="83"/>
    </row>
    <row r="58" spans="2:9">
      <c r="B58" s="192" t="s">
        <v>35</v>
      </c>
      <c r="C58" s="193"/>
      <c r="D58" s="193"/>
      <c r="E58" s="193"/>
      <c r="F58" s="84" t="s">
        <v>36</v>
      </c>
      <c r="G58" s="85" t="s">
        <v>37</v>
      </c>
      <c r="H58" s="86" t="s">
        <v>38</v>
      </c>
      <c r="I58" s="87" t="s">
        <v>39</v>
      </c>
    </row>
    <row r="59" spans="2:9">
      <c r="B59" s="193"/>
      <c r="C59" s="193"/>
      <c r="D59" s="193"/>
      <c r="E59" s="193"/>
      <c r="F59" s="84"/>
      <c r="G59" s="85"/>
      <c r="H59" s="86"/>
      <c r="I59" s="87"/>
    </row>
    <row r="60" spans="2:9">
      <c r="B60" s="193"/>
      <c r="C60" s="193"/>
      <c r="D60" s="193"/>
      <c r="E60" s="193"/>
      <c r="F60" s="84"/>
      <c r="G60" s="85"/>
      <c r="H60" s="86"/>
      <c r="I60" s="87"/>
    </row>
    <row r="61" spans="2:9">
      <c r="B61" s="192"/>
      <c r="C61" s="193"/>
      <c r="D61" s="193"/>
      <c r="E61" s="193"/>
      <c r="F61" s="84"/>
      <c r="G61" s="85"/>
      <c r="H61" s="86"/>
      <c r="I61" s="87"/>
    </row>
    <row r="62" spans="2:9">
      <c r="B62" s="81"/>
      <c r="C62" s="81"/>
      <c r="D62" s="81"/>
      <c r="E62" s="81"/>
      <c r="F62" s="81"/>
      <c r="G62" s="87"/>
      <c r="H62" s="88"/>
      <c r="I62" s="104"/>
    </row>
    <row r="63" spans="2:9">
      <c r="B63" s="81"/>
      <c r="C63" s="81"/>
      <c r="D63" s="81"/>
      <c r="E63" s="81"/>
      <c r="F63" s="81"/>
      <c r="G63" s="87"/>
      <c r="H63" s="81" t="s">
        <v>40</v>
      </c>
      <c r="I63" s="87">
        <v>0</v>
      </c>
    </row>
    <row r="64" spans="2:9">
      <c r="B64" s="190"/>
      <c r="C64" s="190"/>
      <c r="D64" s="190"/>
      <c r="E64" s="190"/>
      <c r="F64" s="190"/>
      <c r="G64" s="87"/>
      <c r="H64" s="81"/>
      <c r="I64" s="87"/>
    </row>
    <row r="65" spans="2:9">
      <c r="B65" s="191" t="s">
        <v>41</v>
      </c>
      <c r="C65" s="194"/>
      <c r="D65" s="194"/>
      <c r="E65" s="194"/>
      <c r="F65" s="82"/>
      <c r="G65" s="83"/>
      <c r="H65" s="82"/>
      <c r="I65" s="83"/>
    </row>
    <row r="66" spans="2:9">
      <c r="B66" s="195" t="s">
        <v>35</v>
      </c>
      <c r="C66" s="195"/>
      <c r="D66" s="195"/>
      <c r="E66" s="195"/>
      <c r="F66" s="90" t="s">
        <v>36</v>
      </c>
      <c r="G66" s="91" t="s">
        <v>42</v>
      </c>
      <c r="H66" s="86" t="s">
        <v>38</v>
      </c>
      <c r="I66" s="87" t="s">
        <v>39</v>
      </c>
    </row>
    <row r="67" spans="2:9">
      <c r="B67" s="195" t="s">
        <v>43</v>
      </c>
      <c r="C67" s="195"/>
      <c r="D67" s="195"/>
      <c r="E67" s="195"/>
      <c r="F67" s="90" t="s">
        <v>44</v>
      </c>
      <c r="G67" s="85">
        <v>0.5</v>
      </c>
      <c r="H67" s="86">
        <v>18393.4666666667</v>
      </c>
      <c r="I67" s="87">
        <f>G67*H67</f>
        <v>9196.7333333333499</v>
      </c>
    </row>
    <row r="68" spans="2:9">
      <c r="B68" s="195"/>
      <c r="C68" s="195"/>
      <c r="D68" s="195"/>
      <c r="E68" s="195"/>
      <c r="F68" s="92"/>
      <c r="G68" s="85"/>
      <c r="H68" s="86"/>
      <c r="I68" s="123"/>
    </row>
    <row r="69" spans="2:9">
      <c r="B69" s="195"/>
      <c r="C69" s="195"/>
      <c r="D69" s="195"/>
      <c r="E69" s="195"/>
      <c r="F69" s="81"/>
      <c r="G69" s="87"/>
      <c r="H69" s="81"/>
      <c r="I69" s="87"/>
    </row>
    <row r="70" spans="2:9">
      <c r="B70" s="195"/>
      <c r="C70" s="195"/>
      <c r="D70" s="195"/>
      <c r="E70" s="195"/>
      <c r="F70" s="81"/>
      <c r="G70" s="87"/>
      <c r="H70" s="81"/>
      <c r="I70" s="87"/>
    </row>
    <row r="71" spans="2:9">
      <c r="B71" s="81"/>
      <c r="C71" s="81"/>
      <c r="D71" s="81"/>
      <c r="E71" s="81"/>
      <c r="F71" s="81"/>
      <c r="G71" s="87"/>
      <c r="H71" s="88"/>
      <c r="I71" s="104"/>
    </row>
    <row r="72" spans="2:9">
      <c r="B72" s="81"/>
      <c r="C72" s="81"/>
      <c r="D72" s="81"/>
      <c r="E72" s="81"/>
      <c r="F72" s="81"/>
      <c r="G72" s="87"/>
      <c r="H72" s="81" t="s">
        <v>40</v>
      </c>
      <c r="I72" s="87">
        <f>SUM(I67:I68)</f>
        <v>9196.7333333333499</v>
      </c>
    </row>
    <row r="73" spans="2:9">
      <c r="B73" s="190"/>
      <c r="C73" s="190"/>
      <c r="D73" s="190"/>
      <c r="E73" s="190"/>
      <c r="F73" s="190"/>
      <c r="G73" s="87"/>
      <c r="H73" s="81"/>
      <c r="I73" s="87"/>
    </row>
    <row r="74" spans="2:9">
      <c r="B74" s="196" t="s">
        <v>47</v>
      </c>
      <c r="C74" s="197"/>
      <c r="D74" s="197"/>
      <c r="E74" s="198"/>
      <c r="F74" s="93"/>
      <c r="G74" s="94"/>
      <c r="H74" s="82"/>
      <c r="I74" s="83"/>
    </row>
    <row r="75" spans="2:9">
      <c r="B75" s="199" t="s">
        <v>35</v>
      </c>
      <c r="C75" s="199"/>
      <c r="D75" s="199"/>
      <c r="E75" s="200"/>
      <c r="F75" s="95" t="s">
        <v>36</v>
      </c>
      <c r="G75" s="96" t="s">
        <v>42</v>
      </c>
      <c r="H75" s="97" t="s">
        <v>38</v>
      </c>
      <c r="I75" s="97" t="s">
        <v>39</v>
      </c>
    </row>
    <row r="76" spans="2:9">
      <c r="B76" s="199" t="s">
        <v>48</v>
      </c>
      <c r="C76" s="199"/>
      <c r="D76" s="199"/>
      <c r="E76" s="200"/>
      <c r="F76" s="98" t="s">
        <v>8</v>
      </c>
      <c r="G76" s="85">
        <v>0.14000000000000001</v>
      </c>
      <c r="H76" s="97">
        <v>1250</v>
      </c>
      <c r="I76" s="97">
        <v>175</v>
      </c>
    </row>
    <row r="77" spans="2:9">
      <c r="B77" s="197"/>
      <c r="C77" s="197"/>
      <c r="D77" s="197"/>
      <c r="E77" s="198"/>
      <c r="F77" s="81"/>
      <c r="G77" s="87"/>
      <c r="H77" s="99"/>
      <c r="I77" s="87"/>
    </row>
    <row r="78" spans="2:9">
      <c r="B78" s="81"/>
      <c r="C78" s="81"/>
      <c r="D78" s="81"/>
      <c r="E78" s="81"/>
      <c r="F78" s="81"/>
      <c r="G78" s="87"/>
      <c r="H78" s="88"/>
      <c r="I78" s="104"/>
    </row>
    <row r="79" spans="2:9">
      <c r="B79" s="81"/>
      <c r="C79" s="81"/>
      <c r="D79" s="81"/>
      <c r="E79" s="81"/>
      <c r="F79" s="81"/>
      <c r="G79" s="87"/>
      <c r="H79" s="81" t="s">
        <v>40</v>
      </c>
      <c r="I79" s="87">
        <v>175</v>
      </c>
    </row>
    <row r="80" spans="2:9">
      <c r="B80" s="190"/>
      <c r="C80" s="190"/>
      <c r="D80" s="190"/>
      <c r="E80" s="190"/>
      <c r="F80" s="190"/>
      <c r="G80" s="87"/>
      <c r="H80" s="81"/>
      <c r="I80" s="87"/>
    </row>
    <row r="81" spans="2:9">
      <c r="B81" s="93" t="s">
        <v>49</v>
      </c>
      <c r="C81" s="93"/>
      <c r="D81" s="93"/>
      <c r="E81" s="82"/>
      <c r="F81" s="100"/>
      <c r="G81" s="94"/>
      <c r="H81" s="93"/>
      <c r="I81" s="83"/>
    </row>
    <row r="82" spans="2:9">
      <c r="B82" s="98" t="s">
        <v>50</v>
      </c>
      <c r="C82" s="101" t="s">
        <v>35</v>
      </c>
      <c r="D82" s="98" t="s">
        <v>36</v>
      </c>
      <c r="E82" s="86" t="s">
        <v>38</v>
      </c>
      <c r="F82" s="98" t="s">
        <v>51</v>
      </c>
      <c r="G82" s="87" t="s">
        <v>52</v>
      </c>
      <c r="H82" s="102" t="s">
        <v>42</v>
      </c>
      <c r="I82" s="87" t="s">
        <v>39</v>
      </c>
    </row>
    <row r="83" spans="2:9">
      <c r="B83" s="81">
        <v>1</v>
      </c>
      <c r="C83" s="81" t="s">
        <v>53</v>
      </c>
      <c r="D83" s="81" t="s">
        <v>54</v>
      </c>
      <c r="E83" s="81">
        <v>319800</v>
      </c>
      <c r="F83" s="81">
        <v>1.66</v>
      </c>
      <c r="G83" s="87">
        <f>E83*F83</f>
        <v>530868</v>
      </c>
      <c r="H83" s="81">
        <v>32</v>
      </c>
      <c r="I83" s="87">
        <f>G83/H83</f>
        <v>16589.625</v>
      </c>
    </row>
    <row r="84" spans="2:9">
      <c r="B84" s="81"/>
      <c r="C84" s="81"/>
      <c r="D84" s="81"/>
      <c r="E84" s="81"/>
      <c r="F84" s="81"/>
      <c r="G84" s="87"/>
      <c r="H84" s="88"/>
      <c r="I84" s="104"/>
    </row>
    <row r="85" spans="2:9">
      <c r="B85" s="81"/>
      <c r="C85" s="81"/>
      <c r="D85" s="81"/>
      <c r="E85" s="81">
        <v>209016.66666666701</v>
      </c>
      <c r="F85" s="81"/>
      <c r="G85" s="87"/>
      <c r="H85" s="81" t="s">
        <v>40</v>
      </c>
      <c r="I85" s="87">
        <f>I83</f>
        <v>16589.625</v>
      </c>
    </row>
    <row r="86" spans="2:9">
      <c r="B86" s="103"/>
      <c r="C86" s="89"/>
      <c r="D86" s="89"/>
      <c r="E86" s="104"/>
      <c r="F86" s="81"/>
      <c r="G86" s="201"/>
      <c r="H86" s="201"/>
      <c r="I86" s="104"/>
    </row>
    <row r="87" spans="2:9">
      <c r="B87" s="105"/>
      <c r="C87" s="105"/>
      <c r="D87" s="105"/>
      <c r="E87" s="105"/>
      <c r="F87" s="106"/>
      <c r="G87" s="107" t="s">
        <v>55</v>
      </c>
      <c r="H87" s="107"/>
      <c r="I87" s="129">
        <f>I63+I72+I79+I85</f>
        <v>25961.358333333352</v>
      </c>
    </row>
    <row r="88" spans="2:9">
      <c r="B88" s="202"/>
      <c r="C88" s="202"/>
      <c r="D88" s="202"/>
      <c r="E88" s="202"/>
      <c r="F88" s="202"/>
      <c r="G88" s="108"/>
      <c r="H88" s="106"/>
      <c r="I88" s="108"/>
    </row>
    <row r="89" spans="2:9">
      <c r="B89" s="203" t="s">
        <v>56</v>
      </c>
      <c r="C89" s="203"/>
      <c r="D89" s="203"/>
      <c r="E89" s="203"/>
      <c r="F89" s="203"/>
      <c r="G89" s="109"/>
      <c r="H89" s="110"/>
      <c r="I89" s="110"/>
    </row>
    <row r="90" spans="2:9">
      <c r="B90" s="204" t="s">
        <v>57</v>
      </c>
      <c r="C90" s="204"/>
      <c r="D90" s="204"/>
      <c r="E90" s="204"/>
      <c r="F90" s="204"/>
      <c r="G90" s="111" t="s">
        <v>58</v>
      </c>
      <c r="H90" s="112" t="s">
        <v>59</v>
      </c>
      <c r="I90" s="125"/>
    </row>
    <row r="91" spans="2:9">
      <c r="B91" s="204" t="s">
        <v>60</v>
      </c>
      <c r="C91" s="204"/>
      <c r="D91" s="204"/>
      <c r="E91" s="204"/>
      <c r="F91" s="204"/>
      <c r="G91" s="91"/>
      <c r="H91" s="113"/>
      <c r="I91" s="110"/>
    </row>
    <row r="92" spans="2:9">
      <c r="B92" s="204" t="s">
        <v>22</v>
      </c>
      <c r="C92" s="204"/>
      <c r="D92" s="204"/>
      <c r="E92" s="204"/>
      <c r="F92" s="204"/>
      <c r="G92" s="111"/>
      <c r="H92" s="112"/>
      <c r="I92" s="125"/>
    </row>
    <row r="93" spans="2:9">
      <c r="B93" s="106" t="s">
        <v>23</v>
      </c>
      <c r="C93" s="106"/>
      <c r="D93" s="106"/>
      <c r="E93" s="106"/>
      <c r="F93" s="106"/>
      <c r="G93" s="205"/>
      <c r="H93" s="205"/>
      <c r="I93" s="126"/>
    </row>
    <row r="94" spans="2:9">
      <c r="B94" s="114"/>
      <c r="C94" s="114"/>
      <c r="D94" s="114"/>
      <c r="E94" s="114"/>
      <c r="F94" s="115"/>
      <c r="G94" s="116" t="s">
        <v>61</v>
      </c>
      <c r="H94" s="115"/>
      <c r="I94" s="116"/>
    </row>
    <row r="95" spans="2:9">
      <c r="B95" s="117"/>
      <c r="C95" s="114"/>
      <c r="D95" s="114"/>
      <c r="E95" s="114"/>
      <c r="F95" s="115"/>
      <c r="G95" s="116"/>
      <c r="H95" s="115"/>
      <c r="I95" s="127"/>
    </row>
    <row r="96" spans="2:9">
      <c r="B96" s="117" t="s">
        <v>62</v>
      </c>
      <c r="C96" s="114"/>
      <c r="D96" s="114"/>
      <c r="E96" s="114"/>
      <c r="F96" s="115"/>
      <c r="G96" s="116"/>
      <c r="H96" s="115"/>
      <c r="I96" s="127"/>
    </row>
    <row r="97" spans="2:9">
      <c r="B97" s="117"/>
      <c r="C97" s="114"/>
      <c r="D97" s="114"/>
      <c r="E97" s="114"/>
      <c r="F97" s="115"/>
      <c r="G97" s="116"/>
      <c r="H97" s="115"/>
      <c r="I97" s="127"/>
    </row>
    <row r="98" spans="2:9">
      <c r="B98" s="117"/>
      <c r="C98" s="114"/>
      <c r="D98" s="114"/>
      <c r="E98" s="114"/>
      <c r="F98" s="115"/>
      <c r="G98" s="116"/>
      <c r="H98" s="115"/>
      <c r="I98" s="127"/>
    </row>
    <row r="99" spans="2:9">
      <c r="B99" s="118" t="s">
        <v>63</v>
      </c>
      <c r="C99" s="27"/>
      <c r="D99" s="27"/>
      <c r="E99" s="39"/>
      <c r="F99" s="39"/>
      <c r="G99" s="39"/>
      <c r="H99" s="39"/>
      <c r="I99" s="39"/>
    </row>
    <row r="100" spans="2:9">
      <c r="B100" s="118" t="s">
        <v>64</v>
      </c>
      <c r="C100" s="27"/>
      <c r="D100" s="27"/>
      <c r="E100" s="39"/>
      <c r="F100" s="39"/>
      <c r="G100" s="39"/>
      <c r="H100" s="39"/>
      <c r="I100" s="39"/>
    </row>
    <row r="101" spans="2:9">
      <c r="B101" s="153"/>
      <c r="C101" s="1"/>
      <c r="D101" s="1"/>
    </row>
    <row r="102" spans="2:9">
      <c r="B102" s="153"/>
      <c r="C102" s="1"/>
      <c r="D102" s="1"/>
    </row>
    <row r="103" spans="2:9">
      <c r="B103" s="181" t="s">
        <v>31</v>
      </c>
      <c r="C103" s="181"/>
      <c r="D103" s="181"/>
      <c r="E103" s="181"/>
      <c r="F103" s="181"/>
      <c r="G103" s="181"/>
      <c r="H103" s="181"/>
      <c r="I103" s="181"/>
    </row>
    <row r="104" spans="2:9">
      <c r="B104" s="39"/>
      <c r="C104" s="39"/>
      <c r="D104" s="39"/>
      <c r="E104" s="39"/>
      <c r="F104" s="39"/>
      <c r="G104" s="39"/>
      <c r="H104" s="39"/>
      <c r="I104" s="39"/>
    </row>
    <row r="105" spans="2:9">
      <c r="B105" s="39" t="s">
        <v>32</v>
      </c>
      <c r="C105" s="39">
        <f>'PRESUPUESTO OFICIAL'!C9</f>
        <v>1.3</v>
      </c>
      <c r="D105" s="39" t="s">
        <v>7</v>
      </c>
      <c r="E105" s="39"/>
      <c r="F105" s="39"/>
      <c r="G105" s="39"/>
      <c r="H105" s="39" t="s">
        <v>33</v>
      </c>
      <c r="I105" s="39" t="s">
        <v>8</v>
      </c>
    </row>
    <row r="106" spans="2:9">
      <c r="B106" s="39"/>
      <c r="C106" s="39"/>
      <c r="D106" s="39"/>
      <c r="E106" s="39"/>
      <c r="F106" s="39"/>
      <c r="G106" s="39"/>
      <c r="H106" s="39"/>
      <c r="I106" s="39"/>
    </row>
    <row r="107" spans="2:9">
      <c r="B107" s="39" t="s">
        <v>34</v>
      </c>
      <c r="C107" s="39"/>
      <c r="D107" s="39"/>
      <c r="E107" s="39"/>
      <c r="F107" s="39"/>
      <c r="G107" s="39"/>
      <c r="H107" s="39"/>
      <c r="I107" s="39"/>
    </row>
    <row r="108" spans="2:9">
      <c r="B108" s="39" t="s">
        <v>35</v>
      </c>
      <c r="C108" s="39"/>
      <c r="D108" s="39"/>
      <c r="E108" s="39"/>
      <c r="F108" s="39" t="s">
        <v>36</v>
      </c>
      <c r="G108" s="39" t="s">
        <v>37</v>
      </c>
      <c r="H108" s="39" t="s">
        <v>38</v>
      </c>
      <c r="I108" s="39" t="s">
        <v>39</v>
      </c>
    </row>
    <row r="109" spans="2:9">
      <c r="B109" s="39"/>
      <c r="C109" s="39"/>
      <c r="D109" s="39"/>
      <c r="E109" s="39"/>
      <c r="F109" s="39"/>
      <c r="G109" s="39"/>
      <c r="H109" s="39"/>
      <c r="I109" s="39"/>
    </row>
    <row r="110" spans="2:9">
      <c r="B110" s="39"/>
      <c r="C110" s="39"/>
      <c r="D110" s="39"/>
      <c r="E110" s="39"/>
      <c r="F110" s="39"/>
      <c r="G110" s="39"/>
      <c r="H110" s="39"/>
      <c r="I110" s="39"/>
    </row>
    <row r="111" spans="2:9">
      <c r="B111" s="39"/>
      <c r="C111" s="39"/>
      <c r="D111" s="39"/>
      <c r="E111" s="39"/>
      <c r="F111" s="39"/>
      <c r="G111" s="39"/>
      <c r="H111" s="39"/>
      <c r="I111" s="39"/>
    </row>
    <row r="112" spans="2:9">
      <c r="B112" s="39"/>
      <c r="C112" s="39"/>
      <c r="D112" s="39"/>
      <c r="E112" s="39"/>
      <c r="F112" s="39"/>
      <c r="G112" s="39"/>
      <c r="H112" s="39"/>
      <c r="I112" s="39"/>
    </row>
    <row r="113" spans="2:9">
      <c r="B113" s="39"/>
      <c r="C113" s="39"/>
      <c r="D113" s="39"/>
      <c r="E113" s="39"/>
      <c r="F113" s="39"/>
      <c r="G113" s="39"/>
      <c r="H113" s="39" t="s">
        <v>40</v>
      </c>
      <c r="I113" s="39">
        <v>0</v>
      </c>
    </row>
    <row r="114" spans="2:9">
      <c r="B114" s="39"/>
      <c r="C114" s="39"/>
      <c r="D114" s="39"/>
      <c r="E114" s="39"/>
      <c r="F114" s="39"/>
      <c r="G114" s="39"/>
      <c r="H114" s="39"/>
      <c r="I114" s="39"/>
    </row>
    <row r="115" spans="2:9">
      <c r="B115" s="39" t="s">
        <v>41</v>
      </c>
      <c r="C115" s="39"/>
      <c r="D115" s="39"/>
      <c r="E115" s="39"/>
      <c r="F115" s="39"/>
      <c r="G115" s="39"/>
      <c r="H115" s="39"/>
      <c r="I115" s="39"/>
    </row>
    <row r="116" spans="2:9">
      <c r="B116" s="39" t="s">
        <v>35</v>
      </c>
      <c r="C116" s="39"/>
      <c r="D116" s="39"/>
      <c r="E116" s="39"/>
      <c r="F116" s="39" t="s">
        <v>36</v>
      </c>
      <c r="G116" s="39" t="s">
        <v>42</v>
      </c>
      <c r="H116" s="39" t="s">
        <v>38</v>
      </c>
      <c r="I116" s="39" t="s">
        <v>39</v>
      </c>
    </row>
    <row r="117" spans="2:9">
      <c r="B117" s="39" t="s">
        <v>70</v>
      </c>
      <c r="C117" s="39"/>
      <c r="D117" s="39"/>
      <c r="E117" s="39"/>
      <c r="F117" s="39" t="s">
        <v>44</v>
      </c>
      <c r="G117" s="39">
        <v>0.05</v>
      </c>
      <c r="H117" s="39">
        <v>47721.142857142899</v>
      </c>
      <c r="I117" s="39">
        <v>2386.0571428571402</v>
      </c>
    </row>
    <row r="118" spans="2:9">
      <c r="B118" s="39"/>
      <c r="C118" s="39"/>
      <c r="D118" s="39"/>
      <c r="E118" s="39"/>
      <c r="F118" s="39"/>
      <c r="G118" s="39"/>
      <c r="H118" s="39"/>
      <c r="I118" s="39"/>
    </row>
    <row r="119" spans="2:9">
      <c r="B119" s="39"/>
      <c r="C119" s="39"/>
      <c r="D119" s="39"/>
      <c r="E119" s="39"/>
      <c r="F119" s="39"/>
      <c r="G119" s="39"/>
      <c r="H119" s="39"/>
      <c r="I119" s="39"/>
    </row>
    <row r="120" spans="2:9">
      <c r="B120" s="39"/>
      <c r="C120" s="39"/>
      <c r="D120" s="39"/>
      <c r="E120" s="39"/>
      <c r="F120" s="39"/>
      <c r="G120" s="39"/>
      <c r="H120" s="39" t="s">
        <v>40</v>
      </c>
      <c r="I120" s="39">
        <v>2386.0571428571402</v>
      </c>
    </row>
    <row r="121" spans="2:9">
      <c r="B121" s="39"/>
      <c r="C121" s="39"/>
      <c r="D121" s="39"/>
      <c r="E121" s="39"/>
      <c r="F121" s="39"/>
      <c r="G121" s="39"/>
      <c r="H121" s="39"/>
      <c r="I121" s="39"/>
    </row>
    <row r="122" spans="2:9">
      <c r="B122" s="39" t="s">
        <v>47</v>
      </c>
      <c r="C122" s="39"/>
      <c r="D122" s="39"/>
      <c r="E122" s="39"/>
      <c r="F122" s="39"/>
      <c r="G122" s="39"/>
      <c r="H122" s="39"/>
      <c r="I122" s="39"/>
    </row>
    <row r="123" spans="2:9">
      <c r="B123" s="39" t="s">
        <v>35</v>
      </c>
      <c r="C123" s="39"/>
      <c r="D123" s="39"/>
      <c r="E123" s="39"/>
      <c r="F123" s="39" t="s">
        <v>36</v>
      </c>
      <c r="G123" s="39" t="s">
        <v>42</v>
      </c>
      <c r="H123" s="39" t="s">
        <v>38</v>
      </c>
      <c r="I123" s="39" t="s">
        <v>39</v>
      </c>
    </row>
    <row r="124" spans="2:9">
      <c r="B124" s="39"/>
      <c r="C124" s="39"/>
      <c r="D124" s="39"/>
      <c r="E124" s="39"/>
      <c r="F124" s="39"/>
      <c r="G124" s="39"/>
      <c r="H124" s="39"/>
      <c r="I124" s="39"/>
    </row>
    <row r="125" spans="2:9">
      <c r="B125" s="39"/>
      <c r="C125" s="39"/>
      <c r="D125" s="39"/>
      <c r="E125" s="39"/>
      <c r="F125" s="39"/>
      <c r="G125" s="39"/>
      <c r="H125" s="39"/>
      <c r="I125" s="39"/>
    </row>
    <row r="126" spans="2:9">
      <c r="B126" s="39"/>
      <c r="C126" s="39"/>
      <c r="D126" s="39"/>
      <c r="E126" s="39"/>
      <c r="F126" s="39"/>
      <c r="G126" s="39"/>
      <c r="H126" s="39" t="s">
        <v>40</v>
      </c>
      <c r="I126" s="39">
        <v>0</v>
      </c>
    </row>
    <row r="127" spans="2:9">
      <c r="B127" s="39"/>
      <c r="C127" s="39"/>
      <c r="D127" s="39"/>
      <c r="E127" s="39"/>
      <c r="F127" s="39"/>
      <c r="G127" s="39"/>
      <c r="H127" s="39"/>
      <c r="I127" s="39"/>
    </row>
    <row r="128" spans="2:9">
      <c r="B128" s="39" t="s">
        <v>49</v>
      </c>
      <c r="C128" s="39"/>
      <c r="D128" s="39"/>
      <c r="E128" s="39"/>
      <c r="F128" s="39"/>
      <c r="G128" s="39"/>
      <c r="H128" s="39"/>
      <c r="I128" s="39"/>
    </row>
    <row r="129" spans="2:9">
      <c r="B129" s="39" t="s">
        <v>50</v>
      </c>
      <c r="C129" s="39" t="s">
        <v>35</v>
      </c>
      <c r="D129" s="39" t="s">
        <v>36</v>
      </c>
      <c r="E129" s="39" t="s">
        <v>38</v>
      </c>
      <c r="F129" s="39" t="s">
        <v>51</v>
      </c>
      <c r="G129" s="39" t="s">
        <v>52</v>
      </c>
      <c r="H129" s="39" t="s">
        <v>42</v>
      </c>
      <c r="I129" s="39" t="s">
        <v>39</v>
      </c>
    </row>
    <row r="130" spans="2:9">
      <c r="B130" s="39">
        <v>1</v>
      </c>
      <c r="C130" s="39" t="s">
        <v>74</v>
      </c>
      <c r="D130" s="39" t="s">
        <v>54</v>
      </c>
      <c r="E130" s="39">
        <v>147600</v>
      </c>
      <c r="F130" s="39">
        <v>1.66</v>
      </c>
      <c r="G130" s="39">
        <f>E130*F130</f>
        <v>245016</v>
      </c>
      <c r="H130" s="39">
        <v>4.1500000000000004</v>
      </c>
      <c r="I130" s="39">
        <f>G130/H130</f>
        <v>59039.999999999993</v>
      </c>
    </row>
    <row r="131" spans="2:9">
      <c r="B131" s="39"/>
      <c r="C131" s="39"/>
      <c r="D131" s="39"/>
      <c r="E131" s="39"/>
      <c r="F131" s="39"/>
      <c r="G131" s="39"/>
      <c r="H131" s="39"/>
      <c r="I131" s="39"/>
    </row>
    <row r="132" spans="2:9">
      <c r="B132" s="39"/>
      <c r="C132" s="39"/>
      <c r="D132" s="39"/>
      <c r="E132" s="39"/>
      <c r="F132" s="39"/>
      <c r="G132" s="39"/>
      <c r="H132" s="39" t="s">
        <v>40</v>
      </c>
      <c r="I132" s="39">
        <f>I130</f>
        <v>59039.999999999993</v>
      </c>
    </row>
    <row r="133" spans="2:9">
      <c r="B133" s="39"/>
      <c r="C133" s="39"/>
      <c r="D133" s="39"/>
      <c r="E133" s="39"/>
      <c r="F133" s="39"/>
      <c r="G133" s="39"/>
      <c r="H133" s="39"/>
      <c r="I133" s="39"/>
    </row>
    <row r="134" spans="2:9">
      <c r="B134" s="39"/>
      <c r="C134" s="39"/>
      <c r="D134" s="39"/>
      <c r="E134" s="39"/>
      <c r="F134" s="39"/>
      <c r="G134" s="39" t="s">
        <v>55</v>
      </c>
      <c r="H134" s="39"/>
      <c r="I134" s="131">
        <f>I113+I120+I126+I132</f>
        <v>61426.057142857135</v>
      </c>
    </row>
    <row r="135" spans="2:9">
      <c r="B135" s="39"/>
      <c r="C135" s="39"/>
      <c r="D135" s="39"/>
      <c r="E135" s="39"/>
      <c r="F135" s="39"/>
      <c r="G135" s="39"/>
      <c r="H135" s="39"/>
      <c r="I135" s="39"/>
    </row>
    <row r="136" spans="2:9">
      <c r="B136" s="39" t="s">
        <v>56</v>
      </c>
      <c r="C136" s="39"/>
      <c r="D136" s="39"/>
      <c r="E136" s="39"/>
      <c r="F136" s="39"/>
      <c r="G136" s="39"/>
      <c r="H136" s="39"/>
      <c r="I136" s="39"/>
    </row>
    <row r="137" spans="2:9">
      <c r="B137" s="39" t="s">
        <v>57</v>
      </c>
      <c r="C137" s="39"/>
      <c r="D137" s="39"/>
      <c r="E137" s="39"/>
      <c r="F137" s="39"/>
      <c r="G137" s="39" t="s">
        <v>58</v>
      </c>
      <c r="H137" s="39" t="s">
        <v>59</v>
      </c>
      <c r="I137" s="39"/>
    </row>
    <row r="138" spans="2:9">
      <c r="B138" s="39" t="s">
        <v>60</v>
      </c>
      <c r="C138" s="39"/>
      <c r="D138" s="39"/>
      <c r="E138" s="39"/>
      <c r="F138" s="39"/>
      <c r="G138" s="39"/>
      <c r="H138" s="39"/>
      <c r="I138" s="39"/>
    </row>
    <row r="139" spans="2:9">
      <c r="B139" s="39" t="s">
        <v>22</v>
      </c>
      <c r="C139" s="39"/>
      <c r="D139" s="39"/>
      <c r="E139" s="39"/>
      <c r="F139" s="39"/>
      <c r="G139" s="39"/>
      <c r="H139" s="39"/>
      <c r="I139" s="39"/>
    </row>
    <row r="140" spans="2:9">
      <c r="B140" s="39" t="s">
        <v>23</v>
      </c>
      <c r="C140" s="39"/>
      <c r="D140" s="39"/>
      <c r="E140" s="39"/>
      <c r="F140" s="39"/>
      <c r="G140" s="39"/>
      <c r="H140" s="39"/>
      <c r="I140" s="39"/>
    </row>
    <row r="141" spans="2:9">
      <c r="B141" s="39"/>
      <c r="C141" s="39"/>
      <c r="D141" s="39"/>
      <c r="E141" s="39"/>
      <c r="F141" s="39"/>
      <c r="G141" s="39" t="s">
        <v>61</v>
      </c>
      <c r="H141" s="39"/>
      <c r="I141" s="39"/>
    </row>
    <row r="142" spans="2:9">
      <c r="B142" s="39"/>
      <c r="C142" s="39"/>
      <c r="D142" s="39"/>
      <c r="E142" s="39"/>
      <c r="F142" s="39"/>
      <c r="G142" s="39"/>
      <c r="H142" s="39"/>
      <c r="I142" s="39"/>
    </row>
    <row r="143" spans="2:9">
      <c r="B143" s="39" t="s">
        <v>62</v>
      </c>
      <c r="C143" s="39"/>
      <c r="D143" s="39"/>
      <c r="E143" s="39"/>
      <c r="F143" s="39"/>
      <c r="G143" s="39"/>
      <c r="H143" s="39"/>
      <c r="I143" s="39"/>
    </row>
    <row r="144" spans="2:9">
      <c r="B144" s="39"/>
      <c r="C144" s="39"/>
      <c r="D144" s="39"/>
      <c r="E144" s="39"/>
      <c r="F144" s="39"/>
      <c r="G144" s="39"/>
      <c r="H144" s="39"/>
      <c r="I144" s="39"/>
    </row>
    <row r="145" spans="2:9">
      <c r="B145" s="39" t="s">
        <v>63</v>
      </c>
      <c r="C145" s="39"/>
      <c r="D145" s="39"/>
      <c r="E145" s="39"/>
      <c r="F145" s="39"/>
      <c r="G145" s="39"/>
      <c r="H145" s="39"/>
      <c r="I145" s="39"/>
    </row>
    <row r="146" spans="2:9">
      <c r="B146" s="39" t="s">
        <v>73</v>
      </c>
      <c r="C146" s="39"/>
      <c r="D146" s="39"/>
      <c r="E146" s="39"/>
      <c r="F146" s="39"/>
      <c r="G146" s="39"/>
      <c r="H146" s="39"/>
      <c r="I146" s="39"/>
    </row>
    <row r="147" spans="2:9">
      <c r="B147" s="153"/>
      <c r="C147" s="1"/>
      <c r="D147" s="1"/>
    </row>
    <row r="149" spans="2:9">
      <c r="B149" s="182" t="s">
        <v>31</v>
      </c>
      <c r="C149" s="183"/>
      <c r="D149" s="183"/>
      <c r="E149" s="183"/>
      <c r="F149" s="183"/>
      <c r="G149" s="183"/>
      <c r="H149" s="183"/>
      <c r="I149" s="184"/>
    </row>
    <row r="150" spans="2:9">
      <c r="B150" s="39"/>
      <c r="C150" s="39"/>
      <c r="D150" s="39"/>
      <c r="E150" s="39"/>
      <c r="F150" s="39"/>
      <c r="G150" s="39"/>
      <c r="H150" s="39"/>
      <c r="I150" s="39"/>
    </row>
    <row r="151" spans="2:9">
      <c r="B151" s="39"/>
      <c r="C151" s="39"/>
      <c r="D151" s="39"/>
      <c r="E151" s="39"/>
      <c r="F151" s="39"/>
      <c r="G151" s="39"/>
      <c r="H151" s="39"/>
      <c r="I151" s="39"/>
    </row>
    <row r="152" spans="2:9">
      <c r="B152" s="39"/>
      <c r="C152" s="39"/>
      <c r="D152" s="39"/>
      <c r="E152" s="39"/>
      <c r="F152" s="39"/>
      <c r="G152" s="39"/>
      <c r="H152" s="39"/>
      <c r="I152" s="39"/>
    </row>
    <row r="153" spans="2:9">
      <c r="B153" s="39" t="s">
        <v>32</v>
      </c>
      <c r="C153" s="39">
        <f>'PRESUPUESTO OFICIAL'!C10</f>
        <v>1.4</v>
      </c>
      <c r="D153" s="160" t="s">
        <v>186</v>
      </c>
      <c r="E153" s="39"/>
      <c r="F153" s="39"/>
      <c r="G153" s="39"/>
      <c r="H153" s="39" t="s">
        <v>33</v>
      </c>
      <c r="I153" s="39" t="s">
        <v>4</v>
      </c>
    </row>
    <row r="154" spans="2:9">
      <c r="B154" s="39"/>
      <c r="C154" s="39"/>
      <c r="D154" s="39"/>
      <c r="E154" s="39"/>
      <c r="F154" s="39"/>
      <c r="G154" s="39"/>
      <c r="H154" s="39"/>
      <c r="I154" s="39"/>
    </row>
    <row r="155" spans="2:9">
      <c r="B155" s="39" t="s">
        <v>34</v>
      </c>
      <c r="C155" s="39"/>
      <c r="D155" s="39"/>
      <c r="E155" s="39"/>
      <c r="F155" s="39"/>
      <c r="G155" s="39"/>
      <c r="H155" s="39"/>
      <c r="I155" s="39"/>
    </row>
    <row r="156" spans="2:9">
      <c r="B156" s="39" t="s">
        <v>35</v>
      </c>
      <c r="C156" s="39"/>
      <c r="D156" s="39"/>
      <c r="E156" s="39"/>
      <c r="F156" s="39" t="s">
        <v>36</v>
      </c>
      <c r="G156" s="39" t="s">
        <v>37</v>
      </c>
      <c r="H156" s="39" t="s">
        <v>38</v>
      </c>
      <c r="I156" s="39" t="s">
        <v>39</v>
      </c>
    </row>
    <row r="157" spans="2:9">
      <c r="B157" s="39" t="s">
        <v>65</v>
      </c>
      <c r="C157" s="39"/>
      <c r="D157" s="39"/>
      <c r="E157" s="39"/>
      <c r="F157" s="39" t="s">
        <v>8</v>
      </c>
      <c r="G157" s="39">
        <v>0.05</v>
      </c>
      <c r="H157" s="39">
        <v>609033</v>
      </c>
      <c r="I157" s="39">
        <f>G157*H157</f>
        <v>30451.65</v>
      </c>
    </row>
    <row r="158" spans="2:9">
      <c r="B158" s="39" t="s">
        <v>66</v>
      </c>
      <c r="C158" s="39"/>
      <c r="D158" s="39"/>
      <c r="E158" s="39"/>
      <c r="F158" s="39" t="s">
        <v>4</v>
      </c>
      <c r="G158" s="39">
        <v>1</v>
      </c>
      <c r="H158" s="39">
        <v>5702</v>
      </c>
      <c r="I158" s="39">
        <f>G158*H158</f>
        <v>5702</v>
      </c>
    </row>
    <row r="159" spans="2:9">
      <c r="B159" s="39" t="s">
        <v>67</v>
      </c>
      <c r="C159" s="39"/>
      <c r="D159" s="39"/>
      <c r="E159" s="39"/>
      <c r="F159" s="39" t="s">
        <v>8</v>
      </c>
      <c r="G159" s="39">
        <v>0.2</v>
      </c>
      <c r="H159" s="39">
        <v>8300</v>
      </c>
      <c r="I159" s="39">
        <v>1660</v>
      </c>
    </row>
    <row r="160" spans="2:9">
      <c r="B160" s="39" t="s">
        <v>68</v>
      </c>
      <c r="C160" s="39"/>
      <c r="D160" s="39"/>
      <c r="E160" s="39"/>
      <c r="F160" s="39" t="s">
        <v>69</v>
      </c>
      <c r="G160" s="39">
        <v>0.01</v>
      </c>
      <c r="H160" s="39">
        <v>4700</v>
      </c>
      <c r="I160" s="39">
        <v>47</v>
      </c>
    </row>
    <row r="161" spans="2:9">
      <c r="B161" s="39"/>
      <c r="C161" s="39"/>
      <c r="D161" s="39"/>
      <c r="E161" s="39"/>
      <c r="F161" s="39"/>
      <c r="G161" s="39"/>
      <c r="H161" s="39"/>
      <c r="I161" s="39"/>
    </row>
    <row r="162" spans="2:9">
      <c r="B162" s="39"/>
      <c r="C162" s="39"/>
      <c r="D162" s="39"/>
      <c r="E162" s="39"/>
      <c r="F162" s="39"/>
      <c r="G162" s="39"/>
      <c r="H162" s="39"/>
      <c r="I162" s="39"/>
    </row>
    <row r="163" spans="2:9">
      <c r="B163" s="39"/>
      <c r="C163" s="39"/>
      <c r="D163" s="39"/>
      <c r="E163" s="39"/>
      <c r="F163" s="39"/>
      <c r="G163" s="39"/>
      <c r="H163" s="39"/>
      <c r="I163" s="39"/>
    </row>
    <row r="164" spans="2:9">
      <c r="B164" s="39"/>
      <c r="C164" s="39"/>
      <c r="D164" s="39"/>
      <c r="E164" s="39"/>
      <c r="F164" s="39"/>
      <c r="G164" s="39"/>
      <c r="H164" s="39"/>
      <c r="I164" s="39"/>
    </row>
    <row r="165" spans="2:9">
      <c r="B165" s="39"/>
      <c r="C165" s="39"/>
      <c r="D165" s="39"/>
      <c r="E165" s="39"/>
      <c r="F165" s="39"/>
      <c r="G165" s="39"/>
      <c r="H165" s="39" t="s">
        <v>40</v>
      </c>
      <c r="I165" s="39">
        <f>SUM(I157:I160)</f>
        <v>37860.65</v>
      </c>
    </row>
    <row r="166" spans="2:9">
      <c r="B166" s="39"/>
      <c r="C166" s="39"/>
      <c r="D166" s="39"/>
      <c r="E166" s="39"/>
      <c r="F166" s="39"/>
      <c r="G166" s="39"/>
      <c r="H166" s="39"/>
      <c r="I166" s="39"/>
    </row>
    <row r="167" spans="2:9">
      <c r="B167" s="39" t="s">
        <v>41</v>
      </c>
      <c r="C167" s="39"/>
      <c r="D167" s="39"/>
      <c r="E167" s="39"/>
      <c r="F167" s="39"/>
      <c r="G167" s="39"/>
      <c r="H167" s="39"/>
      <c r="I167" s="39"/>
    </row>
    <row r="168" spans="2:9">
      <c r="B168" s="39" t="s">
        <v>35</v>
      </c>
      <c r="C168" s="39"/>
      <c r="D168" s="39"/>
      <c r="E168" s="39"/>
      <c r="F168" s="39" t="s">
        <v>36</v>
      </c>
      <c r="G168" s="39" t="s">
        <v>42</v>
      </c>
      <c r="H168" s="39" t="s">
        <v>38</v>
      </c>
      <c r="I168" s="39" t="s">
        <v>39</v>
      </c>
    </row>
    <row r="169" spans="2:9">
      <c r="B169" s="39" t="s">
        <v>70</v>
      </c>
      <c r="C169" s="39"/>
      <c r="D169" s="39"/>
      <c r="E169" s="39"/>
      <c r="F169" s="39" t="s">
        <v>44</v>
      </c>
      <c r="G169" s="39">
        <v>0.05</v>
      </c>
      <c r="H169" s="39">
        <v>23696.444444444402</v>
      </c>
      <c r="I169" s="130">
        <v>1184.82222222222</v>
      </c>
    </row>
    <row r="170" spans="2:9">
      <c r="B170" s="39"/>
      <c r="C170" s="39"/>
      <c r="D170" s="39"/>
      <c r="E170" s="39"/>
      <c r="F170" s="39"/>
      <c r="G170" s="39"/>
      <c r="H170" s="39"/>
      <c r="I170" s="39"/>
    </row>
    <row r="171" spans="2:9">
      <c r="B171" s="39"/>
      <c r="C171" s="39"/>
      <c r="D171" s="39"/>
      <c r="E171" s="39"/>
      <c r="F171" s="39"/>
      <c r="G171" s="39"/>
      <c r="H171" s="39"/>
      <c r="I171" s="39"/>
    </row>
    <row r="172" spans="2:9">
      <c r="B172" s="39"/>
      <c r="C172" s="39"/>
      <c r="D172" s="39"/>
      <c r="E172" s="39"/>
      <c r="F172" s="39"/>
      <c r="G172" s="39"/>
      <c r="H172" s="39"/>
      <c r="I172" s="39"/>
    </row>
    <row r="173" spans="2:9">
      <c r="B173" s="39"/>
      <c r="C173" s="39"/>
      <c r="D173" s="39"/>
      <c r="E173" s="39"/>
      <c r="F173" s="39"/>
      <c r="G173" s="39"/>
      <c r="H173" s="39"/>
      <c r="I173" s="39"/>
    </row>
    <row r="174" spans="2:9">
      <c r="B174" s="39"/>
      <c r="C174" s="39"/>
      <c r="D174" s="39"/>
      <c r="E174" s="39"/>
      <c r="F174" s="39"/>
      <c r="G174" s="39"/>
      <c r="H174" s="39" t="s">
        <v>40</v>
      </c>
      <c r="I174" s="130">
        <v>1184.82222222222</v>
      </c>
    </row>
    <row r="175" spans="2:9">
      <c r="B175" s="39"/>
      <c r="C175" s="39"/>
      <c r="D175" s="39"/>
      <c r="E175" s="39"/>
      <c r="F175" s="39"/>
      <c r="G175" s="39"/>
      <c r="H175" s="39"/>
      <c r="I175" s="39"/>
    </row>
    <row r="176" spans="2:9">
      <c r="B176" s="39" t="s">
        <v>47</v>
      </c>
      <c r="C176" s="39"/>
      <c r="D176" s="39"/>
      <c r="E176" s="39"/>
      <c r="F176" s="39"/>
      <c r="G176" s="39"/>
      <c r="H176" s="39"/>
      <c r="I176" s="39"/>
    </row>
    <row r="177" spans="2:9">
      <c r="B177" s="39" t="s">
        <v>35</v>
      </c>
      <c r="C177" s="39"/>
      <c r="D177" s="39"/>
      <c r="E177" s="39"/>
      <c r="F177" s="39" t="s">
        <v>36</v>
      </c>
      <c r="G177" s="39" t="s">
        <v>71</v>
      </c>
      <c r="H177" s="39" t="s">
        <v>38</v>
      </c>
      <c r="I177" s="39" t="s">
        <v>39</v>
      </c>
    </row>
    <row r="178" spans="2:9">
      <c r="B178" s="39"/>
      <c r="C178" s="39"/>
      <c r="D178" s="39"/>
      <c r="E178" s="39"/>
      <c r="F178" s="39"/>
      <c r="G178" s="39"/>
      <c r="H178" s="39"/>
      <c r="I178" s="39"/>
    </row>
    <row r="179" spans="2:9">
      <c r="B179" s="39"/>
      <c r="C179" s="39"/>
      <c r="D179" s="39"/>
      <c r="E179" s="39"/>
      <c r="F179" s="39"/>
      <c r="G179" s="39"/>
      <c r="H179" s="39"/>
      <c r="I179" s="39">
        <v>0</v>
      </c>
    </row>
    <row r="180" spans="2:9">
      <c r="B180" s="39"/>
      <c r="C180" s="39"/>
      <c r="D180" s="39"/>
      <c r="E180" s="39"/>
      <c r="F180" s="39"/>
      <c r="G180" s="39"/>
      <c r="H180" s="39"/>
      <c r="I180" s="39"/>
    </row>
    <row r="181" spans="2:9">
      <c r="B181" s="39"/>
      <c r="C181" s="39"/>
      <c r="D181" s="39"/>
      <c r="E181" s="39"/>
      <c r="F181" s="39"/>
      <c r="G181" s="39"/>
      <c r="H181" s="39" t="s">
        <v>40</v>
      </c>
      <c r="I181" s="39">
        <v>0</v>
      </c>
    </row>
    <row r="182" spans="2:9">
      <c r="B182" s="39"/>
      <c r="C182" s="39"/>
      <c r="D182" s="39"/>
      <c r="E182" s="39"/>
      <c r="F182" s="39"/>
      <c r="G182" s="39"/>
      <c r="H182" s="39"/>
      <c r="I182" s="39"/>
    </row>
    <row r="183" spans="2:9">
      <c r="B183" s="39" t="s">
        <v>49</v>
      </c>
      <c r="C183" s="39"/>
      <c r="D183" s="39"/>
      <c r="E183" s="39"/>
      <c r="F183" s="39"/>
      <c r="G183" s="39"/>
      <c r="H183" s="39"/>
      <c r="I183" s="39"/>
    </row>
    <row r="184" spans="2:9">
      <c r="B184" s="39" t="s">
        <v>50</v>
      </c>
      <c r="C184" s="39" t="s">
        <v>35</v>
      </c>
      <c r="D184" s="39" t="s">
        <v>36</v>
      </c>
      <c r="E184" s="39" t="s">
        <v>38</v>
      </c>
      <c r="F184" s="39" t="s">
        <v>51</v>
      </c>
      <c r="G184" s="39" t="s">
        <v>52</v>
      </c>
      <c r="H184" s="39" t="s">
        <v>42</v>
      </c>
      <c r="I184" s="39" t="s">
        <v>39</v>
      </c>
    </row>
    <row r="185" spans="2:9">
      <c r="B185" s="39">
        <v>1</v>
      </c>
      <c r="C185" s="39" t="s">
        <v>72</v>
      </c>
      <c r="D185" s="39" t="s">
        <v>54</v>
      </c>
      <c r="E185" s="39">
        <v>246000</v>
      </c>
      <c r="F185" s="39">
        <v>1.66</v>
      </c>
      <c r="G185" s="39">
        <f>E185*F185</f>
        <v>408360</v>
      </c>
      <c r="H185" s="39">
        <v>14</v>
      </c>
      <c r="I185" s="130">
        <f>G185/H185</f>
        <v>29168.571428571428</v>
      </c>
    </row>
    <row r="186" spans="2:9">
      <c r="B186" s="39"/>
      <c r="C186" s="39"/>
      <c r="D186" s="39"/>
      <c r="E186" s="39"/>
      <c r="F186" s="39"/>
      <c r="G186" s="39"/>
      <c r="H186" s="39"/>
      <c r="I186" s="39"/>
    </row>
    <row r="187" spans="2:9">
      <c r="B187" s="39"/>
      <c r="C187" s="39"/>
      <c r="D187" s="39"/>
      <c r="E187" s="39">
        <v>161566.66666666701</v>
      </c>
      <c r="F187" s="39"/>
      <c r="G187" s="39"/>
      <c r="H187" s="39" t="s">
        <v>40</v>
      </c>
      <c r="I187" s="130">
        <f>I185</f>
        <v>29168.571428571428</v>
      </c>
    </row>
    <row r="188" spans="2:9">
      <c r="B188" s="39"/>
      <c r="C188" s="39"/>
      <c r="D188" s="39"/>
      <c r="E188" s="39"/>
      <c r="F188" s="39"/>
      <c r="G188" s="39"/>
      <c r="H188" s="39"/>
      <c r="I188" s="39"/>
    </row>
    <row r="189" spans="2:9">
      <c r="B189" s="39"/>
      <c r="C189" s="39"/>
      <c r="D189" s="39"/>
      <c r="E189" s="39"/>
      <c r="F189" s="39"/>
      <c r="G189" s="39" t="s">
        <v>55</v>
      </c>
      <c r="H189" s="39"/>
      <c r="I189" s="131">
        <f>I165+I174+I181+I187</f>
        <v>68214.043650793639</v>
      </c>
    </row>
    <row r="190" spans="2:9">
      <c r="B190" s="39"/>
      <c r="C190" s="39"/>
      <c r="D190" s="39"/>
      <c r="E190" s="39"/>
      <c r="F190" s="39"/>
      <c r="G190" s="39"/>
      <c r="H190" s="39"/>
      <c r="I190" s="39"/>
    </row>
    <row r="191" spans="2:9">
      <c r="B191" s="39" t="s">
        <v>56</v>
      </c>
      <c r="C191" s="39"/>
      <c r="D191" s="39"/>
      <c r="E191" s="39"/>
      <c r="F191" s="39"/>
      <c r="G191" s="39"/>
      <c r="H191" s="39"/>
      <c r="I191" s="39"/>
    </row>
    <row r="192" spans="2:9">
      <c r="B192" s="39" t="s">
        <v>57</v>
      </c>
      <c r="C192" s="39"/>
      <c r="D192" s="39"/>
      <c r="E192" s="39"/>
      <c r="F192" s="39"/>
      <c r="G192" s="39" t="s">
        <v>58</v>
      </c>
      <c r="H192" s="39" t="s">
        <v>59</v>
      </c>
      <c r="I192" s="39"/>
    </row>
    <row r="193" spans="2:9">
      <c r="B193" s="39" t="s">
        <v>60</v>
      </c>
      <c r="C193" s="39"/>
      <c r="D193" s="39"/>
      <c r="E193" s="39"/>
      <c r="F193" s="39"/>
      <c r="G193" s="39"/>
      <c r="H193" s="39"/>
      <c r="I193" s="39"/>
    </row>
    <row r="194" spans="2:9">
      <c r="B194" s="39" t="s">
        <v>22</v>
      </c>
      <c r="C194" s="39"/>
      <c r="D194" s="39"/>
      <c r="E194" s="39"/>
      <c r="F194" s="39"/>
      <c r="G194" s="39"/>
      <c r="H194" s="39"/>
      <c r="I194" s="39"/>
    </row>
    <row r="195" spans="2:9">
      <c r="B195" s="39" t="s">
        <v>23</v>
      </c>
      <c r="C195" s="39"/>
      <c r="D195" s="39"/>
      <c r="E195" s="39"/>
      <c r="F195" s="39"/>
      <c r="G195" s="39"/>
      <c r="H195" s="39"/>
      <c r="I195" s="39"/>
    </row>
    <row r="196" spans="2:9">
      <c r="B196" s="39"/>
      <c r="C196" s="39"/>
      <c r="D196" s="39"/>
      <c r="E196" s="39"/>
      <c r="F196" s="39"/>
      <c r="G196" s="39" t="s">
        <v>61</v>
      </c>
      <c r="H196" s="39"/>
      <c r="I196" s="39"/>
    </row>
    <row r="197" spans="2:9">
      <c r="B197" s="39"/>
      <c r="C197" s="39"/>
      <c r="D197" s="39"/>
      <c r="E197" s="39"/>
      <c r="F197" s="39"/>
      <c r="G197" s="39"/>
      <c r="H197" s="39"/>
      <c r="I197" s="39"/>
    </row>
    <row r="198" spans="2:9">
      <c r="B198" s="39" t="s">
        <v>62</v>
      </c>
      <c r="C198" s="39"/>
      <c r="D198" s="39"/>
      <c r="E198" s="39"/>
      <c r="F198" s="39"/>
      <c r="G198" s="39"/>
      <c r="H198" s="39"/>
      <c r="I198" s="39"/>
    </row>
    <row r="199" spans="2:9">
      <c r="B199" s="39"/>
      <c r="C199" s="39"/>
      <c r="D199" s="39"/>
      <c r="E199" s="39"/>
      <c r="F199" s="39"/>
      <c r="G199" s="39"/>
      <c r="H199" s="39"/>
      <c r="I199" s="39"/>
    </row>
    <row r="200" spans="2:9">
      <c r="B200" s="39"/>
      <c r="C200" s="39"/>
      <c r="D200" s="39"/>
      <c r="E200" s="39"/>
      <c r="F200" s="39"/>
      <c r="G200" s="39"/>
      <c r="H200" s="39"/>
      <c r="I200" s="39"/>
    </row>
    <row r="201" spans="2:9">
      <c r="B201" s="39"/>
      <c r="C201" s="39"/>
      <c r="D201" s="39"/>
      <c r="E201" s="39"/>
      <c r="F201" s="39"/>
      <c r="G201" s="39"/>
      <c r="H201" s="39"/>
      <c r="I201" s="39"/>
    </row>
    <row r="202" spans="2:9">
      <c r="B202" s="39"/>
      <c r="C202" s="39"/>
      <c r="D202" s="39"/>
      <c r="E202" s="39"/>
      <c r="F202" s="39"/>
      <c r="G202" s="39"/>
      <c r="H202" s="39"/>
      <c r="I202" s="39"/>
    </row>
    <row r="203" spans="2:9">
      <c r="B203" s="39"/>
      <c r="C203" s="39"/>
      <c r="D203" s="39"/>
      <c r="E203" s="39"/>
      <c r="F203" s="39"/>
      <c r="G203" s="39"/>
      <c r="H203" s="39"/>
      <c r="I203" s="39"/>
    </row>
    <row r="204" spans="2:9">
      <c r="B204" s="39" t="s">
        <v>63</v>
      </c>
      <c r="C204" s="39"/>
      <c r="D204" s="39"/>
      <c r="E204" s="39"/>
      <c r="F204" s="39"/>
      <c r="G204" s="39"/>
      <c r="H204" s="39"/>
      <c r="I204" s="39"/>
    </row>
    <row r="205" spans="2:9">
      <c r="B205" s="39" t="s">
        <v>73</v>
      </c>
      <c r="C205" s="39"/>
      <c r="D205" s="39"/>
      <c r="E205" s="39"/>
      <c r="F205" s="39"/>
      <c r="G205" s="39"/>
      <c r="H205" s="39"/>
      <c r="I205" s="39"/>
    </row>
    <row r="208" spans="2:9">
      <c r="B208" s="181" t="s">
        <v>31</v>
      </c>
      <c r="C208" s="181"/>
      <c r="D208" s="181"/>
      <c r="E208" s="181"/>
      <c r="F208" s="181"/>
      <c r="G208" s="181"/>
      <c r="H208" s="181"/>
      <c r="I208" s="181"/>
    </row>
    <row r="209" spans="2:9">
      <c r="B209" s="39"/>
      <c r="C209" s="39"/>
      <c r="D209" s="39"/>
      <c r="E209" s="39"/>
      <c r="F209" s="39"/>
      <c r="G209" s="39"/>
      <c r="H209" s="39"/>
      <c r="I209" s="39"/>
    </row>
    <row r="210" spans="2:9">
      <c r="B210" s="39"/>
      <c r="C210" s="39"/>
      <c r="D210" s="39"/>
      <c r="E210" s="39"/>
      <c r="F210" s="39"/>
      <c r="G210" s="39"/>
      <c r="H210" s="39"/>
      <c r="I210" s="39"/>
    </row>
    <row r="211" spans="2:9">
      <c r="B211" s="39" t="s">
        <v>32</v>
      </c>
      <c r="C211" s="39">
        <f>'PRESUPUESTO OFICIAL'!C12</f>
        <v>2.1</v>
      </c>
      <c r="D211" s="39" t="str">
        <f>'PRESUPUESTO OFICIAL'!D12</f>
        <v xml:space="preserve">Suministro e instalacion de estuco </v>
      </c>
      <c r="E211" s="39"/>
      <c r="F211" s="39"/>
      <c r="G211" s="39"/>
      <c r="H211" s="39" t="s">
        <v>33</v>
      </c>
      <c r="I211" s="39" t="s">
        <v>4</v>
      </c>
    </row>
    <row r="212" spans="2:9">
      <c r="B212" s="39"/>
      <c r="C212" s="39"/>
      <c r="D212" s="39"/>
      <c r="E212" s="39"/>
      <c r="F212" s="39"/>
      <c r="G212" s="39"/>
      <c r="H212" s="39"/>
      <c r="I212" s="39"/>
    </row>
    <row r="213" spans="2:9">
      <c r="B213" s="39" t="s">
        <v>34</v>
      </c>
      <c r="C213" s="39"/>
      <c r="D213" s="39"/>
      <c r="E213" s="39"/>
      <c r="F213" s="39"/>
      <c r="G213" s="39"/>
      <c r="H213" s="39"/>
      <c r="I213" s="39"/>
    </row>
    <row r="214" spans="2:9">
      <c r="B214" s="39" t="s">
        <v>35</v>
      </c>
      <c r="C214" s="39"/>
      <c r="D214" s="39"/>
      <c r="E214" s="39"/>
      <c r="F214" s="39" t="s">
        <v>36</v>
      </c>
      <c r="G214" s="39" t="s">
        <v>37</v>
      </c>
      <c r="H214" s="39" t="s">
        <v>38</v>
      </c>
      <c r="I214" s="39" t="s">
        <v>39</v>
      </c>
    </row>
    <row r="215" spans="2:9">
      <c r="B215" s="154" t="s">
        <v>171</v>
      </c>
      <c r="C215" s="39"/>
      <c r="D215" s="39"/>
      <c r="E215" s="39"/>
      <c r="F215" s="154" t="s">
        <v>172</v>
      </c>
      <c r="G215" s="39">
        <v>1.2</v>
      </c>
      <c r="H215" s="39">
        <v>8600</v>
      </c>
      <c r="I215" s="39">
        <f>G215*H215</f>
        <v>10320</v>
      </c>
    </row>
    <row r="216" spans="2:9">
      <c r="B216" s="39"/>
      <c r="C216" s="39"/>
      <c r="D216" s="39"/>
      <c r="E216" s="39"/>
      <c r="F216" s="39"/>
      <c r="G216" s="39"/>
      <c r="H216" s="39"/>
      <c r="I216" s="39"/>
    </row>
    <row r="217" spans="2:9">
      <c r="B217" s="39"/>
      <c r="C217" s="39"/>
      <c r="D217" s="39"/>
      <c r="E217" s="39"/>
      <c r="F217" s="39"/>
      <c r="G217" s="39"/>
      <c r="H217" s="39"/>
      <c r="I217" s="39"/>
    </row>
    <row r="218" spans="2:9">
      <c r="B218" s="39"/>
      <c r="C218" s="39"/>
      <c r="D218" s="39"/>
      <c r="E218" s="39"/>
      <c r="F218" s="39"/>
      <c r="G218" s="39"/>
      <c r="H218" s="39"/>
      <c r="I218" s="39"/>
    </row>
    <row r="219" spans="2:9">
      <c r="B219" s="39"/>
      <c r="C219" s="39"/>
      <c r="D219" s="39"/>
      <c r="E219" s="39"/>
      <c r="F219" s="39"/>
      <c r="G219" s="39"/>
      <c r="H219" s="39"/>
      <c r="I219" s="39"/>
    </row>
    <row r="220" spans="2:9">
      <c r="B220" s="39"/>
      <c r="C220" s="39"/>
      <c r="D220" s="39"/>
      <c r="E220" s="39"/>
      <c r="F220" s="39"/>
      <c r="G220" s="39"/>
      <c r="H220" s="39"/>
      <c r="I220" s="39"/>
    </row>
    <row r="221" spans="2:9">
      <c r="B221" s="39"/>
      <c r="C221" s="39"/>
      <c r="D221" s="39"/>
      <c r="E221" s="39"/>
      <c r="F221" s="39"/>
      <c r="G221" s="39"/>
      <c r="H221" s="39"/>
      <c r="I221" s="39"/>
    </row>
    <row r="222" spans="2:9">
      <c r="B222" s="39"/>
      <c r="C222" s="39"/>
      <c r="D222" s="39"/>
      <c r="E222" s="39"/>
      <c r="F222" s="39"/>
      <c r="G222" s="39"/>
      <c r="H222" s="39" t="s">
        <v>40</v>
      </c>
      <c r="I222" s="39">
        <f>SUM(I215:I221)</f>
        <v>10320</v>
      </c>
    </row>
    <row r="223" spans="2:9">
      <c r="B223" s="39"/>
      <c r="C223" s="39"/>
      <c r="D223" s="39"/>
      <c r="E223" s="39"/>
      <c r="F223" s="39"/>
      <c r="G223" s="39"/>
      <c r="H223" s="39"/>
      <c r="I223" s="39"/>
    </row>
    <row r="224" spans="2:9">
      <c r="B224" s="39" t="s">
        <v>41</v>
      </c>
      <c r="C224" s="39"/>
      <c r="D224" s="39"/>
      <c r="E224" s="39"/>
      <c r="F224" s="39"/>
      <c r="G224" s="39"/>
      <c r="H224" s="39"/>
      <c r="I224" s="39"/>
    </row>
    <row r="225" spans="2:9">
      <c r="B225" s="39" t="s">
        <v>35</v>
      </c>
      <c r="C225" s="39"/>
      <c r="D225" s="39"/>
      <c r="E225" s="39"/>
      <c r="F225" s="39" t="s">
        <v>36</v>
      </c>
      <c r="G225" s="39" t="s">
        <v>42</v>
      </c>
      <c r="H225" s="39" t="s">
        <v>38</v>
      </c>
      <c r="I225" s="39" t="s">
        <v>39</v>
      </c>
    </row>
    <row r="226" spans="2:9">
      <c r="B226" s="39" t="s">
        <v>70</v>
      </c>
      <c r="C226" s="39"/>
      <c r="D226" s="39"/>
      <c r="E226" s="39"/>
      <c r="F226" s="39" t="s">
        <v>44</v>
      </c>
      <c r="G226" s="39">
        <v>0.05</v>
      </c>
      <c r="H226" s="39">
        <v>6694.8444444444403</v>
      </c>
      <c r="I226" s="39">
        <v>334.74222222222198</v>
      </c>
    </row>
    <row r="227" spans="2:9">
      <c r="B227" s="39"/>
      <c r="C227" s="39"/>
      <c r="D227" s="39"/>
      <c r="E227" s="39"/>
      <c r="F227" s="39"/>
      <c r="G227" s="39"/>
      <c r="H227" s="39"/>
      <c r="I227" s="39"/>
    </row>
    <row r="228" spans="2:9">
      <c r="B228" s="39"/>
      <c r="C228" s="39"/>
      <c r="D228" s="39"/>
      <c r="E228" s="39"/>
      <c r="F228" s="39"/>
      <c r="G228" s="39"/>
      <c r="H228" s="39"/>
      <c r="I228" s="39"/>
    </row>
    <row r="229" spans="2:9">
      <c r="B229" s="39"/>
      <c r="C229" s="39"/>
      <c r="D229" s="39"/>
      <c r="E229" s="39"/>
      <c r="F229" s="39"/>
      <c r="G229" s="39"/>
      <c r="H229" s="39"/>
      <c r="I229" s="39"/>
    </row>
    <row r="230" spans="2:9">
      <c r="B230" s="39"/>
      <c r="C230" s="39"/>
      <c r="D230" s="39"/>
      <c r="E230" s="39"/>
      <c r="F230" s="39"/>
      <c r="G230" s="39"/>
      <c r="H230" s="39"/>
      <c r="I230" s="39"/>
    </row>
    <row r="231" spans="2:9">
      <c r="B231" s="39"/>
      <c r="C231" s="39"/>
      <c r="D231" s="39"/>
      <c r="E231" s="39"/>
      <c r="F231" s="39"/>
      <c r="G231" s="39"/>
      <c r="H231" s="39" t="s">
        <v>40</v>
      </c>
      <c r="I231" s="39">
        <v>334.74222222222198</v>
      </c>
    </row>
    <row r="232" spans="2:9">
      <c r="B232" s="39"/>
      <c r="C232" s="39"/>
      <c r="D232" s="39"/>
      <c r="E232" s="39"/>
      <c r="F232" s="39"/>
      <c r="G232" s="39"/>
      <c r="H232" s="39"/>
      <c r="I232" s="39"/>
    </row>
    <row r="233" spans="2:9">
      <c r="B233" s="39" t="s">
        <v>47</v>
      </c>
      <c r="C233" s="39"/>
      <c r="D233" s="39"/>
      <c r="E233" s="39"/>
      <c r="F233" s="39"/>
      <c r="G233" s="39"/>
      <c r="H233" s="39"/>
      <c r="I233" s="39"/>
    </row>
    <row r="234" spans="2:9">
      <c r="B234" s="39" t="s">
        <v>35</v>
      </c>
      <c r="C234" s="39"/>
      <c r="D234" s="39"/>
      <c r="E234" s="39"/>
      <c r="F234" s="39" t="s">
        <v>36</v>
      </c>
      <c r="G234" s="39" t="s">
        <v>42</v>
      </c>
      <c r="H234" s="39" t="s">
        <v>38</v>
      </c>
      <c r="I234" s="39" t="s">
        <v>39</v>
      </c>
    </row>
    <row r="235" spans="2:9">
      <c r="B235" s="39"/>
      <c r="C235" s="39"/>
      <c r="D235" s="39"/>
      <c r="E235" s="39"/>
      <c r="F235" s="39"/>
      <c r="G235" s="39"/>
      <c r="H235" s="39"/>
      <c r="I235" s="39"/>
    </row>
    <row r="236" spans="2:9">
      <c r="B236" s="39"/>
      <c r="C236" s="39"/>
      <c r="D236" s="39"/>
      <c r="E236" s="39"/>
      <c r="F236" s="39"/>
      <c r="G236" s="39"/>
      <c r="H236" s="39"/>
      <c r="I236" s="39"/>
    </row>
    <row r="237" spans="2:9">
      <c r="B237" s="39"/>
      <c r="C237" s="39"/>
      <c r="D237" s="39"/>
      <c r="E237" s="39"/>
      <c r="F237" s="39"/>
      <c r="G237" s="39"/>
      <c r="H237" s="39"/>
      <c r="I237" s="39"/>
    </row>
    <row r="238" spans="2:9">
      <c r="B238" s="39"/>
      <c r="C238" s="39"/>
      <c r="D238" s="39"/>
      <c r="E238" s="39"/>
      <c r="F238" s="39"/>
      <c r="G238" s="39"/>
      <c r="H238" s="39"/>
      <c r="I238" s="39"/>
    </row>
    <row r="239" spans="2:9">
      <c r="B239" s="39"/>
      <c r="C239" s="39"/>
      <c r="D239" s="39"/>
      <c r="E239" s="39"/>
      <c r="F239" s="39"/>
      <c r="G239" s="39"/>
      <c r="H239" s="39" t="s">
        <v>40</v>
      </c>
      <c r="I239" s="39">
        <v>0</v>
      </c>
    </row>
    <row r="240" spans="2:9">
      <c r="B240" s="39"/>
      <c r="C240" s="39"/>
      <c r="D240" s="39"/>
      <c r="E240" s="39"/>
      <c r="F240" s="39"/>
      <c r="G240" s="39"/>
      <c r="H240" s="39"/>
      <c r="I240" s="39"/>
    </row>
    <row r="241" spans="2:9">
      <c r="B241" s="39" t="s">
        <v>49</v>
      </c>
      <c r="C241" s="39"/>
      <c r="D241" s="39"/>
      <c r="E241" s="39"/>
      <c r="F241" s="39"/>
      <c r="G241" s="39"/>
      <c r="H241" s="39"/>
      <c r="I241" s="39"/>
    </row>
    <row r="242" spans="2:9">
      <c r="B242" s="39" t="s">
        <v>50</v>
      </c>
      <c r="C242" s="39" t="s">
        <v>35</v>
      </c>
      <c r="D242" s="39" t="s">
        <v>36</v>
      </c>
      <c r="E242" s="39" t="s">
        <v>38</v>
      </c>
      <c r="F242" s="39" t="s">
        <v>51</v>
      </c>
      <c r="G242" s="39" t="s">
        <v>52</v>
      </c>
      <c r="H242" s="39" t="s">
        <v>42</v>
      </c>
      <c r="I242" s="39" t="s">
        <v>39</v>
      </c>
    </row>
    <row r="243" spans="2:9">
      <c r="B243" s="39">
        <v>1</v>
      </c>
      <c r="C243" s="39" t="s">
        <v>72</v>
      </c>
      <c r="D243" s="39" t="s">
        <v>54</v>
      </c>
      <c r="E243" s="39">
        <v>246000</v>
      </c>
      <c r="F243" s="39">
        <v>1.66</v>
      </c>
      <c r="G243" s="39">
        <f>E243*F243</f>
        <v>408360</v>
      </c>
      <c r="H243" s="39">
        <v>34</v>
      </c>
      <c r="I243" s="39">
        <f>G243/H243</f>
        <v>12010.588235294117</v>
      </c>
    </row>
    <row r="244" spans="2:9">
      <c r="B244" s="39"/>
      <c r="C244" s="39"/>
      <c r="D244" s="39"/>
      <c r="E244" s="39"/>
      <c r="F244" s="39"/>
      <c r="G244" s="39"/>
      <c r="H244" s="39"/>
      <c r="I244" s="39"/>
    </row>
    <row r="245" spans="2:9">
      <c r="B245" s="39"/>
      <c r="C245" s="39"/>
      <c r="D245" s="39"/>
      <c r="E245" s="39"/>
      <c r="F245" s="39"/>
      <c r="G245" s="39"/>
      <c r="H245" s="39" t="s">
        <v>40</v>
      </c>
      <c r="I245" s="39">
        <f>I243</f>
        <v>12010.588235294117</v>
      </c>
    </row>
    <row r="246" spans="2:9">
      <c r="B246" s="39"/>
      <c r="C246" s="39"/>
      <c r="D246" s="39"/>
      <c r="E246" s="39"/>
      <c r="F246" s="39"/>
      <c r="G246" s="39"/>
      <c r="H246" s="39"/>
      <c r="I246" s="39"/>
    </row>
    <row r="247" spans="2:9">
      <c r="B247" s="39"/>
      <c r="C247" s="39"/>
      <c r="D247" s="39"/>
      <c r="E247" s="39"/>
      <c r="F247" s="39"/>
      <c r="G247" s="39" t="s">
        <v>55</v>
      </c>
      <c r="H247" s="39"/>
      <c r="I247" s="131">
        <f>I222+I231+I239+I245</f>
        <v>22665.330457516338</v>
      </c>
    </row>
    <row r="248" spans="2:9">
      <c r="B248" s="39"/>
      <c r="C248" s="39"/>
      <c r="D248" s="39"/>
      <c r="E248" s="39"/>
      <c r="F248" s="39"/>
      <c r="G248" s="39"/>
      <c r="H248" s="39"/>
      <c r="I248" s="39"/>
    </row>
    <row r="249" spans="2:9">
      <c r="B249" s="39" t="s">
        <v>56</v>
      </c>
      <c r="C249" s="39"/>
      <c r="D249" s="39"/>
      <c r="E249" s="39"/>
      <c r="F249" s="39"/>
      <c r="G249" s="39"/>
      <c r="H249" s="39"/>
      <c r="I249" s="39"/>
    </row>
    <row r="250" spans="2:9">
      <c r="B250" s="39" t="s">
        <v>57</v>
      </c>
      <c r="C250" s="39"/>
      <c r="D250" s="39"/>
      <c r="E250" s="39"/>
      <c r="F250" s="39"/>
      <c r="G250" s="39" t="s">
        <v>58</v>
      </c>
      <c r="H250" s="39" t="s">
        <v>59</v>
      </c>
      <c r="I250" s="39"/>
    </row>
    <row r="251" spans="2:9">
      <c r="B251" s="39" t="s">
        <v>60</v>
      </c>
      <c r="C251" s="39"/>
      <c r="D251" s="39"/>
      <c r="E251" s="39"/>
      <c r="F251" s="39"/>
      <c r="G251" s="39"/>
      <c r="H251" s="39"/>
      <c r="I251" s="39"/>
    </row>
    <row r="252" spans="2:9">
      <c r="B252" s="39" t="s">
        <v>22</v>
      </c>
      <c r="C252" s="39"/>
      <c r="D252" s="39"/>
      <c r="E252" s="39"/>
      <c r="F252" s="39"/>
      <c r="G252" s="39"/>
      <c r="H252" s="39"/>
      <c r="I252" s="39"/>
    </row>
    <row r="253" spans="2:9">
      <c r="B253" s="39" t="s">
        <v>23</v>
      </c>
      <c r="C253" s="39"/>
      <c r="D253" s="39"/>
      <c r="E253" s="39"/>
      <c r="F253" s="39"/>
      <c r="G253" s="39"/>
      <c r="H253" s="39"/>
      <c r="I253" s="39"/>
    </row>
    <row r="254" spans="2:9">
      <c r="B254" s="39"/>
      <c r="C254" s="39"/>
      <c r="D254" s="39"/>
      <c r="E254" s="39"/>
      <c r="F254" s="39"/>
      <c r="G254" s="39" t="s">
        <v>61</v>
      </c>
      <c r="H254" s="39"/>
      <c r="I254" s="39"/>
    </row>
    <row r="255" spans="2:9">
      <c r="B255" s="39"/>
      <c r="C255" s="39"/>
      <c r="D255" s="39"/>
      <c r="E255" s="39"/>
      <c r="F255" s="39"/>
      <c r="G255" s="39"/>
      <c r="H255" s="39"/>
      <c r="I255" s="39"/>
    </row>
    <row r="256" spans="2:9">
      <c r="B256" s="39" t="s">
        <v>62</v>
      </c>
      <c r="C256" s="39"/>
      <c r="D256" s="39"/>
      <c r="E256" s="39"/>
      <c r="F256" s="39"/>
      <c r="G256" s="39"/>
      <c r="H256" s="39"/>
      <c r="I256" s="39"/>
    </row>
    <row r="257" spans="2:9">
      <c r="B257" s="39"/>
      <c r="C257" s="39"/>
      <c r="D257" s="39"/>
      <c r="E257" s="39"/>
      <c r="F257" s="39"/>
      <c r="G257" s="39"/>
      <c r="H257" s="39"/>
      <c r="I257" s="39"/>
    </row>
    <row r="258" spans="2:9">
      <c r="B258" s="39" t="s">
        <v>63</v>
      </c>
      <c r="C258" s="39"/>
      <c r="D258" s="39"/>
      <c r="E258" s="39"/>
      <c r="F258" s="39"/>
      <c r="G258" s="39"/>
      <c r="H258" s="39"/>
      <c r="I258" s="39"/>
    </row>
    <row r="259" spans="2:9">
      <c r="B259" s="39" t="s">
        <v>73</v>
      </c>
      <c r="C259" s="39"/>
      <c r="D259" s="39"/>
      <c r="E259" s="39"/>
      <c r="F259" s="39"/>
      <c r="G259" s="39"/>
      <c r="H259" s="39"/>
      <c r="I259" s="39"/>
    </row>
    <row r="262" spans="2:9">
      <c r="B262" s="181" t="s">
        <v>31</v>
      </c>
      <c r="C262" s="181"/>
      <c r="D262" s="181"/>
      <c r="E262" s="181"/>
      <c r="F262" s="181"/>
      <c r="G262" s="181"/>
      <c r="H262" s="181"/>
      <c r="I262" s="181"/>
    </row>
    <row r="263" spans="2:9">
      <c r="B263" s="39"/>
      <c r="C263" s="39"/>
      <c r="D263" s="39"/>
      <c r="E263" s="39"/>
      <c r="F263" s="39"/>
      <c r="G263" s="39"/>
      <c r="H263" s="39"/>
      <c r="I263" s="39"/>
    </row>
    <row r="264" spans="2:9">
      <c r="B264" s="39"/>
      <c r="C264" s="39"/>
      <c r="D264" s="39"/>
      <c r="E264" s="39"/>
      <c r="F264" s="39"/>
      <c r="G264" s="39"/>
      <c r="H264" s="39"/>
      <c r="I264" s="39"/>
    </row>
    <row r="265" spans="2:9">
      <c r="B265" s="39" t="s">
        <v>32</v>
      </c>
      <c r="C265" s="39">
        <f>'PRESUPUESTO OFICIAL'!C13</f>
        <v>2.2000000000000002</v>
      </c>
      <c r="D265" s="39" t="s">
        <v>10</v>
      </c>
      <c r="E265" s="39"/>
      <c r="F265" s="39"/>
      <c r="G265" s="39"/>
      <c r="H265" s="39" t="s">
        <v>33</v>
      </c>
      <c r="I265" s="39" t="s">
        <v>4</v>
      </c>
    </row>
    <row r="266" spans="2:9">
      <c r="B266" s="39"/>
      <c r="C266" s="39"/>
      <c r="D266" s="39"/>
      <c r="E266" s="39"/>
      <c r="F266" s="39"/>
      <c r="G266" s="39"/>
      <c r="H266" s="39"/>
      <c r="I266" s="39"/>
    </row>
    <row r="267" spans="2:9">
      <c r="B267" s="39" t="s">
        <v>34</v>
      </c>
      <c r="C267" s="39"/>
      <c r="D267" s="39"/>
      <c r="E267" s="39"/>
      <c r="F267" s="39"/>
      <c r="G267" s="39"/>
      <c r="H267" s="39"/>
      <c r="I267" s="39"/>
    </row>
    <row r="268" spans="2:9">
      <c r="B268" s="39" t="s">
        <v>35</v>
      </c>
      <c r="C268" s="39"/>
      <c r="D268" s="39"/>
      <c r="E268" s="39"/>
      <c r="F268" s="39" t="s">
        <v>36</v>
      </c>
      <c r="G268" s="39" t="s">
        <v>37</v>
      </c>
      <c r="H268" s="39" t="s">
        <v>38</v>
      </c>
      <c r="I268" s="39" t="s">
        <v>39</v>
      </c>
    </row>
    <row r="269" spans="2:9">
      <c r="B269" s="39" t="s">
        <v>75</v>
      </c>
      <c r="C269" s="39"/>
      <c r="D269" s="39"/>
      <c r="E269" s="39"/>
      <c r="F269" s="39" t="s">
        <v>76</v>
      </c>
      <c r="G269" s="39">
        <v>0.06</v>
      </c>
      <c r="H269" s="39">
        <v>89900</v>
      </c>
      <c r="I269" s="39">
        <v>5394</v>
      </c>
    </row>
    <row r="270" spans="2:9">
      <c r="B270" s="39"/>
      <c r="C270" s="39"/>
      <c r="D270" s="39"/>
      <c r="E270" s="39"/>
      <c r="F270" s="39"/>
      <c r="G270" s="39"/>
      <c r="H270" s="39"/>
      <c r="I270" s="39"/>
    </row>
    <row r="271" spans="2:9">
      <c r="B271" s="39"/>
      <c r="C271" s="39"/>
      <c r="D271" s="39"/>
      <c r="E271" s="39"/>
      <c r="F271" s="39"/>
      <c r="G271" s="39"/>
      <c r="H271" s="39"/>
      <c r="I271" s="39"/>
    </row>
    <row r="272" spans="2:9">
      <c r="B272" s="39"/>
      <c r="C272" s="39"/>
      <c r="D272" s="39"/>
      <c r="E272" s="39"/>
      <c r="F272" s="39"/>
      <c r="G272" s="39"/>
      <c r="H272" s="39"/>
      <c r="I272" s="39"/>
    </row>
    <row r="273" spans="2:9">
      <c r="B273" s="39"/>
      <c r="C273" s="39"/>
      <c r="D273" s="39"/>
      <c r="E273" s="39"/>
      <c r="F273" s="39"/>
      <c r="G273" s="39"/>
      <c r="H273" s="39"/>
      <c r="I273" s="39"/>
    </row>
    <row r="274" spans="2:9">
      <c r="B274" s="39"/>
      <c r="C274" s="39"/>
      <c r="D274" s="39"/>
      <c r="E274" s="39"/>
      <c r="F274" s="39"/>
      <c r="G274" s="39"/>
      <c r="H274" s="39"/>
      <c r="I274" s="39"/>
    </row>
    <row r="275" spans="2:9">
      <c r="B275" s="39"/>
      <c r="C275" s="39"/>
      <c r="D275" s="39"/>
      <c r="E275" s="39"/>
      <c r="F275" s="39"/>
      <c r="G275" s="39"/>
      <c r="H275" s="39"/>
      <c r="I275" s="39"/>
    </row>
    <row r="276" spans="2:9">
      <c r="B276" s="39"/>
      <c r="C276" s="39"/>
      <c r="D276" s="39"/>
      <c r="E276" s="39"/>
      <c r="F276" s="39"/>
      <c r="G276" s="39"/>
      <c r="H276" s="39" t="s">
        <v>40</v>
      </c>
      <c r="I276" s="39">
        <v>5394</v>
      </c>
    </row>
    <row r="277" spans="2:9">
      <c r="B277" s="39"/>
      <c r="C277" s="39"/>
      <c r="D277" s="39"/>
      <c r="E277" s="39"/>
      <c r="F277" s="39"/>
      <c r="G277" s="39"/>
      <c r="H277" s="39"/>
      <c r="I277" s="39"/>
    </row>
    <row r="278" spans="2:9">
      <c r="B278" s="39" t="s">
        <v>41</v>
      </c>
      <c r="C278" s="39"/>
      <c r="D278" s="39"/>
      <c r="E278" s="39"/>
      <c r="F278" s="39"/>
      <c r="G278" s="39"/>
      <c r="H278" s="39"/>
      <c r="I278" s="39"/>
    </row>
    <row r="279" spans="2:9">
      <c r="B279" s="39" t="s">
        <v>35</v>
      </c>
      <c r="C279" s="39"/>
      <c r="D279" s="39"/>
      <c r="E279" s="39"/>
      <c r="F279" s="39" t="s">
        <v>36</v>
      </c>
      <c r="G279" s="39" t="s">
        <v>42</v>
      </c>
      <c r="H279" s="39" t="s">
        <v>38</v>
      </c>
      <c r="I279" s="39" t="s">
        <v>39</v>
      </c>
    </row>
    <row r="280" spans="2:9">
      <c r="B280" s="39" t="s">
        <v>70</v>
      </c>
      <c r="C280" s="39"/>
      <c r="D280" s="39"/>
      <c r="E280" s="39"/>
      <c r="F280" s="39" t="s">
        <v>44</v>
      </c>
      <c r="G280" s="39">
        <v>0.05</v>
      </c>
      <c r="H280" s="39">
        <v>6694.8444444444403</v>
      </c>
      <c r="I280" s="39">
        <v>334.74222222222198</v>
      </c>
    </row>
    <row r="281" spans="2:9">
      <c r="B281" s="39"/>
      <c r="C281" s="39"/>
      <c r="D281" s="39"/>
      <c r="E281" s="39"/>
      <c r="F281" s="39"/>
      <c r="G281" s="39"/>
      <c r="H281" s="39"/>
      <c r="I281" s="39"/>
    </row>
    <row r="282" spans="2:9">
      <c r="B282" s="39"/>
      <c r="C282" s="39"/>
      <c r="D282" s="39"/>
      <c r="E282" s="39"/>
      <c r="F282" s="39"/>
      <c r="G282" s="39"/>
      <c r="H282" s="39"/>
      <c r="I282" s="39"/>
    </row>
    <row r="283" spans="2:9">
      <c r="B283" s="39"/>
      <c r="C283" s="39"/>
      <c r="D283" s="39"/>
      <c r="E283" s="39"/>
      <c r="F283" s="39"/>
      <c r="G283" s="39"/>
      <c r="H283" s="39"/>
      <c r="I283" s="39"/>
    </row>
    <row r="284" spans="2:9">
      <c r="B284" s="39"/>
      <c r="C284" s="39"/>
      <c r="D284" s="39"/>
      <c r="E284" s="39"/>
      <c r="F284" s="39"/>
      <c r="G284" s="39"/>
      <c r="H284" s="39"/>
      <c r="I284" s="39"/>
    </row>
    <row r="285" spans="2:9">
      <c r="B285" s="39"/>
      <c r="C285" s="39"/>
      <c r="D285" s="39"/>
      <c r="E285" s="39"/>
      <c r="F285" s="39"/>
      <c r="G285" s="39"/>
      <c r="H285" s="39" t="s">
        <v>40</v>
      </c>
      <c r="I285" s="39">
        <v>334.74222222222198</v>
      </c>
    </row>
    <row r="286" spans="2:9">
      <c r="B286" s="39"/>
      <c r="C286" s="39"/>
      <c r="D286" s="39"/>
      <c r="E286" s="39"/>
      <c r="F286" s="39"/>
      <c r="G286" s="39"/>
      <c r="H286" s="39"/>
      <c r="I286" s="39"/>
    </row>
    <row r="287" spans="2:9">
      <c r="B287" s="39" t="s">
        <v>47</v>
      </c>
      <c r="C287" s="39"/>
      <c r="D287" s="39"/>
      <c r="E287" s="39"/>
      <c r="F287" s="39"/>
      <c r="G287" s="39"/>
      <c r="H287" s="39"/>
      <c r="I287" s="39"/>
    </row>
    <row r="288" spans="2:9">
      <c r="B288" s="39" t="s">
        <v>35</v>
      </c>
      <c r="C288" s="39"/>
      <c r="D288" s="39"/>
      <c r="E288" s="39"/>
      <c r="F288" s="39" t="s">
        <v>36</v>
      </c>
      <c r="G288" s="39" t="s">
        <v>42</v>
      </c>
      <c r="H288" s="39" t="s">
        <v>38</v>
      </c>
      <c r="I288" s="39" t="s">
        <v>39</v>
      </c>
    </row>
    <row r="289" spans="2:9">
      <c r="B289" s="39"/>
      <c r="C289" s="39"/>
      <c r="D289" s="39"/>
      <c r="E289" s="39"/>
      <c r="F289" s="39"/>
      <c r="G289" s="39"/>
      <c r="H289" s="39"/>
      <c r="I289" s="39"/>
    </row>
    <row r="290" spans="2:9">
      <c r="B290" s="39"/>
      <c r="C290" s="39"/>
      <c r="D290" s="39"/>
      <c r="E290" s="39"/>
      <c r="F290" s="39"/>
      <c r="G290" s="39"/>
      <c r="H290" s="39"/>
      <c r="I290" s="39"/>
    </row>
    <row r="291" spans="2:9">
      <c r="B291" s="39"/>
      <c r="C291" s="39"/>
      <c r="D291" s="39"/>
      <c r="E291" s="39"/>
      <c r="F291" s="39"/>
      <c r="G291" s="39"/>
      <c r="H291" s="39"/>
      <c r="I291" s="39"/>
    </row>
    <row r="292" spans="2:9">
      <c r="B292" s="39"/>
      <c r="C292" s="39"/>
      <c r="D292" s="39"/>
      <c r="E292" s="39"/>
      <c r="F292" s="39"/>
      <c r="G292" s="39"/>
      <c r="H292" s="39"/>
      <c r="I292" s="39"/>
    </row>
    <row r="293" spans="2:9">
      <c r="B293" s="39"/>
      <c r="C293" s="39"/>
      <c r="D293" s="39"/>
      <c r="E293" s="39"/>
      <c r="F293" s="39"/>
      <c r="G293" s="39"/>
      <c r="H293" s="39" t="s">
        <v>40</v>
      </c>
      <c r="I293" s="39">
        <v>0</v>
      </c>
    </row>
    <row r="294" spans="2:9">
      <c r="B294" s="39"/>
      <c r="C294" s="39"/>
      <c r="D294" s="39"/>
      <c r="E294" s="39"/>
      <c r="F294" s="39"/>
      <c r="G294" s="39"/>
      <c r="H294" s="39"/>
      <c r="I294" s="39"/>
    </row>
    <row r="295" spans="2:9">
      <c r="B295" s="39" t="s">
        <v>49</v>
      </c>
      <c r="C295" s="39"/>
      <c r="D295" s="39"/>
      <c r="E295" s="39"/>
      <c r="F295" s="39"/>
      <c r="G295" s="39"/>
      <c r="H295" s="39"/>
      <c r="I295" s="39"/>
    </row>
    <row r="296" spans="2:9">
      <c r="B296" s="39" t="s">
        <v>50</v>
      </c>
      <c r="C296" s="39" t="s">
        <v>35</v>
      </c>
      <c r="D296" s="39" t="s">
        <v>36</v>
      </c>
      <c r="E296" s="39" t="s">
        <v>38</v>
      </c>
      <c r="F296" s="39" t="s">
        <v>51</v>
      </c>
      <c r="G296" s="39" t="s">
        <v>52</v>
      </c>
      <c r="H296" s="39" t="s">
        <v>42</v>
      </c>
      <c r="I296" s="39" t="s">
        <v>39</v>
      </c>
    </row>
    <row r="297" spans="2:9">
      <c r="B297" s="39">
        <v>1</v>
      </c>
      <c r="C297" s="39" t="s">
        <v>77</v>
      </c>
      <c r="D297" s="39" t="s">
        <v>54</v>
      </c>
      <c r="E297" s="39">
        <v>172200</v>
      </c>
      <c r="F297" s="39">
        <v>1.66</v>
      </c>
      <c r="G297" s="39">
        <f>E297*F297</f>
        <v>285852</v>
      </c>
      <c r="H297" s="39">
        <v>32</v>
      </c>
      <c r="I297" s="39">
        <f>G297/H297</f>
        <v>8932.875</v>
      </c>
    </row>
    <row r="298" spans="2:9">
      <c r="B298" s="39"/>
      <c r="C298" s="39"/>
      <c r="D298" s="39"/>
      <c r="E298" s="39"/>
      <c r="F298" s="39"/>
      <c r="G298" s="39"/>
      <c r="H298" s="39"/>
      <c r="I298" s="39"/>
    </row>
    <row r="299" spans="2:9">
      <c r="B299" s="39"/>
      <c r="C299" s="39"/>
      <c r="D299" s="39"/>
      <c r="E299" s="39"/>
      <c r="F299" s="39"/>
      <c r="G299" s="39"/>
      <c r="H299" s="39" t="s">
        <v>40</v>
      </c>
      <c r="I299" s="39">
        <f>I297</f>
        <v>8932.875</v>
      </c>
    </row>
    <row r="300" spans="2:9">
      <c r="B300" s="39"/>
      <c r="C300" s="39"/>
      <c r="D300" s="39"/>
      <c r="E300" s="39"/>
      <c r="F300" s="39"/>
      <c r="G300" s="39"/>
      <c r="H300" s="39"/>
      <c r="I300" s="39"/>
    </row>
    <row r="301" spans="2:9">
      <c r="B301" s="39"/>
      <c r="C301" s="39"/>
      <c r="D301" s="39"/>
      <c r="E301" s="39"/>
      <c r="F301" s="39"/>
      <c r="G301" s="39" t="s">
        <v>55</v>
      </c>
      <c r="H301" s="39"/>
      <c r="I301" s="131">
        <f>I276+I285+I293+I299</f>
        <v>14661.617222222223</v>
      </c>
    </row>
    <row r="302" spans="2:9">
      <c r="B302" s="39"/>
      <c r="C302" s="39"/>
      <c r="D302" s="39"/>
      <c r="E302" s="39"/>
      <c r="F302" s="39"/>
      <c r="G302" s="39"/>
      <c r="H302" s="39"/>
      <c r="I302" s="39"/>
    </row>
    <row r="303" spans="2:9">
      <c r="B303" s="39" t="s">
        <v>56</v>
      </c>
      <c r="C303" s="39"/>
      <c r="D303" s="39"/>
      <c r="E303" s="39"/>
      <c r="F303" s="39"/>
      <c r="G303" s="39"/>
      <c r="H303" s="39"/>
      <c r="I303" s="39"/>
    </row>
    <row r="304" spans="2:9">
      <c r="B304" s="39" t="s">
        <v>57</v>
      </c>
      <c r="C304" s="39"/>
      <c r="D304" s="39"/>
      <c r="E304" s="39"/>
      <c r="F304" s="39"/>
      <c r="G304" s="39" t="s">
        <v>58</v>
      </c>
      <c r="H304" s="39" t="s">
        <v>59</v>
      </c>
      <c r="I304" s="39"/>
    </row>
    <row r="305" spans="2:9">
      <c r="B305" s="39" t="s">
        <v>60</v>
      </c>
      <c r="C305" s="39"/>
      <c r="D305" s="39"/>
      <c r="E305" s="39"/>
      <c r="F305" s="39"/>
      <c r="G305" s="39"/>
      <c r="H305" s="39"/>
      <c r="I305" s="39"/>
    </row>
    <row r="306" spans="2:9">
      <c r="B306" s="39" t="s">
        <v>22</v>
      </c>
      <c r="C306" s="39"/>
      <c r="D306" s="39"/>
      <c r="E306" s="39"/>
      <c r="F306" s="39"/>
      <c r="G306" s="39"/>
      <c r="H306" s="39"/>
      <c r="I306" s="39"/>
    </row>
    <row r="307" spans="2:9">
      <c r="B307" s="39" t="s">
        <v>23</v>
      </c>
      <c r="C307" s="39"/>
      <c r="D307" s="39"/>
      <c r="E307" s="39"/>
      <c r="F307" s="39"/>
      <c r="G307" s="39"/>
      <c r="H307" s="39"/>
      <c r="I307" s="39"/>
    </row>
    <row r="308" spans="2:9">
      <c r="B308" s="39"/>
      <c r="C308" s="39"/>
      <c r="D308" s="39"/>
      <c r="E308" s="39"/>
      <c r="F308" s="39"/>
      <c r="G308" s="39" t="s">
        <v>61</v>
      </c>
      <c r="H308" s="39"/>
      <c r="I308" s="39"/>
    </row>
    <row r="309" spans="2:9">
      <c r="B309" s="39"/>
      <c r="C309" s="39"/>
      <c r="D309" s="39"/>
      <c r="E309" s="39"/>
      <c r="F309" s="39"/>
      <c r="G309" s="39"/>
      <c r="H309" s="39"/>
      <c r="I309" s="39"/>
    </row>
    <row r="310" spans="2:9">
      <c r="B310" s="39" t="s">
        <v>62</v>
      </c>
      <c r="C310" s="39"/>
      <c r="D310" s="39"/>
      <c r="E310" s="39"/>
      <c r="F310" s="39"/>
      <c r="G310" s="39"/>
      <c r="H310" s="39"/>
      <c r="I310" s="39"/>
    </row>
    <row r="311" spans="2:9">
      <c r="B311" s="39"/>
      <c r="C311" s="39"/>
      <c r="D311" s="39"/>
      <c r="E311" s="39"/>
      <c r="F311" s="39"/>
      <c r="G311" s="39"/>
      <c r="H311" s="39"/>
      <c r="I311" s="39"/>
    </row>
    <row r="312" spans="2:9">
      <c r="B312" s="39" t="s">
        <v>63</v>
      </c>
      <c r="C312" s="39"/>
      <c r="D312" s="39"/>
      <c r="E312" s="39"/>
      <c r="F312" s="39"/>
      <c r="G312" s="39"/>
      <c r="H312" s="39"/>
      <c r="I312" s="39"/>
    </row>
    <row r="313" spans="2:9">
      <c r="B313" s="39" t="s">
        <v>73</v>
      </c>
      <c r="C313" s="39"/>
      <c r="D313" s="39"/>
      <c r="E313" s="39"/>
      <c r="F313" s="39"/>
      <c r="G313" s="39"/>
      <c r="H313" s="39"/>
      <c r="I313" s="39"/>
    </row>
    <row r="316" spans="2:9">
      <c r="B316" s="181" t="s">
        <v>31</v>
      </c>
      <c r="C316" s="181"/>
      <c r="D316" s="181"/>
      <c r="E316" s="181"/>
      <c r="F316" s="181"/>
      <c r="G316" s="181"/>
      <c r="H316" s="181"/>
      <c r="I316" s="181"/>
    </row>
    <row r="317" spans="2:9">
      <c r="B317" s="39" t="s">
        <v>32</v>
      </c>
      <c r="C317" s="132">
        <f>'PRESUPUESTO OFICIAL'!C14</f>
        <v>2.2999999999999998</v>
      </c>
      <c r="D317" s="39" t="str">
        <f>'PRESUPUESTO OFICIAL'!D14</f>
        <v>Suministro e Instalación de pintura esmalte</v>
      </c>
      <c r="E317" s="39"/>
      <c r="F317" s="39"/>
      <c r="G317" s="39"/>
      <c r="H317" s="39" t="s">
        <v>33</v>
      </c>
      <c r="I317" s="39" t="s">
        <v>4</v>
      </c>
    </row>
    <row r="318" spans="2:9">
      <c r="B318" s="39"/>
      <c r="C318" s="39"/>
      <c r="D318" s="39"/>
      <c r="E318" s="39"/>
      <c r="F318" s="39"/>
      <c r="G318" s="39"/>
      <c r="H318" s="39"/>
      <c r="I318" s="39"/>
    </row>
    <row r="319" spans="2:9">
      <c r="B319" s="39" t="s">
        <v>34</v>
      </c>
      <c r="C319" s="39"/>
      <c r="D319" s="39"/>
      <c r="E319" s="39"/>
      <c r="F319" s="39"/>
      <c r="G319" s="39"/>
      <c r="H319" s="39"/>
      <c r="I319" s="39"/>
    </row>
    <row r="320" spans="2:9">
      <c r="B320" s="39" t="s">
        <v>35</v>
      </c>
      <c r="C320" s="39"/>
      <c r="D320" s="39"/>
      <c r="E320" s="39"/>
      <c r="F320" s="39" t="s">
        <v>36</v>
      </c>
      <c r="G320" s="39" t="s">
        <v>37</v>
      </c>
      <c r="H320" s="39" t="s">
        <v>38</v>
      </c>
      <c r="I320" s="39" t="s">
        <v>39</v>
      </c>
    </row>
    <row r="321" spans="2:9">
      <c r="B321" s="39" t="s">
        <v>173</v>
      </c>
      <c r="C321" s="39"/>
      <c r="D321" s="39"/>
      <c r="E321" s="39"/>
      <c r="F321" s="39" t="s">
        <v>174</v>
      </c>
      <c r="G321" s="39">
        <v>0.11</v>
      </c>
      <c r="H321" s="39">
        <v>73000</v>
      </c>
      <c r="I321" s="39">
        <f>G321*H321</f>
        <v>8030</v>
      </c>
    </row>
    <row r="322" spans="2:9">
      <c r="B322" s="39" t="s">
        <v>175</v>
      </c>
      <c r="C322" s="39"/>
      <c r="D322" s="39"/>
      <c r="E322" s="39"/>
      <c r="F322" s="39"/>
      <c r="G322" s="39">
        <v>0.08</v>
      </c>
      <c r="H322" s="39">
        <v>31350</v>
      </c>
      <c r="I322" s="39">
        <f>G322*H322</f>
        <v>2508</v>
      </c>
    </row>
    <row r="323" spans="2:9">
      <c r="B323" s="39"/>
      <c r="C323" s="39"/>
      <c r="D323" s="39"/>
      <c r="E323" s="39"/>
      <c r="F323" s="39"/>
      <c r="G323" s="39"/>
      <c r="H323" s="39"/>
      <c r="I323" s="39"/>
    </row>
    <row r="324" spans="2:9">
      <c r="B324" s="39"/>
      <c r="C324" s="39"/>
      <c r="D324" s="39"/>
      <c r="E324" s="39"/>
      <c r="F324" s="39"/>
      <c r="G324" s="39"/>
      <c r="H324" s="39"/>
      <c r="I324" s="39"/>
    </row>
    <row r="325" spans="2:9">
      <c r="B325" s="39"/>
      <c r="C325" s="39"/>
      <c r="D325" s="39"/>
      <c r="E325" s="39"/>
      <c r="F325" s="39"/>
      <c r="G325" s="39"/>
      <c r="H325" s="39" t="s">
        <v>40</v>
      </c>
      <c r="I325" s="39">
        <f>I321+I322</f>
        <v>10538</v>
      </c>
    </row>
    <row r="326" spans="2:9">
      <c r="B326" s="39"/>
      <c r="C326" s="39"/>
      <c r="D326" s="39"/>
      <c r="E326" s="39"/>
      <c r="F326" s="39"/>
      <c r="G326" s="39"/>
      <c r="H326" s="39"/>
      <c r="I326" s="39"/>
    </row>
    <row r="327" spans="2:9">
      <c r="B327" s="39" t="s">
        <v>41</v>
      </c>
      <c r="C327" s="39"/>
      <c r="D327" s="39"/>
      <c r="E327" s="39"/>
      <c r="F327" s="39"/>
      <c r="G327" s="39"/>
      <c r="H327" s="39"/>
      <c r="I327" s="39"/>
    </row>
    <row r="328" spans="2:9">
      <c r="B328" s="39" t="s">
        <v>35</v>
      </c>
      <c r="C328" s="39"/>
      <c r="D328" s="39"/>
      <c r="E328" s="39"/>
      <c r="F328" s="39" t="s">
        <v>36</v>
      </c>
      <c r="G328" s="39" t="s">
        <v>42</v>
      </c>
      <c r="H328" s="39" t="s">
        <v>38</v>
      </c>
      <c r="I328" s="39" t="s">
        <v>39</v>
      </c>
    </row>
    <row r="329" spans="2:9">
      <c r="B329" s="39" t="s">
        <v>70</v>
      </c>
      <c r="C329" s="39"/>
      <c r="D329" s="39"/>
      <c r="E329" s="39"/>
      <c r="F329" s="39" t="s">
        <v>44</v>
      </c>
      <c r="G329" s="39">
        <v>1</v>
      </c>
      <c r="H329" s="39">
        <v>344.2</v>
      </c>
      <c r="I329" s="39">
        <f>G329*H329</f>
        <v>344.2</v>
      </c>
    </row>
    <row r="330" spans="2:9">
      <c r="B330" s="39"/>
      <c r="C330" s="39"/>
      <c r="D330" s="39"/>
      <c r="E330" s="39"/>
      <c r="F330" s="39"/>
      <c r="G330" s="39"/>
      <c r="H330" s="39"/>
      <c r="I330" s="39"/>
    </row>
    <row r="331" spans="2:9">
      <c r="B331" s="39"/>
      <c r="C331" s="39"/>
      <c r="D331" s="39"/>
      <c r="E331" s="39"/>
      <c r="F331" s="39"/>
      <c r="G331" s="39"/>
      <c r="H331" s="39"/>
      <c r="I331" s="39"/>
    </row>
    <row r="332" spans="2:9">
      <c r="B332" s="39"/>
      <c r="C332" s="39"/>
      <c r="D332" s="39"/>
      <c r="E332" s="39"/>
      <c r="F332" s="39"/>
      <c r="G332" s="39"/>
      <c r="H332" s="39"/>
      <c r="I332" s="39"/>
    </row>
    <row r="333" spans="2:9">
      <c r="B333" s="39"/>
      <c r="C333" s="39"/>
      <c r="D333" s="39"/>
      <c r="E333" s="39"/>
      <c r="F333" s="39"/>
      <c r="G333" s="39"/>
      <c r="H333" s="39"/>
      <c r="I333" s="39"/>
    </row>
    <row r="334" spans="2:9">
      <c r="B334" s="39"/>
      <c r="C334" s="39"/>
      <c r="D334" s="39"/>
      <c r="E334" s="39"/>
      <c r="F334" s="39"/>
      <c r="G334" s="39"/>
      <c r="H334" s="39" t="s">
        <v>40</v>
      </c>
      <c r="I334" s="39">
        <f>I329</f>
        <v>344.2</v>
      </c>
    </row>
    <row r="335" spans="2:9">
      <c r="B335" s="39"/>
      <c r="C335" s="39"/>
      <c r="D335" s="39"/>
      <c r="E335" s="39"/>
      <c r="F335" s="39"/>
      <c r="G335" s="39"/>
      <c r="H335" s="39"/>
      <c r="I335" s="39"/>
    </row>
    <row r="336" spans="2:9">
      <c r="B336" s="39" t="s">
        <v>47</v>
      </c>
      <c r="C336" s="39"/>
      <c r="D336" s="39"/>
      <c r="E336" s="39"/>
      <c r="F336" s="39"/>
      <c r="G336" s="39"/>
      <c r="H336" s="39"/>
      <c r="I336" s="39"/>
    </row>
    <row r="337" spans="2:9">
      <c r="B337" s="39" t="s">
        <v>35</v>
      </c>
      <c r="C337" s="39"/>
      <c r="D337" s="39"/>
      <c r="E337" s="39"/>
      <c r="F337" s="39" t="s">
        <v>36</v>
      </c>
      <c r="G337" s="39" t="s">
        <v>42</v>
      </c>
      <c r="H337" s="39" t="s">
        <v>38</v>
      </c>
      <c r="I337" s="39" t="s">
        <v>39</v>
      </c>
    </row>
    <row r="338" spans="2:9">
      <c r="B338" s="39"/>
      <c r="C338" s="39"/>
      <c r="D338" s="39"/>
      <c r="E338" s="39"/>
      <c r="F338" s="39"/>
      <c r="G338" s="39"/>
      <c r="H338" s="39"/>
      <c r="I338" s="39"/>
    </row>
    <row r="339" spans="2:9">
      <c r="B339" s="39"/>
      <c r="C339" s="39"/>
      <c r="D339" s="39"/>
      <c r="E339" s="39"/>
      <c r="F339" s="39"/>
      <c r="G339" s="39"/>
      <c r="H339" s="39"/>
      <c r="I339" s="39"/>
    </row>
    <row r="340" spans="2:9">
      <c r="B340" s="39"/>
      <c r="C340" s="39"/>
      <c r="D340" s="39"/>
      <c r="E340" s="39"/>
      <c r="F340" s="39"/>
      <c r="G340" s="39"/>
      <c r="H340" s="39"/>
      <c r="I340" s="39"/>
    </row>
    <row r="341" spans="2:9">
      <c r="B341" s="39"/>
      <c r="C341" s="39"/>
      <c r="D341" s="39"/>
      <c r="E341" s="39"/>
      <c r="F341" s="39"/>
      <c r="G341" s="39"/>
      <c r="H341" s="39"/>
      <c r="I341" s="39"/>
    </row>
    <row r="342" spans="2:9">
      <c r="B342" s="39"/>
      <c r="C342" s="39"/>
      <c r="D342" s="39"/>
      <c r="E342" s="39"/>
      <c r="F342" s="39"/>
      <c r="G342" s="39"/>
      <c r="H342" s="39" t="s">
        <v>40</v>
      </c>
      <c r="I342" s="39">
        <v>0</v>
      </c>
    </row>
    <row r="343" spans="2:9">
      <c r="B343" s="39"/>
      <c r="C343" s="39"/>
      <c r="D343" s="39"/>
      <c r="E343" s="39"/>
      <c r="F343" s="39"/>
      <c r="G343" s="39"/>
      <c r="H343" s="39"/>
      <c r="I343" s="39"/>
    </row>
    <row r="344" spans="2:9">
      <c r="B344" s="39" t="s">
        <v>49</v>
      </c>
      <c r="C344" s="39"/>
      <c r="D344" s="39"/>
      <c r="E344" s="39"/>
      <c r="F344" s="39"/>
      <c r="G344" s="39"/>
      <c r="H344" s="39"/>
      <c r="I344" s="39"/>
    </row>
    <row r="345" spans="2:9">
      <c r="B345" s="39" t="s">
        <v>50</v>
      </c>
      <c r="C345" s="39" t="s">
        <v>35</v>
      </c>
      <c r="D345" s="39" t="s">
        <v>36</v>
      </c>
      <c r="E345" s="39" t="s">
        <v>38</v>
      </c>
      <c r="F345" s="39" t="s">
        <v>51</v>
      </c>
      <c r="G345" s="39" t="s">
        <v>52</v>
      </c>
      <c r="H345" s="39" t="s">
        <v>42</v>
      </c>
      <c r="I345" s="39" t="s">
        <v>39</v>
      </c>
    </row>
    <row r="346" spans="2:9">
      <c r="B346" s="39">
        <v>1</v>
      </c>
      <c r="C346" s="39" t="s">
        <v>77</v>
      </c>
      <c r="D346" s="39" t="s">
        <v>54</v>
      </c>
      <c r="E346" s="39">
        <v>172200</v>
      </c>
      <c r="F346" s="39">
        <v>1.66</v>
      </c>
      <c r="G346" s="39">
        <f>E346*F346</f>
        <v>285852</v>
      </c>
      <c r="H346" s="39">
        <v>36</v>
      </c>
      <c r="I346" s="39">
        <f>G346/H346</f>
        <v>7940.333333333333</v>
      </c>
    </row>
    <row r="347" spans="2:9">
      <c r="B347" s="39"/>
      <c r="C347" s="39"/>
      <c r="D347" s="39"/>
      <c r="E347" s="39"/>
      <c r="F347" s="39"/>
      <c r="G347" s="39"/>
      <c r="H347" s="39"/>
      <c r="I347" s="39"/>
    </row>
    <row r="348" spans="2:9">
      <c r="B348" s="39"/>
      <c r="C348" s="39"/>
      <c r="D348" s="39"/>
      <c r="E348" s="39"/>
      <c r="F348" s="39"/>
      <c r="G348" s="39"/>
      <c r="H348" s="39" t="s">
        <v>40</v>
      </c>
      <c r="I348" s="130">
        <f>I346</f>
        <v>7940.333333333333</v>
      </c>
    </row>
    <row r="349" spans="2:9">
      <c r="B349" s="39"/>
      <c r="C349" s="39"/>
      <c r="D349" s="39"/>
      <c r="E349" s="39"/>
      <c r="F349" s="39"/>
      <c r="G349" s="39"/>
      <c r="H349" s="39"/>
      <c r="I349" s="39"/>
    </row>
    <row r="350" spans="2:9">
      <c r="B350" s="39"/>
      <c r="C350" s="39"/>
      <c r="D350" s="39"/>
      <c r="E350" s="39"/>
      <c r="F350" s="39"/>
      <c r="G350" s="39" t="s">
        <v>55</v>
      </c>
      <c r="H350" s="39"/>
      <c r="I350" s="156">
        <f>I325+I334+I342+I348</f>
        <v>18822.533333333333</v>
      </c>
    </row>
    <row r="351" spans="2:9">
      <c r="B351" s="39"/>
      <c r="C351" s="39"/>
      <c r="D351" s="39"/>
      <c r="E351" s="39"/>
      <c r="F351" s="39"/>
      <c r="G351" s="39"/>
      <c r="H351" s="39"/>
      <c r="I351" s="39"/>
    </row>
    <row r="352" spans="2:9">
      <c r="B352" s="39" t="s">
        <v>56</v>
      </c>
      <c r="C352" s="39"/>
      <c r="D352" s="39"/>
      <c r="E352" s="39"/>
      <c r="F352" s="39"/>
      <c r="G352" s="39"/>
      <c r="H352" s="39"/>
      <c r="I352" s="39"/>
    </row>
    <row r="353" spans="2:9">
      <c r="B353" s="39" t="s">
        <v>57</v>
      </c>
      <c r="C353" s="39"/>
      <c r="D353" s="39"/>
      <c r="E353" s="39"/>
      <c r="F353" s="39"/>
      <c r="G353" s="39" t="s">
        <v>58</v>
      </c>
      <c r="H353" s="39" t="s">
        <v>59</v>
      </c>
      <c r="I353" s="39"/>
    </row>
    <row r="354" spans="2:9">
      <c r="B354" s="39" t="s">
        <v>60</v>
      </c>
      <c r="C354" s="39"/>
      <c r="D354" s="39"/>
      <c r="E354" s="39"/>
      <c r="F354" s="39"/>
      <c r="G354" s="39"/>
      <c r="H354" s="39"/>
      <c r="I354" s="39"/>
    </row>
    <row r="355" spans="2:9">
      <c r="B355" s="39" t="s">
        <v>22</v>
      </c>
      <c r="C355" s="39"/>
      <c r="D355" s="39"/>
      <c r="E355" s="39"/>
      <c r="F355" s="39"/>
      <c r="G355" s="39"/>
      <c r="H355" s="39"/>
      <c r="I355" s="39"/>
    </row>
    <row r="356" spans="2:9">
      <c r="B356" s="39" t="s">
        <v>23</v>
      </c>
      <c r="C356" s="39"/>
      <c r="D356" s="39"/>
      <c r="E356" s="39"/>
      <c r="F356" s="39"/>
      <c r="G356" s="39"/>
      <c r="H356" s="39"/>
      <c r="I356" s="39"/>
    </row>
    <row r="357" spans="2:9">
      <c r="B357" s="39"/>
      <c r="C357" s="39"/>
      <c r="D357" s="39"/>
      <c r="E357" s="39"/>
      <c r="F357" s="39"/>
      <c r="G357" s="39" t="s">
        <v>61</v>
      </c>
      <c r="H357" s="39"/>
      <c r="I357" s="39"/>
    </row>
    <row r="358" spans="2:9">
      <c r="B358" s="39"/>
      <c r="C358" s="39"/>
      <c r="D358" s="39"/>
      <c r="E358" s="39"/>
      <c r="F358" s="39"/>
      <c r="G358" s="39"/>
      <c r="H358" s="39"/>
      <c r="I358" s="39"/>
    </row>
    <row r="359" spans="2:9">
      <c r="B359" s="39" t="s">
        <v>62</v>
      </c>
      <c r="C359" s="39"/>
      <c r="D359" s="39"/>
      <c r="E359" s="39"/>
      <c r="F359" s="39"/>
      <c r="G359" s="39"/>
      <c r="H359" s="39"/>
      <c r="I359" s="39"/>
    </row>
    <row r="360" spans="2:9">
      <c r="B360" s="39"/>
      <c r="C360" s="39"/>
      <c r="D360" s="39"/>
      <c r="E360" s="39"/>
      <c r="F360" s="39"/>
      <c r="G360" s="39"/>
      <c r="H360" s="39"/>
      <c r="I360" s="39"/>
    </row>
    <row r="361" spans="2:9">
      <c r="B361" s="39"/>
      <c r="C361" s="39"/>
      <c r="D361" s="39"/>
      <c r="E361" s="39"/>
      <c r="F361" s="39"/>
      <c r="G361" s="39"/>
      <c r="H361" s="39"/>
      <c r="I361" s="39"/>
    </row>
    <row r="362" spans="2:9">
      <c r="B362" s="39"/>
      <c r="C362" s="39"/>
      <c r="D362" s="39"/>
      <c r="E362" s="39"/>
      <c r="F362" s="39"/>
      <c r="G362" s="39"/>
      <c r="H362" s="39"/>
      <c r="I362" s="39"/>
    </row>
    <row r="363" spans="2:9">
      <c r="B363" s="39"/>
      <c r="C363" s="39"/>
      <c r="D363" s="39"/>
      <c r="E363" s="39"/>
      <c r="F363" s="39"/>
      <c r="G363" s="39"/>
      <c r="H363" s="39"/>
      <c r="I363" s="39"/>
    </row>
    <row r="364" spans="2:9">
      <c r="B364" s="39" t="s">
        <v>63</v>
      </c>
      <c r="C364" s="39"/>
      <c r="D364" s="39"/>
      <c r="E364" s="39"/>
      <c r="F364" s="39"/>
      <c r="G364" s="39"/>
      <c r="H364" s="39"/>
      <c r="I364" s="39"/>
    </row>
    <row r="365" spans="2:9">
      <c r="B365" s="39" t="s">
        <v>73</v>
      </c>
      <c r="C365" s="39"/>
      <c r="D365" s="39"/>
      <c r="E365" s="39"/>
      <c r="F365" s="39"/>
      <c r="G365" s="39"/>
      <c r="H365" s="39"/>
      <c r="I365" s="39"/>
    </row>
    <row r="368" spans="2:9">
      <c r="B368" s="181" t="s">
        <v>31</v>
      </c>
      <c r="C368" s="181"/>
      <c r="D368" s="181"/>
      <c r="E368" s="181"/>
      <c r="F368" s="181"/>
      <c r="G368" s="181"/>
      <c r="H368" s="181"/>
      <c r="I368" s="181"/>
    </row>
    <row r="369" spans="2:9">
      <c r="B369" s="39"/>
      <c r="C369" s="39"/>
      <c r="D369" s="39"/>
      <c r="E369" s="39"/>
      <c r="F369" s="39"/>
      <c r="G369" s="39"/>
      <c r="H369" s="39"/>
      <c r="I369" s="39"/>
    </row>
    <row r="370" spans="2:9">
      <c r="B370" s="39"/>
      <c r="C370" s="39"/>
      <c r="D370" s="39"/>
      <c r="E370" s="39"/>
      <c r="F370" s="39"/>
      <c r="G370" s="39"/>
      <c r="H370" s="39"/>
      <c r="I370" s="39"/>
    </row>
    <row r="371" spans="2:9">
      <c r="B371" s="39" t="s">
        <v>32</v>
      </c>
      <c r="C371" s="132">
        <f>'PRESUPUESTO OFICIAL'!C16</f>
        <v>3.1</v>
      </c>
      <c r="D371" s="39" t="s">
        <v>12</v>
      </c>
      <c r="E371" s="39"/>
      <c r="F371" s="39"/>
      <c r="G371" s="39"/>
      <c r="H371" s="39" t="s">
        <v>33</v>
      </c>
      <c r="I371" s="39" t="s">
        <v>4</v>
      </c>
    </row>
    <row r="372" spans="2:9">
      <c r="B372" s="39"/>
      <c r="C372" s="39"/>
      <c r="D372" s="39"/>
      <c r="E372" s="39"/>
      <c r="F372" s="39"/>
      <c r="G372" s="39"/>
      <c r="H372" s="39"/>
      <c r="I372" s="39"/>
    </row>
    <row r="373" spans="2:9">
      <c r="B373" s="39" t="s">
        <v>34</v>
      </c>
      <c r="C373" s="39"/>
      <c r="D373" s="39"/>
      <c r="E373" s="39"/>
      <c r="F373" s="39"/>
      <c r="G373" s="39"/>
      <c r="H373" s="39"/>
      <c r="I373" s="39"/>
    </row>
    <row r="374" spans="2:9">
      <c r="B374" s="39" t="s">
        <v>35</v>
      </c>
      <c r="C374" s="39"/>
      <c r="D374" s="39"/>
      <c r="E374" s="39"/>
      <c r="F374" s="39" t="s">
        <v>36</v>
      </c>
      <c r="G374" s="39" t="s">
        <v>37</v>
      </c>
      <c r="H374" s="39" t="s">
        <v>38</v>
      </c>
      <c r="I374" s="39" t="s">
        <v>39</v>
      </c>
    </row>
    <row r="375" spans="2:9">
      <c r="B375" s="39" t="s">
        <v>78</v>
      </c>
      <c r="C375" s="39"/>
      <c r="D375" s="39"/>
      <c r="E375" s="39"/>
      <c r="F375" s="39" t="s">
        <v>8</v>
      </c>
      <c r="G375" s="39">
        <v>0.02</v>
      </c>
      <c r="H375" s="39">
        <v>473329</v>
      </c>
      <c r="I375" s="39">
        <f>G375*H375</f>
        <v>9466.58</v>
      </c>
    </row>
    <row r="376" spans="2:9">
      <c r="B376" s="39" t="s">
        <v>79</v>
      </c>
      <c r="C376" s="39"/>
      <c r="D376" s="39"/>
      <c r="E376" s="39"/>
      <c r="F376" s="39" t="s">
        <v>80</v>
      </c>
      <c r="G376" s="39"/>
      <c r="H376" s="39"/>
      <c r="I376" s="39">
        <v>253.9974</v>
      </c>
    </row>
    <row r="377" spans="2:9">
      <c r="B377" s="39"/>
      <c r="C377" s="39"/>
      <c r="D377" s="39"/>
      <c r="E377" s="39"/>
      <c r="F377" s="39"/>
      <c r="G377" s="39"/>
      <c r="H377" s="39"/>
      <c r="I377" s="39"/>
    </row>
    <row r="378" spans="2:9">
      <c r="B378" s="39"/>
      <c r="C378" s="39"/>
      <c r="D378" s="39"/>
      <c r="E378" s="39"/>
      <c r="F378" s="39"/>
      <c r="G378" s="39"/>
      <c r="H378" s="39"/>
      <c r="I378" s="39"/>
    </row>
    <row r="379" spans="2:9">
      <c r="B379" s="39"/>
      <c r="C379" s="39"/>
      <c r="D379" s="39"/>
      <c r="E379" s="39"/>
      <c r="F379" s="39"/>
      <c r="G379" s="39"/>
      <c r="H379" s="39"/>
      <c r="I379" s="39"/>
    </row>
    <row r="380" spans="2:9">
      <c r="B380" s="39"/>
      <c r="C380" s="39"/>
      <c r="D380" s="39"/>
      <c r="E380" s="39"/>
      <c r="F380" s="39"/>
      <c r="G380" s="39"/>
      <c r="H380" s="39"/>
      <c r="I380" s="39"/>
    </row>
    <row r="381" spans="2:9">
      <c r="B381" s="39"/>
      <c r="C381" s="39"/>
      <c r="D381" s="39"/>
      <c r="E381" s="39"/>
      <c r="F381" s="39"/>
      <c r="G381" s="39"/>
      <c r="H381" s="39"/>
      <c r="I381" s="39"/>
    </row>
    <row r="382" spans="2:9">
      <c r="B382" s="39"/>
      <c r="C382" s="39"/>
      <c r="D382" s="39"/>
      <c r="E382" s="39"/>
      <c r="F382" s="39"/>
      <c r="G382" s="39"/>
      <c r="H382" s="39" t="s">
        <v>40</v>
      </c>
      <c r="I382" s="39">
        <f>SUM(I375:I376)</f>
        <v>9720.5774000000001</v>
      </c>
    </row>
    <row r="383" spans="2:9">
      <c r="B383" s="39"/>
      <c r="C383" s="39"/>
      <c r="D383" s="39"/>
      <c r="E383" s="39"/>
      <c r="F383" s="39"/>
      <c r="G383" s="39"/>
      <c r="H383" s="39"/>
      <c r="I383" s="39"/>
    </row>
    <row r="384" spans="2:9">
      <c r="B384" s="39" t="s">
        <v>41</v>
      </c>
      <c r="C384" s="39"/>
      <c r="D384" s="39"/>
      <c r="E384" s="39"/>
      <c r="F384" s="39"/>
      <c r="G384" s="39"/>
      <c r="H384" s="39"/>
      <c r="I384" s="39"/>
    </row>
    <row r="385" spans="2:9">
      <c r="B385" s="39" t="s">
        <v>35</v>
      </c>
      <c r="C385" s="39"/>
      <c r="D385" s="39"/>
      <c r="E385" s="39"/>
      <c r="F385" s="39" t="s">
        <v>36</v>
      </c>
      <c r="G385" s="39" t="s">
        <v>42</v>
      </c>
      <c r="H385" s="39" t="s">
        <v>38</v>
      </c>
      <c r="I385" s="39" t="s">
        <v>39</v>
      </c>
    </row>
    <row r="386" spans="2:9">
      <c r="B386" s="39" t="s">
        <v>70</v>
      </c>
      <c r="C386" s="39"/>
      <c r="D386" s="39"/>
      <c r="E386" s="39"/>
      <c r="F386" s="39" t="s">
        <v>81</v>
      </c>
      <c r="G386" s="39">
        <v>0.05</v>
      </c>
      <c r="H386" s="39">
        <v>8720.5774000000001</v>
      </c>
      <c r="I386" s="39">
        <v>436.02886999999998</v>
      </c>
    </row>
    <row r="387" spans="2:9">
      <c r="B387" s="39"/>
      <c r="C387" s="39"/>
      <c r="D387" s="39"/>
      <c r="E387" s="39"/>
      <c r="F387" s="39"/>
      <c r="G387" s="39"/>
      <c r="H387" s="39"/>
      <c r="I387" s="39"/>
    </row>
    <row r="388" spans="2:9">
      <c r="B388" s="39"/>
      <c r="C388" s="39"/>
      <c r="D388" s="39"/>
      <c r="E388" s="39"/>
      <c r="F388" s="39"/>
      <c r="G388" s="39"/>
      <c r="H388" s="39"/>
      <c r="I388" s="39"/>
    </row>
    <row r="389" spans="2:9">
      <c r="B389" s="39"/>
      <c r="C389" s="39"/>
      <c r="D389" s="39"/>
      <c r="E389" s="39"/>
      <c r="F389" s="39"/>
      <c r="G389" s="39"/>
      <c r="H389" s="39" t="s">
        <v>40</v>
      </c>
      <c r="I389" s="39">
        <v>436.02886999999998</v>
      </c>
    </row>
    <row r="390" spans="2:9">
      <c r="B390" s="39"/>
      <c r="C390" s="39"/>
      <c r="D390" s="39"/>
      <c r="E390" s="39"/>
      <c r="F390" s="39"/>
      <c r="G390" s="39"/>
      <c r="H390" s="39"/>
      <c r="I390" s="39"/>
    </row>
    <row r="391" spans="2:9">
      <c r="B391" s="39" t="s">
        <v>47</v>
      </c>
      <c r="C391" s="39"/>
      <c r="D391" s="39"/>
      <c r="E391" s="39"/>
      <c r="F391" s="39"/>
      <c r="G391" s="39"/>
      <c r="H391" s="39"/>
      <c r="I391" s="39"/>
    </row>
    <row r="392" spans="2:9">
      <c r="B392" s="39" t="s">
        <v>35</v>
      </c>
      <c r="C392" s="39"/>
      <c r="D392" s="39"/>
      <c r="E392" s="39"/>
      <c r="F392" s="39" t="s">
        <v>36</v>
      </c>
      <c r="G392" s="39" t="s">
        <v>42</v>
      </c>
      <c r="H392" s="39" t="s">
        <v>38</v>
      </c>
      <c r="I392" s="39" t="s">
        <v>39</v>
      </c>
    </row>
    <row r="393" spans="2:9">
      <c r="B393" s="39"/>
      <c r="C393" s="39"/>
      <c r="D393" s="39"/>
      <c r="E393" s="39"/>
      <c r="F393" s="39"/>
      <c r="G393" s="39"/>
      <c r="H393" s="39"/>
      <c r="I393" s="39"/>
    </row>
    <row r="394" spans="2:9">
      <c r="B394" s="39"/>
      <c r="C394" s="39"/>
      <c r="D394" s="39"/>
      <c r="E394" s="39"/>
      <c r="F394" s="39"/>
      <c r="G394" s="39"/>
      <c r="H394" s="39"/>
      <c r="I394" s="39"/>
    </row>
    <row r="395" spans="2:9">
      <c r="B395" s="39"/>
      <c r="C395" s="39"/>
      <c r="D395" s="39"/>
      <c r="E395" s="39"/>
      <c r="F395" s="39"/>
      <c r="G395" s="39"/>
      <c r="H395" s="39"/>
      <c r="I395" s="39"/>
    </row>
    <row r="396" spans="2:9">
      <c r="B396" s="39"/>
      <c r="C396" s="39"/>
      <c r="D396" s="39"/>
      <c r="E396" s="39"/>
      <c r="F396" s="39"/>
      <c r="G396" s="39"/>
      <c r="H396" s="39" t="s">
        <v>40</v>
      </c>
      <c r="I396" s="39">
        <v>0</v>
      </c>
    </row>
    <row r="397" spans="2:9">
      <c r="B397" s="39"/>
      <c r="C397" s="39"/>
      <c r="D397" s="39"/>
      <c r="E397" s="39"/>
      <c r="F397" s="39"/>
      <c r="G397" s="39"/>
      <c r="H397" s="39"/>
      <c r="I397" s="39"/>
    </row>
    <row r="398" spans="2:9">
      <c r="B398" s="39" t="s">
        <v>49</v>
      </c>
      <c r="C398" s="39"/>
      <c r="D398" s="39"/>
      <c r="E398" s="39"/>
      <c r="F398" s="39"/>
      <c r="G398" s="39"/>
      <c r="H398" s="39"/>
      <c r="I398" s="39"/>
    </row>
    <row r="399" spans="2:9">
      <c r="B399" s="39" t="s">
        <v>50</v>
      </c>
      <c r="C399" s="39" t="s">
        <v>35</v>
      </c>
      <c r="D399" s="39" t="s">
        <v>36</v>
      </c>
      <c r="E399" s="39" t="s">
        <v>38</v>
      </c>
      <c r="F399" s="39" t="s">
        <v>51</v>
      </c>
      <c r="G399" s="39" t="s">
        <v>52</v>
      </c>
      <c r="H399" s="39" t="s">
        <v>42</v>
      </c>
      <c r="I399" s="39" t="s">
        <v>39</v>
      </c>
    </row>
    <row r="400" spans="2:9">
      <c r="B400" s="39">
        <v>1</v>
      </c>
      <c r="C400" s="39" t="s">
        <v>72</v>
      </c>
      <c r="D400" s="39" t="s">
        <v>54</v>
      </c>
      <c r="E400" s="39">
        <v>246000</v>
      </c>
      <c r="F400" s="39">
        <v>1.66</v>
      </c>
      <c r="G400" s="39">
        <f>E400*F400</f>
        <v>408360</v>
      </c>
      <c r="H400" s="39">
        <v>15</v>
      </c>
      <c r="I400" s="39">
        <f>G400/H400</f>
        <v>27224</v>
      </c>
    </row>
    <row r="401" spans="2:9">
      <c r="B401" s="39"/>
      <c r="C401" s="39"/>
      <c r="D401" s="39"/>
      <c r="E401" s="39"/>
      <c r="F401" s="39"/>
      <c r="G401" s="39"/>
      <c r="H401" s="39"/>
      <c r="I401" s="39"/>
    </row>
    <row r="402" spans="2:9">
      <c r="B402" s="39"/>
      <c r="C402" s="39"/>
      <c r="D402" s="39"/>
      <c r="E402" s="39"/>
      <c r="F402" s="39"/>
      <c r="G402" s="39"/>
      <c r="H402" s="39" t="s">
        <v>40</v>
      </c>
      <c r="I402" s="39">
        <f>I400</f>
        <v>27224</v>
      </c>
    </row>
    <row r="403" spans="2:9">
      <c r="B403" s="39"/>
      <c r="C403" s="39"/>
      <c r="D403" s="39"/>
      <c r="E403" s="39"/>
      <c r="F403" s="39"/>
      <c r="G403" s="39"/>
      <c r="H403" s="39"/>
      <c r="I403" s="39"/>
    </row>
    <row r="404" spans="2:9">
      <c r="B404" s="39"/>
      <c r="C404" s="39"/>
      <c r="D404" s="39"/>
      <c r="E404" s="39"/>
      <c r="F404" s="39"/>
      <c r="G404" s="39" t="s">
        <v>55</v>
      </c>
      <c r="H404" s="39"/>
      <c r="I404" s="131">
        <f>I382+I389+I396+I402</f>
        <v>37380.606270000004</v>
      </c>
    </row>
    <row r="405" spans="2:9">
      <c r="B405" s="39"/>
      <c r="C405" s="39"/>
      <c r="D405" s="39"/>
      <c r="E405" s="39"/>
      <c r="F405" s="39"/>
      <c r="G405" s="39"/>
      <c r="H405" s="39"/>
      <c r="I405" s="39"/>
    </row>
    <row r="406" spans="2:9">
      <c r="B406" s="39" t="s">
        <v>56</v>
      </c>
      <c r="C406" s="39"/>
      <c r="D406" s="39"/>
      <c r="E406" s="39"/>
      <c r="F406" s="39"/>
      <c r="G406" s="39"/>
      <c r="H406" s="39"/>
      <c r="I406" s="39"/>
    </row>
    <row r="407" spans="2:9">
      <c r="B407" s="39" t="s">
        <v>57</v>
      </c>
      <c r="C407" s="39"/>
      <c r="D407" s="39"/>
      <c r="E407" s="39"/>
      <c r="F407" s="39"/>
      <c r="G407" s="39" t="s">
        <v>58</v>
      </c>
      <c r="H407" s="39" t="s">
        <v>59</v>
      </c>
      <c r="I407" s="39"/>
    </row>
    <row r="408" spans="2:9">
      <c r="B408" s="39" t="s">
        <v>60</v>
      </c>
      <c r="C408" s="39"/>
      <c r="D408" s="39"/>
      <c r="E408" s="39"/>
      <c r="F408" s="39"/>
      <c r="G408" s="39"/>
      <c r="H408" s="39"/>
      <c r="I408" s="39"/>
    </row>
    <row r="409" spans="2:9">
      <c r="B409" s="39" t="s">
        <v>22</v>
      </c>
      <c r="C409" s="39"/>
      <c r="D409" s="39"/>
      <c r="E409" s="39"/>
      <c r="F409" s="39"/>
      <c r="G409" s="39"/>
      <c r="H409" s="39"/>
      <c r="I409" s="39"/>
    </row>
    <row r="410" spans="2:9">
      <c r="B410" s="39" t="s">
        <v>23</v>
      </c>
      <c r="C410" s="39"/>
      <c r="D410" s="39"/>
      <c r="E410" s="39"/>
      <c r="F410" s="39"/>
      <c r="G410" s="39"/>
      <c r="H410" s="39"/>
      <c r="I410" s="39"/>
    </row>
    <row r="411" spans="2:9">
      <c r="B411" s="39"/>
      <c r="C411" s="39"/>
      <c r="D411" s="39"/>
      <c r="E411" s="39"/>
      <c r="F411" s="39"/>
      <c r="G411" s="39" t="s">
        <v>61</v>
      </c>
      <c r="H411" s="39"/>
      <c r="I411" s="39"/>
    </row>
    <row r="412" spans="2:9">
      <c r="B412" s="39"/>
      <c r="C412" s="39"/>
      <c r="D412" s="39"/>
      <c r="E412" s="39"/>
      <c r="F412" s="39"/>
      <c r="G412" s="39"/>
      <c r="H412" s="39"/>
      <c r="I412" s="39"/>
    </row>
    <row r="413" spans="2:9">
      <c r="B413" s="39" t="s">
        <v>62</v>
      </c>
      <c r="C413" s="39"/>
      <c r="D413" s="39"/>
      <c r="E413" s="39"/>
      <c r="F413" s="39"/>
      <c r="G413" s="39"/>
      <c r="H413" s="39"/>
      <c r="I413" s="39"/>
    </row>
    <row r="414" spans="2:9">
      <c r="B414" s="39"/>
      <c r="C414" s="39"/>
      <c r="D414" s="39"/>
      <c r="E414" s="39"/>
      <c r="F414" s="39"/>
      <c r="G414" s="39"/>
      <c r="H414" s="39"/>
      <c r="I414" s="39"/>
    </row>
    <row r="415" spans="2:9">
      <c r="B415" s="39"/>
      <c r="C415" s="39"/>
      <c r="D415" s="39"/>
      <c r="E415" s="39"/>
      <c r="F415" s="39"/>
      <c r="G415" s="39"/>
      <c r="H415" s="39"/>
      <c r="I415" s="39"/>
    </row>
    <row r="416" spans="2:9">
      <c r="B416" s="39"/>
      <c r="C416" s="39"/>
      <c r="D416" s="39"/>
      <c r="E416" s="39"/>
      <c r="F416" s="39"/>
      <c r="G416" s="39"/>
      <c r="H416" s="39"/>
      <c r="I416" s="39"/>
    </row>
    <row r="417" spans="2:9">
      <c r="B417" s="39" t="s">
        <v>63</v>
      </c>
      <c r="C417" s="39"/>
      <c r="D417" s="39"/>
      <c r="E417" s="39"/>
      <c r="F417" s="39"/>
      <c r="G417" s="39"/>
      <c r="H417" s="39"/>
      <c r="I417" s="39"/>
    </row>
    <row r="418" spans="2:9">
      <c r="B418" s="39" t="s">
        <v>73</v>
      </c>
      <c r="C418" s="39"/>
      <c r="D418" s="39"/>
      <c r="E418" s="39"/>
      <c r="F418" s="39"/>
      <c r="G418" s="39"/>
      <c r="H418" s="39"/>
      <c r="I418" s="39"/>
    </row>
    <row r="421" spans="2:9">
      <c r="B421" s="181" t="s">
        <v>31</v>
      </c>
      <c r="C421" s="181"/>
      <c r="D421" s="181"/>
      <c r="E421" s="181"/>
      <c r="F421" s="181"/>
      <c r="G421" s="181"/>
      <c r="H421" s="181"/>
      <c r="I421" s="181"/>
    </row>
    <row r="422" spans="2:9">
      <c r="B422" s="39"/>
      <c r="C422" s="39"/>
      <c r="D422" s="39"/>
      <c r="E422" s="39"/>
      <c r="F422" s="39"/>
      <c r="G422" s="39"/>
      <c r="H422" s="39"/>
      <c r="I422" s="39"/>
    </row>
    <row r="423" spans="2:9">
      <c r="B423" s="39" t="s">
        <v>32</v>
      </c>
      <c r="C423" s="132">
        <f>'PRESUPUESTO OFICIAL'!C17</f>
        <v>3.2</v>
      </c>
      <c r="D423" s="39" t="s">
        <v>13</v>
      </c>
      <c r="E423" s="39"/>
      <c r="F423" s="39"/>
      <c r="G423" s="39"/>
      <c r="H423" s="39" t="s">
        <v>33</v>
      </c>
      <c r="I423" s="39" t="s">
        <v>4</v>
      </c>
    </row>
    <row r="424" spans="2:9">
      <c r="B424" s="39"/>
      <c r="C424" s="39"/>
      <c r="D424" s="39"/>
      <c r="E424" s="39"/>
      <c r="F424" s="39"/>
      <c r="G424" s="39"/>
      <c r="H424" s="39"/>
      <c r="I424" s="39"/>
    </row>
    <row r="425" spans="2:9">
      <c r="B425" s="39" t="s">
        <v>34</v>
      </c>
      <c r="C425" s="39"/>
      <c r="D425" s="39"/>
      <c r="E425" s="39"/>
      <c r="F425" s="39"/>
      <c r="G425" s="39"/>
      <c r="H425" s="39"/>
      <c r="I425" s="39"/>
    </row>
    <row r="426" spans="2:9">
      <c r="B426" s="39" t="s">
        <v>35</v>
      </c>
      <c r="C426" s="39"/>
      <c r="D426" s="39"/>
      <c r="E426" s="39"/>
      <c r="F426" s="39" t="s">
        <v>36</v>
      </c>
      <c r="G426" s="39" t="s">
        <v>37</v>
      </c>
      <c r="H426" s="39" t="s">
        <v>38</v>
      </c>
      <c r="I426" s="39" t="s">
        <v>39</v>
      </c>
    </row>
    <row r="427" spans="2:9">
      <c r="B427" s="39" t="s">
        <v>82</v>
      </c>
      <c r="C427" s="39"/>
      <c r="D427" s="39"/>
      <c r="E427" s="39"/>
      <c r="F427" s="39" t="s">
        <v>83</v>
      </c>
      <c r="G427" s="39">
        <v>1.05</v>
      </c>
      <c r="H427" s="39">
        <v>50000</v>
      </c>
      <c r="I427" s="39">
        <f>G427*H427</f>
        <v>52500</v>
      </c>
    </row>
    <row r="428" spans="2:9">
      <c r="B428" s="39" t="s">
        <v>84</v>
      </c>
      <c r="C428" s="39"/>
      <c r="D428" s="39"/>
      <c r="E428" s="39"/>
      <c r="F428" s="39" t="s">
        <v>85</v>
      </c>
      <c r="G428" s="39">
        <v>5</v>
      </c>
      <c r="H428" s="39">
        <v>1790.95</v>
      </c>
      <c r="I428" s="39">
        <v>8954.75</v>
      </c>
    </row>
    <row r="429" spans="2:9">
      <c r="B429" s="39" t="s">
        <v>86</v>
      </c>
      <c r="C429" s="39"/>
      <c r="D429" s="39"/>
      <c r="E429" s="39"/>
      <c r="F429" s="39" t="s">
        <v>87</v>
      </c>
      <c r="G429" s="39">
        <v>0.2</v>
      </c>
      <c r="H429" s="39">
        <v>9880</v>
      </c>
      <c r="I429" s="39">
        <v>1976</v>
      </c>
    </row>
    <row r="430" spans="2:9">
      <c r="B430" s="39"/>
      <c r="C430" s="39"/>
      <c r="D430" s="39"/>
      <c r="E430" s="39"/>
      <c r="F430" s="39"/>
      <c r="G430" s="39"/>
      <c r="H430" s="39"/>
      <c r="I430" s="39"/>
    </row>
    <row r="431" spans="2:9">
      <c r="B431" s="39"/>
      <c r="C431" s="39"/>
      <c r="D431" s="39"/>
      <c r="E431" s="39"/>
      <c r="F431" s="39"/>
      <c r="G431" s="39"/>
      <c r="H431" s="39"/>
      <c r="I431" s="39"/>
    </row>
    <row r="432" spans="2:9">
      <c r="B432" s="39"/>
      <c r="C432" s="39"/>
      <c r="D432" s="39"/>
      <c r="E432" s="39"/>
      <c r="F432" s="39"/>
      <c r="G432" s="39"/>
      <c r="H432" s="39"/>
      <c r="I432" s="39"/>
    </row>
    <row r="433" spans="2:9">
      <c r="B433" s="39"/>
      <c r="C433" s="39"/>
      <c r="D433" s="39"/>
      <c r="E433" s="39"/>
      <c r="F433" s="39"/>
      <c r="G433" s="39"/>
      <c r="H433" s="39"/>
      <c r="I433" s="39"/>
    </row>
    <row r="434" spans="2:9">
      <c r="B434" s="39"/>
      <c r="C434" s="39"/>
      <c r="D434" s="39"/>
      <c r="E434" s="39"/>
      <c r="F434" s="39"/>
      <c r="G434" s="39"/>
      <c r="H434" s="39" t="s">
        <v>40</v>
      </c>
      <c r="I434" s="39">
        <f>SUM(I427:I429)</f>
        <v>63430.75</v>
      </c>
    </row>
    <row r="435" spans="2:9">
      <c r="B435" s="39"/>
      <c r="C435" s="39"/>
      <c r="D435" s="39"/>
      <c r="E435" s="39"/>
      <c r="F435" s="39"/>
      <c r="G435" s="39"/>
      <c r="H435" s="39"/>
      <c r="I435" s="39"/>
    </row>
    <row r="436" spans="2:9">
      <c r="B436" s="39" t="s">
        <v>41</v>
      </c>
      <c r="C436" s="39"/>
      <c r="D436" s="39"/>
      <c r="E436" s="39"/>
      <c r="F436" s="39"/>
      <c r="G436" s="39"/>
      <c r="H436" s="39"/>
      <c r="I436" s="39"/>
    </row>
    <row r="437" spans="2:9">
      <c r="B437" s="39" t="s">
        <v>35</v>
      </c>
      <c r="C437" s="39"/>
      <c r="D437" s="39"/>
      <c r="E437" s="39"/>
      <c r="F437" s="39" t="s">
        <v>36</v>
      </c>
      <c r="G437" s="39" t="s">
        <v>42</v>
      </c>
      <c r="H437" s="39" t="s">
        <v>38</v>
      </c>
      <c r="I437" s="39" t="s">
        <v>39</v>
      </c>
    </row>
    <row r="438" spans="2:9">
      <c r="B438" s="39" t="s">
        <v>70</v>
      </c>
      <c r="C438" s="39"/>
      <c r="D438" s="39"/>
      <c r="E438" s="39"/>
      <c r="F438" s="39" t="s">
        <v>44</v>
      </c>
      <c r="G438" s="39">
        <v>0.05</v>
      </c>
      <c r="H438" s="39">
        <v>20084.5333333333</v>
      </c>
      <c r="I438" s="39">
        <v>1004.22666666667</v>
      </c>
    </row>
    <row r="439" spans="2:9">
      <c r="B439" s="39"/>
      <c r="C439" s="39"/>
      <c r="D439" s="39"/>
      <c r="E439" s="39"/>
      <c r="F439" s="39"/>
      <c r="G439" s="39"/>
      <c r="H439" s="39"/>
      <c r="I439" s="39"/>
    </row>
    <row r="440" spans="2:9">
      <c r="B440" s="39"/>
      <c r="C440" s="39"/>
      <c r="D440" s="39"/>
      <c r="E440" s="39"/>
      <c r="F440" s="39"/>
      <c r="G440" s="39"/>
      <c r="H440" s="39"/>
      <c r="I440" s="39"/>
    </row>
    <row r="441" spans="2:9">
      <c r="B441" s="39"/>
      <c r="C441" s="39"/>
      <c r="D441" s="39"/>
      <c r="E441" s="39"/>
      <c r="F441" s="39"/>
      <c r="G441" s="39"/>
      <c r="H441" s="39"/>
      <c r="I441" s="39"/>
    </row>
    <row r="442" spans="2:9">
      <c r="B442" s="39"/>
      <c r="C442" s="39"/>
      <c r="D442" s="39"/>
      <c r="E442" s="39"/>
      <c r="F442" s="39"/>
      <c r="G442" s="39"/>
      <c r="H442" s="39"/>
      <c r="I442" s="39"/>
    </row>
    <row r="443" spans="2:9">
      <c r="B443" s="39"/>
      <c r="C443" s="39"/>
      <c r="D443" s="39"/>
      <c r="E443" s="39"/>
      <c r="F443" s="39"/>
      <c r="G443" s="39"/>
      <c r="H443" s="39" t="s">
        <v>40</v>
      </c>
      <c r="I443" s="39">
        <v>1004.22666666667</v>
      </c>
    </row>
    <row r="444" spans="2:9">
      <c r="B444" s="39"/>
      <c r="C444" s="39"/>
      <c r="D444" s="39"/>
      <c r="E444" s="39"/>
      <c r="F444" s="39"/>
      <c r="G444" s="39"/>
      <c r="H444" s="39"/>
      <c r="I444" s="39"/>
    </row>
    <row r="445" spans="2:9">
      <c r="B445" s="39" t="s">
        <v>47</v>
      </c>
      <c r="C445" s="39"/>
      <c r="D445" s="39"/>
      <c r="E445" s="39"/>
      <c r="F445" s="39"/>
      <c r="G445" s="39"/>
      <c r="H445" s="39"/>
      <c r="I445" s="39"/>
    </row>
    <row r="446" spans="2:9">
      <c r="B446" s="39" t="s">
        <v>35</v>
      </c>
      <c r="C446" s="39"/>
      <c r="D446" s="39"/>
      <c r="E446" s="39"/>
      <c r="F446" s="39" t="s">
        <v>36</v>
      </c>
      <c r="G446" s="39" t="s">
        <v>42</v>
      </c>
      <c r="H446" s="39" t="s">
        <v>38</v>
      </c>
      <c r="I446" s="39" t="s">
        <v>39</v>
      </c>
    </row>
    <row r="447" spans="2:9">
      <c r="B447" s="39"/>
      <c r="C447" s="39"/>
      <c r="D447" s="39"/>
      <c r="E447" s="39"/>
      <c r="F447" s="39"/>
      <c r="G447" s="39"/>
      <c r="H447" s="39"/>
      <c r="I447" s="39"/>
    </row>
    <row r="448" spans="2:9">
      <c r="B448" s="39"/>
      <c r="C448" s="39"/>
      <c r="D448" s="39"/>
      <c r="E448" s="39"/>
      <c r="F448" s="39"/>
      <c r="G448" s="39"/>
      <c r="H448" s="39"/>
      <c r="I448" s="39"/>
    </row>
    <row r="449" spans="2:9">
      <c r="B449" s="39"/>
      <c r="C449" s="39"/>
      <c r="D449" s="39"/>
      <c r="E449" s="39"/>
      <c r="F449" s="39"/>
      <c r="G449" s="39"/>
      <c r="H449" s="39"/>
      <c r="I449" s="39"/>
    </row>
    <row r="450" spans="2:9">
      <c r="B450" s="39"/>
      <c r="C450" s="39"/>
      <c r="D450" s="39"/>
      <c r="E450" s="39"/>
      <c r="F450" s="39"/>
      <c r="G450" s="39"/>
      <c r="H450" s="39"/>
      <c r="I450" s="39"/>
    </row>
    <row r="451" spans="2:9">
      <c r="B451" s="39"/>
      <c r="C451" s="39"/>
      <c r="D451" s="39"/>
      <c r="E451" s="39"/>
      <c r="F451" s="39"/>
      <c r="G451" s="39"/>
      <c r="H451" s="39" t="s">
        <v>40</v>
      </c>
      <c r="I451" s="39">
        <v>0</v>
      </c>
    </row>
    <row r="452" spans="2:9">
      <c r="B452" s="39"/>
      <c r="C452" s="39"/>
      <c r="D452" s="39"/>
      <c r="E452" s="39"/>
      <c r="F452" s="39"/>
      <c r="G452" s="39"/>
      <c r="H452" s="39"/>
      <c r="I452" s="39"/>
    </row>
    <row r="453" spans="2:9">
      <c r="B453" s="39" t="s">
        <v>49</v>
      </c>
      <c r="C453" s="39"/>
      <c r="D453" s="39"/>
      <c r="E453" s="39"/>
      <c r="F453" s="39"/>
      <c r="G453" s="39"/>
      <c r="H453" s="39"/>
      <c r="I453" s="39"/>
    </row>
    <row r="454" spans="2:9">
      <c r="B454" s="39" t="s">
        <v>50</v>
      </c>
      <c r="C454" s="39" t="s">
        <v>35</v>
      </c>
      <c r="D454" s="39" t="s">
        <v>36</v>
      </c>
      <c r="E454" s="39" t="s">
        <v>38</v>
      </c>
      <c r="F454" s="39" t="s">
        <v>51</v>
      </c>
      <c r="G454" s="39" t="s">
        <v>52</v>
      </c>
      <c r="H454" s="39" t="s">
        <v>42</v>
      </c>
      <c r="I454" s="39" t="s">
        <v>39</v>
      </c>
    </row>
    <row r="455" spans="2:9">
      <c r="B455" s="39"/>
      <c r="C455" s="39" t="s">
        <v>77</v>
      </c>
      <c r="D455" s="39" t="s">
        <v>54</v>
      </c>
      <c r="E455" s="39">
        <v>172200</v>
      </c>
      <c r="F455" s="39">
        <v>1.66</v>
      </c>
      <c r="G455" s="39">
        <f>E455*F455</f>
        <v>285852</v>
      </c>
      <c r="H455" s="39">
        <v>14</v>
      </c>
      <c r="I455" s="39">
        <f>G455/H455</f>
        <v>20418</v>
      </c>
    </row>
    <row r="456" spans="2:9">
      <c r="B456" s="39"/>
      <c r="C456" s="39"/>
      <c r="D456" s="39"/>
      <c r="E456" s="39"/>
      <c r="F456" s="39"/>
      <c r="G456" s="39"/>
      <c r="H456" s="39"/>
      <c r="I456" s="39"/>
    </row>
    <row r="457" spans="2:9">
      <c r="B457" s="39"/>
      <c r="C457" s="39"/>
      <c r="D457" s="39"/>
      <c r="E457" s="39"/>
      <c r="F457" s="39"/>
      <c r="G457" s="39"/>
      <c r="H457" s="39" t="s">
        <v>40</v>
      </c>
      <c r="I457" s="39">
        <f>I455</f>
        <v>20418</v>
      </c>
    </row>
    <row r="458" spans="2:9">
      <c r="B458" s="39"/>
      <c r="C458" s="39"/>
      <c r="D458" s="39"/>
      <c r="E458" s="39"/>
      <c r="F458" s="39"/>
      <c r="G458" s="39"/>
      <c r="H458" s="39"/>
      <c r="I458" s="39"/>
    </row>
    <row r="459" spans="2:9">
      <c r="B459" s="39"/>
      <c r="C459" s="39"/>
      <c r="D459" s="39"/>
      <c r="E459" s="39"/>
      <c r="F459" s="39"/>
      <c r="G459" s="39" t="s">
        <v>55</v>
      </c>
      <c r="H459" s="39"/>
      <c r="I459" s="131">
        <f>I434+I443+I451+I457</f>
        <v>84852.976666666669</v>
      </c>
    </row>
    <row r="460" spans="2:9">
      <c r="B460" s="39"/>
      <c r="C460" s="39"/>
      <c r="D460" s="39"/>
      <c r="E460" s="39"/>
      <c r="F460" s="39"/>
      <c r="G460" s="39"/>
      <c r="H460" s="39"/>
      <c r="I460" s="39"/>
    </row>
    <row r="461" spans="2:9">
      <c r="B461" s="39" t="s">
        <v>56</v>
      </c>
      <c r="C461" s="39"/>
      <c r="D461" s="39"/>
      <c r="E461" s="39"/>
      <c r="F461" s="39"/>
      <c r="G461" s="39"/>
      <c r="H461" s="39"/>
      <c r="I461" s="39"/>
    </row>
    <row r="462" spans="2:9">
      <c r="B462" s="39" t="s">
        <v>57</v>
      </c>
      <c r="C462" s="39"/>
      <c r="D462" s="39"/>
      <c r="E462" s="39"/>
      <c r="F462" s="39"/>
      <c r="G462" s="39" t="s">
        <v>58</v>
      </c>
      <c r="H462" s="39" t="s">
        <v>59</v>
      </c>
      <c r="I462" s="39"/>
    </row>
    <row r="463" spans="2:9">
      <c r="B463" s="39" t="s">
        <v>60</v>
      </c>
      <c r="C463" s="39"/>
      <c r="D463" s="39"/>
      <c r="E463" s="39"/>
      <c r="F463" s="39"/>
      <c r="G463" s="39"/>
      <c r="H463" s="39"/>
      <c r="I463" s="39"/>
    </row>
    <row r="464" spans="2:9">
      <c r="B464" s="39" t="s">
        <v>22</v>
      </c>
      <c r="C464" s="39"/>
      <c r="D464" s="39"/>
      <c r="E464" s="39"/>
      <c r="F464" s="39"/>
      <c r="G464" s="39"/>
      <c r="H464" s="39"/>
      <c r="I464" s="39"/>
    </row>
    <row r="465" spans="2:9">
      <c r="B465" s="39" t="s">
        <v>23</v>
      </c>
      <c r="C465" s="39"/>
      <c r="D465" s="39"/>
      <c r="E465" s="39"/>
      <c r="F465" s="39"/>
      <c r="G465" s="39"/>
      <c r="H465" s="39"/>
      <c r="I465" s="39"/>
    </row>
    <row r="466" spans="2:9">
      <c r="B466" s="39"/>
      <c r="C466" s="39"/>
      <c r="D466" s="39"/>
      <c r="E466" s="39"/>
      <c r="F466" s="39"/>
      <c r="G466" s="39" t="s">
        <v>61</v>
      </c>
      <c r="H466" s="39"/>
      <c r="I466" s="39"/>
    </row>
    <row r="467" spans="2:9">
      <c r="B467" s="39"/>
      <c r="C467" s="39"/>
      <c r="D467" s="39"/>
      <c r="E467" s="39"/>
      <c r="F467" s="39"/>
      <c r="G467" s="39"/>
      <c r="H467" s="39"/>
      <c r="I467" s="39"/>
    </row>
    <row r="468" spans="2:9">
      <c r="B468" s="39" t="s">
        <v>62</v>
      </c>
      <c r="C468" s="39"/>
      <c r="D468" s="39"/>
      <c r="E468" s="39"/>
      <c r="F468" s="39"/>
      <c r="G468" s="39"/>
      <c r="H468" s="39"/>
      <c r="I468" s="39"/>
    </row>
    <row r="469" spans="2:9">
      <c r="B469" s="39"/>
      <c r="C469" s="39"/>
      <c r="D469" s="39"/>
      <c r="E469" s="39"/>
      <c r="F469" s="39"/>
      <c r="G469" s="39"/>
      <c r="H469" s="39"/>
      <c r="I469" s="39"/>
    </row>
    <row r="470" spans="2:9">
      <c r="B470" s="39"/>
      <c r="C470" s="39"/>
      <c r="D470" s="39"/>
      <c r="E470" s="39"/>
      <c r="F470" s="39"/>
      <c r="G470" s="39"/>
      <c r="H470" s="39"/>
      <c r="I470" s="39"/>
    </row>
    <row r="471" spans="2:9">
      <c r="B471" s="39"/>
      <c r="C471" s="39"/>
      <c r="D471" s="39"/>
      <c r="E471" s="39"/>
      <c r="F471" s="39"/>
      <c r="G471" s="39"/>
      <c r="H471" s="39"/>
      <c r="I471" s="39"/>
    </row>
    <row r="472" spans="2:9">
      <c r="B472" s="39"/>
      <c r="C472" s="39"/>
      <c r="D472" s="39"/>
      <c r="E472" s="39"/>
      <c r="F472" s="39"/>
      <c r="G472" s="39"/>
      <c r="H472" s="39"/>
      <c r="I472" s="39"/>
    </row>
    <row r="473" spans="2:9">
      <c r="B473" s="39"/>
      <c r="C473" s="39"/>
      <c r="D473" s="39"/>
      <c r="E473" s="39"/>
      <c r="F473" s="39"/>
      <c r="G473" s="39"/>
      <c r="H473" s="39"/>
      <c r="I473" s="39"/>
    </row>
    <row r="474" spans="2:9">
      <c r="B474" s="39" t="s">
        <v>63</v>
      </c>
      <c r="C474" s="39"/>
      <c r="D474" s="39"/>
      <c r="E474" s="39"/>
      <c r="F474" s="39"/>
      <c r="G474" s="39"/>
      <c r="H474" s="39"/>
      <c r="I474" s="39"/>
    </row>
    <row r="475" spans="2:9">
      <c r="B475" s="39" t="s">
        <v>73</v>
      </c>
      <c r="C475" s="39"/>
      <c r="D475" s="39"/>
      <c r="E475" s="39"/>
      <c r="F475" s="39"/>
      <c r="G475" s="39"/>
      <c r="H475" s="39"/>
      <c r="I475" s="39"/>
    </row>
    <row r="478" spans="2:9">
      <c r="B478" s="181" t="s">
        <v>31</v>
      </c>
      <c r="C478" s="181"/>
      <c r="D478" s="181"/>
      <c r="E478" s="181"/>
      <c r="F478" s="181"/>
      <c r="G478" s="181"/>
      <c r="H478" s="181"/>
      <c r="I478" s="181"/>
    </row>
    <row r="479" spans="2:9">
      <c r="B479" s="39"/>
      <c r="C479" s="39"/>
      <c r="D479" s="39"/>
      <c r="E479" s="39"/>
      <c r="F479" s="39"/>
      <c r="G479" s="39"/>
      <c r="H479" s="39"/>
      <c r="I479" s="39"/>
    </row>
    <row r="480" spans="2:9">
      <c r="B480" s="39"/>
      <c r="C480" s="39"/>
      <c r="D480" s="39"/>
      <c r="E480" s="39"/>
      <c r="F480" s="39"/>
      <c r="G480" s="39"/>
      <c r="H480" s="39"/>
      <c r="I480" s="39"/>
    </row>
    <row r="481" spans="2:9">
      <c r="B481" s="39" t="s">
        <v>32</v>
      </c>
      <c r="C481" s="132">
        <f>'PRESUPUESTO OFICIAL'!C18</f>
        <v>3.3</v>
      </c>
      <c r="D481" s="39" t="str">
        <f>'PRESUPUESTO OFICIAL'!D18</f>
        <v xml:space="preserve">Alistado de muro ceramica muros y meson </v>
      </c>
      <c r="E481" s="39"/>
      <c r="F481" s="39"/>
      <c r="G481" s="39"/>
      <c r="H481" s="39" t="s">
        <v>33</v>
      </c>
      <c r="I481" s="39" t="s">
        <v>4</v>
      </c>
    </row>
    <row r="482" spans="2:9">
      <c r="B482" s="39"/>
      <c r="C482" s="39"/>
      <c r="D482" s="39"/>
      <c r="E482" s="39"/>
      <c r="F482" s="39"/>
      <c r="G482" s="39"/>
      <c r="H482" s="39"/>
      <c r="I482" s="39"/>
    </row>
    <row r="483" spans="2:9">
      <c r="B483" s="39" t="s">
        <v>34</v>
      </c>
      <c r="C483" s="39"/>
      <c r="D483" s="39"/>
      <c r="E483" s="39"/>
      <c r="F483" s="39"/>
      <c r="G483" s="39"/>
      <c r="H483" s="39"/>
      <c r="I483" s="39"/>
    </row>
    <row r="484" spans="2:9">
      <c r="B484" s="39" t="s">
        <v>35</v>
      </c>
      <c r="C484" s="39"/>
      <c r="D484" s="39"/>
      <c r="E484" s="39"/>
      <c r="F484" s="39" t="s">
        <v>36</v>
      </c>
      <c r="G484" s="39" t="s">
        <v>37</v>
      </c>
      <c r="H484" s="39" t="s">
        <v>38</v>
      </c>
      <c r="I484" s="39" t="s">
        <v>39</v>
      </c>
    </row>
    <row r="485" spans="2:9">
      <c r="B485" s="39" t="s">
        <v>78</v>
      </c>
      <c r="C485" s="39"/>
      <c r="D485" s="39"/>
      <c r="E485" s="39"/>
      <c r="F485" s="39" t="s">
        <v>8</v>
      </c>
      <c r="G485" s="39">
        <v>0.02</v>
      </c>
      <c r="H485" s="39">
        <v>473329</v>
      </c>
      <c r="I485" s="39">
        <f>G485*H485</f>
        <v>9466.58</v>
      </c>
    </row>
    <row r="486" spans="2:9">
      <c r="B486" s="39" t="s">
        <v>79</v>
      </c>
      <c r="C486" s="39"/>
      <c r="D486" s="39"/>
      <c r="E486" s="39"/>
      <c r="F486" s="39" t="s">
        <v>80</v>
      </c>
      <c r="G486" s="39"/>
      <c r="H486" s="39"/>
      <c r="I486" s="39">
        <v>253.9974</v>
      </c>
    </row>
    <row r="487" spans="2:9">
      <c r="B487" s="39"/>
      <c r="C487" s="39"/>
      <c r="D487" s="39"/>
      <c r="E487" s="39"/>
      <c r="F487" s="39"/>
      <c r="G487" s="39"/>
      <c r="H487" s="39"/>
      <c r="I487" s="39"/>
    </row>
    <row r="488" spans="2:9">
      <c r="B488" s="39"/>
      <c r="C488" s="39"/>
      <c r="D488" s="39"/>
      <c r="E488" s="39"/>
      <c r="F488" s="39"/>
      <c r="G488" s="39"/>
      <c r="H488" s="39"/>
      <c r="I488" s="39"/>
    </row>
    <row r="489" spans="2:9">
      <c r="B489" s="39"/>
      <c r="C489" s="39"/>
      <c r="D489" s="39"/>
      <c r="E489" s="39"/>
      <c r="F489" s="39"/>
      <c r="G489" s="39"/>
      <c r="H489" s="39"/>
      <c r="I489" s="39"/>
    </row>
    <row r="490" spans="2:9">
      <c r="B490" s="39"/>
      <c r="C490" s="39"/>
      <c r="D490" s="39"/>
      <c r="E490" s="39"/>
      <c r="F490" s="39"/>
      <c r="G490" s="39"/>
      <c r="H490" s="39"/>
      <c r="I490" s="39"/>
    </row>
    <row r="491" spans="2:9">
      <c r="B491" s="39"/>
      <c r="C491" s="39"/>
      <c r="D491" s="39"/>
      <c r="E491" s="39"/>
      <c r="F491" s="39"/>
      <c r="G491" s="39"/>
      <c r="H491" s="39"/>
      <c r="I491" s="39"/>
    </row>
    <row r="492" spans="2:9">
      <c r="B492" s="39"/>
      <c r="C492" s="39"/>
      <c r="D492" s="39"/>
      <c r="E492" s="39"/>
      <c r="F492" s="39"/>
      <c r="G492" s="39"/>
      <c r="H492" s="39" t="s">
        <v>40</v>
      </c>
      <c r="I492" s="39">
        <f>SUM(I485:I486)</f>
        <v>9720.5774000000001</v>
      </c>
    </row>
    <row r="493" spans="2:9">
      <c r="B493" s="39"/>
      <c r="C493" s="39"/>
      <c r="D493" s="39"/>
      <c r="E493" s="39"/>
      <c r="F493" s="39"/>
      <c r="G493" s="39"/>
      <c r="H493" s="39"/>
      <c r="I493" s="39"/>
    </row>
    <row r="494" spans="2:9">
      <c r="B494" s="39" t="s">
        <v>41</v>
      </c>
      <c r="C494" s="39"/>
      <c r="D494" s="39"/>
      <c r="E494" s="39"/>
      <c r="F494" s="39"/>
      <c r="G494" s="39"/>
      <c r="H494" s="39"/>
      <c r="I494" s="39"/>
    </row>
    <row r="495" spans="2:9">
      <c r="B495" s="39" t="s">
        <v>35</v>
      </c>
      <c r="C495" s="39"/>
      <c r="D495" s="39"/>
      <c r="E495" s="39"/>
      <c r="F495" s="39" t="s">
        <v>36</v>
      </c>
      <c r="G495" s="39" t="s">
        <v>42</v>
      </c>
      <c r="H495" s="39" t="s">
        <v>38</v>
      </c>
      <c r="I495" s="39" t="s">
        <v>39</v>
      </c>
    </row>
    <row r="496" spans="2:9">
      <c r="B496" s="39" t="s">
        <v>70</v>
      </c>
      <c r="C496" s="39"/>
      <c r="D496" s="39"/>
      <c r="E496" s="39"/>
      <c r="F496" s="39" t="s">
        <v>81</v>
      </c>
      <c r="G496" s="39">
        <v>0.05</v>
      </c>
      <c r="H496" s="39">
        <v>8720.5774000000001</v>
      </c>
      <c r="I496" s="39">
        <v>436.02886999999998</v>
      </c>
    </row>
    <row r="497" spans="2:9">
      <c r="B497" s="39"/>
      <c r="C497" s="39"/>
      <c r="D497" s="39"/>
      <c r="E497" s="39"/>
      <c r="F497" s="39"/>
      <c r="G497" s="39"/>
      <c r="H497" s="39"/>
      <c r="I497" s="39"/>
    </row>
    <row r="498" spans="2:9">
      <c r="B498" s="39"/>
      <c r="C498" s="39"/>
      <c r="D498" s="39"/>
      <c r="E498" s="39"/>
      <c r="F498" s="39"/>
      <c r="G498" s="39"/>
      <c r="H498" s="39"/>
      <c r="I498" s="39"/>
    </row>
    <row r="499" spans="2:9">
      <c r="B499" s="39"/>
      <c r="C499" s="39"/>
      <c r="D499" s="39"/>
      <c r="E499" s="39"/>
      <c r="F499" s="39"/>
      <c r="G499" s="39"/>
      <c r="H499" s="39" t="s">
        <v>40</v>
      </c>
      <c r="I499" s="39">
        <v>436.02886999999998</v>
      </c>
    </row>
    <row r="500" spans="2:9">
      <c r="B500" s="39"/>
      <c r="C500" s="39"/>
      <c r="D500" s="39"/>
      <c r="E500" s="39"/>
      <c r="F500" s="39"/>
      <c r="G500" s="39"/>
      <c r="H500" s="39"/>
      <c r="I500" s="39"/>
    </row>
    <row r="501" spans="2:9">
      <c r="B501" s="39" t="s">
        <v>47</v>
      </c>
      <c r="C501" s="39"/>
      <c r="D501" s="39"/>
      <c r="E501" s="39"/>
      <c r="F501" s="39"/>
      <c r="G501" s="39"/>
      <c r="H501" s="39"/>
      <c r="I501" s="39"/>
    </row>
    <row r="502" spans="2:9">
      <c r="B502" s="39" t="s">
        <v>35</v>
      </c>
      <c r="C502" s="39"/>
      <c r="D502" s="39"/>
      <c r="E502" s="39"/>
      <c r="F502" s="39" t="s">
        <v>36</v>
      </c>
      <c r="G502" s="39" t="s">
        <v>42</v>
      </c>
      <c r="H502" s="39" t="s">
        <v>38</v>
      </c>
      <c r="I502" s="39" t="s">
        <v>39</v>
      </c>
    </row>
    <row r="503" spans="2:9">
      <c r="B503" s="39"/>
      <c r="C503" s="39"/>
      <c r="D503" s="39"/>
      <c r="E503" s="39"/>
      <c r="F503" s="39"/>
      <c r="G503" s="39"/>
      <c r="H503" s="39"/>
      <c r="I503" s="39"/>
    </row>
    <row r="504" spans="2:9">
      <c r="B504" s="39"/>
      <c r="C504" s="39"/>
      <c r="D504" s="39"/>
      <c r="E504" s="39"/>
      <c r="F504" s="39"/>
      <c r="G504" s="39"/>
      <c r="H504" s="39"/>
      <c r="I504" s="39"/>
    </row>
    <row r="505" spans="2:9">
      <c r="B505" s="39"/>
      <c r="C505" s="39"/>
      <c r="D505" s="39"/>
      <c r="E505" s="39"/>
      <c r="F505" s="39"/>
      <c r="G505" s="39"/>
      <c r="H505" s="39"/>
      <c r="I505" s="39"/>
    </row>
    <row r="506" spans="2:9">
      <c r="B506" s="39"/>
      <c r="C506" s="39"/>
      <c r="D506" s="39"/>
      <c r="E506" s="39"/>
      <c r="F506" s="39"/>
      <c r="G506" s="39"/>
      <c r="H506" s="39" t="s">
        <v>40</v>
      </c>
      <c r="I506" s="39">
        <v>0</v>
      </c>
    </row>
    <row r="507" spans="2:9">
      <c r="B507" s="39"/>
      <c r="C507" s="39"/>
      <c r="D507" s="39"/>
      <c r="E507" s="39"/>
      <c r="F507" s="39"/>
      <c r="G507" s="39"/>
      <c r="H507" s="39"/>
      <c r="I507" s="39"/>
    </row>
    <row r="508" spans="2:9">
      <c r="B508" s="39" t="s">
        <v>49</v>
      </c>
      <c r="C508" s="39"/>
      <c r="D508" s="39"/>
      <c r="E508" s="39"/>
      <c r="F508" s="39"/>
      <c r="G508" s="39"/>
      <c r="H508" s="39"/>
      <c r="I508" s="39"/>
    </row>
    <row r="509" spans="2:9">
      <c r="B509" s="39" t="s">
        <v>50</v>
      </c>
      <c r="C509" s="39" t="s">
        <v>35</v>
      </c>
      <c r="D509" s="39" t="s">
        <v>36</v>
      </c>
      <c r="E509" s="39" t="s">
        <v>38</v>
      </c>
      <c r="F509" s="39" t="s">
        <v>51</v>
      </c>
      <c r="G509" s="39" t="s">
        <v>52</v>
      </c>
      <c r="H509" s="39" t="s">
        <v>42</v>
      </c>
      <c r="I509" s="39" t="s">
        <v>39</v>
      </c>
    </row>
    <row r="510" spans="2:9">
      <c r="B510" s="39">
        <v>1</v>
      </c>
      <c r="C510" s="39" t="s">
        <v>72</v>
      </c>
      <c r="D510" s="39" t="s">
        <v>54</v>
      </c>
      <c r="E510" s="39">
        <v>246000</v>
      </c>
      <c r="F510" s="39">
        <v>1.66</v>
      </c>
      <c r="G510" s="39">
        <f>E510*F510</f>
        <v>408360</v>
      </c>
      <c r="H510" s="39">
        <v>13</v>
      </c>
      <c r="I510" s="157">
        <f>G510/H510</f>
        <v>31412.307692307691</v>
      </c>
    </row>
    <row r="511" spans="2:9">
      <c r="B511" s="39"/>
      <c r="C511" s="39"/>
      <c r="D511" s="39"/>
      <c r="E511" s="39"/>
      <c r="F511" s="39"/>
      <c r="G511" s="39"/>
      <c r="H511" s="39"/>
      <c r="I511" s="39"/>
    </row>
    <row r="512" spans="2:9">
      <c r="B512" s="39"/>
      <c r="C512" s="39"/>
      <c r="D512" s="39"/>
      <c r="E512" s="39"/>
      <c r="F512" s="39"/>
      <c r="G512" s="39"/>
      <c r="H512" s="39" t="s">
        <v>40</v>
      </c>
      <c r="I512" s="157">
        <f>I510</f>
        <v>31412.307692307691</v>
      </c>
    </row>
    <row r="513" spans="2:9">
      <c r="B513" s="39"/>
      <c r="C513" s="39"/>
      <c r="D513" s="39"/>
      <c r="E513" s="39"/>
      <c r="F513" s="39"/>
      <c r="G513" s="39"/>
      <c r="H513" s="39"/>
      <c r="I513" s="39"/>
    </row>
    <row r="514" spans="2:9">
      <c r="B514" s="39"/>
      <c r="C514" s="39"/>
      <c r="D514" s="39"/>
      <c r="E514" s="39"/>
      <c r="F514" s="39"/>
      <c r="G514" s="39" t="s">
        <v>55</v>
      </c>
      <c r="H514" s="39"/>
      <c r="I514" s="131">
        <f>I492+I499+I506+I512</f>
        <v>41568.913962307692</v>
      </c>
    </row>
    <row r="515" spans="2:9">
      <c r="B515" s="39"/>
      <c r="C515" s="39"/>
      <c r="D515" s="39"/>
      <c r="E515" s="39"/>
      <c r="F515" s="39"/>
      <c r="G515" s="39"/>
      <c r="H515" s="39"/>
      <c r="I515" s="39"/>
    </row>
    <row r="516" spans="2:9">
      <c r="B516" s="39" t="s">
        <v>56</v>
      </c>
      <c r="C516" s="39"/>
      <c r="D516" s="39"/>
      <c r="E516" s="39"/>
      <c r="F516" s="39"/>
      <c r="G516" s="39"/>
      <c r="H516" s="39"/>
      <c r="I516" s="39"/>
    </row>
    <row r="517" spans="2:9">
      <c r="B517" s="39" t="s">
        <v>57</v>
      </c>
      <c r="C517" s="39"/>
      <c r="D517" s="39"/>
      <c r="E517" s="39"/>
      <c r="F517" s="39"/>
      <c r="G517" s="39" t="s">
        <v>58</v>
      </c>
      <c r="H517" s="39" t="s">
        <v>59</v>
      </c>
      <c r="I517" s="39"/>
    </row>
    <row r="518" spans="2:9">
      <c r="B518" s="39" t="s">
        <v>60</v>
      </c>
      <c r="C518" s="39"/>
      <c r="D518" s="39"/>
      <c r="E518" s="39"/>
      <c r="F518" s="39"/>
      <c r="G518" s="39"/>
      <c r="H518" s="39"/>
      <c r="I518" s="39"/>
    </row>
    <row r="519" spans="2:9">
      <c r="B519" s="39" t="s">
        <v>22</v>
      </c>
      <c r="C519" s="39"/>
      <c r="D519" s="39"/>
      <c r="E519" s="39"/>
      <c r="F519" s="39"/>
      <c r="G519" s="39"/>
      <c r="H519" s="39"/>
      <c r="I519" s="39"/>
    </row>
    <row r="520" spans="2:9">
      <c r="B520" s="39" t="s">
        <v>23</v>
      </c>
      <c r="C520" s="39"/>
      <c r="D520" s="39"/>
      <c r="E520" s="39"/>
      <c r="F520" s="39"/>
      <c r="G520" s="39"/>
      <c r="H520" s="39"/>
      <c r="I520" s="39"/>
    </row>
    <row r="521" spans="2:9">
      <c r="B521" s="39"/>
      <c r="C521" s="39"/>
      <c r="D521" s="39"/>
      <c r="E521" s="39"/>
      <c r="F521" s="39"/>
      <c r="G521" s="39" t="s">
        <v>61</v>
      </c>
      <c r="H521" s="39"/>
      <c r="I521" s="39"/>
    </row>
    <row r="522" spans="2:9">
      <c r="B522" s="39"/>
      <c r="C522" s="39"/>
      <c r="D522" s="39"/>
      <c r="E522" s="39"/>
      <c r="F522" s="39"/>
      <c r="G522" s="39"/>
      <c r="H522" s="39"/>
      <c r="I522" s="39"/>
    </row>
    <row r="523" spans="2:9">
      <c r="B523" s="39" t="s">
        <v>62</v>
      </c>
      <c r="C523" s="39"/>
      <c r="D523" s="39"/>
      <c r="E523" s="39"/>
      <c r="F523" s="39"/>
      <c r="G523" s="39"/>
      <c r="H523" s="39"/>
      <c r="I523" s="39"/>
    </row>
    <row r="524" spans="2:9">
      <c r="B524" s="39"/>
      <c r="C524" s="39"/>
      <c r="D524" s="39"/>
      <c r="E524" s="39"/>
      <c r="F524" s="39"/>
      <c r="G524" s="39"/>
      <c r="H524" s="39"/>
      <c r="I524" s="39"/>
    </row>
    <row r="525" spans="2:9">
      <c r="B525" s="39"/>
      <c r="C525" s="39"/>
      <c r="D525" s="39"/>
      <c r="E525" s="39"/>
      <c r="F525" s="39"/>
      <c r="G525" s="39"/>
      <c r="H525" s="39"/>
      <c r="I525" s="39"/>
    </row>
    <row r="526" spans="2:9">
      <c r="B526" s="39"/>
      <c r="C526" s="39"/>
      <c r="D526" s="39"/>
      <c r="E526" s="39"/>
      <c r="F526" s="39"/>
      <c r="G526" s="39"/>
      <c r="H526" s="39"/>
      <c r="I526" s="39"/>
    </row>
    <row r="527" spans="2:9">
      <c r="B527" s="39" t="s">
        <v>63</v>
      </c>
      <c r="C527" s="39"/>
      <c r="D527" s="39"/>
      <c r="E527" s="39"/>
      <c r="F527" s="39"/>
      <c r="G527" s="39"/>
      <c r="H527" s="39"/>
      <c r="I527" s="39"/>
    </row>
    <row r="528" spans="2:9">
      <c r="B528" s="39" t="s">
        <v>73</v>
      </c>
      <c r="C528" s="39"/>
      <c r="D528" s="39"/>
      <c r="E528" s="39"/>
      <c r="F528" s="39"/>
      <c r="G528" s="39"/>
      <c r="H528" s="39"/>
      <c r="I528" s="39"/>
    </row>
    <row r="531" spans="2:9">
      <c r="B531" s="181" t="s">
        <v>31</v>
      </c>
      <c r="C531" s="181"/>
      <c r="D531" s="181"/>
      <c r="E531" s="181"/>
      <c r="F531" s="181"/>
      <c r="G531" s="181"/>
      <c r="H531" s="181"/>
      <c r="I531" s="181"/>
    </row>
    <row r="532" spans="2:9">
      <c r="B532" s="39"/>
      <c r="C532" s="39"/>
      <c r="D532" s="39"/>
      <c r="E532" s="39"/>
      <c r="F532" s="39"/>
      <c r="G532" s="39"/>
      <c r="H532" s="39"/>
      <c r="I532" s="39"/>
    </row>
    <row r="533" spans="2:9">
      <c r="B533" s="39"/>
      <c r="C533" s="39"/>
      <c r="D533" s="39"/>
      <c r="E533" s="39"/>
      <c r="F533" s="39"/>
      <c r="G533" s="39"/>
      <c r="H533" s="39"/>
      <c r="I533" s="39"/>
    </row>
    <row r="534" spans="2:9">
      <c r="B534" s="39"/>
      <c r="C534" s="39"/>
      <c r="D534" s="39"/>
      <c r="E534" s="39"/>
      <c r="F534" s="39"/>
      <c r="G534" s="39"/>
      <c r="H534" s="39"/>
      <c r="I534" s="39"/>
    </row>
    <row r="535" spans="2:9">
      <c r="B535" s="39"/>
      <c r="C535" s="39"/>
      <c r="D535" s="39"/>
      <c r="E535" s="39"/>
      <c r="F535" s="39"/>
      <c r="G535" s="39"/>
      <c r="H535" s="39"/>
      <c r="I535" s="39"/>
    </row>
    <row r="536" spans="2:9">
      <c r="B536" s="39"/>
      <c r="C536" s="39"/>
      <c r="D536" s="39"/>
      <c r="E536" s="39"/>
      <c r="F536" s="39"/>
      <c r="G536" s="39"/>
      <c r="H536" s="39"/>
      <c r="I536" s="39"/>
    </row>
    <row r="537" spans="2:9">
      <c r="B537" s="39" t="s">
        <v>32</v>
      </c>
      <c r="C537" s="39">
        <f>'PRESUPUESTO OFICIAL'!C19</f>
        <v>3.4</v>
      </c>
      <c r="D537" s="39" t="str">
        <f>'PRESUPUESTO OFICIAL'!D19</f>
        <v xml:space="preserve">Suministro e instalación ceramica muros y meson </v>
      </c>
      <c r="E537" s="39"/>
      <c r="F537" s="39"/>
      <c r="G537" s="39"/>
      <c r="H537" s="39" t="s">
        <v>33</v>
      </c>
      <c r="I537" s="39" t="s">
        <v>4</v>
      </c>
    </row>
    <row r="538" spans="2:9">
      <c r="B538" s="39"/>
      <c r="C538" s="39"/>
      <c r="D538" s="39"/>
      <c r="E538" s="39"/>
      <c r="F538" s="39"/>
      <c r="G538" s="39"/>
      <c r="H538" s="39"/>
      <c r="I538" s="39"/>
    </row>
    <row r="539" spans="2:9">
      <c r="B539" s="39" t="s">
        <v>34</v>
      </c>
      <c r="C539" s="39"/>
      <c r="D539" s="39"/>
      <c r="E539" s="39"/>
      <c r="F539" s="39"/>
      <c r="G539" s="39"/>
      <c r="H539" s="39"/>
      <c r="I539" s="39"/>
    </row>
    <row r="540" spans="2:9">
      <c r="B540" s="39" t="s">
        <v>35</v>
      </c>
      <c r="C540" s="39"/>
      <c r="D540" s="39"/>
      <c r="E540" s="39"/>
      <c r="F540" s="39" t="s">
        <v>36</v>
      </c>
      <c r="G540" s="39" t="s">
        <v>37</v>
      </c>
      <c r="H540" s="39" t="s">
        <v>38</v>
      </c>
      <c r="I540" s="39" t="s">
        <v>39</v>
      </c>
    </row>
    <row r="541" spans="2:9">
      <c r="B541" s="39" t="s">
        <v>88</v>
      </c>
      <c r="C541" s="39"/>
      <c r="D541" s="39"/>
      <c r="E541" s="39"/>
      <c r="F541" s="39" t="s">
        <v>83</v>
      </c>
      <c r="G541" s="39">
        <v>1.05</v>
      </c>
      <c r="H541" s="39">
        <v>50000</v>
      </c>
      <c r="I541" s="39">
        <f>G541*H541</f>
        <v>52500</v>
      </c>
    </row>
    <row r="542" spans="2:9">
      <c r="B542" s="39" t="s">
        <v>84</v>
      </c>
      <c r="C542" s="39"/>
      <c r="D542" s="39"/>
      <c r="E542" s="39"/>
      <c r="F542" s="39" t="s">
        <v>85</v>
      </c>
      <c r="G542" s="39">
        <v>5</v>
      </c>
      <c r="H542" s="39">
        <v>1916</v>
      </c>
      <c r="I542" s="39">
        <v>9580</v>
      </c>
    </row>
    <row r="543" spans="2:9">
      <c r="B543" s="39" t="s">
        <v>86</v>
      </c>
      <c r="C543" s="39"/>
      <c r="D543" s="39"/>
      <c r="E543" s="39"/>
      <c r="F543" s="39" t="s">
        <v>87</v>
      </c>
      <c r="G543" s="39">
        <v>0.2</v>
      </c>
      <c r="H543" s="39">
        <v>3750</v>
      </c>
      <c r="I543" s="39">
        <v>750</v>
      </c>
    </row>
    <row r="544" spans="2:9">
      <c r="B544" s="39"/>
      <c r="C544" s="39"/>
      <c r="D544" s="39"/>
      <c r="E544" s="39"/>
      <c r="F544" s="39"/>
      <c r="G544" s="39"/>
      <c r="H544" s="39"/>
      <c r="I544" s="39"/>
    </row>
    <row r="545" spans="2:9">
      <c r="B545" s="39"/>
      <c r="C545" s="39"/>
      <c r="D545" s="39"/>
      <c r="E545" s="39"/>
      <c r="F545" s="39"/>
      <c r="G545" s="39"/>
      <c r="H545" s="39"/>
      <c r="I545" s="39"/>
    </row>
    <row r="546" spans="2:9">
      <c r="B546" s="39"/>
      <c r="C546" s="39"/>
      <c r="D546" s="39"/>
      <c r="E546" s="39"/>
      <c r="F546" s="39"/>
      <c r="G546" s="39"/>
      <c r="H546" s="39"/>
      <c r="I546" s="39"/>
    </row>
    <row r="547" spans="2:9">
      <c r="B547" s="39"/>
      <c r="C547" s="39"/>
      <c r="D547" s="39"/>
      <c r="E547" s="39"/>
      <c r="F547" s="39"/>
      <c r="G547" s="39"/>
      <c r="H547" s="39"/>
      <c r="I547" s="39"/>
    </row>
    <row r="548" spans="2:9">
      <c r="B548" s="39"/>
      <c r="C548" s="39"/>
      <c r="D548" s="39"/>
      <c r="E548" s="39"/>
      <c r="F548" s="39"/>
      <c r="G548" s="39"/>
      <c r="H548" s="39" t="s">
        <v>40</v>
      </c>
      <c r="I548" s="39">
        <f>SUM(I541:I543)</f>
        <v>62830</v>
      </c>
    </row>
    <row r="549" spans="2:9">
      <c r="B549" s="39"/>
      <c r="C549" s="39"/>
      <c r="D549" s="39"/>
      <c r="E549" s="39"/>
      <c r="F549" s="39"/>
      <c r="G549" s="39"/>
      <c r="H549" s="39"/>
      <c r="I549" s="39"/>
    </row>
    <row r="550" spans="2:9">
      <c r="B550" s="39" t="s">
        <v>41</v>
      </c>
      <c r="C550" s="39"/>
      <c r="D550" s="39"/>
      <c r="E550" s="39"/>
      <c r="F550" s="39"/>
      <c r="G550" s="39"/>
      <c r="H550" s="39"/>
      <c r="I550" s="39"/>
    </row>
    <row r="551" spans="2:9">
      <c r="B551" s="39" t="s">
        <v>35</v>
      </c>
      <c r="C551" s="39"/>
      <c r="D551" s="39"/>
      <c r="E551" s="39"/>
      <c r="F551" s="39" t="s">
        <v>36</v>
      </c>
      <c r="G551" s="39" t="s">
        <v>42</v>
      </c>
      <c r="H551" s="39" t="s">
        <v>38</v>
      </c>
      <c r="I551" s="39" t="s">
        <v>39</v>
      </c>
    </row>
    <row r="552" spans="2:9">
      <c r="B552" s="39" t="s">
        <v>70</v>
      </c>
      <c r="C552" s="39"/>
      <c r="D552" s="39"/>
      <c r="E552" s="39"/>
      <c r="F552" s="39" t="s">
        <v>44</v>
      </c>
      <c r="G552" s="39">
        <v>0.05</v>
      </c>
      <c r="H552" s="39">
        <v>20084.5333333333</v>
      </c>
      <c r="I552" s="39">
        <v>1004.22666666667</v>
      </c>
    </row>
    <row r="553" spans="2:9">
      <c r="B553" s="39"/>
      <c r="C553" s="39"/>
      <c r="D553" s="39"/>
      <c r="E553" s="39"/>
      <c r="F553" s="39"/>
      <c r="G553" s="39"/>
      <c r="H553" s="39"/>
      <c r="I553" s="39"/>
    </row>
    <row r="554" spans="2:9">
      <c r="B554" s="39"/>
      <c r="C554" s="39"/>
      <c r="D554" s="39"/>
      <c r="E554" s="39"/>
      <c r="F554" s="39"/>
      <c r="G554" s="39"/>
      <c r="H554" s="39"/>
      <c r="I554" s="39"/>
    </row>
    <row r="555" spans="2:9">
      <c r="B555" s="39"/>
      <c r="C555" s="39"/>
      <c r="D555" s="39"/>
      <c r="E555" s="39"/>
      <c r="F555" s="39"/>
      <c r="G555" s="39"/>
      <c r="H555" s="39"/>
      <c r="I555" s="39"/>
    </row>
    <row r="556" spans="2:9">
      <c r="B556" s="39"/>
      <c r="C556" s="39"/>
      <c r="D556" s="39"/>
      <c r="E556" s="39"/>
      <c r="F556" s="39"/>
      <c r="G556" s="39"/>
      <c r="H556" s="39"/>
      <c r="I556" s="39"/>
    </row>
    <row r="557" spans="2:9">
      <c r="B557" s="39"/>
      <c r="C557" s="39"/>
      <c r="D557" s="39"/>
      <c r="E557" s="39"/>
      <c r="F557" s="39"/>
      <c r="G557" s="39"/>
      <c r="H557" s="39" t="s">
        <v>40</v>
      </c>
      <c r="I557" s="39">
        <v>1004.22666666667</v>
      </c>
    </row>
    <row r="558" spans="2:9">
      <c r="B558" s="39"/>
      <c r="C558" s="39"/>
      <c r="D558" s="39"/>
      <c r="E558" s="39"/>
      <c r="F558" s="39"/>
      <c r="G558" s="39"/>
      <c r="H558" s="39"/>
      <c r="I558" s="39"/>
    </row>
    <row r="559" spans="2:9">
      <c r="B559" s="39" t="s">
        <v>47</v>
      </c>
      <c r="C559" s="39"/>
      <c r="D559" s="39"/>
      <c r="E559" s="39"/>
      <c r="F559" s="39"/>
      <c r="G559" s="39"/>
      <c r="H559" s="39"/>
      <c r="I559" s="39"/>
    </row>
    <row r="560" spans="2:9">
      <c r="B560" s="39" t="s">
        <v>35</v>
      </c>
      <c r="C560" s="39"/>
      <c r="D560" s="39"/>
      <c r="E560" s="39"/>
      <c r="F560" s="39" t="s">
        <v>36</v>
      </c>
      <c r="G560" s="39" t="s">
        <v>42</v>
      </c>
      <c r="H560" s="39" t="s">
        <v>38</v>
      </c>
      <c r="I560" s="39" t="s">
        <v>39</v>
      </c>
    </row>
    <row r="561" spans="2:9">
      <c r="B561" s="39"/>
      <c r="C561" s="39"/>
      <c r="D561" s="39"/>
      <c r="E561" s="39"/>
      <c r="F561" s="39"/>
      <c r="G561" s="39"/>
      <c r="H561" s="39"/>
      <c r="I561" s="39"/>
    </row>
    <row r="562" spans="2:9">
      <c r="B562" s="39"/>
      <c r="C562" s="39"/>
      <c r="D562" s="39"/>
      <c r="E562" s="39"/>
      <c r="F562" s="39"/>
      <c r="G562" s="39"/>
      <c r="H562" s="39"/>
      <c r="I562" s="39"/>
    </row>
    <row r="563" spans="2:9">
      <c r="B563" s="39"/>
      <c r="C563" s="39"/>
      <c r="D563" s="39"/>
      <c r="E563" s="39"/>
      <c r="F563" s="39"/>
      <c r="G563" s="39"/>
      <c r="H563" s="39"/>
      <c r="I563" s="39"/>
    </row>
    <row r="564" spans="2:9">
      <c r="B564" s="39"/>
      <c r="C564" s="39"/>
      <c r="D564" s="39"/>
      <c r="E564" s="39"/>
      <c r="F564" s="39"/>
      <c r="G564" s="39"/>
      <c r="H564" s="39"/>
      <c r="I564" s="39"/>
    </row>
    <row r="565" spans="2:9">
      <c r="B565" s="39"/>
      <c r="C565" s="39"/>
      <c r="D565" s="39"/>
      <c r="E565" s="39"/>
      <c r="F565" s="39"/>
      <c r="G565" s="39"/>
      <c r="H565" s="39" t="s">
        <v>40</v>
      </c>
      <c r="I565" s="39">
        <v>0</v>
      </c>
    </row>
    <row r="566" spans="2:9">
      <c r="B566" s="39"/>
      <c r="C566" s="39"/>
      <c r="D566" s="39"/>
      <c r="E566" s="39"/>
      <c r="F566" s="39"/>
      <c r="G566" s="39"/>
      <c r="H566" s="39"/>
      <c r="I566" s="39"/>
    </row>
    <row r="567" spans="2:9">
      <c r="B567" s="39" t="s">
        <v>49</v>
      </c>
      <c r="C567" s="39"/>
      <c r="D567" s="39"/>
      <c r="E567" s="39"/>
      <c r="F567" s="39"/>
      <c r="G567" s="39"/>
      <c r="H567" s="39"/>
      <c r="I567" s="39"/>
    </row>
    <row r="568" spans="2:9">
      <c r="B568" s="39" t="s">
        <v>50</v>
      </c>
      <c r="C568" s="39" t="s">
        <v>35</v>
      </c>
      <c r="D568" s="39" t="s">
        <v>36</v>
      </c>
      <c r="E568" s="39" t="s">
        <v>38</v>
      </c>
      <c r="F568" s="39" t="s">
        <v>51</v>
      </c>
      <c r="G568" s="39" t="s">
        <v>52</v>
      </c>
      <c r="H568" s="39" t="s">
        <v>42</v>
      </c>
      <c r="I568" s="39" t="s">
        <v>39</v>
      </c>
    </row>
    <row r="569" spans="2:9">
      <c r="B569" s="39"/>
      <c r="C569" s="39" t="s">
        <v>77</v>
      </c>
      <c r="D569" s="39" t="s">
        <v>54</v>
      </c>
      <c r="E569" s="39">
        <v>172200</v>
      </c>
      <c r="F569" s="39">
        <v>1.66</v>
      </c>
      <c r="G569" s="39">
        <f>E569*F569</f>
        <v>285852</v>
      </c>
      <c r="H569" s="39">
        <v>15</v>
      </c>
      <c r="I569" s="39">
        <f>G569/H569</f>
        <v>19056.8</v>
      </c>
    </row>
    <row r="570" spans="2:9">
      <c r="B570" s="39"/>
      <c r="C570" s="39"/>
      <c r="D570" s="39"/>
      <c r="E570" s="39"/>
      <c r="F570" s="39"/>
      <c r="G570" s="39"/>
      <c r="H570" s="39"/>
      <c r="I570" s="39"/>
    </row>
    <row r="571" spans="2:9">
      <c r="B571" s="39"/>
      <c r="C571" s="39"/>
      <c r="D571" s="39"/>
      <c r="E571" s="39"/>
      <c r="F571" s="39"/>
      <c r="G571" s="39"/>
      <c r="H571" s="39" t="s">
        <v>40</v>
      </c>
      <c r="I571" s="39">
        <f>I569</f>
        <v>19056.8</v>
      </c>
    </row>
    <row r="572" spans="2:9">
      <c r="B572" s="39"/>
      <c r="C572" s="39"/>
      <c r="D572" s="39"/>
      <c r="E572" s="39"/>
      <c r="F572" s="39"/>
      <c r="G572" s="39"/>
      <c r="H572" s="39"/>
      <c r="I572" s="39"/>
    </row>
    <row r="573" spans="2:9">
      <c r="B573" s="39"/>
      <c r="C573" s="39"/>
      <c r="D573" s="39"/>
      <c r="E573" s="39"/>
      <c r="F573" s="39"/>
      <c r="G573" s="39" t="s">
        <v>55</v>
      </c>
      <c r="H573" s="39"/>
      <c r="I573" s="131">
        <f>I548+I557+I565+I571</f>
        <v>82891.026666666672</v>
      </c>
    </row>
    <row r="574" spans="2:9">
      <c r="B574" s="39"/>
      <c r="C574" s="39"/>
      <c r="D574" s="39"/>
      <c r="E574" s="39"/>
      <c r="F574" s="39"/>
      <c r="G574" s="39"/>
      <c r="H574" s="39"/>
      <c r="I574" s="39"/>
    </row>
    <row r="575" spans="2:9">
      <c r="B575" s="39" t="s">
        <v>56</v>
      </c>
      <c r="C575" s="39"/>
      <c r="D575" s="39"/>
      <c r="E575" s="39"/>
      <c r="F575" s="39"/>
      <c r="G575" s="39"/>
      <c r="H575" s="39"/>
      <c r="I575" s="39"/>
    </row>
    <row r="576" spans="2:9">
      <c r="B576" s="39" t="s">
        <v>57</v>
      </c>
      <c r="C576" s="39"/>
      <c r="D576" s="39"/>
      <c r="E576" s="39"/>
      <c r="F576" s="39"/>
      <c r="G576" s="39" t="s">
        <v>58</v>
      </c>
      <c r="H576" s="39" t="s">
        <v>59</v>
      </c>
      <c r="I576" s="39"/>
    </row>
    <row r="577" spans="2:9">
      <c r="B577" s="39" t="s">
        <v>60</v>
      </c>
      <c r="C577" s="39"/>
      <c r="D577" s="39"/>
      <c r="E577" s="39"/>
      <c r="F577" s="39"/>
      <c r="G577" s="39"/>
      <c r="H577" s="39"/>
      <c r="I577" s="39"/>
    </row>
    <row r="578" spans="2:9">
      <c r="B578" s="39" t="s">
        <v>22</v>
      </c>
      <c r="C578" s="39"/>
      <c r="D578" s="39"/>
      <c r="E578" s="39"/>
      <c r="F578" s="39"/>
      <c r="G578" s="39"/>
      <c r="H578" s="39"/>
      <c r="I578" s="39"/>
    </row>
    <row r="579" spans="2:9">
      <c r="B579" s="39" t="s">
        <v>23</v>
      </c>
      <c r="C579" s="39"/>
      <c r="D579" s="39"/>
      <c r="E579" s="39"/>
      <c r="F579" s="39"/>
      <c r="G579" s="39"/>
      <c r="H579" s="39"/>
      <c r="I579" s="39"/>
    </row>
    <row r="580" spans="2:9">
      <c r="B580" s="39"/>
      <c r="C580" s="39"/>
      <c r="D580" s="39"/>
      <c r="E580" s="39"/>
      <c r="F580" s="39"/>
      <c r="G580" s="39" t="s">
        <v>61</v>
      </c>
      <c r="H580" s="39"/>
      <c r="I580" s="39"/>
    </row>
    <row r="581" spans="2:9">
      <c r="B581" s="39"/>
      <c r="C581" s="39"/>
      <c r="D581" s="39"/>
      <c r="E581" s="39"/>
      <c r="F581" s="39"/>
      <c r="G581" s="39"/>
      <c r="H581" s="39"/>
      <c r="I581" s="39"/>
    </row>
    <row r="582" spans="2:9">
      <c r="B582" s="39" t="s">
        <v>62</v>
      </c>
      <c r="C582" s="39"/>
      <c r="D582" s="39"/>
      <c r="E582" s="39"/>
      <c r="F582" s="39"/>
      <c r="G582" s="39"/>
      <c r="H582" s="39"/>
      <c r="I582" s="39"/>
    </row>
    <row r="583" spans="2:9">
      <c r="B583" s="39"/>
      <c r="C583" s="39"/>
      <c r="D583" s="39"/>
      <c r="E583" s="39"/>
      <c r="F583" s="39"/>
      <c r="G583" s="39"/>
      <c r="H583" s="39"/>
      <c r="I583" s="39"/>
    </row>
    <row r="584" spans="2:9">
      <c r="B584" s="39" t="s">
        <v>63</v>
      </c>
      <c r="C584" s="39"/>
      <c r="D584" s="39"/>
      <c r="E584" s="39"/>
      <c r="F584" s="39"/>
      <c r="G584" s="39"/>
      <c r="H584" s="39"/>
      <c r="I584" s="39"/>
    </row>
    <row r="585" spans="2:9">
      <c r="B585" s="39" t="s">
        <v>73</v>
      </c>
      <c r="C585" s="39"/>
      <c r="D585" s="39"/>
      <c r="E585" s="39"/>
      <c r="F585" s="39"/>
      <c r="G585" s="39"/>
      <c r="H585" s="39"/>
      <c r="I585" s="39"/>
    </row>
    <row r="588" spans="2:9">
      <c r="B588" s="181" t="s">
        <v>31</v>
      </c>
      <c r="C588" s="181"/>
      <c r="D588" s="181"/>
      <c r="E588" s="181"/>
      <c r="F588" s="181"/>
      <c r="G588" s="181"/>
      <c r="H588" s="181"/>
      <c r="I588" s="181"/>
    </row>
    <row r="589" spans="2:9">
      <c r="B589" s="39"/>
      <c r="C589" s="39"/>
      <c r="D589" s="39"/>
      <c r="E589" s="39"/>
      <c r="F589" s="39"/>
      <c r="G589" s="39"/>
      <c r="H589" s="39"/>
      <c r="I589" s="39"/>
    </row>
    <row r="590" spans="2:9">
      <c r="B590" s="39" t="s">
        <v>32</v>
      </c>
      <c r="C590" s="132">
        <f>'PRESUPUESTO OFICIAL'!C20</f>
        <v>3.5</v>
      </c>
      <c r="D590" s="39" t="str">
        <f>'PRESUPUESTO OFICIAL'!D20</f>
        <v xml:space="preserve">Guardaescoba </v>
      </c>
      <c r="E590" s="39"/>
      <c r="F590" s="39"/>
      <c r="G590" s="39"/>
      <c r="H590" s="39" t="s">
        <v>33</v>
      </c>
      <c r="I590" s="154" t="s">
        <v>18</v>
      </c>
    </row>
    <row r="591" spans="2:9">
      <c r="B591" s="39"/>
      <c r="C591" s="39"/>
      <c r="D591" s="39"/>
      <c r="E591" s="39"/>
      <c r="F591" s="39"/>
      <c r="G591" s="39"/>
      <c r="H591" s="39"/>
      <c r="I591" s="39"/>
    </row>
    <row r="592" spans="2:9">
      <c r="B592" s="39" t="s">
        <v>34</v>
      </c>
      <c r="C592" s="39"/>
      <c r="D592" s="39"/>
      <c r="E592" s="39"/>
      <c r="F592" s="39"/>
      <c r="G592" s="39"/>
      <c r="H592" s="39"/>
      <c r="I592" s="39"/>
    </row>
    <row r="593" spans="2:9">
      <c r="B593" s="39" t="s">
        <v>35</v>
      </c>
      <c r="C593" s="39"/>
      <c r="D593" s="39"/>
      <c r="E593" s="39"/>
      <c r="F593" s="39" t="s">
        <v>36</v>
      </c>
      <c r="G593" s="39" t="s">
        <v>37</v>
      </c>
      <c r="H593" s="39" t="s">
        <v>38</v>
      </c>
      <c r="I593" s="39" t="s">
        <v>39</v>
      </c>
    </row>
    <row r="594" spans="2:9">
      <c r="B594" s="39" t="s">
        <v>82</v>
      </c>
      <c r="C594" s="39"/>
      <c r="D594" s="39"/>
      <c r="E594" s="39"/>
      <c r="F594" s="39" t="s">
        <v>83</v>
      </c>
      <c r="G594" s="39">
        <v>0.1</v>
      </c>
      <c r="H594" s="39">
        <v>60000</v>
      </c>
      <c r="I594" s="157">
        <f>G594*H594</f>
        <v>6000</v>
      </c>
    </row>
    <row r="595" spans="2:9">
      <c r="B595" s="39" t="s">
        <v>84</v>
      </c>
      <c r="C595" s="39"/>
      <c r="D595" s="39"/>
      <c r="E595" s="39"/>
      <c r="F595" s="39" t="s">
        <v>85</v>
      </c>
      <c r="G595" s="39">
        <v>0.5</v>
      </c>
      <c r="H595" s="39">
        <v>1790.95</v>
      </c>
      <c r="I595" s="157">
        <f>G595*H595</f>
        <v>895.47500000000002</v>
      </c>
    </row>
    <row r="596" spans="2:9">
      <c r="B596" s="39" t="s">
        <v>86</v>
      </c>
      <c r="C596" s="39"/>
      <c r="D596" s="39"/>
      <c r="E596" s="39"/>
      <c r="F596" s="39" t="s">
        <v>87</v>
      </c>
      <c r="G596" s="39">
        <v>0.2</v>
      </c>
      <c r="H596" s="39">
        <v>9880</v>
      </c>
      <c r="I596" s="157">
        <f>G596*H596</f>
        <v>1976</v>
      </c>
    </row>
    <row r="597" spans="2:9">
      <c r="B597" s="39"/>
      <c r="C597" s="39"/>
      <c r="D597" s="39"/>
      <c r="E597" s="39"/>
      <c r="F597" s="39"/>
      <c r="G597" s="39"/>
      <c r="H597" s="39"/>
      <c r="I597" s="39"/>
    </row>
    <row r="598" spans="2:9">
      <c r="B598" s="39"/>
      <c r="C598" s="39"/>
      <c r="D598" s="39"/>
      <c r="E598" s="39"/>
      <c r="F598" s="39"/>
      <c r="G598" s="39"/>
      <c r="H598" s="39"/>
      <c r="I598" s="39"/>
    </row>
    <row r="599" spans="2:9">
      <c r="B599" s="39"/>
      <c r="C599" s="39"/>
      <c r="D599" s="39"/>
      <c r="E599" s="39"/>
      <c r="F599" s="39"/>
      <c r="G599" s="39"/>
      <c r="H599" s="39"/>
      <c r="I599" s="39"/>
    </row>
    <row r="600" spans="2:9">
      <c r="B600" s="39"/>
      <c r="C600" s="39"/>
      <c r="D600" s="39"/>
      <c r="E600" s="39"/>
      <c r="F600" s="39"/>
      <c r="G600" s="39"/>
      <c r="H600" s="39"/>
      <c r="I600" s="39"/>
    </row>
    <row r="601" spans="2:9">
      <c r="B601" s="39"/>
      <c r="C601" s="39"/>
      <c r="D601" s="39"/>
      <c r="E601" s="39"/>
      <c r="F601" s="39"/>
      <c r="G601" s="39"/>
      <c r="H601" s="39" t="s">
        <v>40</v>
      </c>
      <c r="I601" s="157">
        <f>SUM(I594:I596)</f>
        <v>8871.4750000000004</v>
      </c>
    </row>
    <row r="602" spans="2:9">
      <c r="B602" s="39"/>
      <c r="C602" s="39"/>
      <c r="D602" s="39"/>
      <c r="E602" s="39"/>
      <c r="F602" s="39"/>
      <c r="G602" s="39"/>
      <c r="H602" s="39"/>
      <c r="I602" s="39"/>
    </row>
    <row r="603" spans="2:9">
      <c r="B603" s="39" t="s">
        <v>41</v>
      </c>
      <c r="C603" s="39"/>
      <c r="D603" s="39"/>
      <c r="E603" s="39"/>
      <c r="F603" s="39"/>
      <c r="G603" s="39"/>
      <c r="H603" s="39"/>
      <c r="I603" s="39"/>
    </row>
    <row r="604" spans="2:9">
      <c r="B604" s="39" t="s">
        <v>35</v>
      </c>
      <c r="C604" s="39"/>
      <c r="D604" s="39"/>
      <c r="E604" s="39"/>
      <c r="F604" s="39" t="s">
        <v>36</v>
      </c>
      <c r="G604" s="39" t="s">
        <v>42</v>
      </c>
      <c r="H604" s="39" t="s">
        <v>38</v>
      </c>
      <c r="I604" s="39" t="s">
        <v>39</v>
      </c>
    </row>
    <row r="605" spans="2:9">
      <c r="B605" s="39" t="s">
        <v>70</v>
      </c>
      <c r="C605" s="39"/>
      <c r="D605" s="39"/>
      <c r="E605" s="39"/>
      <c r="F605" s="39" t="s">
        <v>44</v>
      </c>
      <c r="G605" s="39">
        <v>0.05</v>
      </c>
      <c r="H605" s="39">
        <v>20084.5333333333</v>
      </c>
      <c r="I605" s="157">
        <v>1004.22666666667</v>
      </c>
    </row>
    <row r="606" spans="2:9">
      <c r="B606" s="39"/>
      <c r="C606" s="39"/>
      <c r="D606" s="39"/>
      <c r="E606" s="39"/>
      <c r="F606" s="39"/>
      <c r="G606" s="39"/>
      <c r="H606" s="39"/>
      <c r="I606" s="39"/>
    </row>
    <row r="607" spans="2:9">
      <c r="B607" s="39"/>
      <c r="C607" s="39"/>
      <c r="D607" s="39"/>
      <c r="E607" s="39"/>
      <c r="F607" s="39"/>
      <c r="G607" s="39"/>
      <c r="H607" s="39"/>
      <c r="I607" s="39"/>
    </row>
    <row r="608" spans="2:9">
      <c r="B608" s="39"/>
      <c r="C608" s="39"/>
      <c r="D608" s="39"/>
      <c r="E608" s="39"/>
      <c r="F608" s="39"/>
      <c r="G608" s="39"/>
      <c r="H608" s="39"/>
      <c r="I608" s="39"/>
    </row>
    <row r="609" spans="2:9">
      <c r="B609" s="39"/>
      <c r="C609" s="39"/>
      <c r="D609" s="39"/>
      <c r="E609" s="39"/>
      <c r="F609" s="39"/>
      <c r="G609" s="39"/>
      <c r="H609" s="39"/>
      <c r="I609" s="39"/>
    </row>
    <row r="610" spans="2:9">
      <c r="B610" s="39"/>
      <c r="C610" s="39"/>
      <c r="D610" s="39"/>
      <c r="E610" s="39"/>
      <c r="F610" s="39"/>
      <c r="G610" s="39"/>
      <c r="H610" s="39" t="s">
        <v>40</v>
      </c>
      <c r="I610" s="157">
        <v>1004.22666666667</v>
      </c>
    </row>
    <row r="611" spans="2:9">
      <c r="B611" s="39"/>
      <c r="C611" s="39"/>
      <c r="D611" s="39"/>
      <c r="E611" s="39"/>
      <c r="F611" s="39"/>
      <c r="G611" s="39"/>
      <c r="H611" s="39"/>
      <c r="I611" s="39"/>
    </row>
    <row r="612" spans="2:9">
      <c r="B612" s="39" t="s">
        <v>47</v>
      </c>
      <c r="C612" s="39"/>
      <c r="D612" s="39"/>
      <c r="E612" s="39"/>
      <c r="F612" s="39"/>
      <c r="G612" s="39"/>
      <c r="H612" s="39"/>
      <c r="I612" s="39"/>
    </row>
    <row r="613" spans="2:9">
      <c r="B613" s="39" t="s">
        <v>35</v>
      </c>
      <c r="C613" s="39"/>
      <c r="D613" s="39"/>
      <c r="E613" s="39"/>
      <c r="F613" s="39" t="s">
        <v>36</v>
      </c>
      <c r="G613" s="39" t="s">
        <v>42</v>
      </c>
      <c r="H613" s="39" t="s">
        <v>38</v>
      </c>
      <c r="I613" s="39" t="s">
        <v>39</v>
      </c>
    </row>
    <row r="614" spans="2:9">
      <c r="B614" s="39"/>
      <c r="C614" s="39"/>
      <c r="D614" s="39"/>
      <c r="E614" s="39"/>
      <c r="F614" s="39"/>
      <c r="G614" s="39"/>
      <c r="H614" s="39"/>
      <c r="I614" s="39"/>
    </row>
    <row r="615" spans="2:9">
      <c r="B615" s="39"/>
      <c r="C615" s="39"/>
      <c r="D615" s="39"/>
      <c r="E615" s="39"/>
      <c r="F615" s="39"/>
      <c r="G615" s="39"/>
      <c r="H615" s="39"/>
      <c r="I615" s="39"/>
    </row>
    <row r="616" spans="2:9">
      <c r="B616" s="39"/>
      <c r="C616" s="39"/>
      <c r="D616" s="39"/>
      <c r="E616" s="39"/>
      <c r="F616" s="39"/>
      <c r="G616" s="39"/>
      <c r="H616" s="39"/>
      <c r="I616" s="39"/>
    </row>
    <row r="617" spans="2:9">
      <c r="B617" s="39"/>
      <c r="C617" s="39"/>
      <c r="D617" s="39"/>
      <c r="E617" s="39"/>
      <c r="F617" s="39"/>
      <c r="G617" s="39"/>
      <c r="H617" s="39"/>
      <c r="I617" s="39"/>
    </row>
    <row r="618" spans="2:9">
      <c r="B618" s="39"/>
      <c r="C618" s="39"/>
      <c r="D618" s="39"/>
      <c r="E618" s="39"/>
      <c r="F618" s="39"/>
      <c r="G618" s="39"/>
      <c r="H618" s="39" t="s">
        <v>40</v>
      </c>
      <c r="I618" s="39">
        <v>0</v>
      </c>
    </row>
    <row r="619" spans="2:9">
      <c r="B619" s="39"/>
      <c r="C619" s="39"/>
      <c r="D619" s="39"/>
      <c r="E619" s="39"/>
      <c r="F619" s="39"/>
      <c r="G619" s="39"/>
      <c r="H619" s="39"/>
      <c r="I619" s="39"/>
    </row>
    <row r="620" spans="2:9">
      <c r="B620" s="39" t="s">
        <v>49</v>
      </c>
      <c r="C620" s="39"/>
      <c r="D620" s="39"/>
      <c r="E620" s="39"/>
      <c r="F620" s="39"/>
      <c r="G620" s="39"/>
      <c r="H620" s="39"/>
      <c r="I620" s="39"/>
    </row>
    <row r="621" spans="2:9">
      <c r="B621" s="39" t="s">
        <v>50</v>
      </c>
      <c r="C621" s="39" t="s">
        <v>35</v>
      </c>
      <c r="D621" s="39" t="s">
        <v>36</v>
      </c>
      <c r="E621" s="39" t="s">
        <v>38</v>
      </c>
      <c r="F621" s="39" t="s">
        <v>51</v>
      </c>
      <c r="G621" s="39" t="s">
        <v>52</v>
      </c>
      <c r="H621" s="39" t="s">
        <v>42</v>
      </c>
      <c r="I621" s="39" t="s">
        <v>39</v>
      </c>
    </row>
    <row r="622" spans="2:9">
      <c r="B622" s="39"/>
      <c r="C622" s="39" t="s">
        <v>77</v>
      </c>
      <c r="D622" s="39" t="s">
        <v>54</v>
      </c>
      <c r="E622" s="39">
        <v>172200</v>
      </c>
      <c r="F622" s="39">
        <v>1.66</v>
      </c>
      <c r="G622" s="39">
        <f>E622*F622</f>
        <v>285852</v>
      </c>
      <c r="H622" s="39">
        <v>12</v>
      </c>
      <c r="I622" s="39">
        <f>G622/H622</f>
        <v>23821</v>
      </c>
    </row>
    <row r="623" spans="2:9">
      <c r="B623" s="39"/>
      <c r="C623" s="39"/>
      <c r="D623" s="39"/>
      <c r="E623" s="39"/>
      <c r="F623" s="39"/>
      <c r="G623" s="39"/>
      <c r="H623" s="39"/>
      <c r="I623" s="39"/>
    </row>
    <row r="624" spans="2:9">
      <c r="B624" s="39"/>
      <c r="C624" s="39"/>
      <c r="D624" s="39"/>
      <c r="E624" s="39"/>
      <c r="F624" s="39"/>
      <c r="G624" s="39"/>
      <c r="H624" s="39" t="s">
        <v>40</v>
      </c>
      <c r="I624" s="39">
        <f>I622</f>
        <v>23821</v>
      </c>
    </row>
    <row r="625" spans="2:9">
      <c r="B625" s="39"/>
      <c r="C625" s="39"/>
      <c r="D625" s="39"/>
      <c r="E625" s="39"/>
      <c r="F625" s="39"/>
      <c r="G625" s="39"/>
      <c r="H625" s="39"/>
      <c r="I625" s="39"/>
    </row>
    <row r="626" spans="2:9">
      <c r="B626" s="39"/>
      <c r="C626" s="39"/>
      <c r="D626" s="39"/>
      <c r="E626" s="39"/>
      <c r="F626" s="39"/>
      <c r="G626" s="39" t="s">
        <v>55</v>
      </c>
      <c r="H626" s="39"/>
      <c r="I626" s="131">
        <f>I601+I610+I618+I624</f>
        <v>33696.701666666668</v>
      </c>
    </row>
    <row r="627" spans="2:9">
      <c r="B627" s="39"/>
      <c r="C627" s="39"/>
      <c r="D627" s="39"/>
      <c r="E627" s="39"/>
      <c r="F627" s="39"/>
      <c r="G627" s="39"/>
      <c r="H627" s="39"/>
      <c r="I627" s="39"/>
    </row>
    <row r="628" spans="2:9">
      <c r="B628" s="39" t="s">
        <v>56</v>
      </c>
      <c r="C628" s="39"/>
      <c r="D628" s="39"/>
      <c r="E628" s="39"/>
      <c r="F628" s="39"/>
      <c r="G628" s="39"/>
      <c r="H628" s="39"/>
      <c r="I628" s="39"/>
    </row>
    <row r="629" spans="2:9">
      <c r="B629" s="39" t="s">
        <v>57</v>
      </c>
      <c r="C629" s="39"/>
      <c r="D629" s="39"/>
      <c r="E629" s="39"/>
      <c r="F629" s="39"/>
      <c r="G629" s="39" t="s">
        <v>58</v>
      </c>
      <c r="H629" s="39" t="s">
        <v>59</v>
      </c>
      <c r="I629" s="39"/>
    </row>
    <row r="630" spans="2:9">
      <c r="B630" s="39" t="s">
        <v>60</v>
      </c>
      <c r="C630" s="39"/>
      <c r="D630" s="39"/>
      <c r="E630" s="39"/>
      <c r="F630" s="39"/>
      <c r="G630" s="39"/>
      <c r="H630" s="39"/>
      <c r="I630" s="39"/>
    </row>
    <row r="631" spans="2:9">
      <c r="B631" s="39" t="s">
        <v>22</v>
      </c>
      <c r="C631" s="39"/>
      <c r="D631" s="39"/>
      <c r="E631" s="39"/>
      <c r="F631" s="39"/>
      <c r="G631" s="39"/>
      <c r="H631" s="39"/>
      <c r="I631" s="39"/>
    </row>
    <row r="632" spans="2:9">
      <c r="B632" s="39" t="s">
        <v>23</v>
      </c>
      <c r="C632" s="39"/>
      <c r="D632" s="39"/>
      <c r="E632" s="39"/>
      <c r="F632" s="39"/>
      <c r="G632" s="39"/>
      <c r="H632" s="39"/>
      <c r="I632" s="39"/>
    </row>
    <row r="633" spans="2:9">
      <c r="B633" s="39"/>
      <c r="C633" s="39"/>
      <c r="D633" s="39"/>
      <c r="E633" s="39"/>
      <c r="F633" s="39"/>
      <c r="G633" s="39" t="s">
        <v>61</v>
      </c>
      <c r="H633" s="39"/>
      <c r="I633" s="39"/>
    </row>
    <row r="634" spans="2:9">
      <c r="B634" s="39"/>
      <c r="C634" s="39"/>
      <c r="D634" s="39"/>
      <c r="E634" s="39"/>
      <c r="F634" s="39"/>
      <c r="G634" s="39"/>
      <c r="H634" s="39"/>
      <c r="I634" s="39"/>
    </row>
    <row r="635" spans="2:9">
      <c r="B635" s="39" t="s">
        <v>62</v>
      </c>
      <c r="C635" s="39"/>
      <c r="D635" s="39"/>
      <c r="E635" s="39"/>
      <c r="F635" s="39"/>
      <c r="G635" s="39"/>
      <c r="H635" s="39"/>
      <c r="I635" s="39"/>
    </row>
    <row r="636" spans="2:9">
      <c r="B636" s="39"/>
      <c r="C636" s="39"/>
      <c r="D636" s="39"/>
      <c r="E636" s="39"/>
      <c r="F636" s="39"/>
      <c r="G636" s="39"/>
      <c r="H636" s="39"/>
      <c r="I636" s="39"/>
    </row>
    <row r="637" spans="2:9">
      <c r="B637" s="39"/>
      <c r="C637" s="39"/>
      <c r="D637" s="39"/>
      <c r="E637" s="39"/>
      <c r="F637" s="39"/>
      <c r="G637" s="39"/>
      <c r="H637" s="39"/>
      <c r="I637" s="39"/>
    </row>
    <row r="638" spans="2:9">
      <c r="B638" s="39"/>
      <c r="C638" s="39"/>
      <c r="D638" s="39"/>
      <c r="E638" s="39"/>
      <c r="F638" s="39"/>
      <c r="G638" s="39"/>
      <c r="H638" s="39"/>
      <c r="I638" s="39"/>
    </row>
    <row r="639" spans="2:9">
      <c r="B639" s="39"/>
      <c r="C639" s="39"/>
      <c r="D639" s="39"/>
      <c r="E639" s="39"/>
      <c r="F639" s="39"/>
      <c r="G639" s="39"/>
      <c r="H639" s="39"/>
      <c r="I639" s="39"/>
    </row>
    <row r="640" spans="2:9">
      <c r="B640" s="39"/>
      <c r="C640" s="39"/>
      <c r="D640" s="39"/>
      <c r="E640" s="39"/>
      <c r="F640" s="39"/>
      <c r="G640" s="39"/>
      <c r="H640" s="39"/>
      <c r="I640" s="39"/>
    </row>
    <row r="641" spans="2:9">
      <c r="B641" s="39" t="s">
        <v>63</v>
      </c>
      <c r="C641" s="39"/>
      <c r="D641" s="39"/>
      <c r="E641" s="39"/>
      <c r="F641" s="39"/>
      <c r="G641" s="39"/>
      <c r="H641" s="39"/>
      <c r="I641" s="39"/>
    </row>
    <row r="642" spans="2:9">
      <c r="B642" s="39" t="s">
        <v>73</v>
      </c>
      <c r="C642" s="39"/>
      <c r="D642" s="39"/>
      <c r="E642" s="39"/>
      <c r="F642" s="39"/>
      <c r="G642" s="39"/>
      <c r="H642" s="39"/>
      <c r="I642" s="39"/>
    </row>
    <row r="648" spans="2:9">
      <c r="B648" s="181" t="s">
        <v>31</v>
      </c>
      <c r="C648" s="181"/>
      <c r="D648" s="181"/>
      <c r="E648" s="181"/>
      <c r="F648" s="181"/>
      <c r="G648" s="181"/>
      <c r="H648" s="181"/>
      <c r="I648" s="181"/>
    </row>
    <row r="649" spans="2:9">
      <c r="B649" s="39"/>
      <c r="C649" s="39"/>
      <c r="D649" s="39"/>
      <c r="E649" s="39"/>
      <c r="F649" s="39"/>
      <c r="G649" s="39"/>
      <c r="H649" s="39"/>
      <c r="I649" s="39"/>
    </row>
    <row r="650" spans="2:9">
      <c r="B650" s="39"/>
      <c r="C650" s="39"/>
      <c r="D650" s="39"/>
      <c r="E650" s="39"/>
      <c r="F650" s="39"/>
      <c r="G650" s="39"/>
      <c r="H650" s="39"/>
      <c r="I650" s="39"/>
    </row>
    <row r="651" spans="2:9">
      <c r="B651" s="39" t="s">
        <v>32</v>
      </c>
      <c r="C651" s="39">
        <f>'PRESUPUESTO OFICIAL'!C22</f>
        <v>4.0999999999999996</v>
      </c>
      <c r="D651" s="39" t="s">
        <v>15</v>
      </c>
      <c r="E651" s="39"/>
      <c r="F651" s="39"/>
      <c r="G651" s="39"/>
      <c r="H651" s="39" t="s">
        <v>33</v>
      </c>
      <c r="I651" s="39" t="s">
        <v>16</v>
      </c>
    </row>
    <row r="652" spans="2:9">
      <c r="B652" s="39"/>
      <c r="C652" s="39"/>
      <c r="D652" s="39"/>
      <c r="E652" s="39"/>
      <c r="F652" s="39"/>
      <c r="G652" s="39"/>
      <c r="H652" s="39"/>
      <c r="I652" s="39"/>
    </row>
    <row r="653" spans="2:9">
      <c r="B653" s="39" t="s">
        <v>34</v>
      </c>
      <c r="C653" s="39"/>
      <c r="D653" s="39"/>
      <c r="E653" s="39"/>
      <c r="F653" s="39"/>
      <c r="G653" s="39"/>
      <c r="H653" s="39"/>
      <c r="I653" s="39"/>
    </row>
    <row r="654" spans="2:9">
      <c r="B654" s="39" t="s">
        <v>35</v>
      </c>
      <c r="C654" s="39"/>
      <c r="D654" s="39"/>
      <c r="E654" s="39"/>
      <c r="F654" s="39" t="s">
        <v>36</v>
      </c>
      <c r="G654" s="39" t="s">
        <v>37</v>
      </c>
      <c r="H654" s="39" t="s">
        <v>38</v>
      </c>
      <c r="I654" s="39" t="s">
        <v>39</v>
      </c>
    </row>
    <row r="655" spans="2:9">
      <c r="B655" s="39" t="s">
        <v>89</v>
      </c>
      <c r="C655" s="39"/>
      <c r="D655" s="39"/>
      <c r="E655" s="39"/>
      <c r="F655" s="39" t="s">
        <v>90</v>
      </c>
      <c r="G655" s="39">
        <v>2</v>
      </c>
      <c r="H655" s="39">
        <v>550</v>
      </c>
      <c r="I655" s="39">
        <v>1100</v>
      </c>
    </row>
    <row r="656" spans="2:9">
      <c r="B656" s="39" t="s">
        <v>91</v>
      </c>
      <c r="C656" s="39"/>
      <c r="D656" s="39"/>
      <c r="E656" s="39"/>
      <c r="F656" s="39" t="s">
        <v>90</v>
      </c>
      <c r="G656" s="39">
        <v>4</v>
      </c>
      <c r="H656" s="39">
        <v>785</v>
      </c>
      <c r="I656" s="39">
        <v>3140</v>
      </c>
    </row>
    <row r="657" spans="2:9">
      <c r="B657" s="39" t="s">
        <v>92</v>
      </c>
      <c r="C657" s="39"/>
      <c r="D657" s="39"/>
      <c r="E657" s="39"/>
      <c r="F657" s="39" t="s">
        <v>93</v>
      </c>
      <c r="G657" s="39">
        <v>0.01</v>
      </c>
      <c r="H657" s="39">
        <v>137181</v>
      </c>
      <c r="I657" s="39">
        <v>1371.81</v>
      </c>
    </row>
    <row r="658" spans="2:9">
      <c r="B658" s="39" t="s">
        <v>94</v>
      </c>
      <c r="C658" s="39"/>
      <c r="D658" s="39"/>
      <c r="E658" s="39"/>
      <c r="F658" s="39" t="s">
        <v>95</v>
      </c>
      <c r="G658" s="39">
        <v>6</v>
      </c>
      <c r="H658" s="39">
        <v>3500</v>
      </c>
      <c r="I658" s="39">
        <v>21000</v>
      </c>
    </row>
    <row r="659" spans="2:9">
      <c r="B659" s="39" t="s">
        <v>96</v>
      </c>
      <c r="C659" s="39"/>
      <c r="D659" s="39"/>
      <c r="E659" s="39"/>
      <c r="F659" s="39" t="s">
        <v>93</v>
      </c>
      <c r="G659" s="39">
        <v>6.0000000000000001E-3</v>
      </c>
      <c r="H659" s="39">
        <v>59085</v>
      </c>
      <c r="I659" s="39">
        <v>354.51</v>
      </c>
    </row>
    <row r="660" spans="2:9">
      <c r="B660" s="39"/>
      <c r="C660" s="39"/>
      <c r="D660" s="39"/>
      <c r="E660" s="39"/>
      <c r="F660" s="39"/>
      <c r="G660" s="39"/>
      <c r="H660" s="39"/>
      <c r="I660" s="39"/>
    </row>
    <row r="661" spans="2:9">
      <c r="B661" s="39"/>
      <c r="C661" s="39"/>
      <c r="D661" s="39"/>
      <c r="E661" s="39"/>
      <c r="F661" s="39"/>
      <c r="G661" s="39"/>
      <c r="H661" s="39" t="s">
        <v>40</v>
      </c>
      <c r="I661" s="39">
        <v>26966.32</v>
      </c>
    </row>
    <row r="662" spans="2:9">
      <c r="B662" s="39"/>
      <c r="C662" s="39"/>
      <c r="D662" s="39"/>
      <c r="E662" s="39"/>
      <c r="F662" s="39"/>
      <c r="G662" s="39"/>
      <c r="H662" s="39"/>
      <c r="I662" s="39"/>
    </row>
    <row r="663" spans="2:9">
      <c r="B663" s="39" t="s">
        <v>41</v>
      </c>
      <c r="C663" s="39"/>
      <c r="D663" s="39"/>
      <c r="E663" s="39"/>
      <c r="F663" s="39"/>
      <c r="G663" s="39"/>
      <c r="H663" s="39"/>
      <c r="I663" s="39"/>
    </row>
    <row r="664" spans="2:9">
      <c r="B664" s="39" t="s">
        <v>35</v>
      </c>
      <c r="C664" s="39"/>
      <c r="D664" s="39"/>
      <c r="E664" s="39"/>
      <c r="F664" s="39" t="s">
        <v>36</v>
      </c>
      <c r="G664" s="39" t="s">
        <v>42</v>
      </c>
      <c r="H664" s="39" t="s">
        <v>38</v>
      </c>
      <c r="I664" s="39" t="s">
        <v>39</v>
      </c>
    </row>
    <row r="665" spans="2:9">
      <c r="B665" s="39" t="s">
        <v>70</v>
      </c>
      <c r="C665" s="39"/>
      <c r="D665" s="39"/>
      <c r="E665" s="39"/>
      <c r="F665" s="39" t="s">
        <v>44</v>
      </c>
      <c r="G665" s="39">
        <v>0.05</v>
      </c>
      <c r="H665" s="39">
        <v>66948.444444444496</v>
      </c>
      <c r="I665" s="39">
        <v>3347.4222222222202</v>
      </c>
    </row>
    <row r="666" spans="2:9">
      <c r="B666" s="39"/>
      <c r="C666" s="39"/>
      <c r="D666" s="39"/>
      <c r="E666" s="39"/>
      <c r="F666" s="39"/>
      <c r="G666" s="39"/>
      <c r="H666" s="39"/>
      <c r="I666" s="39"/>
    </row>
    <row r="667" spans="2:9">
      <c r="B667" s="39"/>
      <c r="C667" s="39"/>
      <c r="D667" s="39"/>
      <c r="E667" s="39"/>
      <c r="F667" s="39"/>
      <c r="G667" s="39"/>
      <c r="H667" s="39"/>
      <c r="I667" s="39"/>
    </row>
    <row r="668" spans="2:9">
      <c r="B668" s="39"/>
      <c r="C668" s="39"/>
      <c r="D668" s="39"/>
      <c r="E668" s="39"/>
      <c r="F668" s="39"/>
      <c r="G668" s="39"/>
      <c r="H668" s="39"/>
      <c r="I668" s="39"/>
    </row>
    <row r="669" spans="2:9">
      <c r="B669" s="39"/>
      <c r="C669" s="39"/>
      <c r="D669" s="39"/>
      <c r="E669" s="39"/>
      <c r="F669" s="39"/>
      <c r="G669" s="39"/>
      <c r="H669" s="39"/>
      <c r="I669" s="39"/>
    </row>
    <row r="670" spans="2:9">
      <c r="B670" s="39"/>
      <c r="C670" s="39"/>
      <c r="D670" s="39"/>
      <c r="E670" s="39"/>
      <c r="F670" s="39"/>
      <c r="G670" s="39"/>
      <c r="H670" s="39" t="s">
        <v>40</v>
      </c>
      <c r="I670" s="39">
        <v>3347.4222222222202</v>
      </c>
    </row>
    <row r="671" spans="2:9">
      <c r="B671" s="39"/>
      <c r="C671" s="39"/>
      <c r="D671" s="39"/>
      <c r="E671" s="39"/>
      <c r="F671" s="39"/>
      <c r="G671" s="39"/>
      <c r="H671" s="39"/>
      <c r="I671" s="39"/>
    </row>
    <row r="672" spans="2:9">
      <c r="B672" s="39" t="s">
        <v>47</v>
      </c>
      <c r="C672" s="39"/>
      <c r="D672" s="39"/>
      <c r="E672" s="39"/>
      <c r="F672" s="39"/>
      <c r="G672" s="39"/>
      <c r="H672" s="39"/>
      <c r="I672" s="39"/>
    </row>
    <row r="673" spans="2:9">
      <c r="B673" s="39" t="s">
        <v>35</v>
      </c>
      <c r="C673" s="39"/>
      <c r="D673" s="39"/>
      <c r="E673" s="39"/>
      <c r="F673" s="39" t="s">
        <v>36</v>
      </c>
      <c r="G673" s="39" t="s">
        <v>42</v>
      </c>
      <c r="H673" s="39" t="s">
        <v>38</v>
      </c>
      <c r="I673" s="39" t="s">
        <v>39</v>
      </c>
    </row>
    <row r="674" spans="2:9">
      <c r="B674" s="39"/>
      <c r="C674" s="39"/>
      <c r="D674" s="39"/>
      <c r="E674" s="39"/>
      <c r="F674" s="39"/>
      <c r="G674" s="39"/>
      <c r="H674" s="39"/>
      <c r="I674" s="39"/>
    </row>
    <row r="675" spans="2:9">
      <c r="B675" s="39"/>
      <c r="C675" s="39"/>
      <c r="D675" s="39"/>
      <c r="E675" s="39"/>
      <c r="F675" s="39"/>
      <c r="G675" s="39"/>
      <c r="H675" s="39"/>
      <c r="I675" s="39"/>
    </row>
    <row r="676" spans="2:9">
      <c r="B676" s="39"/>
      <c r="C676" s="39"/>
      <c r="D676" s="39"/>
      <c r="E676" s="39"/>
      <c r="F676" s="39"/>
      <c r="G676" s="39"/>
      <c r="H676" s="39"/>
      <c r="I676" s="39"/>
    </row>
    <row r="677" spans="2:9">
      <c r="B677" s="39"/>
      <c r="C677" s="39"/>
      <c r="D677" s="39"/>
      <c r="E677" s="39"/>
      <c r="F677" s="39"/>
      <c r="G677" s="39"/>
      <c r="H677" s="39"/>
      <c r="I677" s="39"/>
    </row>
    <row r="678" spans="2:9">
      <c r="B678" s="39"/>
      <c r="C678" s="39"/>
      <c r="D678" s="39"/>
      <c r="E678" s="39"/>
      <c r="F678" s="39"/>
      <c r="G678" s="39"/>
      <c r="H678" s="39" t="s">
        <v>40</v>
      </c>
      <c r="I678" s="39">
        <v>0</v>
      </c>
    </row>
    <row r="679" spans="2:9">
      <c r="B679" s="39"/>
      <c r="C679" s="39"/>
      <c r="D679" s="39"/>
      <c r="E679" s="39"/>
      <c r="F679" s="39"/>
      <c r="G679" s="39"/>
      <c r="H679" s="39"/>
      <c r="I679" s="39"/>
    </row>
    <row r="680" spans="2:9">
      <c r="B680" s="39" t="s">
        <v>49</v>
      </c>
      <c r="C680" s="39"/>
      <c r="D680" s="39"/>
      <c r="E680" s="39"/>
      <c r="F680" s="39"/>
      <c r="G680" s="39"/>
      <c r="H680" s="39"/>
      <c r="I680" s="39"/>
    </row>
    <row r="681" spans="2:9">
      <c r="B681" s="39" t="s">
        <v>50</v>
      </c>
      <c r="C681" s="39" t="s">
        <v>35</v>
      </c>
      <c r="D681" s="39" t="s">
        <v>36</v>
      </c>
      <c r="E681" s="39" t="s">
        <v>38</v>
      </c>
      <c r="F681" s="39" t="s">
        <v>51</v>
      </c>
      <c r="G681" s="39" t="s">
        <v>52</v>
      </c>
      <c r="H681" s="39" t="s">
        <v>42</v>
      </c>
      <c r="I681" s="39" t="s">
        <v>39</v>
      </c>
    </row>
    <row r="682" spans="2:9">
      <c r="B682" s="39"/>
      <c r="C682" s="39" t="s">
        <v>77</v>
      </c>
      <c r="D682" s="39" t="s">
        <v>54</v>
      </c>
      <c r="E682" s="39">
        <v>172200</v>
      </c>
      <c r="F682" s="39">
        <v>1.66</v>
      </c>
      <c r="G682" s="39">
        <f>E682*F682</f>
        <v>285852</v>
      </c>
      <c r="H682" s="39">
        <v>3</v>
      </c>
      <c r="I682" s="39">
        <f>G682/H682</f>
        <v>95284</v>
      </c>
    </row>
    <row r="683" spans="2:9">
      <c r="B683" s="39"/>
      <c r="C683" s="39"/>
      <c r="D683" s="39"/>
      <c r="E683" s="39"/>
      <c r="F683" s="39"/>
      <c r="G683" s="39"/>
      <c r="H683" s="39"/>
      <c r="I683" s="39"/>
    </row>
    <row r="684" spans="2:9">
      <c r="B684" s="39"/>
      <c r="C684" s="39"/>
      <c r="D684" s="39"/>
      <c r="E684" s="39"/>
      <c r="F684" s="39"/>
      <c r="G684" s="39"/>
      <c r="H684" s="39" t="s">
        <v>40</v>
      </c>
      <c r="I684" s="39">
        <f>I682</f>
        <v>95284</v>
      </c>
    </row>
    <row r="685" spans="2:9">
      <c r="B685" s="39"/>
      <c r="C685" s="39"/>
      <c r="D685" s="39"/>
      <c r="E685" s="39"/>
      <c r="F685" s="39"/>
      <c r="G685" s="39"/>
      <c r="H685" s="39"/>
      <c r="I685" s="39"/>
    </row>
    <row r="686" spans="2:9">
      <c r="B686" s="39"/>
      <c r="C686" s="39"/>
      <c r="D686" s="39"/>
      <c r="E686" s="39"/>
      <c r="F686" s="39"/>
      <c r="G686" s="39" t="s">
        <v>55</v>
      </c>
      <c r="H686" s="39"/>
      <c r="I686" s="131">
        <f>I661+I670+I678+I684</f>
        <v>125597.74222222222</v>
      </c>
    </row>
    <row r="687" spans="2:9">
      <c r="B687" s="39"/>
      <c r="C687" s="39"/>
      <c r="D687" s="39"/>
      <c r="E687" s="39"/>
      <c r="F687" s="39"/>
      <c r="G687" s="39"/>
      <c r="H687" s="39"/>
      <c r="I687" s="39"/>
    </row>
    <row r="688" spans="2:9">
      <c r="B688" s="39" t="s">
        <v>56</v>
      </c>
      <c r="C688" s="39"/>
      <c r="D688" s="39"/>
      <c r="E688" s="39"/>
      <c r="F688" s="39"/>
      <c r="G688" s="39"/>
      <c r="H688" s="39"/>
      <c r="I688" s="39"/>
    </row>
    <row r="689" spans="2:9">
      <c r="B689" s="39" t="s">
        <v>57</v>
      </c>
      <c r="C689" s="39"/>
      <c r="D689" s="39"/>
      <c r="E689" s="39"/>
      <c r="F689" s="39"/>
      <c r="G689" s="39" t="s">
        <v>58</v>
      </c>
      <c r="H689" s="39" t="s">
        <v>59</v>
      </c>
      <c r="I689" s="39"/>
    </row>
    <row r="690" spans="2:9">
      <c r="B690" s="39" t="s">
        <v>60</v>
      </c>
      <c r="C690" s="39"/>
      <c r="D690" s="39"/>
      <c r="E690" s="39"/>
      <c r="F690" s="39"/>
      <c r="G690" s="39"/>
      <c r="H690" s="39"/>
      <c r="I690" s="39"/>
    </row>
    <row r="691" spans="2:9">
      <c r="B691" s="39" t="s">
        <v>22</v>
      </c>
      <c r="C691" s="39"/>
      <c r="D691" s="39"/>
      <c r="E691" s="39"/>
      <c r="F691" s="39"/>
      <c r="G691" s="39"/>
      <c r="H691" s="39"/>
      <c r="I691" s="39"/>
    </row>
    <row r="692" spans="2:9">
      <c r="B692" s="39" t="s">
        <v>23</v>
      </c>
      <c r="C692" s="39"/>
      <c r="D692" s="39"/>
      <c r="E692" s="39"/>
      <c r="F692" s="39"/>
      <c r="G692" s="39"/>
      <c r="H692" s="39"/>
      <c r="I692" s="39"/>
    </row>
    <row r="693" spans="2:9">
      <c r="B693" s="39"/>
      <c r="C693" s="39"/>
      <c r="D693" s="39"/>
      <c r="E693" s="39"/>
      <c r="F693" s="39"/>
      <c r="G693" s="39" t="s">
        <v>61</v>
      </c>
      <c r="H693" s="39"/>
      <c r="I693" s="39"/>
    </row>
    <row r="694" spans="2:9">
      <c r="B694" s="39"/>
      <c r="C694" s="39"/>
      <c r="D694" s="39"/>
      <c r="E694" s="39"/>
      <c r="F694" s="39"/>
      <c r="G694" s="39"/>
      <c r="H694" s="39"/>
      <c r="I694" s="39"/>
    </row>
    <row r="695" spans="2:9">
      <c r="B695" s="39" t="s">
        <v>62</v>
      </c>
      <c r="C695" s="39"/>
      <c r="D695" s="39"/>
      <c r="E695" s="39"/>
      <c r="F695" s="39"/>
      <c r="G695" s="39"/>
      <c r="H695" s="39"/>
      <c r="I695" s="39"/>
    </row>
    <row r="696" spans="2:9">
      <c r="B696" s="39"/>
      <c r="C696" s="39"/>
      <c r="D696" s="39"/>
      <c r="E696" s="39"/>
      <c r="F696" s="39"/>
      <c r="G696" s="39"/>
      <c r="H696" s="39"/>
      <c r="I696" s="39"/>
    </row>
    <row r="697" spans="2:9">
      <c r="B697" s="39"/>
      <c r="C697" s="39"/>
      <c r="D697" s="39"/>
      <c r="E697" s="39"/>
      <c r="F697" s="39"/>
      <c r="G697" s="39"/>
      <c r="H697" s="39"/>
      <c r="I697" s="39"/>
    </row>
    <row r="698" spans="2:9">
      <c r="B698" s="39"/>
      <c r="C698" s="39"/>
      <c r="D698" s="39"/>
      <c r="E698" s="39"/>
      <c r="F698" s="39"/>
      <c r="G698" s="39"/>
      <c r="H698" s="39"/>
      <c r="I698" s="39"/>
    </row>
    <row r="699" spans="2:9">
      <c r="B699" s="39"/>
      <c r="C699" s="39"/>
      <c r="D699" s="39"/>
      <c r="E699" s="39"/>
      <c r="F699" s="39"/>
      <c r="G699" s="39"/>
      <c r="H699" s="39"/>
      <c r="I699" s="39"/>
    </row>
    <row r="700" spans="2:9">
      <c r="B700" s="39"/>
      <c r="C700" s="39"/>
      <c r="D700" s="39"/>
      <c r="E700" s="39"/>
      <c r="F700" s="39"/>
      <c r="G700" s="39"/>
      <c r="H700" s="39"/>
      <c r="I700" s="39"/>
    </row>
    <row r="701" spans="2:9">
      <c r="B701" s="39" t="s">
        <v>63</v>
      </c>
      <c r="C701" s="39"/>
      <c r="D701" s="39"/>
      <c r="E701" s="39"/>
      <c r="F701" s="39"/>
      <c r="G701" s="39"/>
      <c r="H701" s="39"/>
      <c r="I701" s="39"/>
    </row>
    <row r="702" spans="2:9">
      <c r="B702" s="39" t="s">
        <v>73</v>
      </c>
      <c r="C702" s="39"/>
      <c r="D702" s="39"/>
      <c r="E702" s="39"/>
      <c r="F702" s="39"/>
      <c r="G702" s="39"/>
      <c r="H702" s="39"/>
      <c r="I702" s="39"/>
    </row>
    <row r="705" spans="2:9">
      <c r="B705" s="181" t="s">
        <v>31</v>
      </c>
      <c r="C705" s="181"/>
      <c r="D705" s="181"/>
      <c r="E705" s="181"/>
      <c r="F705" s="181"/>
      <c r="G705" s="181"/>
      <c r="H705" s="181"/>
      <c r="I705" s="181"/>
    </row>
    <row r="706" spans="2:9">
      <c r="B706" s="39"/>
      <c r="C706" s="39"/>
      <c r="D706" s="39"/>
      <c r="E706" s="39"/>
      <c r="F706" s="39"/>
      <c r="G706" s="39"/>
      <c r="H706" s="39"/>
      <c r="I706" s="39"/>
    </row>
    <row r="707" spans="2:9">
      <c r="B707" s="39"/>
      <c r="C707" s="39"/>
      <c r="D707" s="39"/>
      <c r="E707" s="39"/>
      <c r="F707" s="39"/>
      <c r="G707" s="39"/>
      <c r="H707" s="39"/>
      <c r="I707" s="39"/>
    </row>
    <row r="708" spans="2:9">
      <c r="B708" s="39"/>
      <c r="C708" s="39"/>
      <c r="D708" s="39"/>
      <c r="E708" s="39"/>
      <c r="F708" s="39"/>
      <c r="G708" s="39"/>
      <c r="H708" s="39"/>
      <c r="I708" s="39"/>
    </row>
    <row r="709" spans="2:9">
      <c r="B709" s="39" t="s">
        <v>32</v>
      </c>
      <c r="C709" s="132">
        <f>'PRESUPUESTO OFICIAL'!C23</f>
        <v>4.2</v>
      </c>
      <c r="D709" s="39" t="s">
        <v>17</v>
      </c>
      <c r="E709" s="39"/>
      <c r="F709" s="39"/>
      <c r="G709" s="39"/>
      <c r="H709" s="39" t="s">
        <v>33</v>
      </c>
      <c r="I709" s="39" t="s">
        <v>97</v>
      </c>
    </row>
    <row r="710" spans="2:9">
      <c r="B710" s="39"/>
      <c r="C710" s="39"/>
      <c r="D710" s="39"/>
      <c r="E710" s="39"/>
      <c r="F710" s="39"/>
      <c r="G710" s="39"/>
      <c r="H710" s="39"/>
      <c r="I710" s="39"/>
    </row>
    <row r="711" spans="2:9">
      <c r="B711" s="39" t="s">
        <v>34</v>
      </c>
      <c r="C711" s="39"/>
      <c r="D711" s="39"/>
      <c r="E711" s="39"/>
      <c r="F711" s="39"/>
      <c r="G711" s="39"/>
      <c r="H711" s="39"/>
      <c r="I711" s="39"/>
    </row>
    <row r="712" spans="2:9">
      <c r="B712" s="39" t="s">
        <v>35</v>
      </c>
      <c r="C712" s="39"/>
      <c r="D712" s="39"/>
      <c r="E712" s="39"/>
      <c r="F712" s="39" t="s">
        <v>36</v>
      </c>
      <c r="G712" s="39" t="s">
        <v>37</v>
      </c>
      <c r="H712" s="39" t="s">
        <v>38</v>
      </c>
      <c r="I712" s="39" t="s">
        <v>39</v>
      </c>
    </row>
    <row r="713" spans="2:9">
      <c r="B713" s="39" t="s">
        <v>94</v>
      </c>
      <c r="C713" s="39"/>
      <c r="D713" s="39"/>
      <c r="E713" s="39"/>
      <c r="F713" s="39" t="s">
        <v>95</v>
      </c>
      <c r="G713" s="39">
        <v>1.03</v>
      </c>
      <c r="H713" s="39">
        <v>3500</v>
      </c>
      <c r="I713" s="39">
        <v>3605</v>
      </c>
    </row>
    <row r="714" spans="2:9">
      <c r="B714" s="39" t="s">
        <v>92</v>
      </c>
      <c r="C714" s="39"/>
      <c r="D714" s="39"/>
      <c r="E714" s="39"/>
      <c r="F714" s="39" t="s">
        <v>93</v>
      </c>
      <c r="G714" s="39">
        <v>2E-3</v>
      </c>
      <c r="H714" s="39">
        <v>137181</v>
      </c>
      <c r="I714" s="39">
        <v>274.36200000000002</v>
      </c>
    </row>
    <row r="715" spans="2:9">
      <c r="B715" s="39" t="s">
        <v>96</v>
      </c>
      <c r="C715" s="39"/>
      <c r="D715" s="39"/>
      <c r="E715" s="39"/>
      <c r="F715" s="39" t="s">
        <v>93</v>
      </c>
      <c r="G715" s="39">
        <v>2E-3</v>
      </c>
      <c r="H715" s="39">
        <v>59085</v>
      </c>
      <c r="I715" s="39">
        <v>118.17</v>
      </c>
    </row>
    <row r="716" spans="2:9">
      <c r="B716" s="39"/>
      <c r="C716" s="39"/>
      <c r="D716" s="39"/>
      <c r="E716" s="39"/>
      <c r="F716" s="39"/>
      <c r="G716" s="39"/>
      <c r="H716" s="39"/>
      <c r="I716" s="39"/>
    </row>
    <row r="717" spans="2:9">
      <c r="B717" s="39"/>
      <c r="C717" s="39"/>
      <c r="D717" s="39"/>
      <c r="E717" s="39"/>
      <c r="F717" s="39"/>
      <c r="G717" s="39"/>
      <c r="H717" s="39"/>
      <c r="I717" s="39"/>
    </row>
    <row r="718" spans="2:9">
      <c r="B718" s="39"/>
      <c r="C718" s="39"/>
      <c r="D718" s="39"/>
      <c r="E718" s="39"/>
      <c r="F718" s="39"/>
      <c r="G718" s="39"/>
      <c r="H718" s="39" t="s">
        <v>40</v>
      </c>
      <c r="I718" s="39">
        <v>3997.5320000000002</v>
      </c>
    </row>
    <row r="719" spans="2:9">
      <c r="B719" s="39"/>
      <c r="C719" s="39"/>
      <c r="D719" s="39"/>
      <c r="E719" s="39"/>
      <c r="F719" s="39"/>
      <c r="G719" s="39"/>
      <c r="H719" s="39"/>
      <c r="I719" s="39"/>
    </row>
    <row r="720" spans="2:9">
      <c r="B720" s="39" t="s">
        <v>41</v>
      </c>
      <c r="C720" s="39"/>
      <c r="D720" s="39"/>
      <c r="E720" s="39"/>
      <c r="F720" s="39"/>
      <c r="G720" s="39"/>
      <c r="H720" s="39"/>
      <c r="I720" s="39"/>
    </row>
    <row r="721" spans="2:9">
      <c r="B721" s="39" t="s">
        <v>35</v>
      </c>
      <c r="C721" s="39"/>
      <c r="D721" s="39"/>
      <c r="E721" s="39"/>
      <c r="F721" s="39" t="s">
        <v>36</v>
      </c>
      <c r="G721" s="39" t="s">
        <v>42</v>
      </c>
      <c r="H721" s="39" t="s">
        <v>38</v>
      </c>
      <c r="I721" s="39" t="s">
        <v>39</v>
      </c>
    </row>
    <row r="722" spans="2:9">
      <c r="B722" s="39" t="s">
        <v>70</v>
      </c>
      <c r="C722" s="39"/>
      <c r="D722" s="39"/>
      <c r="E722" s="39"/>
      <c r="F722" s="39" t="s">
        <v>44</v>
      </c>
      <c r="G722" s="39">
        <v>0.05</v>
      </c>
      <c r="H722" s="39">
        <v>4016.9066666666699</v>
      </c>
      <c r="I722" s="39">
        <v>200.845333333333</v>
      </c>
    </row>
    <row r="723" spans="2:9">
      <c r="B723" s="39"/>
      <c r="C723" s="39"/>
      <c r="D723" s="39"/>
      <c r="E723" s="39"/>
      <c r="F723" s="39"/>
      <c r="G723" s="39"/>
      <c r="H723" s="39"/>
      <c r="I723" s="39"/>
    </row>
    <row r="724" spans="2:9">
      <c r="B724" s="39"/>
      <c r="C724" s="39"/>
      <c r="D724" s="39"/>
      <c r="E724" s="39"/>
      <c r="F724" s="39"/>
      <c r="G724" s="39"/>
      <c r="H724" s="39"/>
      <c r="I724" s="39"/>
    </row>
    <row r="725" spans="2:9">
      <c r="B725" s="39"/>
      <c r="C725" s="39"/>
      <c r="D725" s="39"/>
      <c r="E725" s="39"/>
      <c r="F725" s="39"/>
      <c r="G725" s="39"/>
      <c r="H725" s="39"/>
      <c r="I725" s="39"/>
    </row>
    <row r="726" spans="2:9">
      <c r="B726" s="39"/>
      <c r="C726" s="39"/>
      <c r="D726" s="39"/>
      <c r="E726" s="39"/>
      <c r="F726" s="39"/>
      <c r="G726" s="39"/>
      <c r="H726" s="39"/>
      <c r="I726" s="39"/>
    </row>
    <row r="727" spans="2:9">
      <c r="B727" s="39"/>
      <c r="C727" s="39"/>
      <c r="D727" s="39"/>
      <c r="E727" s="39"/>
      <c r="F727" s="39"/>
      <c r="G727" s="39"/>
      <c r="H727" s="39" t="s">
        <v>40</v>
      </c>
      <c r="I727" s="39">
        <v>200.845333333333</v>
      </c>
    </row>
    <row r="728" spans="2:9">
      <c r="B728" s="39"/>
      <c r="C728" s="39"/>
      <c r="D728" s="39"/>
      <c r="E728" s="39"/>
      <c r="F728" s="39"/>
      <c r="G728" s="39"/>
      <c r="H728" s="39"/>
      <c r="I728" s="39"/>
    </row>
    <row r="729" spans="2:9">
      <c r="B729" s="39" t="s">
        <v>47</v>
      </c>
      <c r="C729" s="39"/>
      <c r="D729" s="39"/>
      <c r="E729" s="39"/>
      <c r="F729" s="39"/>
      <c r="G729" s="39"/>
      <c r="H729" s="39"/>
      <c r="I729" s="39"/>
    </row>
    <row r="730" spans="2:9">
      <c r="B730" s="39" t="s">
        <v>35</v>
      </c>
      <c r="C730" s="39"/>
      <c r="D730" s="39"/>
      <c r="E730" s="39"/>
      <c r="F730" s="39" t="s">
        <v>36</v>
      </c>
      <c r="G730" s="39" t="s">
        <v>42</v>
      </c>
      <c r="H730" s="39" t="s">
        <v>38</v>
      </c>
      <c r="I730" s="39" t="s">
        <v>39</v>
      </c>
    </row>
    <row r="731" spans="2:9">
      <c r="B731" s="39"/>
      <c r="C731" s="39"/>
      <c r="D731" s="39"/>
      <c r="E731" s="39"/>
      <c r="F731" s="39"/>
      <c r="G731" s="39"/>
      <c r="H731" s="39"/>
      <c r="I731" s="39"/>
    </row>
    <row r="732" spans="2:9">
      <c r="B732" s="39"/>
      <c r="C732" s="39"/>
      <c r="D732" s="39"/>
      <c r="E732" s="39"/>
      <c r="F732" s="39"/>
      <c r="G732" s="39"/>
      <c r="H732" s="39"/>
      <c r="I732" s="39"/>
    </row>
    <row r="733" spans="2:9">
      <c r="B733" s="39"/>
      <c r="C733" s="39"/>
      <c r="D733" s="39"/>
      <c r="E733" s="39"/>
      <c r="F733" s="39"/>
      <c r="G733" s="39"/>
      <c r="H733" s="39"/>
      <c r="I733" s="39"/>
    </row>
    <row r="734" spans="2:9">
      <c r="B734" s="39"/>
      <c r="C734" s="39"/>
      <c r="D734" s="39"/>
      <c r="E734" s="39"/>
      <c r="F734" s="39"/>
      <c r="G734" s="39"/>
      <c r="H734" s="39"/>
      <c r="I734" s="39"/>
    </row>
    <row r="735" spans="2:9">
      <c r="B735" s="39"/>
      <c r="C735" s="39"/>
      <c r="D735" s="39"/>
      <c r="E735" s="39"/>
      <c r="F735" s="39"/>
      <c r="G735" s="39"/>
      <c r="H735" s="39" t="s">
        <v>40</v>
      </c>
      <c r="I735" s="39">
        <v>0</v>
      </c>
    </row>
    <row r="736" spans="2:9">
      <c r="B736" s="39"/>
      <c r="C736" s="39"/>
      <c r="D736" s="39"/>
      <c r="E736" s="39"/>
      <c r="F736" s="39"/>
      <c r="G736" s="39"/>
      <c r="H736" s="39"/>
      <c r="I736" s="39"/>
    </row>
    <row r="737" spans="2:9">
      <c r="B737" s="39" t="s">
        <v>49</v>
      </c>
      <c r="C737" s="39"/>
      <c r="D737" s="39"/>
      <c r="E737" s="39"/>
      <c r="F737" s="39"/>
      <c r="G737" s="39"/>
      <c r="H737" s="39"/>
      <c r="I737" s="39"/>
    </row>
    <row r="738" spans="2:9">
      <c r="B738" s="39" t="s">
        <v>50</v>
      </c>
      <c r="C738" s="39" t="s">
        <v>35</v>
      </c>
      <c r="D738" s="39" t="s">
        <v>36</v>
      </c>
      <c r="E738" s="39" t="s">
        <v>38</v>
      </c>
      <c r="F738" s="39" t="s">
        <v>51</v>
      </c>
      <c r="G738" s="39" t="s">
        <v>52</v>
      </c>
      <c r="H738" s="39" t="s">
        <v>42</v>
      </c>
      <c r="I738" s="39" t="s">
        <v>39</v>
      </c>
    </row>
    <row r="739" spans="2:9">
      <c r="B739" s="39"/>
      <c r="C739" s="39" t="s">
        <v>77</v>
      </c>
      <c r="D739" s="39" t="s">
        <v>54</v>
      </c>
      <c r="E739" s="39">
        <v>172200</v>
      </c>
      <c r="F739" s="39">
        <v>1.66</v>
      </c>
      <c r="G739" s="39">
        <f>E739*F739</f>
        <v>285852</v>
      </c>
      <c r="H739" s="39">
        <v>50</v>
      </c>
      <c r="I739" s="39">
        <f>G739/H739</f>
        <v>5717.04</v>
      </c>
    </row>
    <row r="740" spans="2:9">
      <c r="B740" s="39"/>
      <c r="C740" s="39"/>
      <c r="D740" s="39"/>
      <c r="E740" s="39"/>
      <c r="F740" s="39"/>
      <c r="G740" s="39"/>
      <c r="H740" s="39"/>
      <c r="I740" s="39"/>
    </row>
    <row r="741" spans="2:9">
      <c r="B741" s="39"/>
      <c r="C741" s="39"/>
      <c r="D741" s="39"/>
      <c r="E741" s="39"/>
      <c r="F741" s="39"/>
      <c r="G741" s="39"/>
      <c r="H741" s="39" t="s">
        <v>40</v>
      </c>
      <c r="I741" s="39">
        <f>I739</f>
        <v>5717.04</v>
      </c>
    </row>
    <row r="742" spans="2:9">
      <c r="B742" s="39"/>
      <c r="C742" s="39"/>
      <c r="D742" s="39"/>
      <c r="E742" s="39"/>
      <c r="F742" s="39"/>
      <c r="G742" s="39"/>
      <c r="H742" s="39"/>
      <c r="I742" s="39"/>
    </row>
    <row r="743" spans="2:9">
      <c r="B743" s="39"/>
      <c r="C743" s="39"/>
      <c r="D743" s="39"/>
      <c r="E743" s="39"/>
      <c r="F743" s="39"/>
      <c r="G743" s="39" t="s">
        <v>55</v>
      </c>
      <c r="H743" s="39"/>
      <c r="I743" s="131">
        <f>I718+I727+I735+I741</f>
        <v>9915.4173333333329</v>
      </c>
    </row>
    <row r="744" spans="2:9">
      <c r="B744" s="39"/>
      <c r="C744" s="39"/>
      <c r="D744" s="39"/>
      <c r="E744" s="39"/>
      <c r="F744" s="39"/>
      <c r="G744" s="39"/>
      <c r="H744" s="39"/>
      <c r="I744" s="39"/>
    </row>
    <row r="745" spans="2:9">
      <c r="B745" s="39" t="s">
        <v>56</v>
      </c>
      <c r="C745" s="39"/>
      <c r="D745" s="39"/>
      <c r="E745" s="39"/>
      <c r="F745" s="39"/>
      <c r="G745" s="39"/>
      <c r="H745" s="39"/>
      <c r="I745" s="39"/>
    </row>
    <row r="746" spans="2:9">
      <c r="B746" s="39" t="s">
        <v>57</v>
      </c>
      <c r="C746" s="39"/>
      <c r="D746" s="39"/>
      <c r="E746" s="39"/>
      <c r="F746" s="39"/>
      <c r="G746" s="39" t="s">
        <v>58</v>
      </c>
      <c r="H746" s="39" t="s">
        <v>59</v>
      </c>
      <c r="I746" s="39"/>
    </row>
    <row r="747" spans="2:9">
      <c r="B747" s="39" t="s">
        <v>60</v>
      </c>
      <c r="C747" s="39"/>
      <c r="D747" s="39"/>
      <c r="E747" s="39"/>
      <c r="F747" s="39"/>
      <c r="G747" s="39"/>
      <c r="H747" s="39"/>
      <c r="I747" s="39"/>
    </row>
    <row r="748" spans="2:9">
      <c r="B748" s="39" t="s">
        <v>22</v>
      </c>
      <c r="C748" s="39"/>
      <c r="D748" s="39"/>
      <c r="E748" s="39"/>
      <c r="F748" s="39"/>
      <c r="G748" s="39"/>
      <c r="H748" s="39"/>
      <c r="I748" s="39"/>
    </row>
    <row r="749" spans="2:9">
      <c r="B749" s="39" t="s">
        <v>23</v>
      </c>
      <c r="C749" s="39"/>
      <c r="D749" s="39"/>
      <c r="E749" s="39"/>
      <c r="F749" s="39"/>
      <c r="G749" s="39"/>
      <c r="H749" s="39"/>
      <c r="I749" s="39"/>
    </row>
    <row r="750" spans="2:9">
      <c r="B750" s="39"/>
      <c r="C750" s="39"/>
      <c r="D750" s="39"/>
      <c r="E750" s="39"/>
      <c r="F750" s="39"/>
      <c r="G750" s="39" t="s">
        <v>61</v>
      </c>
      <c r="H750" s="39"/>
      <c r="I750" s="39"/>
    </row>
    <row r="751" spans="2:9">
      <c r="B751" s="39"/>
      <c r="C751" s="39"/>
      <c r="D751" s="39"/>
      <c r="E751" s="39"/>
      <c r="F751" s="39"/>
      <c r="G751" s="39"/>
      <c r="H751" s="39"/>
      <c r="I751" s="39"/>
    </row>
    <row r="752" spans="2:9">
      <c r="B752" s="39" t="s">
        <v>62</v>
      </c>
      <c r="C752" s="39"/>
      <c r="D752" s="39"/>
      <c r="E752" s="39"/>
      <c r="F752" s="39"/>
      <c r="G752" s="39"/>
      <c r="H752" s="39"/>
      <c r="I752" s="39"/>
    </row>
    <row r="753" spans="2:9">
      <c r="B753" s="39"/>
      <c r="C753" s="39"/>
      <c r="D753" s="39"/>
      <c r="E753" s="39"/>
      <c r="F753" s="39"/>
      <c r="G753" s="39"/>
      <c r="H753" s="39"/>
      <c r="I753" s="39"/>
    </row>
    <row r="754" spans="2:9">
      <c r="B754" s="39"/>
      <c r="C754" s="39"/>
      <c r="D754" s="39"/>
      <c r="E754" s="39"/>
      <c r="F754" s="39"/>
      <c r="G754" s="39"/>
      <c r="H754" s="39"/>
      <c r="I754" s="39"/>
    </row>
    <row r="755" spans="2:9">
      <c r="B755" s="39" t="s">
        <v>63</v>
      </c>
      <c r="C755" s="39"/>
      <c r="D755" s="39"/>
      <c r="E755" s="39"/>
      <c r="F755" s="39"/>
      <c r="G755" s="39"/>
      <c r="H755" s="39"/>
      <c r="I755" s="39"/>
    </row>
    <row r="756" spans="2:9">
      <c r="B756" s="39" t="s">
        <v>73</v>
      </c>
      <c r="C756" s="39"/>
      <c r="D756" s="39"/>
      <c r="E756" s="39"/>
      <c r="F756" s="39"/>
      <c r="G756" s="39"/>
      <c r="H756" s="39"/>
      <c r="I756" s="39"/>
    </row>
    <row r="759" spans="2:9">
      <c r="B759" s="181" t="s">
        <v>31</v>
      </c>
      <c r="C759" s="181"/>
      <c r="D759" s="181"/>
      <c r="E759" s="181"/>
      <c r="F759" s="181"/>
      <c r="G759" s="181"/>
      <c r="H759" s="181"/>
      <c r="I759" s="181"/>
    </row>
    <row r="760" spans="2:9">
      <c r="B760" s="39"/>
      <c r="C760" s="39"/>
      <c r="D760" s="39"/>
      <c r="E760" s="39"/>
      <c r="F760" s="39"/>
      <c r="G760" s="39"/>
      <c r="H760" s="39"/>
      <c r="I760" s="39"/>
    </row>
    <row r="761" spans="2:9">
      <c r="B761" s="39"/>
      <c r="C761" s="39"/>
      <c r="D761" s="39"/>
      <c r="E761" s="39"/>
      <c r="F761" s="39"/>
      <c r="G761" s="39"/>
      <c r="H761" s="39"/>
      <c r="I761" s="39"/>
    </row>
    <row r="762" spans="2:9" ht="25.9" customHeight="1">
      <c r="B762" s="39" t="s">
        <v>32</v>
      </c>
      <c r="C762" s="39">
        <f>'PRESUPUESTO OFICIAL'!C24</f>
        <v>4.3</v>
      </c>
      <c r="D762" s="185" t="s">
        <v>170</v>
      </c>
      <c r="E762" s="186"/>
      <c r="F762" s="186"/>
      <c r="G762" s="187"/>
      <c r="H762" s="39" t="s">
        <v>33</v>
      </c>
      <c r="I762" s="39" t="s">
        <v>16</v>
      </c>
    </row>
    <row r="763" spans="2:9">
      <c r="B763" s="39"/>
      <c r="C763" s="39"/>
      <c r="D763" s="39"/>
      <c r="E763" s="39"/>
      <c r="F763" s="39"/>
      <c r="G763" s="39"/>
      <c r="H763" s="39"/>
      <c r="I763" s="39"/>
    </row>
    <row r="764" spans="2:9">
      <c r="B764" s="39" t="s">
        <v>34</v>
      </c>
      <c r="C764" s="39"/>
      <c r="D764" s="39"/>
      <c r="E764" s="39"/>
      <c r="F764" s="39"/>
      <c r="G764" s="39"/>
      <c r="H764" s="39"/>
      <c r="I764" s="39"/>
    </row>
    <row r="765" spans="2:9">
      <c r="B765" s="39" t="s">
        <v>35</v>
      </c>
      <c r="C765" s="39"/>
      <c r="D765" s="39"/>
      <c r="E765" s="39"/>
      <c r="F765" s="39" t="s">
        <v>36</v>
      </c>
      <c r="G765" s="39" t="s">
        <v>37</v>
      </c>
      <c r="H765" s="39" t="s">
        <v>38</v>
      </c>
      <c r="I765" s="39" t="s">
        <v>39</v>
      </c>
    </row>
    <row r="766" spans="2:9">
      <c r="B766" s="154" t="s">
        <v>176</v>
      </c>
      <c r="C766" s="39"/>
      <c r="D766" s="39"/>
      <c r="E766" s="39"/>
      <c r="F766" s="39" t="s">
        <v>90</v>
      </c>
      <c r="G766" s="39">
        <v>1</v>
      </c>
      <c r="H766" s="39">
        <v>485000</v>
      </c>
      <c r="I766" s="39">
        <f>G766*H766</f>
        <v>485000</v>
      </c>
    </row>
    <row r="767" spans="2:9">
      <c r="B767" s="39" t="s">
        <v>98</v>
      </c>
      <c r="C767" s="39"/>
      <c r="D767" s="39"/>
      <c r="E767" s="39"/>
      <c r="F767" s="39" t="s">
        <v>90</v>
      </c>
      <c r="G767" s="39">
        <v>1</v>
      </c>
      <c r="H767" s="39">
        <v>67570</v>
      </c>
      <c r="I767" s="39">
        <v>67570</v>
      </c>
    </row>
    <row r="768" spans="2:9">
      <c r="B768" s="39" t="s">
        <v>99</v>
      </c>
      <c r="C768" s="39"/>
      <c r="D768" s="39"/>
      <c r="E768" s="39"/>
      <c r="F768" s="39" t="s">
        <v>90</v>
      </c>
      <c r="G768" s="39">
        <v>1</v>
      </c>
      <c r="H768" s="39">
        <v>231400</v>
      </c>
      <c r="I768" s="39">
        <v>231400</v>
      </c>
    </row>
    <row r="769" spans="2:9">
      <c r="B769" s="39"/>
      <c r="C769" s="39"/>
      <c r="D769" s="39"/>
      <c r="E769" s="39"/>
      <c r="F769" s="39"/>
      <c r="G769" s="39"/>
      <c r="H769" s="39" t="s">
        <v>40</v>
      </c>
      <c r="I769" s="39">
        <f>SUM(I766:I768)</f>
        <v>783970</v>
      </c>
    </row>
    <row r="770" spans="2:9">
      <c r="B770" s="39"/>
      <c r="C770" s="39"/>
      <c r="D770" s="39"/>
      <c r="E770" s="39"/>
      <c r="F770" s="39"/>
      <c r="G770" s="39"/>
      <c r="H770" s="39"/>
      <c r="I770" s="39"/>
    </row>
    <row r="771" spans="2:9">
      <c r="B771" s="39" t="s">
        <v>41</v>
      </c>
      <c r="C771" s="39"/>
      <c r="D771" s="39"/>
      <c r="E771" s="39"/>
      <c r="F771" s="39"/>
      <c r="G771" s="39"/>
      <c r="H771" s="39"/>
      <c r="I771" s="39"/>
    </row>
    <row r="772" spans="2:9">
      <c r="B772" s="39" t="s">
        <v>35</v>
      </c>
      <c r="C772" s="39"/>
      <c r="D772" s="39"/>
      <c r="E772" s="39"/>
      <c r="F772" s="39" t="s">
        <v>36</v>
      </c>
      <c r="G772" s="39" t="s">
        <v>42</v>
      </c>
      <c r="H772" s="39" t="s">
        <v>38</v>
      </c>
      <c r="I772" s="39" t="s">
        <v>39</v>
      </c>
    </row>
    <row r="773" spans="2:9">
      <c r="B773" s="39" t="s">
        <v>70</v>
      </c>
      <c r="C773" s="39"/>
      <c r="D773" s="39"/>
      <c r="E773" s="39"/>
      <c r="F773" s="39" t="s">
        <v>44</v>
      </c>
      <c r="G773" s="39">
        <v>0.05</v>
      </c>
      <c r="H773" s="39">
        <v>66957.372094057006</v>
      </c>
      <c r="I773" s="39">
        <f>G773*H773</f>
        <v>3347.8686047028505</v>
      </c>
    </row>
    <row r="774" spans="2:9">
      <c r="B774" s="39"/>
      <c r="C774" s="39"/>
      <c r="D774" s="39"/>
      <c r="E774" s="39"/>
      <c r="F774" s="39"/>
      <c r="G774" s="39"/>
      <c r="H774" s="39"/>
      <c r="I774" s="39"/>
    </row>
    <row r="775" spans="2:9">
      <c r="B775" s="39"/>
      <c r="C775" s="39"/>
      <c r="D775" s="39"/>
      <c r="E775" s="39"/>
      <c r="F775" s="39"/>
      <c r="G775" s="39"/>
      <c r="H775" s="39"/>
      <c r="I775" s="39"/>
    </row>
    <row r="776" spans="2:9">
      <c r="B776" s="39"/>
      <c r="C776" s="39"/>
      <c r="D776" s="39"/>
      <c r="E776" s="39"/>
      <c r="F776" s="39"/>
      <c r="G776" s="39"/>
      <c r="H776" s="39"/>
      <c r="I776" s="39"/>
    </row>
    <row r="777" spans="2:9">
      <c r="B777" s="39"/>
      <c r="C777" s="39"/>
      <c r="D777" s="39"/>
      <c r="E777" s="39"/>
      <c r="F777" s="39"/>
      <c r="G777" s="39"/>
      <c r="H777" s="39"/>
      <c r="I777" s="39"/>
    </row>
    <row r="778" spans="2:9">
      <c r="B778" s="39"/>
      <c r="C778" s="39"/>
      <c r="D778" s="39"/>
      <c r="E778" s="39"/>
      <c r="F778" s="39"/>
      <c r="G778" s="39"/>
      <c r="H778" s="39" t="s">
        <v>40</v>
      </c>
      <c r="I778" s="39">
        <f>I773</f>
        <v>3347.8686047028505</v>
      </c>
    </row>
    <row r="779" spans="2:9">
      <c r="B779" s="39"/>
      <c r="C779" s="39"/>
      <c r="D779" s="39"/>
      <c r="E779" s="39"/>
      <c r="F779" s="39"/>
      <c r="G779" s="39"/>
      <c r="H779" s="39"/>
      <c r="I779" s="39"/>
    </row>
    <row r="780" spans="2:9">
      <c r="B780" s="39" t="s">
        <v>47</v>
      </c>
      <c r="C780" s="39"/>
      <c r="D780" s="39"/>
      <c r="E780" s="39"/>
      <c r="F780" s="39"/>
      <c r="G780" s="39"/>
      <c r="H780" s="39"/>
      <c r="I780" s="39"/>
    </row>
    <row r="781" spans="2:9">
      <c r="B781" s="39" t="s">
        <v>35</v>
      </c>
      <c r="C781" s="39"/>
      <c r="D781" s="39"/>
      <c r="E781" s="39"/>
      <c r="F781" s="39" t="s">
        <v>36</v>
      </c>
      <c r="G781" s="39" t="s">
        <v>42</v>
      </c>
      <c r="H781" s="39" t="s">
        <v>38</v>
      </c>
      <c r="I781" s="39" t="s">
        <v>39</v>
      </c>
    </row>
    <row r="782" spans="2:9">
      <c r="B782" s="39"/>
      <c r="C782" s="39"/>
      <c r="D782" s="39"/>
      <c r="E782" s="39"/>
      <c r="F782" s="39"/>
      <c r="G782" s="39"/>
      <c r="H782" s="39"/>
      <c r="I782" s="39"/>
    </row>
    <row r="783" spans="2:9">
      <c r="B783" s="39"/>
      <c r="C783" s="39"/>
      <c r="D783" s="39"/>
      <c r="E783" s="39"/>
      <c r="F783" s="39"/>
      <c r="G783" s="39"/>
      <c r="H783" s="39"/>
      <c r="I783" s="39"/>
    </row>
    <row r="784" spans="2:9">
      <c r="B784" s="39"/>
      <c r="C784" s="39"/>
      <c r="D784" s="39"/>
      <c r="E784" s="39"/>
      <c r="F784" s="39"/>
      <c r="G784" s="39"/>
      <c r="H784" s="39"/>
      <c r="I784" s="39"/>
    </row>
    <row r="785" spans="2:9">
      <c r="B785" s="39"/>
      <c r="C785" s="39"/>
      <c r="D785" s="39"/>
      <c r="E785" s="39"/>
      <c r="F785" s="39"/>
      <c r="G785" s="39"/>
      <c r="H785" s="39"/>
      <c r="I785" s="39"/>
    </row>
    <row r="786" spans="2:9">
      <c r="B786" s="39"/>
      <c r="C786" s="39"/>
      <c r="D786" s="39"/>
      <c r="E786" s="39"/>
      <c r="F786" s="39"/>
      <c r="G786" s="39"/>
      <c r="H786" s="39" t="s">
        <v>40</v>
      </c>
      <c r="I786" s="39">
        <v>0</v>
      </c>
    </row>
    <row r="787" spans="2:9">
      <c r="B787" s="39"/>
      <c r="C787" s="39"/>
      <c r="D787" s="39"/>
      <c r="E787" s="39"/>
      <c r="F787" s="39"/>
      <c r="G787" s="39"/>
      <c r="H787" s="39"/>
      <c r="I787" s="39"/>
    </row>
    <row r="788" spans="2:9">
      <c r="B788" s="39" t="s">
        <v>49</v>
      </c>
      <c r="C788" s="39"/>
      <c r="D788" s="39"/>
      <c r="E788" s="39"/>
      <c r="F788" s="39"/>
      <c r="G788" s="39"/>
      <c r="H788" s="39"/>
      <c r="I788" s="39"/>
    </row>
    <row r="789" spans="2:9">
      <c r="B789" s="39" t="s">
        <v>50</v>
      </c>
      <c r="C789" s="39" t="s">
        <v>35</v>
      </c>
      <c r="D789" s="39" t="s">
        <v>36</v>
      </c>
      <c r="E789" s="39" t="s">
        <v>38</v>
      </c>
      <c r="F789" s="39" t="s">
        <v>51</v>
      </c>
      <c r="G789" s="39" t="s">
        <v>52</v>
      </c>
      <c r="H789" s="39" t="s">
        <v>42</v>
      </c>
      <c r="I789" s="39" t="s">
        <v>39</v>
      </c>
    </row>
    <row r="790" spans="2:9">
      <c r="B790" s="39">
        <v>1</v>
      </c>
      <c r="C790" s="39" t="s">
        <v>77</v>
      </c>
      <c r="D790" s="39" t="s">
        <v>54</v>
      </c>
      <c r="E790" s="39">
        <v>172200</v>
      </c>
      <c r="F790" s="39">
        <v>1.66</v>
      </c>
      <c r="G790" s="39">
        <f>E790*F790</f>
        <v>285852</v>
      </c>
      <c r="H790" s="39">
        <v>4.5</v>
      </c>
      <c r="I790" s="39">
        <f>G790/H790</f>
        <v>63522.666666666664</v>
      </c>
    </row>
    <row r="791" spans="2:9">
      <c r="B791" s="39"/>
      <c r="C791" s="39"/>
      <c r="D791" s="39"/>
      <c r="E791" s="39"/>
      <c r="F791" s="39"/>
      <c r="G791" s="39"/>
      <c r="H791" s="39"/>
      <c r="I791" s="39"/>
    </row>
    <row r="792" spans="2:9">
      <c r="B792" s="39"/>
      <c r="C792" s="39"/>
      <c r="D792" s="39"/>
      <c r="E792" s="39"/>
      <c r="F792" s="39"/>
      <c r="G792" s="39"/>
      <c r="H792" s="39" t="s">
        <v>40</v>
      </c>
      <c r="I792" s="39">
        <f>I790</f>
        <v>63522.666666666664</v>
      </c>
    </row>
    <row r="793" spans="2:9">
      <c r="B793" s="39"/>
      <c r="C793" s="39"/>
      <c r="D793" s="39"/>
      <c r="E793" s="39"/>
      <c r="F793" s="39"/>
      <c r="G793" s="39"/>
      <c r="H793" s="39"/>
      <c r="I793" s="39"/>
    </row>
    <row r="794" spans="2:9">
      <c r="B794" s="39"/>
      <c r="C794" s="39"/>
      <c r="D794" s="39"/>
      <c r="E794" s="39"/>
      <c r="F794" s="39"/>
      <c r="G794" s="39" t="s">
        <v>55</v>
      </c>
      <c r="H794" s="39"/>
      <c r="I794" s="131">
        <f>I769+I778+I786+I792</f>
        <v>850840.5352713695</v>
      </c>
    </row>
    <row r="795" spans="2:9">
      <c r="B795" s="39"/>
      <c r="C795" s="39"/>
      <c r="D795" s="39"/>
      <c r="E795" s="39"/>
      <c r="F795" s="39"/>
      <c r="G795" s="39"/>
      <c r="H795" s="39"/>
      <c r="I795" s="39"/>
    </row>
    <row r="796" spans="2:9">
      <c r="B796" s="39" t="s">
        <v>56</v>
      </c>
      <c r="C796" s="39"/>
      <c r="D796" s="39"/>
      <c r="E796" s="39"/>
      <c r="F796" s="39"/>
      <c r="G796" s="39"/>
      <c r="H796" s="39"/>
      <c r="I796" s="39"/>
    </row>
    <row r="797" spans="2:9">
      <c r="B797" s="39" t="s">
        <v>57</v>
      </c>
      <c r="C797" s="39"/>
      <c r="D797" s="39"/>
      <c r="E797" s="39"/>
      <c r="F797" s="39"/>
      <c r="G797" s="39" t="s">
        <v>58</v>
      </c>
      <c r="H797" s="39" t="s">
        <v>59</v>
      </c>
      <c r="I797" s="39"/>
    </row>
    <row r="798" spans="2:9">
      <c r="B798" s="39" t="s">
        <v>60</v>
      </c>
      <c r="C798" s="39"/>
      <c r="D798" s="39"/>
      <c r="E798" s="39"/>
      <c r="F798" s="39"/>
      <c r="G798" s="39"/>
      <c r="H798" s="39"/>
      <c r="I798" s="39"/>
    </row>
    <row r="799" spans="2:9">
      <c r="B799" s="165" t="s">
        <v>22</v>
      </c>
      <c r="C799" s="39"/>
      <c r="D799" s="39"/>
      <c r="E799" s="39"/>
      <c r="F799" s="39"/>
      <c r="G799" s="39"/>
      <c r="H799" s="39"/>
      <c r="I799" s="39"/>
    </row>
    <row r="800" spans="2:9">
      <c r="B800" s="39" t="s">
        <v>23</v>
      </c>
      <c r="C800" s="39"/>
      <c r="D800" s="39"/>
      <c r="E800" s="39"/>
      <c r="F800" s="39"/>
      <c r="G800" s="39"/>
      <c r="H800" s="39"/>
      <c r="I800" s="39"/>
    </row>
    <row r="801" spans="2:9">
      <c r="B801" s="39"/>
      <c r="C801" s="39"/>
      <c r="D801" s="39"/>
      <c r="E801" s="39"/>
      <c r="F801" s="39"/>
      <c r="G801" s="39" t="s">
        <v>61</v>
      </c>
      <c r="H801" s="39"/>
      <c r="I801" s="39"/>
    </row>
    <row r="802" spans="2:9">
      <c r="B802" s="39"/>
      <c r="C802" s="39"/>
      <c r="D802" s="39"/>
      <c r="E802" s="39"/>
      <c r="F802" s="39"/>
      <c r="G802" s="39"/>
      <c r="H802" s="39"/>
      <c r="I802" s="39"/>
    </row>
    <row r="803" spans="2:9">
      <c r="B803" s="39" t="s">
        <v>62</v>
      </c>
      <c r="C803" s="39"/>
      <c r="D803" s="39"/>
      <c r="E803" s="39"/>
      <c r="F803" s="39"/>
      <c r="G803" s="39"/>
      <c r="H803" s="39"/>
      <c r="I803" s="39"/>
    </row>
    <row r="804" spans="2:9">
      <c r="B804" s="39"/>
      <c r="C804" s="39"/>
      <c r="D804" s="39"/>
      <c r="E804" s="39"/>
      <c r="F804" s="39"/>
      <c r="G804" s="39"/>
      <c r="H804" s="39"/>
      <c r="I804" s="39"/>
    </row>
    <row r="805" spans="2:9">
      <c r="B805" s="39" t="s">
        <v>63</v>
      </c>
      <c r="C805" s="39"/>
      <c r="D805" s="39"/>
      <c r="E805" s="39"/>
      <c r="F805" s="39"/>
      <c r="G805" s="39"/>
      <c r="H805" s="39"/>
      <c r="I805" s="39"/>
    </row>
    <row r="806" spans="2:9">
      <c r="B806" s="39" t="s">
        <v>73</v>
      </c>
      <c r="C806" s="39"/>
      <c r="D806" s="39"/>
      <c r="E806" s="39"/>
      <c r="F806" s="39"/>
      <c r="G806" s="39"/>
      <c r="H806" s="39"/>
      <c r="I806" s="39"/>
    </row>
    <row r="809" spans="2:9" ht="12.75" customHeight="1">
      <c r="B809" s="181" t="s">
        <v>31</v>
      </c>
      <c r="C809" s="181"/>
      <c r="D809" s="181"/>
      <c r="E809" s="181"/>
      <c r="F809" s="181"/>
      <c r="G809" s="181"/>
      <c r="H809" s="181"/>
      <c r="I809" s="181"/>
    </row>
    <row r="810" spans="2:9">
      <c r="B810" s="39"/>
      <c r="C810" s="39"/>
      <c r="D810" s="39"/>
      <c r="E810" s="39"/>
      <c r="F810" s="39"/>
      <c r="G810" s="39"/>
      <c r="H810" s="39"/>
      <c r="I810" s="39"/>
    </row>
    <row r="811" spans="2:9">
      <c r="B811" s="39" t="s">
        <v>32</v>
      </c>
      <c r="C811" s="132">
        <f>'PRESUPUESTO OFICIAL'!C25</f>
        <v>4.4000000000000004</v>
      </c>
      <c r="D811" s="39" t="str">
        <f>'PRESUPUESTO OFICIAL'!D25</f>
        <v>Suministro e instalación de tuberías PVC-SNT  D=4" y 2", Incluye accesorios.</v>
      </c>
      <c r="E811" s="39"/>
      <c r="F811" s="39"/>
      <c r="G811" s="39"/>
      <c r="H811" s="39" t="s">
        <v>33</v>
      </c>
      <c r="I811" s="39" t="s">
        <v>97</v>
      </c>
    </row>
    <row r="812" spans="2:9">
      <c r="B812" s="39"/>
      <c r="C812" s="39"/>
      <c r="D812" s="39"/>
      <c r="E812" s="39"/>
      <c r="F812" s="39"/>
      <c r="G812" s="39"/>
      <c r="H812" s="39"/>
      <c r="I812" s="39"/>
    </row>
    <row r="813" spans="2:9">
      <c r="B813" s="39" t="s">
        <v>34</v>
      </c>
      <c r="C813" s="39"/>
      <c r="D813" s="39"/>
      <c r="E813" s="39"/>
      <c r="F813" s="39"/>
      <c r="G813" s="39"/>
      <c r="H813" s="39"/>
      <c r="I813" s="39"/>
    </row>
    <row r="814" spans="2:9">
      <c r="B814" s="39" t="s">
        <v>35</v>
      </c>
      <c r="C814" s="39"/>
      <c r="D814" s="39"/>
      <c r="E814" s="39"/>
      <c r="F814" s="39" t="s">
        <v>36</v>
      </c>
      <c r="G814" s="39" t="s">
        <v>37</v>
      </c>
      <c r="H814" s="39" t="s">
        <v>38</v>
      </c>
      <c r="I814" s="39" t="s">
        <v>39</v>
      </c>
    </row>
    <row r="815" spans="2:9">
      <c r="B815" s="39" t="s">
        <v>203</v>
      </c>
      <c r="C815" s="39"/>
      <c r="D815" s="39"/>
      <c r="E815" s="39"/>
      <c r="F815" s="39" t="s">
        <v>95</v>
      </c>
      <c r="G815" s="39">
        <v>0.52</v>
      </c>
      <c r="H815" s="39">
        <v>32000</v>
      </c>
      <c r="I815" s="39">
        <v>16640</v>
      </c>
    </row>
    <row r="816" spans="2:9">
      <c r="B816" s="39" t="s">
        <v>204</v>
      </c>
      <c r="C816" s="39"/>
      <c r="D816" s="39"/>
      <c r="E816" s="39"/>
      <c r="F816" s="39" t="s">
        <v>95</v>
      </c>
      <c r="G816" s="39">
        <v>0.52</v>
      </c>
      <c r="H816" s="39">
        <v>15100</v>
      </c>
      <c r="I816" s="39">
        <v>7852</v>
      </c>
    </row>
    <row r="817" spans="2:9">
      <c r="B817" s="39" t="s">
        <v>205</v>
      </c>
      <c r="C817" s="39"/>
      <c r="D817" s="39"/>
      <c r="E817" s="39"/>
      <c r="F817" s="39" t="s">
        <v>90</v>
      </c>
      <c r="G817" s="39">
        <v>0.5</v>
      </c>
      <c r="H817" s="39">
        <v>6240</v>
      </c>
      <c r="I817" s="39">
        <v>3120</v>
      </c>
    </row>
    <row r="818" spans="2:9">
      <c r="B818" s="39" t="s">
        <v>206</v>
      </c>
      <c r="C818" s="39"/>
      <c r="D818" s="39"/>
      <c r="E818" s="39"/>
      <c r="F818" s="39" t="s">
        <v>90</v>
      </c>
      <c r="G818" s="39">
        <v>0.5</v>
      </c>
      <c r="H818" s="39">
        <v>20200</v>
      </c>
      <c r="I818" s="39">
        <v>10100</v>
      </c>
    </row>
    <row r="819" spans="2:9">
      <c r="B819" s="39" t="s">
        <v>92</v>
      </c>
      <c r="C819" s="39"/>
      <c r="D819" s="39"/>
      <c r="E819" s="39"/>
      <c r="F819" s="39" t="s">
        <v>93</v>
      </c>
      <c r="G819" s="39">
        <v>0.03</v>
      </c>
      <c r="H819" s="39">
        <v>137181</v>
      </c>
      <c r="I819" s="39">
        <v>4115.43</v>
      </c>
    </row>
    <row r="820" spans="2:9">
      <c r="B820" s="39" t="s">
        <v>96</v>
      </c>
      <c r="C820" s="39"/>
      <c r="D820" s="39"/>
      <c r="E820" s="39"/>
      <c r="F820" s="39" t="s">
        <v>93</v>
      </c>
      <c r="G820" s="39">
        <v>0.03</v>
      </c>
      <c r="H820" s="39">
        <v>59085</v>
      </c>
      <c r="I820" s="39">
        <v>1772.55</v>
      </c>
    </row>
    <row r="821" spans="2:9">
      <c r="B821" s="39"/>
      <c r="C821" s="39"/>
      <c r="D821" s="39"/>
      <c r="E821" s="39"/>
      <c r="F821" s="39"/>
      <c r="G821" s="39"/>
      <c r="H821" s="39"/>
      <c r="I821" s="39"/>
    </row>
    <row r="822" spans="2:9">
      <c r="B822" s="39"/>
      <c r="C822" s="39"/>
      <c r="D822" s="39"/>
      <c r="E822" s="39"/>
      <c r="F822" s="39"/>
      <c r="G822" s="39"/>
      <c r="H822" s="39"/>
      <c r="I822" s="39"/>
    </row>
    <row r="823" spans="2:9">
      <c r="B823" s="39"/>
      <c r="C823" s="39"/>
      <c r="D823" s="39"/>
      <c r="E823" s="39"/>
      <c r="F823" s="39"/>
      <c r="G823" s="39"/>
      <c r="H823" s="39"/>
      <c r="I823" s="39"/>
    </row>
    <row r="824" spans="2:9">
      <c r="B824" s="39"/>
      <c r="C824" s="39"/>
      <c r="D824" s="39"/>
      <c r="E824" s="39"/>
      <c r="F824" s="39"/>
      <c r="G824" s="39"/>
      <c r="H824" s="39"/>
      <c r="I824" s="39"/>
    </row>
    <row r="825" spans="2:9">
      <c r="B825" s="39"/>
      <c r="C825" s="39"/>
      <c r="D825" s="39"/>
      <c r="E825" s="39"/>
      <c r="F825" s="39"/>
      <c r="G825" s="39"/>
      <c r="H825" s="39" t="s">
        <v>40</v>
      </c>
      <c r="I825" s="39">
        <v>43599.98</v>
      </c>
    </row>
    <row r="826" spans="2:9">
      <c r="B826" s="39"/>
      <c r="C826" s="39"/>
      <c r="D826" s="39"/>
      <c r="E826" s="39"/>
      <c r="F826" s="39"/>
      <c r="G826" s="39"/>
      <c r="H826" s="39"/>
      <c r="I826" s="39"/>
    </row>
    <row r="827" spans="2:9">
      <c r="B827" s="39" t="s">
        <v>41</v>
      </c>
      <c r="C827" s="39"/>
      <c r="D827" s="39"/>
      <c r="E827" s="39"/>
      <c r="F827" s="39"/>
      <c r="G827" s="39"/>
      <c r="H827" s="39"/>
      <c r="I827" s="39"/>
    </row>
    <row r="828" spans="2:9">
      <c r="B828" s="39" t="s">
        <v>35</v>
      </c>
      <c r="C828" s="39"/>
      <c r="D828" s="39"/>
      <c r="E828" s="39"/>
      <c r="F828" s="39" t="s">
        <v>36</v>
      </c>
      <c r="G828" s="39" t="s">
        <v>42</v>
      </c>
      <c r="H828" s="39" t="s">
        <v>38</v>
      </c>
      <c r="I828" s="39" t="s">
        <v>39</v>
      </c>
    </row>
    <row r="829" spans="2:9">
      <c r="B829" s="39" t="s">
        <v>70</v>
      </c>
      <c r="C829" s="39"/>
      <c r="D829" s="39"/>
      <c r="E829" s="39"/>
      <c r="F829" s="39" t="s">
        <v>44</v>
      </c>
      <c r="G829" s="39">
        <v>0.05</v>
      </c>
      <c r="H829" s="39">
        <v>13389.688888888901</v>
      </c>
      <c r="I829" s="39">
        <v>669.48444444444499</v>
      </c>
    </row>
    <row r="830" spans="2:9">
      <c r="B830" s="39"/>
      <c r="C830" s="39"/>
      <c r="D830" s="39"/>
      <c r="E830" s="39"/>
      <c r="F830" s="39"/>
      <c r="G830" s="39"/>
      <c r="H830" s="39"/>
      <c r="I830" s="39"/>
    </row>
    <row r="831" spans="2:9">
      <c r="B831" s="39"/>
      <c r="C831" s="39"/>
      <c r="D831" s="39"/>
      <c r="E831" s="39"/>
      <c r="F831" s="39"/>
      <c r="G831" s="39"/>
      <c r="H831" s="39"/>
      <c r="I831" s="39"/>
    </row>
    <row r="832" spans="2:9">
      <c r="B832" s="39"/>
      <c r="C832" s="39"/>
      <c r="D832" s="39"/>
      <c r="E832" s="39"/>
      <c r="F832" s="39"/>
      <c r="G832" s="39"/>
      <c r="H832" s="39"/>
      <c r="I832" s="39"/>
    </row>
    <row r="833" spans="2:9">
      <c r="B833" s="39"/>
      <c r="C833" s="39"/>
      <c r="D833" s="39"/>
      <c r="E833" s="39"/>
      <c r="F833" s="39"/>
      <c r="G833" s="39"/>
      <c r="H833" s="39"/>
      <c r="I833" s="39"/>
    </row>
    <row r="834" spans="2:9">
      <c r="B834" s="39"/>
      <c r="C834" s="39"/>
      <c r="D834" s="39"/>
      <c r="E834" s="39"/>
      <c r="F834" s="39"/>
      <c r="G834" s="39"/>
      <c r="H834" s="39" t="s">
        <v>40</v>
      </c>
      <c r="I834" s="39">
        <v>669.48444444444499</v>
      </c>
    </row>
    <row r="835" spans="2:9">
      <c r="B835" s="39"/>
      <c r="C835" s="39"/>
      <c r="D835" s="39"/>
      <c r="E835" s="39"/>
      <c r="F835" s="39"/>
      <c r="G835" s="39"/>
      <c r="H835" s="39"/>
      <c r="I835" s="39"/>
    </row>
    <row r="836" spans="2:9">
      <c r="B836" s="39" t="s">
        <v>47</v>
      </c>
      <c r="C836" s="39"/>
      <c r="D836" s="39"/>
      <c r="E836" s="39"/>
      <c r="F836" s="39"/>
      <c r="G836" s="39"/>
      <c r="H836" s="39"/>
      <c r="I836" s="39"/>
    </row>
    <row r="837" spans="2:9">
      <c r="B837" s="39" t="s">
        <v>35</v>
      </c>
      <c r="C837" s="39"/>
      <c r="D837" s="39"/>
      <c r="E837" s="39"/>
      <c r="F837" s="39" t="s">
        <v>36</v>
      </c>
      <c r="G837" s="39" t="s">
        <v>42</v>
      </c>
      <c r="H837" s="39" t="s">
        <v>38</v>
      </c>
      <c r="I837" s="39" t="s">
        <v>39</v>
      </c>
    </row>
    <row r="838" spans="2:9">
      <c r="B838" s="39"/>
      <c r="C838" s="39"/>
      <c r="D838" s="39"/>
      <c r="E838" s="39"/>
      <c r="F838" s="39"/>
      <c r="G838" s="39"/>
      <c r="H838" s="39"/>
      <c r="I838" s="39"/>
    </row>
    <row r="839" spans="2:9">
      <c r="B839" s="39"/>
      <c r="C839" s="39"/>
      <c r="D839" s="39"/>
      <c r="E839" s="39"/>
      <c r="F839" s="39"/>
      <c r="G839" s="39"/>
      <c r="H839" s="39"/>
      <c r="I839" s="39"/>
    </row>
    <row r="840" spans="2:9">
      <c r="B840" s="39"/>
      <c r="C840" s="39"/>
      <c r="D840" s="39"/>
      <c r="E840" s="39"/>
      <c r="F840" s="39"/>
      <c r="G840" s="39"/>
      <c r="H840" s="39"/>
      <c r="I840" s="39"/>
    </row>
    <row r="841" spans="2:9">
      <c r="B841" s="39"/>
      <c r="C841" s="39"/>
      <c r="D841" s="39"/>
      <c r="E841" s="39"/>
      <c r="F841" s="39"/>
      <c r="G841" s="39"/>
      <c r="H841" s="39" t="s">
        <v>40</v>
      </c>
      <c r="I841" s="39">
        <v>0</v>
      </c>
    </row>
    <row r="842" spans="2:9">
      <c r="B842" s="39"/>
      <c r="C842" s="39"/>
      <c r="D842" s="39"/>
      <c r="E842" s="39"/>
      <c r="F842" s="39"/>
      <c r="G842" s="39"/>
      <c r="H842" s="39"/>
      <c r="I842" s="39"/>
    </row>
    <row r="843" spans="2:9">
      <c r="B843" s="39" t="s">
        <v>49</v>
      </c>
      <c r="C843" s="39"/>
      <c r="D843" s="39"/>
      <c r="E843" s="39"/>
      <c r="F843" s="39"/>
      <c r="G843" s="39"/>
      <c r="H843" s="39"/>
      <c r="I843" s="39"/>
    </row>
    <row r="844" spans="2:9">
      <c r="B844" s="39" t="s">
        <v>50</v>
      </c>
      <c r="C844" s="39" t="s">
        <v>35</v>
      </c>
      <c r="D844" s="39" t="s">
        <v>36</v>
      </c>
      <c r="E844" s="39" t="s">
        <v>38</v>
      </c>
      <c r="F844" s="39" t="s">
        <v>51</v>
      </c>
      <c r="G844" s="39" t="s">
        <v>52</v>
      </c>
      <c r="H844" s="39" t="s">
        <v>42</v>
      </c>
      <c r="I844" s="39" t="s">
        <v>39</v>
      </c>
    </row>
    <row r="845" spans="2:9">
      <c r="B845" s="39"/>
      <c r="C845" s="39" t="s">
        <v>77</v>
      </c>
      <c r="D845" s="39" t="s">
        <v>54</v>
      </c>
      <c r="E845" s="39">
        <v>172200</v>
      </c>
      <c r="F845" s="39">
        <v>1.66</v>
      </c>
      <c r="G845" s="39">
        <f>E845*F845</f>
        <v>285852</v>
      </c>
      <c r="H845" s="39">
        <v>15</v>
      </c>
      <c r="I845" s="39">
        <f>G845/H845</f>
        <v>19056.8</v>
      </c>
    </row>
    <row r="846" spans="2:9">
      <c r="B846" s="39"/>
      <c r="C846" s="39"/>
      <c r="D846" s="39"/>
      <c r="E846" s="39"/>
      <c r="F846" s="39"/>
      <c r="G846" s="39"/>
      <c r="H846" s="39"/>
      <c r="I846" s="39"/>
    </row>
    <row r="847" spans="2:9">
      <c r="B847" s="39"/>
      <c r="C847" s="39"/>
      <c r="D847" s="39"/>
      <c r="E847" s="39"/>
      <c r="F847" s="39"/>
      <c r="G847" s="39"/>
      <c r="H847" s="39" t="s">
        <v>40</v>
      </c>
      <c r="I847" s="39">
        <f>I845</f>
        <v>19056.8</v>
      </c>
    </row>
    <row r="848" spans="2:9">
      <c r="B848" s="39"/>
      <c r="C848" s="39"/>
      <c r="D848" s="39"/>
      <c r="E848" s="39"/>
      <c r="F848" s="39"/>
      <c r="G848" s="39"/>
      <c r="H848" s="39"/>
      <c r="I848" s="39"/>
    </row>
    <row r="849" spans="2:9">
      <c r="B849" s="39"/>
      <c r="C849" s="39"/>
      <c r="D849" s="39"/>
      <c r="E849" s="39"/>
      <c r="F849" s="39"/>
      <c r="G849" s="39" t="s">
        <v>55</v>
      </c>
      <c r="H849" s="39"/>
      <c r="I849" s="156">
        <f>I825+I834+I841+I847</f>
        <v>63326.264444444445</v>
      </c>
    </row>
    <row r="850" spans="2:9">
      <c r="B850" s="39"/>
      <c r="C850" s="39"/>
      <c r="D850" s="39"/>
      <c r="E850" s="39"/>
      <c r="F850" s="39"/>
      <c r="G850" s="39"/>
      <c r="H850" s="39"/>
      <c r="I850" s="39"/>
    </row>
    <row r="851" spans="2:9">
      <c r="B851" s="39" t="s">
        <v>56</v>
      </c>
      <c r="C851" s="39"/>
      <c r="D851" s="39"/>
      <c r="E851" s="39"/>
      <c r="F851" s="39"/>
      <c r="G851" s="39"/>
      <c r="H851" s="39"/>
      <c r="I851" s="39"/>
    </row>
    <row r="852" spans="2:9">
      <c r="B852" s="39" t="s">
        <v>57</v>
      </c>
      <c r="C852" s="39"/>
      <c r="D852" s="39"/>
      <c r="E852" s="39"/>
      <c r="F852" s="39"/>
      <c r="G852" s="39" t="s">
        <v>58</v>
      </c>
      <c r="H852" s="39" t="s">
        <v>59</v>
      </c>
      <c r="I852" s="39"/>
    </row>
    <row r="853" spans="2:9">
      <c r="B853" s="39" t="s">
        <v>60</v>
      </c>
      <c r="C853" s="39"/>
      <c r="D853" s="39"/>
      <c r="E853" s="39"/>
      <c r="F853" s="39"/>
      <c r="G853" s="39"/>
      <c r="H853" s="39"/>
      <c r="I853" s="39"/>
    </row>
    <row r="854" spans="2:9">
      <c r="B854" s="39" t="s">
        <v>22</v>
      </c>
      <c r="C854" s="39"/>
      <c r="D854" s="39"/>
      <c r="E854" s="39"/>
      <c r="F854" s="39"/>
      <c r="G854" s="39"/>
      <c r="H854" s="39"/>
      <c r="I854" s="39"/>
    </row>
    <row r="855" spans="2:9">
      <c r="B855" s="39" t="s">
        <v>23</v>
      </c>
      <c r="C855" s="39"/>
      <c r="D855" s="39"/>
      <c r="E855" s="39"/>
      <c r="F855" s="39"/>
      <c r="G855" s="39"/>
      <c r="H855" s="39"/>
      <c r="I855" s="39"/>
    </row>
    <row r="856" spans="2:9">
      <c r="B856" s="39"/>
      <c r="C856" s="39"/>
      <c r="D856" s="39"/>
      <c r="E856" s="39"/>
      <c r="F856" s="39"/>
      <c r="G856" s="39" t="s">
        <v>61</v>
      </c>
      <c r="H856" s="39"/>
      <c r="I856" s="39"/>
    </row>
    <row r="857" spans="2:9">
      <c r="B857" s="39"/>
      <c r="C857" s="39"/>
      <c r="D857" s="39"/>
      <c r="E857" s="39"/>
      <c r="F857" s="39"/>
      <c r="G857" s="39"/>
      <c r="H857" s="39"/>
      <c r="I857" s="39"/>
    </row>
    <row r="858" spans="2:9">
      <c r="B858" s="39" t="s">
        <v>62</v>
      </c>
      <c r="C858" s="39"/>
      <c r="D858" s="39"/>
      <c r="E858" s="39"/>
      <c r="F858" s="39"/>
      <c r="G858" s="39"/>
      <c r="H858" s="39"/>
      <c r="I858" s="39"/>
    </row>
    <row r="859" spans="2:9">
      <c r="B859" s="39"/>
      <c r="C859" s="39"/>
      <c r="D859" s="39"/>
      <c r="E859" s="39"/>
      <c r="F859" s="39"/>
      <c r="G859" s="39"/>
      <c r="H859" s="39"/>
      <c r="I859" s="39"/>
    </row>
    <row r="860" spans="2:9">
      <c r="B860" s="39"/>
      <c r="C860" s="39"/>
      <c r="D860" s="39"/>
      <c r="E860" s="39"/>
      <c r="F860" s="39"/>
      <c r="G860" s="39"/>
      <c r="H860" s="39"/>
      <c r="I860" s="39"/>
    </row>
    <row r="861" spans="2:9">
      <c r="B861" s="39"/>
      <c r="C861" s="39"/>
      <c r="D861" s="39"/>
      <c r="E861" s="39"/>
      <c r="F861" s="39"/>
      <c r="G861" s="39"/>
      <c r="H861" s="39"/>
      <c r="I861" s="39"/>
    </row>
    <row r="862" spans="2:9">
      <c r="B862" s="39" t="s">
        <v>63</v>
      </c>
      <c r="C862" s="39"/>
      <c r="D862" s="39"/>
      <c r="E862" s="39"/>
      <c r="F862" s="39"/>
      <c r="G862" s="39"/>
      <c r="H862" s="39"/>
      <c r="I862" s="39"/>
    </row>
    <row r="863" spans="2:9">
      <c r="B863" s="39" t="s">
        <v>73</v>
      </c>
      <c r="C863" s="39"/>
      <c r="D863" s="39"/>
      <c r="E863" s="39"/>
      <c r="F863" s="39"/>
      <c r="G863" s="39"/>
      <c r="H863" s="39"/>
      <c r="I863" s="39"/>
    </row>
    <row r="866" spans="2:9">
      <c r="B866" s="181" t="s">
        <v>31</v>
      </c>
      <c r="C866" s="181"/>
      <c r="D866" s="181"/>
      <c r="E866" s="181"/>
      <c r="F866" s="181"/>
      <c r="G866" s="181"/>
      <c r="H866" s="181"/>
      <c r="I866" s="181"/>
    </row>
    <row r="867" spans="2:9">
      <c r="B867" s="39"/>
      <c r="C867" s="39"/>
      <c r="D867" s="39"/>
      <c r="E867" s="39"/>
      <c r="F867" s="39"/>
      <c r="G867" s="39"/>
      <c r="H867" s="39"/>
      <c r="I867" s="39"/>
    </row>
    <row r="868" spans="2:9">
      <c r="B868" s="39" t="s">
        <v>32</v>
      </c>
      <c r="C868" s="132">
        <f>'PRESUPUESTO OFICIAL'!C27</f>
        <v>5.0999999999999996</v>
      </c>
      <c r="D868" s="39" t="str">
        <f>'PRESUPUESTO OFICIAL'!D27</f>
        <v xml:space="preserve">Marcos en lamina claravoyas </v>
      </c>
      <c r="E868" s="39"/>
      <c r="F868" s="39"/>
      <c r="G868" s="39"/>
      <c r="H868" s="39" t="s">
        <v>33</v>
      </c>
      <c r="I868" s="39" t="s">
        <v>4</v>
      </c>
    </row>
    <row r="869" spans="2:9">
      <c r="B869" s="39"/>
      <c r="C869" s="39"/>
      <c r="D869" s="39"/>
      <c r="E869" s="39"/>
      <c r="F869" s="39"/>
      <c r="G869" s="39"/>
      <c r="H869" s="39"/>
      <c r="I869" s="39"/>
    </row>
    <row r="870" spans="2:9">
      <c r="B870" s="39" t="s">
        <v>34</v>
      </c>
      <c r="C870" s="39"/>
      <c r="D870" s="39"/>
      <c r="E870" s="39"/>
      <c r="F870" s="39"/>
      <c r="G870" s="39"/>
      <c r="H870" s="39"/>
      <c r="I870" s="39"/>
    </row>
    <row r="871" spans="2:9">
      <c r="B871" s="39" t="s">
        <v>35</v>
      </c>
      <c r="C871" s="39"/>
      <c r="D871" s="39"/>
      <c r="E871" s="39"/>
      <c r="F871" s="39" t="s">
        <v>36</v>
      </c>
      <c r="G871" s="39" t="s">
        <v>37</v>
      </c>
      <c r="H871" s="39" t="s">
        <v>38</v>
      </c>
      <c r="I871" s="39" t="s">
        <v>39</v>
      </c>
    </row>
    <row r="872" spans="2:9">
      <c r="B872" s="39" t="s">
        <v>180</v>
      </c>
      <c r="C872" s="39"/>
      <c r="D872" s="39"/>
      <c r="E872" s="39"/>
      <c r="F872" s="39" t="s">
        <v>4</v>
      </c>
      <c r="G872" s="39">
        <v>1</v>
      </c>
      <c r="H872" s="39">
        <v>200000</v>
      </c>
      <c r="I872" s="39">
        <f>G872*H872</f>
        <v>200000</v>
      </c>
    </row>
    <row r="873" spans="2:9">
      <c r="B873" s="39" t="s">
        <v>177</v>
      </c>
      <c r="C873" s="39"/>
      <c r="D873" s="39"/>
      <c r="E873" s="39"/>
      <c r="F873" s="39" t="s">
        <v>178</v>
      </c>
      <c r="G873" s="39">
        <v>0.11</v>
      </c>
      <c r="H873" s="39">
        <v>73000</v>
      </c>
      <c r="I873" s="39">
        <f>G873*H873</f>
        <v>8030</v>
      </c>
    </row>
    <row r="874" spans="2:9">
      <c r="B874" s="39" t="s">
        <v>179</v>
      </c>
      <c r="C874" s="39"/>
      <c r="D874" s="39"/>
      <c r="E874" s="39"/>
      <c r="F874" s="39" t="s">
        <v>178</v>
      </c>
      <c r="G874" s="39">
        <v>0.08</v>
      </c>
      <c r="H874" s="39">
        <v>31350</v>
      </c>
      <c r="I874" s="39">
        <f>G874*H874</f>
        <v>2508</v>
      </c>
    </row>
    <row r="875" spans="2:9">
      <c r="B875" s="39"/>
      <c r="C875" s="39"/>
      <c r="D875" s="39"/>
      <c r="E875" s="39"/>
      <c r="F875" s="39"/>
      <c r="G875" s="39"/>
      <c r="H875" s="39"/>
      <c r="I875" s="39"/>
    </row>
    <row r="876" spans="2:9">
      <c r="B876" s="39"/>
      <c r="C876" s="39"/>
      <c r="D876" s="39"/>
      <c r="E876" s="39"/>
      <c r="F876" s="39"/>
      <c r="G876" s="39"/>
      <c r="H876" s="39"/>
      <c r="I876" s="39"/>
    </row>
    <row r="877" spans="2:9">
      <c r="B877" s="39"/>
      <c r="C877" s="39"/>
      <c r="D877" s="39"/>
      <c r="E877" s="39"/>
      <c r="F877" s="39"/>
      <c r="G877" s="39"/>
      <c r="H877" s="39"/>
      <c r="I877" s="39"/>
    </row>
    <row r="878" spans="2:9">
      <c r="B878" s="39"/>
      <c r="C878" s="39"/>
      <c r="D878" s="39"/>
      <c r="E878" s="39"/>
      <c r="F878" s="39"/>
      <c r="G878" s="39"/>
      <c r="H878" s="39"/>
      <c r="I878" s="39"/>
    </row>
    <row r="879" spans="2:9">
      <c r="B879" s="39"/>
      <c r="C879" s="39"/>
      <c r="D879" s="39"/>
      <c r="E879" s="39"/>
      <c r="F879" s="39"/>
      <c r="G879" s="39"/>
      <c r="H879" s="39"/>
      <c r="I879" s="39"/>
    </row>
    <row r="880" spans="2:9">
      <c r="B880" s="39"/>
      <c r="C880" s="39"/>
      <c r="D880" s="39"/>
      <c r="E880" s="39"/>
      <c r="F880" s="39"/>
      <c r="G880" s="39"/>
      <c r="H880" s="39"/>
      <c r="I880" s="39"/>
    </row>
    <row r="881" spans="2:9">
      <c r="B881" s="39"/>
      <c r="C881" s="39"/>
      <c r="D881" s="39"/>
      <c r="E881" s="39"/>
      <c r="F881" s="39"/>
      <c r="G881" s="39"/>
      <c r="H881" s="39"/>
      <c r="I881" s="39"/>
    </row>
    <row r="882" spans="2:9">
      <c r="B882" s="39"/>
      <c r="C882" s="39"/>
      <c r="D882" s="39"/>
      <c r="E882" s="39"/>
      <c r="F882" s="39"/>
      <c r="G882" s="39"/>
      <c r="H882" s="39" t="s">
        <v>40</v>
      </c>
      <c r="I882" s="39">
        <f>SUM(I872:I874)</f>
        <v>210538</v>
      </c>
    </row>
    <row r="883" spans="2:9">
      <c r="B883" s="39"/>
      <c r="C883" s="39"/>
      <c r="D883" s="39"/>
      <c r="E883" s="39"/>
      <c r="F883" s="39"/>
      <c r="G883" s="39"/>
      <c r="H883" s="39"/>
      <c r="I883" s="39"/>
    </row>
    <row r="884" spans="2:9">
      <c r="B884" s="39" t="s">
        <v>41</v>
      </c>
      <c r="C884" s="39"/>
      <c r="D884" s="39"/>
      <c r="E884" s="39"/>
      <c r="F884" s="39"/>
      <c r="G884" s="39"/>
      <c r="H884" s="39"/>
      <c r="I884" s="39"/>
    </row>
    <row r="885" spans="2:9">
      <c r="B885" s="39" t="s">
        <v>35</v>
      </c>
      <c r="C885" s="39"/>
      <c r="D885" s="39"/>
      <c r="E885" s="39"/>
      <c r="F885" s="39" t="s">
        <v>36</v>
      </c>
      <c r="G885" s="39" t="s">
        <v>42</v>
      </c>
      <c r="H885" s="39" t="s">
        <v>38</v>
      </c>
      <c r="I885" s="39" t="s">
        <v>39</v>
      </c>
    </row>
    <row r="886" spans="2:9">
      <c r="B886" s="39" t="s">
        <v>70</v>
      </c>
      <c r="C886" s="39"/>
      <c r="D886" s="39"/>
      <c r="E886" s="39"/>
      <c r="F886" s="39" t="s">
        <v>44</v>
      </c>
      <c r="G886" s="39">
        <v>0.05</v>
      </c>
      <c r="H886" s="39">
        <v>13389.688888888901</v>
      </c>
      <c r="I886" s="39">
        <v>669.48444444444499</v>
      </c>
    </row>
    <row r="887" spans="2:9">
      <c r="B887" s="39"/>
      <c r="C887" s="39"/>
      <c r="D887" s="39"/>
      <c r="E887" s="39"/>
      <c r="F887" s="39"/>
      <c r="G887" s="39"/>
      <c r="H887" s="39"/>
      <c r="I887" s="39"/>
    </row>
    <row r="888" spans="2:9">
      <c r="B888" s="39"/>
      <c r="C888" s="39"/>
      <c r="D888" s="39"/>
      <c r="E888" s="39"/>
      <c r="F888" s="39"/>
      <c r="G888" s="39"/>
      <c r="H888" s="39"/>
      <c r="I888" s="39"/>
    </row>
    <row r="889" spans="2:9">
      <c r="B889" s="39"/>
      <c r="C889" s="39"/>
      <c r="D889" s="39"/>
      <c r="E889" s="39"/>
      <c r="F889" s="39"/>
      <c r="G889" s="39"/>
      <c r="H889" s="39"/>
      <c r="I889" s="39"/>
    </row>
    <row r="890" spans="2:9">
      <c r="B890" s="39"/>
      <c r="C890" s="39"/>
      <c r="D890" s="39"/>
      <c r="E890" s="39"/>
      <c r="F890" s="39"/>
      <c r="G890" s="39"/>
      <c r="H890" s="39"/>
      <c r="I890" s="39"/>
    </row>
    <row r="891" spans="2:9">
      <c r="B891" s="39"/>
      <c r="C891" s="39"/>
      <c r="D891" s="39"/>
      <c r="E891" s="39"/>
      <c r="F891" s="39"/>
      <c r="G891" s="39"/>
      <c r="H891" s="39" t="s">
        <v>40</v>
      </c>
      <c r="I891" s="39">
        <v>669.48444444444499</v>
      </c>
    </row>
    <row r="892" spans="2:9">
      <c r="B892" s="39"/>
      <c r="C892" s="39"/>
      <c r="D892" s="39"/>
      <c r="E892" s="39"/>
      <c r="F892" s="39"/>
      <c r="G892" s="39"/>
      <c r="H892" s="39"/>
      <c r="I892" s="39"/>
    </row>
    <row r="893" spans="2:9">
      <c r="B893" s="39" t="s">
        <v>47</v>
      </c>
      <c r="C893" s="39"/>
      <c r="D893" s="39"/>
      <c r="E893" s="39"/>
      <c r="F893" s="39"/>
      <c r="G893" s="39"/>
      <c r="H893" s="39"/>
      <c r="I893" s="39"/>
    </row>
    <row r="894" spans="2:9">
      <c r="B894" s="39" t="s">
        <v>35</v>
      </c>
      <c r="C894" s="39"/>
      <c r="D894" s="39"/>
      <c r="E894" s="39"/>
      <c r="F894" s="39" t="s">
        <v>36</v>
      </c>
      <c r="G894" s="39" t="s">
        <v>42</v>
      </c>
      <c r="H894" s="39" t="s">
        <v>38</v>
      </c>
      <c r="I894" s="39" t="s">
        <v>39</v>
      </c>
    </row>
    <row r="895" spans="2:9">
      <c r="B895" s="39"/>
      <c r="C895" s="39"/>
      <c r="D895" s="39"/>
      <c r="E895" s="39"/>
      <c r="F895" s="39"/>
      <c r="G895" s="39"/>
      <c r="H895" s="39"/>
      <c r="I895" s="39"/>
    </row>
    <row r="896" spans="2:9">
      <c r="B896" s="39"/>
      <c r="C896" s="39"/>
      <c r="D896" s="39"/>
      <c r="E896" s="39"/>
      <c r="F896" s="39"/>
      <c r="G896" s="39"/>
      <c r="H896" s="39"/>
      <c r="I896" s="39"/>
    </row>
    <row r="897" spans="2:9">
      <c r="B897" s="39"/>
      <c r="C897" s="39"/>
      <c r="D897" s="39"/>
      <c r="E897" s="39"/>
      <c r="F897" s="39"/>
      <c r="G897" s="39"/>
      <c r="H897" s="39"/>
      <c r="I897" s="39"/>
    </row>
    <row r="898" spans="2:9">
      <c r="B898" s="39"/>
      <c r="C898" s="39"/>
      <c r="D898" s="39"/>
      <c r="E898" s="39"/>
      <c r="F898" s="39"/>
      <c r="G898" s="39"/>
      <c r="H898" s="39" t="s">
        <v>40</v>
      </c>
      <c r="I898" s="39">
        <v>0</v>
      </c>
    </row>
    <row r="899" spans="2:9">
      <c r="B899" s="39"/>
      <c r="C899" s="39"/>
      <c r="D899" s="39"/>
      <c r="E899" s="39"/>
      <c r="F899" s="39"/>
      <c r="G899" s="39"/>
      <c r="H899" s="39"/>
      <c r="I899" s="39"/>
    </row>
    <row r="900" spans="2:9">
      <c r="B900" s="39" t="s">
        <v>49</v>
      </c>
      <c r="C900" s="39"/>
      <c r="D900" s="39"/>
      <c r="E900" s="39"/>
      <c r="F900" s="39"/>
      <c r="G900" s="39"/>
      <c r="H900" s="39"/>
      <c r="I900" s="39"/>
    </row>
    <row r="901" spans="2:9">
      <c r="B901" s="39" t="s">
        <v>50</v>
      </c>
      <c r="C901" s="39" t="s">
        <v>35</v>
      </c>
      <c r="D901" s="39" t="s">
        <v>36</v>
      </c>
      <c r="E901" s="39" t="s">
        <v>38</v>
      </c>
      <c r="F901" s="39" t="s">
        <v>51</v>
      </c>
      <c r="G901" s="39" t="s">
        <v>52</v>
      </c>
      <c r="H901" s="39" t="s">
        <v>42</v>
      </c>
      <c r="I901" s="39" t="s">
        <v>39</v>
      </c>
    </row>
    <row r="902" spans="2:9">
      <c r="B902" s="39"/>
      <c r="C902" s="39" t="s">
        <v>77</v>
      </c>
      <c r="D902" s="39" t="s">
        <v>54</v>
      </c>
      <c r="E902" s="39">
        <v>172200</v>
      </c>
      <c r="F902" s="39">
        <v>1.66</v>
      </c>
      <c r="G902" s="39">
        <f>E902*F902</f>
        <v>285852</v>
      </c>
      <c r="H902" s="39">
        <v>15</v>
      </c>
      <c r="I902" s="39">
        <f>G902/H902</f>
        <v>19056.8</v>
      </c>
    </row>
    <row r="903" spans="2:9">
      <c r="B903" s="39"/>
      <c r="C903" s="39"/>
      <c r="D903" s="39"/>
      <c r="E903" s="39"/>
      <c r="F903" s="39"/>
      <c r="G903" s="39"/>
      <c r="H903" s="39"/>
      <c r="I903" s="39"/>
    </row>
    <row r="904" spans="2:9">
      <c r="B904" s="39"/>
      <c r="C904" s="39"/>
      <c r="D904" s="39"/>
      <c r="E904" s="39"/>
      <c r="F904" s="39"/>
      <c r="G904" s="39"/>
      <c r="H904" s="39" t="s">
        <v>40</v>
      </c>
      <c r="I904" s="39">
        <f>I902</f>
        <v>19056.8</v>
      </c>
    </row>
    <row r="905" spans="2:9">
      <c r="B905" s="39"/>
      <c r="C905" s="39"/>
      <c r="D905" s="39"/>
      <c r="E905" s="39"/>
      <c r="F905" s="39"/>
      <c r="G905" s="39"/>
      <c r="H905" s="39"/>
      <c r="I905" s="39"/>
    </row>
    <row r="906" spans="2:9">
      <c r="B906" s="39"/>
      <c r="C906" s="39"/>
      <c r="D906" s="39"/>
      <c r="E906" s="39"/>
      <c r="F906" s="39"/>
      <c r="G906" s="39" t="s">
        <v>55</v>
      </c>
      <c r="H906" s="39"/>
      <c r="I906" s="131">
        <f>I882+I891+I898+I904</f>
        <v>230264.28444444443</v>
      </c>
    </row>
    <row r="907" spans="2:9">
      <c r="B907" s="39"/>
      <c r="C907" s="39"/>
      <c r="D907" s="39"/>
      <c r="E907" s="39"/>
      <c r="F907" s="39"/>
      <c r="G907" s="39"/>
      <c r="H907" s="39"/>
      <c r="I907" s="39"/>
    </row>
    <row r="908" spans="2:9">
      <c r="B908" s="39" t="s">
        <v>56</v>
      </c>
      <c r="C908" s="39"/>
      <c r="D908" s="39"/>
      <c r="E908" s="39"/>
      <c r="F908" s="39"/>
      <c r="G908" s="39"/>
      <c r="H908" s="39"/>
      <c r="I908" s="39"/>
    </row>
    <row r="909" spans="2:9">
      <c r="B909" s="39" t="s">
        <v>57</v>
      </c>
      <c r="C909" s="39"/>
      <c r="D909" s="39"/>
      <c r="E909" s="39"/>
      <c r="F909" s="39"/>
      <c r="G909" s="39" t="s">
        <v>58</v>
      </c>
      <c r="H909" s="39" t="s">
        <v>59</v>
      </c>
      <c r="I909" s="39"/>
    </row>
    <row r="910" spans="2:9">
      <c r="B910" s="39" t="s">
        <v>60</v>
      </c>
      <c r="C910" s="39"/>
      <c r="D910" s="39"/>
      <c r="E910" s="39"/>
      <c r="F910" s="39"/>
      <c r="G910" s="39"/>
      <c r="H910" s="39"/>
      <c r="I910" s="39"/>
    </row>
    <row r="911" spans="2:9">
      <c r="B911" s="39" t="s">
        <v>22</v>
      </c>
      <c r="C911" s="39"/>
      <c r="D911" s="39"/>
      <c r="E911" s="39"/>
      <c r="F911" s="39"/>
      <c r="G911" s="39"/>
      <c r="H911" s="39"/>
      <c r="I911" s="39"/>
    </row>
    <row r="912" spans="2:9">
      <c r="B912" s="39" t="s">
        <v>23</v>
      </c>
      <c r="C912" s="39"/>
      <c r="D912" s="39"/>
      <c r="E912" s="39"/>
      <c r="F912" s="39"/>
      <c r="G912" s="39"/>
      <c r="H912" s="39"/>
      <c r="I912" s="39"/>
    </row>
    <row r="913" spans="2:9">
      <c r="B913" s="39"/>
      <c r="C913" s="39"/>
      <c r="D913" s="39"/>
      <c r="E913" s="39"/>
      <c r="F913" s="39"/>
      <c r="G913" s="39" t="s">
        <v>61</v>
      </c>
      <c r="H913" s="39"/>
      <c r="I913" s="39"/>
    </row>
    <row r="914" spans="2:9">
      <c r="B914" s="39"/>
      <c r="C914" s="39"/>
      <c r="D914" s="39"/>
      <c r="E914" s="39"/>
      <c r="F914" s="39"/>
      <c r="G914" s="39"/>
      <c r="H914" s="39"/>
      <c r="I914" s="39"/>
    </row>
    <row r="915" spans="2:9">
      <c r="B915" s="39" t="s">
        <v>62</v>
      </c>
      <c r="C915" s="39"/>
      <c r="D915" s="39"/>
      <c r="E915" s="39"/>
      <c r="F915" s="39"/>
      <c r="G915" s="39"/>
      <c r="H915" s="39"/>
      <c r="I915" s="39"/>
    </row>
    <row r="916" spans="2:9">
      <c r="B916" s="39"/>
      <c r="C916" s="39"/>
      <c r="D916" s="39"/>
      <c r="E916" s="39"/>
      <c r="F916" s="39"/>
      <c r="G916" s="39"/>
      <c r="H916" s="39"/>
      <c r="I916" s="39"/>
    </row>
    <row r="917" spans="2:9">
      <c r="B917" s="39"/>
      <c r="C917" s="39"/>
      <c r="D917" s="39"/>
      <c r="E917" s="39"/>
      <c r="F917" s="39"/>
      <c r="G917" s="39"/>
      <c r="H917" s="39"/>
      <c r="I917" s="39"/>
    </row>
    <row r="918" spans="2:9">
      <c r="B918" s="39"/>
      <c r="C918" s="39"/>
      <c r="D918" s="39"/>
      <c r="E918" s="39"/>
      <c r="F918" s="39"/>
      <c r="G918" s="39"/>
      <c r="H918" s="39"/>
      <c r="I918" s="39"/>
    </row>
    <row r="919" spans="2:9">
      <c r="B919" s="39" t="s">
        <v>63</v>
      </c>
      <c r="C919" s="39"/>
      <c r="D919" s="39"/>
      <c r="E919" s="39"/>
      <c r="F919" s="39"/>
      <c r="G919" s="39"/>
      <c r="H919" s="39"/>
      <c r="I919" s="39"/>
    </row>
    <row r="920" spans="2:9">
      <c r="B920" s="39" t="s">
        <v>73</v>
      </c>
      <c r="C920" s="39"/>
      <c r="D920" s="39"/>
      <c r="E920" s="39"/>
      <c r="F920" s="39"/>
      <c r="G920" s="39"/>
      <c r="H920" s="39"/>
      <c r="I920" s="39"/>
    </row>
    <row r="923" spans="2:9">
      <c r="B923" s="181" t="s">
        <v>31</v>
      </c>
      <c r="C923" s="181"/>
      <c r="D923" s="181"/>
      <c r="E923" s="181"/>
      <c r="F923" s="181"/>
      <c r="G923" s="181"/>
      <c r="H923" s="181"/>
      <c r="I923" s="181"/>
    </row>
    <row r="924" spans="2:9">
      <c r="B924" s="39"/>
      <c r="C924" s="39"/>
      <c r="D924" s="39"/>
      <c r="E924" s="39"/>
      <c r="F924" s="39"/>
      <c r="G924" s="39"/>
      <c r="H924" s="39"/>
      <c r="I924" s="39"/>
    </row>
    <row r="925" spans="2:9">
      <c r="B925" s="39" t="s">
        <v>32</v>
      </c>
      <c r="C925" s="132">
        <f>'PRESUPUESTO OFICIAL'!C28</f>
        <v>5.2</v>
      </c>
      <c r="D925" s="39" t="str">
        <f>'PRESUPUESTO OFICIAL'!D28</f>
        <v>Rejillas</v>
      </c>
      <c r="E925" s="39"/>
      <c r="F925" s="39"/>
      <c r="G925" s="39"/>
      <c r="H925" s="39" t="s">
        <v>33</v>
      </c>
      <c r="I925" s="39" t="s">
        <v>4</v>
      </c>
    </row>
    <row r="926" spans="2:9">
      <c r="B926" s="39"/>
      <c r="C926" s="39"/>
      <c r="D926" s="39"/>
      <c r="E926" s="39"/>
      <c r="F926" s="39"/>
      <c r="G926" s="39"/>
      <c r="H926" s="39"/>
      <c r="I926" s="39"/>
    </row>
    <row r="927" spans="2:9">
      <c r="B927" s="39" t="s">
        <v>34</v>
      </c>
      <c r="C927" s="39"/>
      <c r="D927" s="39"/>
      <c r="E927" s="39"/>
      <c r="F927" s="39"/>
      <c r="G927" s="39"/>
      <c r="H927" s="39"/>
      <c r="I927" s="39"/>
    </row>
    <row r="928" spans="2:9">
      <c r="B928" s="39" t="s">
        <v>35</v>
      </c>
      <c r="C928" s="39"/>
      <c r="D928" s="39"/>
      <c r="E928" s="39"/>
      <c r="F928" s="39" t="s">
        <v>36</v>
      </c>
      <c r="G928" s="39" t="s">
        <v>37</v>
      </c>
      <c r="H928" s="39" t="s">
        <v>38</v>
      </c>
      <c r="I928" s="39" t="s">
        <v>39</v>
      </c>
    </row>
    <row r="929" spans="2:9">
      <c r="B929" s="39" t="s">
        <v>208</v>
      </c>
      <c r="C929" s="39"/>
      <c r="D929" s="39"/>
      <c r="E929" s="39"/>
      <c r="F929" s="39" t="s">
        <v>4</v>
      </c>
      <c r="G929" s="39">
        <v>1</v>
      </c>
      <c r="H929" s="39">
        <v>250000</v>
      </c>
      <c r="I929" s="39">
        <f>G929*H929</f>
        <v>250000</v>
      </c>
    </row>
    <row r="930" spans="2:9">
      <c r="B930" s="39" t="s">
        <v>177</v>
      </c>
      <c r="C930" s="39"/>
      <c r="D930" s="39"/>
      <c r="E930" s="39"/>
      <c r="F930" s="39" t="s">
        <v>178</v>
      </c>
      <c r="G930" s="39">
        <v>0.11</v>
      </c>
      <c r="H930" s="39">
        <v>73000</v>
      </c>
      <c r="I930" s="39">
        <f>G930*H930</f>
        <v>8030</v>
      </c>
    </row>
    <row r="931" spans="2:9">
      <c r="B931" s="39" t="s">
        <v>179</v>
      </c>
      <c r="C931" s="39"/>
      <c r="D931" s="39"/>
      <c r="E931" s="39"/>
      <c r="F931" s="39" t="s">
        <v>178</v>
      </c>
      <c r="G931" s="39">
        <v>0.08</v>
      </c>
      <c r="H931" s="39">
        <v>31350</v>
      </c>
      <c r="I931" s="39">
        <f>G931*H931</f>
        <v>2508</v>
      </c>
    </row>
    <row r="932" spans="2:9">
      <c r="B932" s="39"/>
      <c r="C932" s="39"/>
      <c r="D932" s="39"/>
      <c r="E932" s="39"/>
      <c r="F932" s="39"/>
      <c r="G932" s="39"/>
      <c r="H932" s="39"/>
      <c r="I932" s="39"/>
    </row>
    <row r="933" spans="2:9">
      <c r="B933" s="39"/>
      <c r="C933" s="39"/>
      <c r="D933" s="39"/>
      <c r="E933" s="39"/>
      <c r="F933" s="39"/>
      <c r="G933" s="39"/>
      <c r="H933" s="39"/>
      <c r="I933" s="39"/>
    </row>
    <row r="934" spans="2:9">
      <c r="B934" s="39"/>
      <c r="C934" s="39"/>
      <c r="D934" s="39"/>
      <c r="E934" s="39"/>
      <c r="F934" s="39"/>
      <c r="G934" s="39"/>
      <c r="H934" s="39"/>
      <c r="I934" s="39"/>
    </row>
    <row r="935" spans="2:9">
      <c r="B935" s="39"/>
      <c r="C935" s="39"/>
      <c r="D935" s="39"/>
      <c r="E935" s="39"/>
      <c r="F935" s="39"/>
      <c r="G935" s="39"/>
      <c r="H935" s="39"/>
      <c r="I935" s="39"/>
    </row>
    <row r="936" spans="2:9">
      <c r="B936" s="39"/>
      <c r="C936" s="39"/>
      <c r="D936" s="39"/>
      <c r="E936" s="39"/>
      <c r="F936" s="39"/>
      <c r="G936" s="39"/>
      <c r="H936" s="39"/>
      <c r="I936" s="39"/>
    </row>
    <row r="937" spans="2:9">
      <c r="B937" s="39"/>
      <c r="C937" s="39"/>
      <c r="D937" s="39"/>
      <c r="E937" s="39"/>
      <c r="F937" s="39"/>
      <c r="G937" s="39"/>
      <c r="H937" s="39"/>
      <c r="I937" s="39"/>
    </row>
    <row r="938" spans="2:9">
      <c r="B938" s="39"/>
      <c r="C938" s="39"/>
      <c r="D938" s="39"/>
      <c r="E938" s="39"/>
      <c r="F938" s="39"/>
      <c r="G938" s="39"/>
      <c r="H938" s="39"/>
      <c r="I938" s="39"/>
    </row>
    <row r="939" spans="2:9">
      <c r="B939" s="39"/>
      <c r="C939" s="39"/>
      <c r="D939" s="39"/>
      <c r="E939" s="39"/>
      <c r="F939" s="39"/>
      <c r="G939" s="39"/>
      <c r="H939" s="39" t="s">
        <v>40</v>
      </c>
      <c r="I939" s="39">
        <f>SUM(I929:I931)</f>
        <v>260538</v>
      </c>
    </row>
    <row r="940" spans="2:9">
      <c r="B940" s="39"/>
      <c r="C940" s="39"/>
      <c r="D940" s="39"/>
      <c r="E940" s="39"/>
      <c r="F940" s="39"/>
      <c r="G940" s="39"/>
      <c r="H940" s="39"/>
      <c r="I940" s="39"/>
    </row>
    <row r="941" spans="2:9">
      <c r="B941" s="39" t="s">
        <v>41</v>
      </c>
      <c r="C941" s="39"/>
      <c r="D941" s="39"/>
      <c r="E941" s="39"/>
      <c r="F941" s="39"/>
      <c r="G941" s="39"/>
      <c r="H941" s="39"/>
      <c r="I941" s="39"/>
    </row>
    <row r="942" spans="2:9">
      <c r="B942" s="39" t="s">
        <v>35</v>
      </c>
      <c r="C942" s="39"/>
      <c r="D942" s="39"/>
      <c r="E942" s="39"/>
      <c r="F942" s="39" t="s">
        <v>36</v>
      </c>
      <c r="G942" s="39" t="s">
        <v>42</v>
      </c>
      <c r="H942" s="39" t="s">
        <v>38</v>
      </c>
      <c r="I942" s="39" t="s">
        <v>39</v>
      </c>
    </row>
    <row r="943" spans="2:9">
      <c r="B943" s="39" t="s">
        <v>70</v>
      </c>
      <c r="C943" s="39"/>
      <c r="D943" s="39"/>
      <c r="E943" s="39"/>
      <c r="F943" s="39" t="s">
        <v>44</v>
      </c>
      <c r="G943" s="39">
        <v>0.05</v>
      </c>
      <c r="H943" s="39">
        <v>13389.688888888901</v>
      </c>
      <c r="I943" s="39">
        <v>669.48444444444499</v>
      </c>
    </row>
    <row r="944" spans="2:9">
      <c r="B944" s="39"/>
      <c r="C944" s="39"/>
      <c r="D944" s="39"/>
      <c r="E944" s="39"/>
      <c r="F944" s="39"/>
      <c r="G944" s="39"/>
      <c r="H944" s="39"/>
      <c r="I944" s="39"/>
    </row>
    <row r="945" spans="2:9">
      <c r="B945" s="39"/>
      <c r="C945" s="39"/>
      <c r="D945" s="39"/>
      <c r="E945" s="39"/>
      <c r="F945" s="39"/>
      <c r="G945" s="39"/>
      <c r="H945" s="39"/>
      <c r="I945" s="39"/>
    </row>
    <row r="946" spans="2:9">
      <c r="B946" s="39"/>
      <c r="C946" s="39"/>
      <c r="D946" s="39"/>
      <c r="E946" s="39"/>
      <c r="F946" s="39"/>
      <c r="G946" s="39"/>
      <c r="H946" s="39"/>
      <c r="I946" s="39"/>
    </row>
    <row r="947" spans="2:9">
      <c r="B947" s="39"/>
      <c r="C947" s="39"/>
      <c r="D947" s="39"/>
      <c r="E947" s="39"/>
      <c r="F947" s="39"/>
      <c r="G947" s="39"/>
      <c r="H947" s="39"/>
      <c r="I947" s="39"/>
    </row>
    <row r="948" spans="2:9">
      <c r="B948" s="39"/>
      <c r="C948" s="39"/>
      <c r="D948" s="39"/>
      <c r="E948" s="39"/>
      <c r="F948" s="39"/>
      <c r="G948" s="39"/>
      <c r="H948" s="39" t="s">
        <v>40</v>
      </c>
      <c r="I948" s="39">
        <v>669.48444444444499</v>
      </c>
    </row>
    <row r="949" spans="2:9">
      <c r="B949" s="39"/>
      <c r="C949" s="39"/>
      <c r="D949" s="39"/>
      <c r="E949" s="39"/>
      <c r="F949" s="39"/>
      <c r="G949" s="39"/>
      <c r="H949" s="39"/>
      <c r="I949" s="39"/>
    </row>
    <row r="950" spans="2:9">
      <c r="B950" s="39" t="s">
        <v>47</v>
      </c>
      <c r="C950" s="39"/>
      <c r="D950" s="39"/>
      <c r="E950" s="39"/>
      <c r="F950" s="39"/>
      <c r="G950" s="39"/>
      <c r="H950" s="39"/>
      <c r="I950" s="39"/>
    </row>
    <row r="951" spans="2:9">
      <c r="B951" s="39" t="s">
        <v>35</v>
      </c>
      <c r="C951" s="39"/>
      <c r="D951" s="39"/>
      <c r="E951" s="39"/>
      <c r="F951" s="39" t="s">
        <v>36</v>
      </c>
      <c r="G951" s="39" t="s">
        <v>42</v>
      </c>
      <c r="H951" s="39" t="s">
        <v>38</v>
      </c>
      <c r="I951" s="39" t="s">
        <v>39</v>
      </c>
    </row>
    <row r="952" spans="2:9">
      <c r="B952" s="39"/>
      <c r="C952" s="39"/>
      <c r="D952" s="39"/>
      <c r="E952" s="39"/>
      <c r="F952" s="39"/>
      <c r="G952" s="39"/>
      <c r="H952" s="39"/>
      <c r="I952" s="39"/>
    </row>
    <row r="953" spans="2:9">
      <c r="B953" s="39"/>
      <c r="C953" s="39"/>
      <c r="D953" s="39"/>
      <c r="E953" s="39"/>
      <c r="F953" s="39"/>
      <c r="G953" s="39"/>
      <c r="H953" s="39"/>
      <c r="I953" s="39"/>
    </row>
    <row r="954" spans="2:9">
      <c r="B954" s="39"/>
      <c r="C954" s="39"/>
      <c r="D954" s="39"/>
      <c r="E954" s="39"/>
      <c r="F954" s="39"/>
      <c r="G954" s="39"/>
      <c r="H954" s="39"/>
      <c r="I954" s="39"/>
    </row>
    <row r="955" spans="2:9">
      <c r="B955" s="39"/>
      <c r="C955" s="39"/>
      <c r="D955" s="39"/>
      <c r="E955" s="39"/>
      <c r="F955" s="39"/>
      <c r="G955" s="39"/>
      <c r="H955" s="39" t="s">
        <v>40</v>
      </c>
      <c r="I955" s="39">
        <v>0</v>
      </c>
    </row>
    <row r="956" spans="2:9">
      <c r="B956" s="39"/>
      <c r="C956" s="39"/>
      <c r="D956" s="39"/>
      <c r="E956" s="39"/>
      <c r="F956" s="39"/>
      <c r="G956" s="39"/>
      <c r="H956" s="39"/>
      <c r="I956" s="39"/>
    </row>
    <row r="957" spans="2:9">
      <c r="B957" s="39" t="s">
        <v>49</v>
      </c>
      <c r="C957" s="39"/>
      <c r="D957" s="39"/>
      <c r="E957" s="39"/>
      <c r="F957" s="39"/>
      <c r="G957" s="39"/>
      <c r="H957" s="39"/>
      <c r="I957" s="39"/>
    </row>
    <row r="958" spans="2:9">
      <c r="B958" s="39" t="s">
        <v>50</v>
      </c>
      <c r="C958" s="39" t="s">
        <v>35</v>
      </c>
      <c r="D958" s="39" t="s">
        <v>36</v>
      </c>
      <c r="E958" s="39" t="s">
        <v>38</v>
      </c>
      <c r="F958" s="39" t="s">
        <v>51</v>
      </c>
      <c r="G958" s="39" t="s">
        <v>52</v>
      </c>
      <c r="H958" s="39" t="s">
        <v>42</v>
      </c>
      <c r="I958" s="39" t="s">
        <v>39</v>
      </c>
    </row>
    <row r="959" spans="2:9">
      <c r="B959" s="39"/>
      <c r="C959" s="39" t="s">
        <v>77</v>
      </c>
      <c r="D959" s="39" t="s">
        <v>54</v>
      </c>
      <c r="E959" s="39">
        <v>172200</v>
      </c>
      <c r="F959" s="39">
        <v>1.66</v>
      </c>
      <c r="G959" s="39">
        <f>E959*F959</f>
        <v>285852</v>
      </c>
      <c r="H959" s="39">
        <v>15</v>
      </c>
      <c r="I959" s="39">
        <f>G959/H959</f>
        <v>19056.8</v>
      </c>
    </row>
    <row r="960" spans="2:9">
      <c r="B960" s="39"/>
      <c r="C960" s="39"/>
      <c r="D960" s="39"/>
      <c r="E960" s="39"/>
      <c r="F960" s="39"/>
      <c r="G960" s="39"/>
      <c r="H960" s="39"/>
      <c r="I960" s="39"/>
    </row>
    <row r="961" spans="2:9">
      <c r="B961" s="39"/>
      <c r="C961" s="39"/>
      <c r="D961" s="39"/>
      <c r="E961" s="39"/>
      <c r="F961" s="39"/>
      <c r="G961" s="39"/>
      <c r="H961" s="39" t="s">
        <v>40</v>
      </c>
      <c r="I961" s="39">
        <f>I959</f>
        <v>19056.8</v>
      </c>
    </row>
    <row r="962" spans="2:9">
      <c r="B962" s="39"/>
      <c r="C962" s="39"/>
      <c r="D962" s="39"/>
      <c r="E962" s="39"/>
      <c r="F962" s="39"/>
      <c r="G962" s="39"/>
      <c r="H962" s="39"/>
      <c r="I962" s="39"/>
    </row>
    <row r="963" spans="2:9">
      <c r="B963" s="39"/>
      <c r="C963" s="39"/>
      <c r="D963" s="39"/>
      <c r="E963" s="39"/>
      <c r="F963" s="39"/>
      <c r="G963" s="39" t="s">
        <v>55</v>
      </c>
      <c r="H963" s="39"/>
      <c r="I963" s="156">
        <f>I939+I948+I955+I961</f>
        <v>280264.28444444446</v>
      </c>
    </row>
    <row r="964" spans="2:9">
      <c r="B964" s="39"/>
      <c r="C964" s="39"/>
      <c r="D964" s="39"/>
      <c r="E964" s="39"/>
      <c r="F964" s="39"/>
      <c r="G964" s="39"/>
      <c r="H964" s="39"/>
      <c r="I964" s="39"/>
    </row>
    <row r="965" spans="2:9">
      <c r="B965" s="39" t="s">
        <v>56</v>
      </c>
      <c r="C965" s="39"/>
      <c r="D965" s="39"/>
      <c r="E965" s="39"/>
      <c r="F965" s="39"/>
      <c r="G965" s="39"/>
      <c r="H965" s="39"/>
      <c r="I965" s="39"/>
    </row>
    <row r="966" spans="2:9">
      <c r="B966" s="39" t="s">
        <v>57</v>
      </c>
      <c r="C966" s="39"/>
      <c r="D966" s="39"/>
      <c r="E966" s="39"/>
      <c r="F966" s="39"/>
      <c r="G966" s="39" t="s">
        <v>58</v>
      </c>
      <c r="H966" s="39" t="s">
        <v>59</v>
      </c>
      <c r="I966" s="39"/>
    </row>
    <row r="967" spans="2:9">
      <c r="B967" s="39" t="s">
        <v>60</v>
      </c>
      <c r="C967" s="39"/>
      <c r="D967" s="39"/>
      <c r="E967" s="39"/>
      <c r="F967" s="39"/>
      <c r="G967" s="39"/>
      <c r="H967" s="39"/>
      <c r="I967" s="39"/>
    </row>
    <row r="968" spans="2:9">
      <c r="B968" s="39" t="s">
        <v>22</v>
      </c>
      <c r="C968" s="39"/>
      <c r="D968" s="39"/>
      <c r="E968" s="39"/>
      <c r="F968" s="39"/>
      <c r="G968" s="39"/>
      <c r="H968" s="39"/>
      <c r="I968" s="39"/>
    </row>
    <row r="969" spans="2:9">
      <c r="B969" s="39" t="s">
        <v>23</v>
      </c>
      <c r="C969" s="39"/>
      <c r="D969" s="39"/>
      <c r="E969" s="39"/>
      <c r="F969" s="39"/>
      <c r="G969" s="39"/>
      <c r="H969" s="39"/>
      <c r="I969" s="39"/>
    </row>
    <row r="970" spans="2:9">
      <c r="B970" s="39"/>
      <c r="C970" s="39"/>
      <c r="D970" s="39"/>
      <c r="E970" s="39"/>
      <c r="F970" s="39"/>
      <c r="G970" s="39" t="s">
        <v>61</v>
      </c>
      <c r="H970" s="39"/>
      <c r="I970" s="39"/>
    </row>
    <row r="971" spans="2:9">
      <c r="B971" s="39"/>
      <c r="C971" s="39"/>
      <c r="D971" s="39"/>
      <c r="E971" s="39"/>
      <c r="F971" s="39"/>
      <c r="G971" s="39"/>
      <c r="H971" s="39"/>
      <c r="I971" s="39"/>
    </row>
    <row r="972" spans="2:9">
      <c r="B972" s="39" t="s">
        <v>62</v>
      </c>
      <c r="C972" s="39"/>
      <c r="D972" s="39"/>
      <c r="E972" s="39"/>
      <c r="F972" s="39"/>
      <c r="G972" s="39"/>
      <c r="H972" s="39"/>
      <c r="I972" s="39"/>
    </row>
    <row r="973" spans="2:9">
      <c r="B973" s="39"/>
      <c r="C973" s="39"/>
      <c r="D973" s="39"/>
      <c r="E973" s="39"/>
      <c r="F973" s="39"/>
      <c r="G973" s="39"/>
      <c r="H973" s="39"/>
      <c r="I973" s="39"/>
    </row>
    <row r="974" spans="2:9">
      <c r="B974" s="39"/>
      <c r="C974" s="39"/>
      <c r="D974" s="39"/>
      <c r="E974" s="39"/>
      <c r="F974" s="39"/>
      <c r="G974" s="39"/>
      <c r="H974" s="39"/>
      <c r="I974" s="39"/>
    </row>
    <row r="975" spans="2:9">
      <c r="B975" s="39"/>
      <c r="C975" s="39"/>
      <c r="D975" s="39"/>
      <c r="E975" s="39"/>
      <c r="F975" s="39"/>
      <c r="G975" s="39"/>
      <c r="H975" s="39"/>
      <c r="I975" s="39"/>
    </row>
    <row r="976" spans="2:9">
      <c r="B976" s="39" t="s">
        <v>63</v>
      </c>
      <c r="C976" s="39"/>
      <c r="D976" s="39"/>
      <c r="E976" s="39"/>
      <c r="F976" s="39"/>
      <c r="G976" s="39"/>
      <c r="H976" s="39"/>
      <c r="I976" s="39"/>
    </row>
    <row r="977" spans="2:9">
      <c r="B977" s="39" t="s">
        <v>73</v>
      </c>
      <c r="C977" s="39"/>
      <c r="D977" s="39"/>
      <c r="E977" s="39"/>
      <c r="F977" s="39"/>
      <c r="G977" s="39"/>
      <c r="H977" s="39"/>
      <c r="I977" s="39"/>
    </row>
  </sheetData>
  <mergeCells count="72">
    <mergeCell ref="B809:I809"/>
    <mergeCell ref="B89:F89"/>
    <mergeCell ref="B90:F90"/>
    <mergeCell ref="B91:F91"/>
    <mergeCell ref="B92:F92"/>
    <mergeCell ref="G93:H93"/>
    <mergeCell ref="B76:E76"/>
    <mergeCell ref="B77:E77"/>
    <mergeCell ref="B80:F80"/>
    <mergeCell ref="G86:H86"/>
    <mergeCell ref="B88:F88"/>
    <mergeCell ref="B69:E69"/>
    <mergeCell ref="B70:E70"/>
    <mergeCell ref="B73:F73"/>
    <mergeCell ref="B74:E74"/>
    <mergeCell ref="B75:E75"/>
    <mergeCell ref="B64:F64"/>
    <mergeCell ref="B65:E65"/>
    <mergeCell ref="B66:E66"/>
    <mergeCell ref="B67:E67"/>
    <mergeCell ref="B68:E68"/>
    <mergeCell ref="B57:E57"/>
    <mergeCell ref="B58:E58"/>
    <mergeCell ref="B59:E59"/>
    <mergeCell ref="B60:E60"/>
    <mergeCell ref="B61:E61"/>
    <mergeCell ref="B41:F41"/>
    <mergeCell ref="G42:H42"/>
    <mergeCell ref="B52:I52"/>
    <mergeCell ref="D54:G54"/>
    <mergeCell ref="B56:F56"/>
    <mergeCell ref="G35:H35"/>
    <mergeCell ref="B37:F37"/>
    <mergeCell ref="B38:F38"/>
    <mergeCell ref="B39:F39"/>
    <mergeCell ref="B40:F40"/>
    <mergeCell ref="B23:E23"/>
    <mergeCell ref="B24:E24"/>
    <mergeCell ref="B25:E25"/>
    <mergeCell ref="B26:E26"/>
    <mergeCell ref="B29:F29"/>
    <mergeCell ref="B16:E16"/>
    <mergeCell ref="B17:E17"/>
    <mergeCell ref="B18:E18"/>
    <mergeCell ref="B19:E19"/>
    <mergeCell ref="B22:F22"/>
    <mergeCell ref="B9:E9"/>
    <mergeCell ref="B10:E10"/>
    <mergeCell ref="B13:F13"/>
    <mergeCell ref="B14:E14"/>
    <mergeCell ref="B15:E15"/>
    <mergeCell ref="B2:I2"/>
    <mergeCell ref="D4:G4"/>
    <mergeCell ref="B6:F6"/>
    <mergeCell ref="B7:E7"/>
    <mergeCell ref="B8:E8"/>
    <mergeCell ref="B923:I923"/>
    <mergeCell ref="B103:I103"/>
    <mergeCell ref="B208:I208"/>
    <mergeCell ref="B316:I316"/>
    <mergeCell ref="B478:I478"/>
    <mergeCell ref="B588:I588"/>
    <mergeCell ref="B149:I149"/>
    <mergeCell ref="B262:I262"/>
    <mergeCell ref="B368:I368"/>
    <mergeCell ref="B421:I421"/>
    <mergeCell ref="B531:I531"/>
    <mergeCell ref="B648:I648"/>
    <mergeCell ref="B705:I705"/>
    <mergeCell ref="B759:I759"/>
    <mergeCell ref="D762:G762"/>
    <mergeCell ref="B866:I866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H73"/>
  <sheetViews>
    <sheetView zoomScale="90" zoomScaleNormal="90" workbookViewId="0"/>
  </sheetViews>
  <sheetFormatPr baseColWidth="10" defaultColWidth="11" defaultRowHeight="14.5"/>
  <cols>
    <col min="2" max="2" width="17.54296875" customWidth="1"/>
    <col min="3" max="3" width="11.54296875" style="38"/>
    <col min="4" max="4" width="18.7265625" customWidth="1"/>
    <col min="5" max="5" width="12.7265625" customWidth="1"/>
    <col min="7" max="7" width="14.54296875" customWidth="1"/>
  </cols>
  <sheetData>
    <row r="1" spans="2:7">
      <c r="B1" s="206" t="s">
        <v>119</v>
      </c>
      <c r="C1" s="207"/>
      <c r="D1" s="207"/>
      <c r="E1" s="207"/>
    </row>
    <row r="2" spans="2:7">
      <c r="B2" s="43" t="s">
        <v>120</v>
      </c>
      <c r="C2" s="44" t="s">
        <v>121</v>
      </c>
      <c r="D2" s="45" t="s">
        <v>122</v>
      </c>
      <c r="E2" s="46" t="s">
        <v>123</v>
      </c>
    </row>
    <row r="3" spans="2:7">
      <c r="B3" s="43" t="s">
        <v>124</v>
      </c>
      <c r="C3" s="44">
        <v>1</v>
      </c>
      <c r="D3" s="47">
        <f>+E3*30</f>
        <v>3690000</v>
      </c>
      <c r="E3" s="48">
        <v>123000</v>
      </c>
    </row>
    <row r="4" spans="2:7">
      <c r="B4" s="43" t="s">
        <v>125</v>
      </c>
      <c r="C4" s="45">
        <v>1</v>
      </c>
      <c r="D4" s="47">
        <f>+E4*30</f>
        <v>3690000</v>
      </c>
      <c r="E4" s="49">
        <v>123000</v>
      </c>
    </row>
    <row r="5" spans="2:7">
      <c r="B5" s="50" t="s">
        <v>126</v>
      </c>
      <c r="C5" s="45">
        <v>1</v>
      </c>
      <c r="D5" s="47">
        <f t="shared" ref="D5:D6" si="0">+E5*30</f>
        <v>2952000</v>
      </c>
      <c r="E5" s="49">
        <v>98400</v>
      </c>
      <c r="G5" s="51"/>
    </row>
    <row r="6" spans="2:7">
      <c r="B6" s="43" t="s">
        <v>127</v>
      </c>
      <c r="C6" s="44">
        <v>1</v>
      </c>
      <c r="D6" s="47">
        <f t="shared" si="0"/>
        <v>2214000</v>
      </c>
      <c r="E6" s="49">
        <v>73800</v>
      </c>
      <c r="G6" s="51"/>
    </row>
    <row r="9" spans="2:7">
      <c r="B9" s="206" t="s">
        <v>128</v>
      </c>
      <c r="C9" s="207"/>
      <c r="D9" s="207"/>
      <c r="E9" s="52">
        <v>0.66</v>
      </c>
    </row>
    <row r="18" spans="2:8">
      <c r="H18" s="53"/>
    </row>
    <row r="30" spans="2:8" ht="36.65" customHeight="1">
      <c r="B30" s="53"/>
    </row>
    <row r="36" spans="8:8">
      <c r="H36" s="53"/>
    </row>
    <row r="54" spans="8:8">
      <c r="H54" s="53"/>
    </row>
    <row r="73" spans="8:8">
      <c r="H73" s="53"/>
    </row>
  </sheetData>
  <mergeCells count="2">
    <mergeCell ref="B1:E1"/>
    <mergeCell ref="B9:D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J20"/>
  <sheetViews>
    <sheetView workbookViewId="0">
      <selection activeCell="B19" sqref="B19:G19"/>
    </sheetView>
  </sheetViews>
  <sheetFormatPr baseColWidth="10" defaultColWidth="11" defaultRowHeight="14.5"/>
  <cols>
    <col min="1" max="1" width="3.26953125" customWidth="1"/>
    <col min="2" max="2" width="11.7265625" customWidth="1"/>
    <col min="3" max="3" width="39" customWidth="1"/>
    <col min="4" max="4" width="24.7265625" customWidth="1"/>
    <col min="5" max="5" width="18.54296875" customWidth="1"/>
    <col min="6" max="6" width="14.1796875" customWidth="1"/>
    <col min="7" max="7" width="17.81640625" customWidth="1"/>
    <col min="8" max="8" width="21.26953125" customWidth="1"/>
    <col min="10" max="10" width="19.1796875" customWidth="1"/>
  </cols>
  <sheetData>
    <row r="2" spans="2:8">
      <c r="B2" s="208" t="s">
        <v>100</v>
      </c>
      <c r="C2" s="208"/>
      <c r="D2" s="208"/>
      <c r="E2" s="208"/>
      <c r="F2" s="208"/>
      <c r="G2" s="208"/>
      <c r="H2" s="208"/>
    </row>
    <row r="3" spans="2:8" s="54" customFormat="1" ht="43.5">
      <c r="B3" s="209" t="s">
        <v>101</v>
      </c>
      <c r="C3" s="209"/>
      <c r="D3" s="55" t="s">
        <v>102</v>
      </c>
      <c r="E3" s="55" t="s">
        <v>103</v>
      </c>
      <c r="F3" s="55" t="s">
        <v>104</v>
      </c>
      <c r="G3" s="55" t="s">
        <v>105</v>
      </c>
      <c r="H3" s="55" t="s">
        <v>80</v>
      </c>
    </row>
    <row r="4" spans="2:8">
      <c r="B4" s="210" t="s">
        <v>106</v>
      </c>
      <c r="C4" s="211"/>
      <c r="D4" s="211"/>
      <c r="E4" s="211"/>
      <c r="F4" s="211"/>
      <c r="G4" s="212"/>
      <c r="H4" s="56">
        <f>+'PRESUPUESTO OFICIAL'!H33</f>
        <v>25023652.16721468</v>
      </c>
    </row>
    <row r="5" spans="2:8">
      <c r="B5" s="213" t="s">
        <v>107</v>
      </c>
      <c r="C5" s="213"/>
      <c r="D5" s="39"/>
      <c r="E5" s="39"/>
      <c r="F5" s="39"/>
      <c r="G5" s="39"/>
      <c r="H5" s="39"/>
    </row>
    <row r="6" spans="2:8">
      <c r="B6" s="214" t="s">
        <v>108</v>
      </c>
      <c r="C6" s="215"/>
      <c r="D6" s="39"/>
      <c r="E6" s="39"/>
      <c r="F6" s="39"/>
      <c r="G6" s="58">
        <f>+SUM(G7)</f>
        <v>369000</v>
      </c>
      <c r="H6" s="59">
        <f>+G6/H4</f>
        <v>1.4746048959370284E-2</v>
      </c>
    </row>
    <row r="7" spans="2:8">
      <c r="B7" s="60">
        <v>1</v>
      </c>
      <c r="C7" s="61" t="s">
        <v>109</v>
      </c>
      <c r="D7" s="62">
        <v>3690000</v>
      </c>
      <c r="E7" s="63">
        <v>0.1</v>
      </c>
      <c r="F7" s="64">
        <v>1</v>
      </c>
      <c r="G7" s="65">
        <f>+(D7*E7)/F7</f>
        <v>369000</v>
      </c>
      <c r="H7" s="66"/>
    </row>
    <row r="8" spans="2:8">
      <c r="B8" s="57" t="s">
        <v>61</v>
      </c>
      <c r="C8" s="67"/>
      <c r="D8" s="39"/>
      <c r="E8" s="39"/>
      <c r="F8" s="39"/>
      <c r="G8" s="39"/>
      <c r="H8" s="66"/>
    </row>
    <row r="9" spans="2:8">
      <c r="B9" s="213" t="s">
        <v>110</v>
      </c>
      <c r="C9" s="213"/>
      <c r="D9" s="39"/>
      <c r="E9" s="39"/>
      <c r="F9" s="39"/>
      <c r="G9" s="68">
        <f>+SUM(G10:G15)</f>
        <v>3440752.1729920185</v>
      </c>
      <c r="H9" s="59">
        <f>+G9/H4</f>
        <v>0.13750000000000001</v>
      </c>
    </row>
    <row r="10" spans="2:8">
      <c r="B10" s="216" t="s">
        <v>189</v>
      </c>
      <c r="C10" s="216"/>
      <c r="D10" s="58">
        <f>+H4</f>
        <v>25023652.16721468</v>
      </c>
      <c r="E10" s="39"/>
      <c r="F10" s="59">
        <v>0.05</v>
      </c>
      <c r="G10" s="68">
        <f>+D10*F10</f>
        <v>1251182.6083607341</v>
      </c>
      <c r="H10" s="39"/>
    </row>
    <row r="11" spans="2:8">
      <c r="B11" s="193" t="s">
        <v>111</v>
      </c>
      <c r="C11" s="193"/>
      <c r="D11" s="58">
        <f>+H4</f>
        <v>25023652.16721468</v>
      </c>
      <c r="E11" s="39"/>
      <c r="F11" s="59">
        <v>0.05</v>
      </c>
      <c r="G11" s="68">
        <f t="shared" ref="G11:G14" si="0">+D11*F11</f>
        <v>1251182.6083607341</v>
      </c>
      <c r="H11" s="39"/>
    </row>
    <row r="12" spans="2:8">
      <c r="B12" s="193" t="s">
        <v>112</v>
      </c>
      <c r="C12" s="193"/>
      <c r="D12" s="58">
        <f>+H4</f>
        <v>25023652.16721468</v>
      </c>
      <c r="E12" s="39"/>
      <c r="F12" s="59">
        <v>5.0000000000000001E-3</v>
      </c>
      <c r="G12" s="68">
        <f t="shared" si="0"/>
        <v>125118.2608360734</v>
      </c>
      <c r="H12" s="39"/>
    </row>
    <row r="13" spans="2:8">
      <c r="B13" s="193" t="s">
        <v>113</v>
      </c>
      <c r="C13" s="193"/>
      <c r="D13" s="58">
        <f>+H4</f>
        <v>25023652.16721468</v>
      </c>
      <c r="E13" s="39"/>
      <c r="F13" s="59">
        <v>0.02</v>
      </c>
      <c r="G13" s="68">
        <f t="shared" si="0"/>
        <v>500473.0433442936</v>
      </c>
      <c r="H13" s="39"/>
    </row>
    <row r="14" spans="2:8">
      <c r="B14" s="217" t="s">
        <v>114</v>
      </c>
      <c r="C14" s="218"/>
      <c r="D14" s="58">
        <f>+H4</f>
        <v>25023652.16721468</v>
      </c>
      <c r="E14" s="39"/>
      <c r="F14" s="59">
        <v>0.01</v>
      </c>
      <c r="G14" s="68">
        <f t="shared" si="0"/>
        <v>250236.5216721468</v>
      </c>
      <c r="H14" s="39"/>
    </row>
    <row r="15" spans="2:8">
      <c r="B15" s="217" t="s">
        <v>188</v>
      </c>
      <c r="C15" s="218"/>
      <c r="D15" s="58">
        <f>+H4</f>
        <v>25023652.16721468</v>
      </c>
      <c r="E15" s="39"/>
      <c r="F15" s="59">
        <v>2.5000000000000001E-3</v>
      </c>
      <c r="G15" s="68">
        <f>+D15*F15</f>
        <v>62559.130418036701</v>
      </c>
      <c r="H15" s="39"/>
    </row>
    <row r="16" spans="2:8">
      <c r="B16" s="69" t="s">
        <v>115</v>
      </c>
      <c r="C16" s="219" t="s">
        <v>107</v>
      </c>
      <c r="D16" s="219"/>
      <c r="E16" s="219"/>
      <c r="F16" s="219"/>
      <c r="G16" s="219"/>
      <c r="H16" s="59">
        <f>+H6+H9</f>
        <v>0.1522460489593703</v>
      </c>
    </row>
    <row r="17" spans="2:10">
      <c r="B17" s="69" t="s">
        <v>116</v>
      </c>
      <c r="C17" s="219" t="s">
        <v>117</v>
      </c>
      <c r="D17" s="219"/>
      <c r="E17" s="219"/>
      <c r="F17" s="219"/>
      <c r="G17" s="219"/>
      <c r="H17" s="59">
        <v>0.01</v>
      </c>
    </row>
    <row r="18" spans="2:10">
      <c r="B18" s="69" t="s">
        <v>118</v>
      </c>
      <c r="C18" s="219" t="s">
        <v>23</v>
      </c>
      <c r="D18" s="219"/>
      <c r="E18" s="219"/>
      <c r="F18" s="219"/>
      <c r="G18" s="219"/>
      <c r="H18" s="59">
        <v>0.05</v>
      </c>
    </row>
    <row r="19" spans="2:10">
      <c r="B19" s="220" t="s">
        <v>24</v>
      </c>
      <c r="C19" s="220"/>
      <c r="D19" s="220"/>
      <c r="E19" s="220"/>
      <c r="F19" s="220"/>
      <c r="G19" s="220"/>
      <c r="H19" s="59">
        <f>+H16+H17+H18</f>
        <v>0.21224604895937033</v>
      </c>
      <c r="J19" s="51"/>
    </row>
    <row r="20" spans="2:10">
      <c r="J20" s="70"/>
    </row>
  </sheetData>
  <mergeCells count="16">
    <mergeCell ref="B14:C14"/>
    <mergeCell ref="C16:G16"/>
    <mergeCell ref="C17:G17"/>
    <mergeCell ref="C18:G18"/>
    <mergeCell ref="B19:G19"/>
    <mergeCell ref="B15:C15"/>
    <mergeCell ref="B9:C9"/>
    <mergeCell ref="B11:C11"/>
    <mergeCell ref="B12:C12"/>
    <mergeCell ref="B13:C13"/>
    <mergeCell ref="B10:C10"/>
    <mergeCell ref="B2:H2"/>
    <mergeCell ref="B3:C3"/>
    <mergeCell ref="B4:G4"/>
    <mergeCell ref="B5:C5"/>
    <mergeCell ref="B6:C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S26"/>
  <sheetViews>
    <sheetView zoomScaleNormal="100" workbookViewId="0"/>
  </sheetViews>
  <sheetFormatPr baseColWidth="10" defaultColWidth="5.26953125" defaultRowHeight="14.5"/>
  <cols>
    <col min="2" max="2" width="9" customWidth="1"/>
    <col min="3" max="3" width="49.81640625" customWidth="1"/>
  </cols>
  <sheetData>
    <row r="1" spans="2:19" ht="18.5">
      <c r="B1" s="221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2:19" ht="18.5"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2:19" ht="15.5">
      <c r="B3" s="3"/>
      <c r="C3" s="223" t="s">
        <v>190</v>
      </c>
      <c r="D3" s="225" t="s">
        <v>196</v>
      </c>
      <c r="E3" s="226"/>
      <c r="F3" s="226"/>
      <c r="G3" s="226"/>
      <c r="H3" s="226"/>
      <c r="I3" s="226"/>
      <c r="J3" s="226"/>
      <c r="K3" s="226"/>
      <c r="L3" s="225" t="s">
        <v>197</v>
      </c>
      <c r="M3" s="226"/>
      <c r="N3" s="226"/>
      <c r="O3" s="226"/>
      <c r="P3" s="226"/>
      <c r="Q3" s="226"/>
      <c r="R3" s="226"/>
      <c r="S3" s="226"/>
    </row>
    <row r="4" spans="2:19" ht="15.5">
      <c r="B4" s="3" t="s">
        <v>191</v>
      </c>
      <c r="C4" s="224"/>
      <c r="D4" s="181" t="s">
        <v>192</v>
      </c>
      <c r="E4" s="181"/>
      <c r="F4" s="181" t="s">
        <v>193</v>
      </c>
      <c r="G4" s="181"/>
      <c r="H4" s="181" t="s">
        <v>194</v>
      </c>
      <c r="I4" s="181"/>
      <c r="J4" s="181" t="s">
        <v>195</v>
      </c>
      <c r="K4" s="181"/>
      <c r="L4" s="181" t="s">
        <v>192</v>
      </c>
      <c r="M4" s="181"/>
      <c r="N4" s="181" t="s">
        <v>193</v>
      </c>
      <c r="O4" s="181"/>
      <c r="P4" s="181" t="s">
        <v>194</v>
      </c>
      <c r="Q4" s="181"/>
      <c r="R4" s="181" t="s">
        <v>195</v>
      </c>
      <c r="S4" s="181"/>
    </row>
    <row r="5" spans="2:19" ht="15.5">
      <c r="B5" s="11">
        <v>1</v>
      </c>
      <c r="C5" s="12" t="s">
        <v>2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</row>
    <row r="6" spans="2:19" ht="15.5">
      <c r="B6" s="16">
        <v>1.1000000000000001</v>
      </c>
      <c r="C6" s="17" t="s">
        <v>3</v>
      </c>
      <c r="D6" s="163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</row>
    <row r="7" spans="2:19" ht="15.5">
      <c r="B7" s="16">
        <v>1.2</v>
      </c>
      <c r="C7" s="17" t="s">
        <v>5</v>
      </c>
      <c r="D7" s="163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</row>
    <row r="8" spans="2:19" ht="31">
      <c r="B8" s="16">
        <v>1.3</v>
      </c>
      <c r="C8" s="17" t="s">
        <v>7</v>
      </c>
      <c r="D8" s="39"/>
      <c r="E8" s="163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</row>
    <row r="9" spans="2:19" ht="31">
      <c r="B9" s="16">
        <v>1.4</v>
      </c>
      <c r="C9" s="147" t="s">
        <v>186</v>
      </c>
      <c r="D9" s="39"/>
      <c r="E9" s="39"/>
      <c r="F9" s="163"/>
      <c r="G9" s="163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</row>
    <row r="10" spans="2:19" ht="15.5">
      <c r="B10" s="20">
        <v>2</v>
      </c>
      <c r="C10" s="21" t="s">
        <v>9</v>
      </c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</row>
    <row r="11" spans="2:19" ht="15.5">
      <c r="B11" s="16">
        <v>2.1</v>
      </c>
      <c r="C11" s="147" t="s">
        <v>130</v>
      </c>
      <c r="D11" s="39"/>
      <c r="E11" s="39"/>
      <c r="F11" s="39"/>
      <c r="G11" s="39"/>
      <c r="H11" s="39"/>
      <c r="I11" s="39"/>
      <c r="J11" s="39"/>
      <c r="K11" s="163"/>
      <c r="L11" s="163"/>
      <c r="M11" s="39"/>
      <c r="N11" s="39"/>
      <c r="O11" s="39"/>
      <c r="P11" s="39"/>
      <c r="Q11" s="39"/>
      <c r="R11" s="39"/>
      <c r="S11" s="39"/>
    </row>
    <row r="12" spans="2:19" ht="31">
      <c r="B12" s="16">
        <v>2.2000000000000002</v>
      </c>
      <c r="C12" s="17" t="s">
        <v>10</v>
      </c>
      <c r="D12" s="39"/>
      <c r="E12" s="39"/>
      <c r="F12" s="39"/>
      <c r="G12" s="39"/>
      <c r="H12" s="39"/>
      <c r="I12" s="39"/>
      <c r="J12" s="39"/>
      <c r="K12" s="39"/>
      <c r="L12" s="163"/>
      <c r="M12" s="163"/>
      <c r="N12" s="39"/>
      <c r="O12" s="39"/>
      <c r="P12" s="39"/>
      <c r="Q12" s="39"/>
      <c r="R12" s="39"/>
      <c r="S12" s="39"/>
    </row>
    <row r="13" spans="2:19" ht="15.5">
      <c r="B13" s="16">
        <v>2.2999999999999998</v>
      </c>
      <c r="C13" s="41" t="s">
        <v>145</v>
      </c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163"/>
      <c r="O13" s="39"/>
      <c r="P13" s="39"/>
      <c r="Q13" s="39"/>
      <c r="R13" s="39"/>
      <c r="S13" s="39"/>
    </row>
    <row r="14" spans="2:19" ht="15.5">
      <c r="B14" s="20">
        <v>3</v>
      </c>
      <c r="C14" s="21" t="s">
        <v>11</v>
      </c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</row>
    <row r="15" spans="2:19" ht="31">
      <c r="B15" s="16">
        <v>3.1</v>
      </c>
      <c r="C15" s="17" t="s">
        <v>12</v>
      </c>
      <c r="D15" s="39"/>
      <c r="E15" s="39"/>
      <c r="F15" s="39"/>
      <c r="G15" s="39"/>
      <c r="H15" s="163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</row>
    <row r="16" spans="2:19" ht="15.5">
      <c r="B16" s="16">
        <v>3.2</v>
      </c>
      <c r="C16" s="17" t="s">
        <v>13</v>
      </c>
      <c r="D16" s="39"/>
      <c r="E16" s="39"/>
      <c r="F16" s="39"/>
      <c r="G16" s="39"/>
      <c r="H16" s="163"/>
      <c r="I16" s="163"/>
      <c r="J16" s="39"/>
      <c r="K16" s="39"/>
      <c r="L16" s="39"/>
      <c r="M16" s="39"/>
      <c r="N16" s="39"/>
      <c r="O16" s="39"/>
      <c r="P16" s="39"/>
      <c r="Q16" s="39"/>
      <c r="R16" s="39"/>
      <c r="S16" s="39"/>
    </row>
    <row r="17" spans="2:19" ht="15.5">
      <c r="B17" s="149">
        <v>3.3</v>
      </c>
      <c r="C17" s="17" t="s">
        <v>160</v>
      </c>
      <c r="D17" s="39"/>
      <c r="E17" s="39"/>
      <c r="F17" s="39"/>
      <c r="G17" s="39"/>
      <c r="H17" s="39"/>
      <c r="I17" s="163"/>
      <c r="J17" s="39"/>
      <c r="K17" s="39"/>
      <c r="L17" s="39"/>
      <c r="M17" s="39"/>
      <c r="N17" s="39"/>
      <c r="O17" s="39"/>
      <c r="P17" s="39"/>
      <c r="Q17" s="39"/>
      <c r="R17" s="39"/>
      <c r="S17" s="39"/>
    </row>
    <row r="18" spans="2:19" ht="31">
      <c r="B18" s="149">
        <v>3.4</v>
      </c>
      <c r="C18" s="147" t="s">
        <v>152</v>
      </c>
      <c r="D18" s="39"/>
      <c r="E18" s="39"/>
      <c r="F18" s="39"/>
      <c r="G18" s="39"/>
      <c r="H18" s="39"/>
      <c r="I18" s="163"/>
      <c r="J18" s="39"/>
      <c r="K18" s="39"/>
      <c r="L18" s="39"/>
      <c r="M18" s="39"/>
      <c r="N18" s="39"/>
      <c r="O18" s="39"/>
      <c r="P18" s="39"/>
      <c r="Q18" s="39"/>
      <c r="R18" s="39"/>
      <c r="S18" s="39"/>
    </row>
    <row r="19" spans="2:19" ht="15.5">
      <c r="B19" s="149">
        <v>3.5</v>
      </c>
      <c r="C19" s="17" t="s">
        <v>156</v>
      </c>
      <c r="D19" s="39"/>
      <c r="E19" s="39"/>
      <c r="F19" s="39"/>
      <c r="G19" s="39"/>
      <c r="H19" s="39"/>
      <c r="I19" s="39"/>
      <c r="J19" s="163"/>
      <c r="K19" s="39"/>
      <c r="L19" s="39"/>
      <c r="M19" s="39"/>
      <c r="N19" s="39"/>
      <c r="O19" s="39"/>
      <c r="P19" s="39"/>
      <c r="Q19" s="39"/>
      <c r="R19" s="39"/>
      <c r="S19" s="39"/>
    </row>
    <row r="20" spans="2:19" ht="31">
      <c r="B20" s="20">
        <v>4</v>
      </c>
      <c r="C20" s="21" t="s">
        <v>14</v>
      </c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</row>
    <row r="21" spans="2:19" ht="15.5">
      <c r="B21" s="16">
        <v>4.0999999999999996</v>
      </c>
      <c r="C21" s="17" t="s">
        <v>15</v>
      </c>
      <c r="D21" s="39"/>
      <c r="E21" s="163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2:19" ht="31">
      <c r="B22" s="150">
        <v>4.2</v>
      </c>
      <c r="C22" s="17" t="s">
        <v>17</v>
      </c>
      <c r="D22" s="39"/>
      <c r="E22" s="163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</row>
    <row r="23" spans="2:19" ht="46.5">
      <c r="B23" s="150">
        <v>4.3</v>
      </c>
      <c r="C23" s="147" t="s">
        <v>170</v>
      </c>
      <c r="D23" s="39"/>
      <c r="E23" s="39"/>
      <c r="F23" s="163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</row>
    <row r="24" spans="2:19" ht="15.5">
      <c r="B24" s="20">
        <v>5</v>
      </c>
      <c r="C24" s="151" t="s">
        <v>159</v>
      </c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</row>
    <row r="25" spans="2:19" ht="15.5">
      <c r="B25" s="149">
        <v>5.0999999999999996</v>
      </c>
      <c r="C25" s="159" t="s">
        <v>167</v>
      </c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163"/>
      <c r="P25" s="39"/>
      <c r="Q25" s="39"/>
      <c r="R25" s="39"/>
      <c r="S25" s="39"/>
    </row>
    <row r="26" spans="2:19" ht="15.5">
      <c r="B26" s="149">
        <v>5.2</v>
      </c>
      <c r="C26" s="159" t="s">
        <v>210</v>
      </c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163"/>
      <c r="P26" s="39"/>
      <c r="Q26" s="39"/>
      <c r="R26" s="39"/>
      <c r="S26" s="39"/>
    </row>
  </sheetData>
  <mergeCells count="12">
    <mergeCell ref="B1:S1"/>
    <mergeCell ref="C3:C4"/>
    <mergeCell ref="D4:E4"/>
    <mergeCell ref="F4:G4"/>
    <mergeCell ref="H4:I4"/>
    <mergeCell ref="J4:K4"/>
    <mergeCell ref="D3:K3"/>
    <mergeCell ref="L3:S3"/>
    <mergeCell ref="L4:M4"/>
    <mergeCell ref="N4:O4"/>
    <mergeCell ref="P4:Q4"/>
    <mergeCell ref="R4:S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284AA-4268-46B6-AE31-F08666CEFB8B}">
  <sheetPr>
    <tabColor rgb="FFFFFF00"/>
  </sheetPr>
  <dimension ref="B1:J40"/>
  <sheetViews>
    <sheetView topLeftCell="A15" zoomScale="71" zoomScaleNormal="100" workbookViewId="0">
      <selection activeCell="J27" sqref="J27"/>
    </sheetView>
  </sheetViews>
  <sheetFormatPr baseColWidth="10" defaultColWidth="11" defaultRowHeight="14.5"/>
  <cols>
    <col min="1" max="3" width="11" style="1"/>
    <col min="4" max="4" width="58" style="1" customWidth="1"/>
    <col min="5" max="5" width="11" style="1"/>
    <col min="6" max="6" width="25" style="1" customWidth="1"/>
    <col min="7" max="7" width="21.7265625" style="1" customWidth="1"/>
    <col min="8" max="8" width="25.81640625" style="1" customWidth="1"/>
    <col min="9" max="9" width="25.26953125" style="1" customWidth="1"/>
    <col min="10" max="10" width="57.54296875" style="1" customWidth="1"/>
    <col min="11" max="16384" width="11" style="1"/>
  </cols>
  <sheetData>
    <row r="1" spans="2:9" ht="15" thickBot="1"/>
    <row r="2" spans="2:9" ht="35.25" customHeight="1" thickBot="1">
      <c r="B2" s="171" t="s">
        <v>211</v>
      </c>
      <c r="C2" s="172"/>
      <c r="D2" s="172"/>
      <c r="E2" s="172"/>
      <c r="F2" s="172"/>
      <c r="G2" s="172"/>
      <c r="H2" s="173"/>
    </row>
    <row r="3" spans="2:9" ht="88.9" customHeight="1" thickBot="1">
      <c r="B3" s="174" t="s">
        <v>187</v>
      </c>
      <c r="C3" s="175"/>
      <c r="D3" s="175"/>
      <c r="E3" s="175"/>
      <c r="F3" s="175"/>
      <c r="G3" s="175"/>
      <c r="H3" s="176"/>
    </row>
    <row r="4" spans="2:9" ht="15.5">
      <c r="B4" s="2"/>
      <c r="C4" s="227" t="s">
        <v>212</v>
      </c>
      <c r="D4" s="170" t="s">
        <v>35</v>
      </c>
      <c r="E4" s="227" t="s">
        <v>36</v>
      </c>
      <c r="F4" s="4" t="s">
        <v>37</v>
      </c>
      <c r="G4" s="4" t="s">
        <v>213</v>
      </c>
      <c r="H4" s="228" t="s">
        <v>214</v>
      </c>
    </row>
    <row r="5" spans="2:9" ht="33" customHeight="1">
      <c r="B5" s="5"/>
      <c r="C5" s="6"/>
      <c r="D5" s="7"/>
      <c r="E5" s="8"/>
      <c r="F5" s="8"/>
      <c r="G5" s="8"/>
      <c r="H5" s="9"/>
    </row>
    <row r="6" spans="2:9" ht="22.15" customHeight="1">
      <c r="B6" s="10" t="s">
        <v>1</v>
      </c>
      <c r="C6" s="11">
        <v>1</v>
      </c>
      <c r="D6" s="12" t="s">
        <v>2</v>
      </c>
      <c r="E6" s="13"/>
      <c r="F6" s="13"/>
      <c r="G6" s="13"/>
      <c r="H6" s="14"/>
    </row>
    <row r="7" spans="2:9" ht="20.25" customHeight="1">
      <c r="B7" s="15">
        <v>1</v>
      </c>
      <c r="C7" s="16">
        <v>1.1000000000000001</v>
      </c>
      <c r="D7" s="17" t="s">
        <v>3</v>
      </c>
      <c r="E7" s="16" t="s">
        <v>4</v>
      </c>
      <c r="F7" s="18">
        <f>'MEMORIA CAN.'!F4</f>
        <v>25.542399999999997</v>
      </c>
      <c r="G7" s="155"/>
      <c r="H7" s="19"/>
    </row>
    <row r="8" spans="2:9" ht="20.25" customHeight="1">
      <c r="B8" s="15">
        <v>1</v>
      </c>
      <c r="C8" s="16">
        <v>1.2</v>
      </c>
      <c r="D8" s="17" t="s">
        <v>5</v>
      </c>
      <c r="E8" s="16" t="s">
        <v>4</v>
      </c>
      <c r="F8" s="144">
        <f>'MEMORIA CAN.'!F22</f>
        <v>2.12548</v>
      </c>
      <c r="G8" s="155"/>
      <c r="H8" s="19"/>
      <c r="I8" s="143"/>
    </row>
    <row r="9" spans="2:9" ht="20.25" customHeight="1">
      <c r="B9" s="15">
        <v>1</v>
      </c>
      <c r="C9" s="16">
        <v>1.3</v>
      </c>
      <c r="D9" s="17" t="s">
        <v>7</v>
      </c>
      <c r="E9" s="16" t="s">
        <v>4</v>
      </c>
      <c r="F9" s="18">
        <f>'MEMORIA CAN.'!F31</f>
        <v>6.9600000000000009</v>
      </c>
      <c r="G9" s="155"/>
      <c r="H9" s="19"/>
    </row>
    <row r="10" spans="2:9" ht="30.65" customHeight="1">
      <c r="B10" s="15">
        <v>1</v>
      </c>
      <c r="C10" s="16">
        <v>1.4</v>
      </c>
      <c r="D10" s="147" t="s">
        <v>186</v>
      </c>
      <c r="E10" s="16" t="s">
        <v>8</v>
      </c>
      <c r="F10" s="144">
        <f>'MEMORIA CAN.'!F42</f>
        <v>74.086499999999987</v>
      </c>
      <c r="G10" s="155"/>
      <c r="H10" s="19"/>
    </row>
    <row r="11" spans="2:9" ht="20.25" customHeight="1">
      <c r="B11" s="148" t="s">
        <v>163</v>
      </c>
      <c r="C11" s="20">
        <v>2</v>
      </c>
      <c r="D11" s="21" t="s">
        <v>9</v>
      </c>
      <c r="E11" s="20"/>
      <c r="F11" s="20"/>
      <c r="G11" s="139"/>
      <c r="H11" s="22"/>
    </row>
    <row r="12" spans="2:9" ht="20.25" customHeight="1">
      <c r="B12" s="15">
        <v>2</v>
      </c>
      <c r="C12" s="16">
        <v>2.1</v>
      </c>
      <c r="D12" s="147" t="s">
        <v>130</v>
      </c>
      <c r="E12" s="140" t="s">
        <v>4</v>
      </c>
      <c r="F12" s="144">
        <f>'MEMORIA CAN.'!F69</f>
        <v>153.73407500000002</v>
      </c>
      <c r="G12" s="155"/>
      <c r="H12" s="19"/>
    </row>
    <row r="13" spans="2:9" ht="20.25" customHeight="1">
      <c r="B13" s="15">
        <v>2</v>
      </c>
      <c r="C13" s="16">
        <v>2.2000000000000002</v>
      </c>
      <c r="D13" s="17" t="s">
        <v>10</v>
      </c>
      <c r="E13" s="16" t="s">
        <v>4</v>
      </c>
      <c r="F13" s="18">
        <f>'MEMORIA CAN.'!F109</f>
        <v>153.73407500000002</v>
      </c>
      <c r="G13" s="155"/>
      <c r="H13" s="19"/>
    </row>
    <row r="14" spans="2:9" ht="20.25" customHeight="1">
      <c r="B14" s="15">
        <v>2</v>
      </c>
      <c r="C14" s="16">
        <v>2.2999999999999998</v>
      </c>
      <c r="D14" s="41" t="s">
        <v>145</v>
      </c>
      <c r="E14" s="16" t="s">
        <v>4</v>
      </c>
      <c r="F14" s="18">
        <f>'MEMORIA CAN.'!F149</f>
        <v>17.291650000000001</v>
      </c>
      <c r="G14" s="161"/>
      <c r="H14" s="19"/>
    </row>
    <row r="15" spans="2:9" ht="20.25" customHeight="1">
      <c r="B15" s="148" t="s">
        <v>164</v>
      </c>
      <c r="C15" s="20">
        <v>3</v>
      </c>
      <c r="D15" s="21" t="s">
        <v>11</v>
      </c>
      <c r="E15" s="20"/>
      <c r="F15" s="23"/>
      <c r="G15" s="139"/>
      <c r="H15" s="22"/>
    </row>
    <row r="16" spans="2:9" ht="20.25" customHeight="1">
      <c r="B16" s="15">
        <v>1</v>
      </c>
      <c r="C16" s="16">
        <v>3.1</v>
      </c>
      <c r="D16" s="17" t="s">
        <v>12</v>
      </c>
      <c r="E16" s="16" t="s">
        <v>4</v>
      </c>
      <c r="F16" s="18">
        <f>'MEMORIA CAN.'!F163</f>
        <v>62.816500000000005</v>
      </c>
      <c r="G16" s="155"/>
      <c r="H16" s="19"/>
    </row>
    <row r="17" spans="2:8" ht="20.25" customHeight="1">
      <c r="B17" s="15">
        <v>1</v>
      </c>
      <c r="C17" s="16">
        <v>3.2</v>
      </c>
      <c r="D17" s="17" t="s">
        <v>13</v>
      </c>
      <c r="E17" s="16" t="s">
        <v>4</v>
      </c>
      <c r="F17" s="18">
        <f>'MEMORIA CAN.'!F191</f>
        <v>62.816500000000005</v>
      </c>
      <c r="G17" s="155"/>
      <c r="H17" s="19"/>
    </row>
    <row r="18" spans="2:8" ht="20.25" customHeight="1">
      <c r="B18" s="15">
        <v>1</v>
      </c>
      <c r="C18" s="149">
        <v>3.3</v>
      </c>
      <c r="D18" s="17" t="str">
        <f>'MEMORIA CAN.'!D219</f>
        <v xml:space="preserve">Alistado de muro ceramica muros y meson </v>
      </c>
      <c r="E18" s="140" t="s">
        <v>4</v>
      </c>
      <c r="F18" s="18">
        <f>'MEMORIA CAN.'!F219</f>
        <v>16.902349999999998</v>
      </c>
      <c r="G18" s="155"/>
      <c r="H18" s="19"/>
    </row>
    <row r="19" spans="2:8" ht="20.25" customHeight="1">
      <c r="B19" s="15">
        <v>1</v>
      </c>
      <c r="C19" s="149">
        <v>3.4</v>
      </c>
      <c r="D19" s="147" t="s">
        <v>152</v>
      </c>
      <c r="E19" s="16" t="s">
        <v>4</v>
      </c>
      <c r="F19" s="18">
        <f>'MEMORIA CAN.'!F244</f>
        <v>16.902349999999998</v>
      </c>
      <c r="G19" s="155"/>
      <c r="H19" s="19"/>
    </row>
    <row r="20" spans="2:8" ht="20.25" customHeight="1">
      <c r="B20" s="15">
        <v>1</v>
      </c>
      <c r="C20" s="149">
        <v>3.5</v>
      </c>
      <c r="D20" s="17" t="s">
        <v>156</v>
      </c>
      <c r="E20" s="16" t="s">
        <v>18</v>
      </c>
      <c r="F20" s="18">
        <f>'MEMORIA CAN.'!F268</f>
        <v>24.835000000000001</v>
      </c>
      <c r="G20" s="155"/>
      <c r="H20" s="19"/>
    </row>
    <row r="21" spans="2:8" ht="20.25" customHeight="1">
      <c r="B21" s="148" t="s">
        <v>165</v>
      </c>
      <c r="C21" s="20">
        <v>4</v>
      </c>
      <c r="D21" s="21" t="s">
        <v>14</v>
      </c>
      <c r="E21" s="20"/>
      <c r="F21" s="158" t="s">
        <v>157</v>
      </c>
      <c r="G21" s="139"/>
      <c r="H21" s="22"/>
    </row>
    <row r="22" spans="2:8" ht="20.25" customHeight="1">
      <c r="B22" s="15">
        <v>4</v>
      </c>
      <c r="C22" s="16">
        <v>4.0999999999999996</v>
      </c>
      <c r="D22" s="17" t="s">
        <v>15</v>
      </c>
      <c r="E22" s="16" t="s">
        <v>16</v>
      </c>
      <c r="F22" s="16">
        <f>+'MEMORIA CAN.'!F279</f>
        <v>2</v>
      </c>
      <c r="G22" s="155"/>
      <c r="H22" s="19"/>
    </row>
    <row r="23" spans="2:8" ht="33.75" customHeight="1">
      <c r="B23" s="15">
        <v>4</v>
      </c>
      <c r="C23" s="150">
        <v>4.2</v>
      </c>
      <c r="D23" s="17" t="s">
        <v>17</v>
      </c>
      <c r="E23" s="16" t="s">
        <v>18</v>
      </c>
      <c r="F23" s="16">
        <f>'MEMORIA CAN.'!F282</f>
        <v>27</v>
      </c>
      <c r="G23" s="155"/>
      <c r="H23" s="19"/>
    </row>
    <row r="24" spans="2:8" ht="54.75" customHeight="1">
      <c r="B24" s="15">
        <v>4</v>
      </c>
      <c r="C24" s="150">
        <v>4.3</v>
      </c>
      <c r="D24" s="147" t="s">
        <v>170</v>
      </c>
      <c r="E24" s="16" t="s">
        <v>16</v>
      </c>
      <c r="F24" s="16">
        <f>'MEMORIA CAN.'!F285</f>
        <v>1</v>
      </c>
      <c r="G24" s="155"/>
      <c r="H24" s="19"/>
    </row>
    <row r="25" spans="2:8" ht="54.75" customHeight="1">
      <c r="B25" s="15">
        <v>4</v>
      </c>
      <c r="C25" s="150">
        <v>4.4000000000000004</v>
      </c>
      <c r="D25" s="147" t="s">
        <v>202</v>
      </c>
      <c r="E25" s="140" t="s">
        <v>18</v>
      </c>
      <c r="F25" s="16">
        <f>'MEMORIA CAN.'!F288</f>
        <v>5</v>
      </c>
      <c r="G25" s="155"/>
      <c r="H25" s="19"/>
    </row>
    <row r="26" spans="2:8" ht="20.25" customHeight="1">
      <c r="B26" s="148" t="s">
        <v>166</v>
      </c>
      <c r="C26" s="20">
        <v>5</v>
      </c>
      <c r="D26" s="151" t="s">
        <v>159</v>
      </c>
      <c r="E26" s="20"/>
      <c r="F26" s="20"/>
      <c r="G26" s="139"/>
      <c r="H26" s="22"/>
    </row>
    <row r="27" spans="2:8" ht="20.25" customHeight="1">
      <c r="B27" s="15">
        <v>5</v>
      </c>
      <c r="C27" s="149">
        <v>5.0999999999999996</v>
      </c>
      <c r="D27" s="159" t="s">
        <v>215</v>
      </c>
      <c r="E27" s="140" t="s">
        <v>4</v>
      </c>
      <c r="F27" s="144">
        <f>'MEMORIA CAN.'!F296</f>
        <v>1.3535999999999997</v>
      </c>
      <c r="G27" s="155"/>
      <c r="H27" s="19"/>
    </row>
    <row r="28" spans="2:8" ht="15.5">
      <c r="B28" s="15">
        <v>5</v>
      </c>
      <c r="C28" s="16">
        <v>5.2</v>
      </c>
      <c r="D28" s="147" t="s">
        <v>207</v>
      </c>
      <c r="E28" s="140" t="s">
        <v>4</v>
      </c>
      <c r="F28" s="16">
        <f>'MEMORIA CAN.'!F300</f>
        <v>0.1</v>
      </c>
      <c r="G28" s="155"/>
      <c r="H28" s="19"/>
    </row>
    <row r="29" spans="2:8" ht="15.5">
      <c r="B29" s="24"/>
      <c r="C29" s="8"/>
      <c r="D29" s="8"/>
      <c r="E29" s="8"/>
      <c r="F29" s="8"/>
      <c r="G29" s="8"/>
      <c r="H29" s="9"/>
    </row>
    <row r="30" spans="2:8" ht="15.5">
      <c r="B30" s="24"/>
      <c r="C30" s="8"/>
      <c r="D30" s="177" t="s">
        <v>209</v>
      </c>
      <c r="E30" s="178"/>
      <c r="F30" s="178"/>
      <c r="G30" s="178"/>
      <c r="H30" s="25"/>
    </row>
    <row r="31" spans="2:8" ht="15.5">
      <c r="B31" s="24"/>
      <c r="C31" s="8"/>
      <c r="D31" s="16"/>
      <c r="E31" s="16"/>
      <c r="F31" s="16"/>
      <c r="G31" s="16"/>
      <c r="H31" s="19"/>
    </row>
    <row r="32" spans="2:8">
      <c r="B32" s="26"/>
      <c r="C32" s="27"/>
      <c r="D32" s="27"/>
      <c r="E32" s="27"/>
      <c r="F32" s="27"/>
      <c r="G32" s="27"/>
      <c r="H32" s="28"/>
    </row>
    <row r="33" spans="2:10" ht="18">
      <c r="B33" s="26"/>
      <c r="C33" s="27"/>
      <c r="D33" s="179" t="s">
        <v>19</v>
      </c>
      <c r="E33" s="179"/>
      <c r="F33" s="179"/>
      <c r="G33" s="179"/>
      <c r="H33" s="29"/>
    </row>
    <row r="34" spans="2:10" ht="18">
      <c r="B34" s="26"/>
      <c r="C34" s="27"/>
      <c r="D34" s="30" t="s">
        <v>20</v>
      </c>
      <c r="E34" s="30"/>
      <c r="F34" s="30"/>
      <c r="G34" s="30"/>
      <c r="H34" s="29"/>
    </row>
    <row r="35" spans="2:10" ht="15.5">
      <c r="B35" s="26"/>
      <c r="C35" s="27"/>
      <c r="D35" s="8"/>
      <c r="E35" s="8"/>
      <c r="F35" s="8" t="s">
        <v>21</v>
      </c>
      <c r="G35" s="31">
        <f>+AIU!H16</f>
        <v>0.1522460489593703</v>
      </c>
      <c r="H35" s="19"/>
    </row>
    <row r="36" spans="2:10" ht="15.5">
      <c r="B36" s="26"/>
      <c r="C36" s="27"/>
      <c r="D36" s="8"/>
      <c r="E36" s="8"/>
      <c r="F36" s="8" t="s">
        <v>22</v>
      </c>
      <c r="G36" s="31">
        <f>+AIU!H17</f>
        <v>0.01</v>
      </c>
      <c r="H36" s="19"/>
    </row>
    <row r="37" spans="2:10" ht="15.5">
      <c r="B37" s="26"/>
      <c r="C37" s="27"/>
      <c r="D37" s="8"/>
      <c r="E37" s="8"/>
      <c r="F37" s="8" t="s">
        <v>23</v>
      </c>
      <c r="G37" s="31">
        <f>+AIU!H18</f>
        <v>0.05</v>
      </c>
      <c r="H37" s="19"/>
    </row>
    <row r="38" spans="2:10" ht="18">
      <c r="B38" s="26"/>
      <c r="C38" s="27"/>
      <c r="D38" s="8"/>
      <c r="E38" s="8"/>
      <c r="F38" s="8" t="s">
        <v>24</v>
      </c>
      <c r="G38" s="31">
        <f>+AIU!H19</f>
        <v>0.21224604895937033</v>
      </c>
      <c r="H38" s="29"/>
    </row>
    <row r="39" spans="2:10" ht="15.5">
      <c r="B39" s="26"/>
      <c r="C39" s="27"/>
      <c r="D39" s="8"/>
      <c r="E39" s="8"/>
      <c r="F39" s="8"/>
      <c r="G39" s="8"/>
      <c r="H39" s="32"/>
    </row>
    <row r="40" spans="2:10" ht="20.5" thickBot="1">
      <c r="B40" s="33"/>
      <c r="C40" s="34"/>
      <c r="D40" s="35"/>
      <c r="E40" s="35"/>
      <c r="F40" s="35"/>
      <c r="G40" s="36" t="s">
        <v>25</v>
      </c>
      <c r="H40" s="37"/>
      <c r="J40" s="164"/>
    </row>
  </sheetData>
  <mergeCells count="4">
    <mergeCell ref="B2:H2"/>
    <mergeCell ref="B3:H3"/>
    <mergeCell ref="D30:G30"/>
    <mergeCell ref="D33:G33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PRESUPUESTO OFICIAL</vt:lpstr>
      <vt:lpstr>MEMORIA CAN.</vt:lpstr>
      <vt:lpstr>APU</vt:lpstr>
      <vt:lpstr>MDO</vt:lpstr>
      <vt:lpstr>AIU</vt:lpstr>
      <vt:lpstr>CRONOGRAMA</vt:lpstr>
      <vt:lpstr>ANEXO 5 - 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PORTATIL</dc:creator>
  <cp:lastModifiedBy>Mary ramirez</cp:lastModifiedBy>
  <dcterms:created xsi:type="dcterms:W3CDTF">2025-08-31T15:19:00Z</dcterms:created>
  <dcterms:modified xsi:type="dcterms:W3CDTF">2026-09-23T15:22:53Z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AF3BA8C06F864067BEEFDC9EADF660D3_13</vt:lpwstr>
  </property>
  <property fmtid="{D5CDD505-2E9C-101B-9397-08002B2CF9AE}" pid="3" name="KSOProductBuildVer">
    <vt:lpwstr>3082-12.2.0.23131</vt:lpwstr>
  </property>
</Properties>
</file>