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John Rojas\OneDrive - ugc.edu.co\Escritorio\"/>
    </mc:Choice>
  </mc:AlternateContent>
  <xr:revisionPtr revIDLastSave="0" documentId="13_ncr:1_{6354B22D-3B1C-4171-AE9D-2EE72F876EFC}" xr6:coauthVersionLast="47" xr6:coauthVersionMax="47" xr10:uidLastSave="{00000000-0000-0000-0000-000000000000}"/>
  <bookViews>
    <workbookView xWindow="2868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(Entidad)'!$I$11:$I$27</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PAGO'!$A$1:$Q$528</definedName>
    <definedName name="_xlnm.Print_Area" localSheetId="0">'PRESUPUESTO OFICIAL (Entidad)'!$A$1:$M$51</definedName>
    <definedName name="_xlnm.Print_Area" localSheetId="1">'PROPUESTA ECONOMICA(Proponente)'!$A$1:$M$97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ECONOMICA(Proponente)'!$K$32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(Entidad)'!$K$33</definedName>
    <definedName name="solver_lhs1" localSheetId="1" hidden="1">'PROPUESTA ECONOMICA(Proponente)'!$K$44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(Entidad)'!$K$33</definedName>
    <definedName name="solver_opt" localSheetId="1" hidden="1">'PROPUESTA ECONOMICA(Proponente)'!$K$44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(Entidad)'!$K$34</definedName>
    <definedName name="solver_rhs1" localSheetId="1" hidden="1">'PROPUESTA ECONOMICA(Proponente)'!$K$45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57" i="268" l="1"/>
  <c r="O407" i="268"/>
  <c r="O358" i="268"/>
  <c r="O309" i="268"/>
  <c r="O261" i="268"/>
  <c r="O213" i="268"/>
  <c r="O165" i="268"/>
  <c r="O118" i="268"/>
  <c r="O72" i="268"/>
  <c r="O25" i="268"/>
  <c r="O463" i="268"/>
  <c r="L488" i="268"/>
  <c r="O488" i="268" s="1"/>
  <c r="O483" i="268"/>
  <c r="O474" i="268"/>
  <c r="O473" i="268"/>
  <c r="O472" i="268"/>
  <c r="O471" i="268"/>
  <c r="O476" i="268" s="1"/>
  <c r="O462" i="268"/>
  <c r="O466" i="268" s="1"/>
  <c r="O423" i="268"/>
  <c r="O424" i="268"/>
  <c r="L439" i="268"/>
  <c r="O439" i="268" s="1"/>
  <c r="L438" i="268"/>
  <c r="O438" i="268" s="1"/>
  <c r="O442" i="268" s="1"/>
  <c r="O433" i="268"/>
  <c r="O422" i="268"/>
  <c r="O421" i="268"/>
  <c r="O426" i="268" s="1"/>
  <c r="O412" i="268"/>
  <c r="O416" i="268" s="1"/>
  <c r="L381" i="268"/>
  <c r="O381" i="268" s="1"/>
  <c r="O383" i="268" s="1"/>
  <c r="L389" i="268"/>
  <c r="O389" i="268" s="1"/>
  <c r="L388" i="268"/>
  <c r="O388" i="268" s="1"/>
  <c r="O374" i="268"/>
  <c r="O373" i="268"/>
  <c r="O376" i="268" s="1"/>
  <c r="O364" i="268"/>
  <c r="O363" i="268"/>
  <c r="O368" i="268" s="1"/>
  <c r="L340" i="268"/>
  <c r="O340" i="268" s="1"/>
  <c r="O326" i="268"/>
  <c r="O325" i="268"/>
  <c r="L339" i="268"/>
  <c r="O339" i="268" s="1"/>
  <c r="O332" i="268"/>
  <c r="O334" i="268" s="1"/>
  <c r="O324" i="268"/>
  <c r="O327" i="268" s="1"/>
  <c r="O315" i="268"/>
  <c r="O314" i="268"/>
  <c r="L290" i="268"/>
  <c r="O290" i="268" s="1"/>
  <c r="O294" i="268" s="1"/>
  <c r="O283" i="268"/>
  <c r="O285" i="268" s="1"/>
  <c r="O276" i="268"/>
  <c r="O278" i="268" s="1"/>
  <c r="O268" i="268"/>
  <c r="O267" i="268"/>
  <c r="O266" i="268"/>
  <c r="O271" i="268" s="1"/>
  <c r="L242" i="268"/>
  <c r="O242" i="268" s="1"/>
  <c r="O235" i="268"/>
  <c r="O237" i="268" s="1"/>
  <c r="O228" i="268"/>
  <c r="O230" i="268" s="1"/>
  <c r="O220" i="268"/>
  <c r="O219" i="268"/>
  <c r="O218" i="268"/>
  <c r="L195" i="268"/>
  <c r="O195" i="268" s="1"/>
  <c r="O173" i="268"/>
  <c r="O174" i="268"/>
  <c r="O170" i="268"/>
  <c r="L194" i="268"/>
  <c r="O194" i="268" s="1"/>
  <c r="L187" i="268"/>
  <c r="O187" i="268" s="1"/>
  <c r="O189" i="268" s="1"/>
  <c r="O180" i="268"/>
  <c r="O182" i="268" s="1"/>
  <c r="O172" i="268"/>
  <c r="O171" i="268"/>
  <c r="L139" i="268"/>
  <c r="O139" i="268" s="1"/>
  <c r="O141" i="268" s="1"/>
  <c r="O125" i="268"/>
  <c r="O124" i="268"/>
  <c r="L146" i="268"/>
  <c r="O146" i="268" s="1"/>
  <c r="O150" i="268" s="1"/>
  <c r="O132" i="268"/>
  <c r="O134" i="268" s="1"/>
  <c r="O123" i="268"/>
  <c r="O85" i="268"/>
  <c r="O87" i="268" s="1"/>
  <c r="L99" i="268"/>
  <c r="O99" i="268" s="1"/>
  <c r="O103" i="268" s="1"/>
  <c r="L92" i="268"/>
  <c r="O92" i="268" s="1"/>
  <c r="O94" i="268" s="1"/>
  <c r="O77" i="268"/>
  <c r="O80" i="268" s="1"/>
  <c r="L53" i="268"/>
  <c r="O53" i="268" s="1"/>
  <c r="O57" i="268" s="1"/>
  <c r="L46" i="268"/>
  <c r="O46" i="268" s="1"/>
  <c r="O48" i="268" s="1"/>
  <c r="O32" i="268"/>
  <c r="O33" i="268"/>
  <c r="O31" i="268"/>
  <c r="O30" i="268"/>
  <c r="J24" i="265"/>
  <c r="J23" i="265"/>
  <c r="J22" i="265"/>
  <c r="J21" i="265"/>
  <c r="K21" i="265" s="1"/>
  <c r="J20" i="265"/>
  <c r="K20" i="265" s="1"/>
  <c r="J19" i="265"/>
  <c r="J18" i="265"/>
  <c r="J17" i="265"/>
  <c r="J16" i="265"/>
  <c r="J15" i="265"/>
  <c r="J14" i="265"/>
  <c r="K35" i="265"/>
  <c r="K23" i="265"/>
  <c r="K22" i="265"/>
  <c r="K19" i="265"/>
  <c r="K24" i="265"/>
  <c r="K18" i="265"/>
  <c r="K30" i="269"/>
  <c r="O492" i="268" l="1"/>
  <c r="O494" i="268" s="1"/>
  <c r="O444" i="268"/>
  <c r="O392" i="268"/>
  <c r="O394" i="268"/>
  <c r="O343" i="268"/>
  <c r="O319" i="268"/>
  <c r="O296" i="268"/>
  <c r="O246" i="268"/>
  <c r="O223" i="268"/>
  <c r="O198" i="268"/>
  <c r="O175" i="268"/>
  <c r="O105" i="268"/>
  <c r="O127" i="268"/>
  <c r="O152" i="268" s="1"/>
  <c r="O34" i="268"/>
  <c r="O59" i="268" s="1"/>
  <c r="M500" i="268" l="1"/>
  <c r="O500" i="268" s="1"/>
  <c r="M501" i="268"/>
  <c r="O501" i="268" s="1"/>
  <c r="M499" i="268"/>
  <c r="O499" i="268" s="1"/>
  <c r="O502" i="268" s="1"/>
  <c r="O504" i="268" s="1"/>
  <c r="M450" i="268"/>
  <c r="M449" i="268"/>
  <c r="M451" i="268"/>
  <c r="O451" i="268"/>
  <c r="O450" i="268"/>
  <c r="O449" i="268"/>
  <c r="O452" i="268" s="1"/>
  <c r="O454" i="268" s="1"/>
  <c r="M400" i="268"/>
  <c r="O400" i="268" s="1"/>
  <c r="M401" i="268"/>
  <c r="O401" i="268" s="1"/>
  <c r="M399" i="268"/>
  <c r="O399" i="268" s="1"/>
  <c r="O345" i="268"/>
  <c r="O200" i="268"/>
  <c r="M302" i="268"/>
  <c r="O302" i="268" s="1"/>
  <c r="M301" i="268"/>
  <c r="O301" i="268" s="1"/>
  <c r="M303" i="268"/>
  <c r="O303" i="268" s="1"/>
  <c r="O248" i="268"/>
  <c r="M110" i="268"/>
  <c r="O110" i="268" s="1"/>
  <c r="M112" i="268"/>
  <c r="O112" i="268" s="1"/>
  <c r="M111" i="268"/>
  <c r="O111" i="268" s="1"/>
  <c r="M159" i="268"/>
  <c r="O159" i="268" s="1"/>
  <c r="M157" i="268"/>
  <c r="O157" i="268" s="1"/>
  <c r="M158" i="268"/>
  <c r="O158" i="268" s="1"/>
  <c r="M65" i="268"/>
  <c r="M64" i="268"/>
  <c r="M66" i="268"/>
  <c r="K17" i="265"/>
  <c r="K16" i="265"/>
  <c r="K15" i="265"/>
  <c r="K14" i="265"/>
  <c r="O402" i="268" l="1"/>
  <c r="O404" i="268" s="1"/>
  <c r="M206" i="268"/>
  <c r="O206" i="268" s="1"/>
  <c r="M207" i="268"/>
  <c r="O207" i="268" s="1"/>
  <c r="M205" i="268"/>
  <c r="O205" i="268" s="1"/>
  <c r="M351" i="268"/>
  <c r="O351" i="268" s="1"/>
  <c r="M350" i="268"/>
  <c r="O350" i="268" s="1"/>
  <c r="M352" i="268"/>
  <c r="O352" i="268" s="1"/>
  <c r="O113" i="268"/>
  <c r="O115" i="268" s="1"/>
  <c r="O304" i="268"/>
  <c r="O306" i="268" s="1"/>
  <c r="O208" i="268"/>
  <c r="O210" i="268" s="1"/>
  <c r="M254" i="268"/>
  <c r="O254" i="268" s="1"/>
  <c r="M255" i="268"/>
  <c r="O255" i="268" s="1"/>
  <c r="M253" i="268"/>
  <c r="O253" i="268" s="1"/>
  <c r="O160" i="268"/>
  <c r="O162" i="268" s="1"/>
  <c r="O67" i="268"/>
  <c r="O69" i="268" s="1"/>
  <c r="K26" i="265"/>
  <c r="K27" i="265" s="1"/>
  <c r="O353" i="268" l="1"/>
  <c r="O355" i="268" s="1"/>
  <c r="O256" i="268"/>
  <c r="O258" i="268" s="1"/>
</calcChain>
</file>

<file path=xl/sharedStrings.xml><?xml version="1.0" encoding="utf-8"?>
<sst xmlns="http://schemas.openxmlformats.org/spreadsheetml/2006/main" count="707" uniqueCount="167">
  <si>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</si>
  <si>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</si>
  <si>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</si>
  <si>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</si>
  <si>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</si>
  <si>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</si>
  <si>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</si>
  <si>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</si>
  <si>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</si>
  <si>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</si>
  <si>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</si>
  <si>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</si>
  <si>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</si>
  <si>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</si>
  <si>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</si>
  <si>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</si>
  <si>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</si>
  <si>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</si>
  <si>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</si>
  <si>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</si>
  <si>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</si>
  <si>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</si>
  <si>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</si>
  <si>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</si>
  <si>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</si>
  <si>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</si>
  <si>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</si>
  <si>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</si>
  <si>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</si>
  <si>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</si>
  <si>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</si>
  <si>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</si>
  <si>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</si>
  <si>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</si>
  <si>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</si>
  <si>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</si>
  <si>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</si>
  <si>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</si>
  <si>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</si>
  <si>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</si>
  <si>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</si>
  <si>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</si>
  <si>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</si>
  <si>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</si>
  <si>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</si>
  <si>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</si>
  <si>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</si>
  <si>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</si>
  <si>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</si>
  <si>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</si>
  <si>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</si>
  <si>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</si>
  <si>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</si>
  <si>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</si>
  <si>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</si>
  <si>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</si>
  <si>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</si>
  <si>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</si>
  <si>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</si>
  <si>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</si>
  <si>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</si>
  <si>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</si>
  <si>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</si>
  <si>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</si>
  <si>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</si>
  <si>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</si>
  <si>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</si>
  <si>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</si>
  <si>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</si>
  <si>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</si>
  <si>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</si>
  <si>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</si>
  <si>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</si>
  <si>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</si>
  <si>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</si>
  <si>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</si>
  <si>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</si>
  <si>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</si>
  <si>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</si>
  <si>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</si>
  <si>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</si>
  <si>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</si>
  <si>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</si>
  <si>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</si>
  <si>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</si>
  <si>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</si>
  <si>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</si>
  <si>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</si>
  <si>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</si>
  <si>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</si>
  <si>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</si>
  <si>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</si>
  <si>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</si>
  <si>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</si>
  <si>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</si>
  <si>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</si>
  <si>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AJUSTE AL PESO</t>
  </si>
  <si>
    <t>m3</t>
  </si>
  <si>
    <t>KG</t>
  </si>
  <si>
    <t>DEMOLICIÓN CONCRETO ESTRUCTURAL (INCLUYE CARGUE Y RETIRO DE SOBRANTES A UNA DISTANCIA DE 5KM)</t>
  </si>
  <si>
    <t>DEMOLICIÓN ADOQUÍN SOBRE ARENA, H=0.15 m, INC RETIRO</t>
  </si>
  <si>
    <t>m2</t>
  </si>
  <si>
    <t>EXCAVACIONES VARIAS EN MATERIAL COMÚN SECO A MANO (INCLUYE RETIRO DE SOBRANTES A UNA DISTANCIA MENOR DE 5 KM)</t>
  </si>
  <si>
    <t>SUBBASE GRANULAR</t>
  </si>
  <si>
    <t>EXCAVACIÓN PARA REPARACIÓN DEL PAVIMENTO EXISTENTE (INCLUYE RETIRO DE ESCOMBROS CON CARGUE MENOR A 5 Km)</t>
  </si>
  <si>
    <t>RIEGO DE IMPRIMACIÓN</t>
  </si>
  <si>
    <t>RIEGO DE LIGA CON EMULSIÓN ASFÁLTICA CRR-1</t>
  </si>
  <si>
    <t>PAVIMENTO DE ADOQUINES DE CONCRETO</t>
  </si>
  <si>
    <t>MEZCLA DENSA EN CALIENTE PARA BACHEO (INCLUYE CEMENTO ASFÁLTICO)</t>
  </si>
  <si>
    <t>NIVELACIÓN DE POZOS DE INSPECCIÓN Di=1.20M, E=0.25M, H=0,21M(INCLUYE PAÑETE INTERNO Y DEMOLICIÓN)</t>
  </si>
  <si>
    <t>UN</t>
  </si>
  <si>
    <t>SARDINEL FUNDIDO IN-SITU H=0.2M, E=0.2M,CONCRETO DE 3000 PSI</t>
  </si>
  <si>
    <t>ML</t>
  </si>
  <si>
    <t>“CONTRATO DE OBRA PÚBLICA PARA EJECUTAR EL MANTENIMIENTO MEDIANTE REPARCHEO DEL PAVIMENTO ASFÁLTICO Y DEL PAVIMENTO EN ADOQUÍN EN LAS VÍAS DE LA ZONA URBANA DEL MUNICIPIO DE CARMEN DE CARUPA, CUNDINAMARCA.”</t>
  </si>
  <si>
    <t>DEMOLICION CONCRETO ESTRUCTURAL(INCLUYE CARGUE Y RETIRO DE SOBRANTES A UNA DISTANCIA DE 5 KM)</t>
  </si>
  <si>
    <t>M3</t>
  </si>
  <si>
    <t>COMPRESOR DE 250 CPM</t>
  </si>
  <si>
    <t>MARTILLO DEMOLEDOR 60 LB</t>
  </si>
  <si>
    <t>RETROEXCAVADORA 75 HP</t>
  </si>
  <si>
    <t>MATERIAL DESMONTADO</t>
  </si>
  <si>
    <t>AYUDANTE (3) AA</t>
  </si>
  <si>
    <t>I.EQUIPO</t>
  </si>
  <si>
    <t>HERRAMIENTA MENOR</t>
  </si>
  <si>
    <t>DERECHO A BOTADERO</t>
  </si>
  <si>
    <t>MATERIAL EXCAVADO</t>
  </si>
  <si>
    <t>AYUDANTE (5) AA</t>
  </si>
  <si>
    <t>201P</t>
  </si>
  <si>
    <t>600.4P</t>
  </si>
  <si>
    <t>450.9 P</t>
  </si>
  <si>
    <t>URBANISMO</t>
  </si>
  <si>
    <t>CONSTRUCCION</t>
  </si>
  <si>
    <t>M2</t>
  </si>
  <si>
    <t>CARROTANQUE DE AGUA 10000 LITROS</t>
  </si>
  <si>
    <t>MOTONIVELADORA 120 HP</t>
  </si>
  <si>
    <t>VIBROCOMPACTADOR 8 TON</t>
  </si>
  <si>
    <t>TRANS. SUBBASE</t>
  </si>
  <si>
    <t>AYUDANTE (2) AA</t>
  </si>
  <si>
    <t>CORTADORA DE PAVIMENTO</t>
  </si>
  <si>
    <t>VIBROCOMPACTADOR A GASOLINA (RANA)</t>
  </si>
  <si>
    <t>AYUDANTE (6) AA</t>
  </si>
  <si>
    <t>OFICIAL (1) AA</t>
  </si>
  <si>
    <t>EXCAVACIÓN PARA REPARACIÓN DEL PAVIMENTO EXISTENTE (INCLUYE RETIRO DE ESCOMBROS CON CARGUE MENOR A 5 KM)</t>
  </si>
  <si>
    <t>IRRIGADOR DE ASFÁLTO</t>
  </si>
  <si>
    <t>EMULSIÓN ASFÁLTICA</t>
  </si>
  <si>
    <t>LT</t>
  </si>
  <si>
    <t>AYUDANTE (1) AA</t>
  </si>
  <si>
    <t xml:space="preserve"> RIEGO DE LIGA CON EMULSIÓN ASFÁLTICA CRR-1</t>
  </si>
  <si>
    <t>EMULSIÓN CRR-1</t>
  </si>
  <si>
    <t>AYUDANTE (4) AA</t>
  </si>
  <si>
    <t>ADOQUÍN CONCRETO 10X8X20</t>
  </si>
  <si>
    <t>ARENA LAVADA DE PEÑA EN MUNICIPIO</t>
  </si>
  <si>
    <t>CONCRETO 2000 PSI</t>
  </si>
  <si>
    <t>COMPACTADOR LLANTAS</t>
  </si>
  <si>
    <t>MEZCLA ASFÁLTICA MDC-19</t>
  </si>
  <si>
    <t>EMULSIÓN CRR-2</t>
  </si>
  <si>
    <t>TRANS. MDC-19</t>
  </si>
  <si>
    <t>AYUDANTE (8) AA</t>
  </si>
  <si>
    <t>NIVELACIÓN DE POZOS DE INSPECCIÓN Di=1.20M, E=0.25M, H=0,21M (INCLUYE PAÑETE INTERNO Y DEMOLICIÓN)</t>
  </si>
  <si>
    <t>DEMOLICIÓN LADRILLO TOLETE</t>
  </si>
  <si>
    <t>LADRILLO TOLETE RECOCIDO</t>
  </si>
  <si>
    <t>MORTERO 1:3 IMPERMEABILIZADO ELABORADO EN OBRA</t>
  </si>
  <si>
    <t>ACERO DE REFUERZO FIGURADO 60000 PSI</t>
  </si>
  <si>
    <t>SARDINEL FUNDIDO IN-SITU H=0.2M, E=0.2M, CONCRETO DE 3000 PSI</t>
  </si>
  <si>
    <t>FORMALETA METÁLICA SARDINEL (ML)</t>
  </si>
  <si>
    <t>CONCRETO 3000 PSI</t>
  </si>
  <si>
    <t>ADITIVOS</t>
  </si>
  <si>
    <t>MANO DE OBRA 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</si>
</sst>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4" formatCode="_-&quot;$&quot;* #,##0.00_-;\-&quot;$&quot;* #,##0.00_-;_-&quot;$&quot;*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 #,##0.00\ [$€]_-;\-* #,##0.00\ [$€]_-;_-* &quot;-&quot;??\ [$€]_-;_-@_-"/>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80A]#,##0.00"/>
    <numFmt numFmtId="202" formatCode="_-&quot;$&quot;\ * #,##0_-;\-&quot;$&quot;\ * #,##0_-;_-&quot;$&quot;\ * &quot;-&quot;_-;_-@_-"/>
    <numFmt numFmtId="203" formatCode="&quot;$&quot;#,##0.00"/>
    <numFmt numFmtId="204" formatCode="0.00000"/>
    <numFmt numFmtId="208" formatCode="&quot;$&quot;\ #,##0_);\(&quot;$&quot;\ #,##0\)"/>
    <numFmt numFmtId="212" formatCode="&quot;$&quot;#,##0"/>
    <numFmt numFmtId="216" formatCode="&quot;$&quot;\ #,##0"/>
    <numFmt numFmtId="218" formatCode="_-[$$-240A]* #,##0_-;\-[$$-240A]* #,##0_-;_-[$$-240A]* &quot;-&quot;??_-;_-@_-"/>
    <numFmt numFmtId="219" formatCode="0.0"/>
    <numFmt numFmtId="223" formatCode="_-* #,##0\ _€_-;\-* #,##0\ _€_-;_-* &quot;-&quot;??\ _€_-;_-@_-"/>
    <numFmt numFmtId="224" formatCode="_-* #,##0.000_-;\-* #,##0.000_-;_-* &quot;-&quot;??_-;_-@_-"/>
    <numFmt numFmtId="226" formatCode="_-* #,##0_-;\-* #,##0_-;_-* &quot;-&quot;??_-;_-@_-"/>
    <numFmt numFmtId="227" formatCode="_-* #,##0.0000_-;\-* #,##0.0000_-;_-* &quot;-&quot;??_-;_-@_-"/>
    <numFmt numFmtId="237" formatCode="#,##0.00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name val="Gotham Narrow Book"/>
      <family val="3"/>
    </font>
    <font>
      <sz val="12"/>
      <name val="Gotham Narrow Book"/>
    </font>
    <font>
      <sz val="12"/>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auto="1"/>
      </left>
      <right/>
      <top style="thin">
        <color auto="1"/>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6" fontId="8"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5"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7" fontId="5" fillId="0" borderId="0" applyFont="0" applyFill="0" applyBorder="0" applyAlignment="0" applyProtection="0"/>
    <xf numFmtId="17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51">
      <alignment horizontal="right"/>
    </xf>
    <xf numFmtId="185" fontId="6" fillId="0" borderId="51">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51">
      <alignment horizontal="right"/>
    </xf>
    <xf numFmtId="188" fontId="4" fillId="0" borderId="0">
      <protection locked="0"/>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6" fontId="8" fillId="0" borderId="0" applyFont="0" applyFill="0" applyBorder="0" applyAlignment="0" applyProtection="0"/>
    <xf numFmtId="172" fontId="4" fillId="0" borderId="0" applyFont="0" applyFill="0" applyBorder="0" applyAlignment="0" applyProtection="0"/>
    <xf numFmtId="166" fontId="4"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5"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6">
      <protection locked="0"/>
    </xf>
    <xf numFmtId="0" fontId="44" fillId="0" borderId="0"/>
    <xf numFmtId="0" fontId="45" fillId="0" borderId="0" applyNumberFormat="0" applyFill="0" applyBorder="0" applyAlignment="0" applyProtection="0">
      <alignment vertical="top"/>
      <protection locked="0"/>
    </xf>
    <xf numFmtId="202" fontId="4" fillId="0" borderId="0" applyFont="0" applyFill="0" applyBorder="0" applyAlignment="0" applyProtection="0"/>
    <xf numFmtId="44" fontId="61" fillId="0" borderId="0" applyFont="0" applyFill="0" applyBorder="0" applyAlignment="0" applyProtection="0"/>
  </cellStyleXfs>
  <cellXfs count="488">
    <xf numFmtId="0" fontId="0" fillId="0" borderId="0" xfId="0"/>
    <xf numFmtId="0" fontId="29" fillId="0" borderId="0" xfId="89" applyFont="1"/>
    <xf numFmtId="0" fontId="29" fillId="0" borderId="0" xfId="89" applyFont="1" applyAlignment="1">
      <alignment horizontal="center"/>
    </xf>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29" fillId="0" borderId="38"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46" fillId="0" borderId="0" xfId="89" applyFont="1"/>
    <xf numFmtId="0" fontId="30" fillId="0" borderId="39" xfId="0" applyFont="1" applyBorder="1"/>
    <xf numFmtId="0" fontId="30" fillId="0" borderId="83" xfId="0" applyFont="1" applyBorder="1"/>
    <xf numFmtId="0" fontId="30" fillId="0" borderId="84"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8"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5" xfId="0" applyFont="1" applyBorder="1"/>
    <xf numFmtId="0" fontId="30" fillId="0" borderId="86" xfId="0" applyFont="1" applyBorder="1"/>
    <xf numFmtId="0" fontId="30" fillId="0" borderId="87" xfId="0" applyFont="1" applyBorder="1"/>
    <xf numFmtId="0" fontId="49" fillId="0" borderId="0" xfId="0" applyFont="1"/>
    <xf numFmtId="0" fontId="49" fillId="0" borderId="65" xfId="0" applyFont="1" applyBorder="1" applyAlignment="1">
      <alignment horizontal="center"/>
    </xf>
    <xf numFmtId="0" fontId="51" fillId="0" borderId="57" xfId="0" applyFont="1" applyBorder="1" applyAlignment="1">
      <alignment horizontal="center"/>
    </xf>
    <xf numFmtId="0" fontId="49" fillId="0" borderId="57" xfId="0" applyFont="1" applyBorder="1" applyAlignment="1">
      <alignment vertical="center"/>
    </xf>
    <xf numFmtId="0" fontId="49" fillId="0" borderId="76" xfId="0" applyFont="1" applyBorder="1" applyAlignment="1">
      <alignment vertical="center"/>
    </xf>
    <xf numFmtId="0" fontId="49" fillId="0" borderId="62" xfId="0" applyFont="1" applyBorder="1" applyAlignment="1">
      <alignment horizontal="center"/>
    </xf>
    <xf numFmtId="0" fontId="51" fillId="0" borderId="61" xfId="0" applyFont="1" applyBorder="1" applyAlignment="1">
      <alignment horizontal="center"/>
    </xf>
    <xf numFmtId="0" fontId="49" fillId="0" borderId="61"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5" xfId="0" applyFont="1" applyBorder="1" applyAlignment="1">
      <alignment horizontal="left"/>
    </xf>
    <xf numFmtId="0" fontId="49" fillId="0" borderId="58" xfId="0" applyFont="1" applyBorder="1" applyAlignment="1">
      <alignment horizontal="center"/>
    </xf>
    <xf numFmtId="0" fontId="49" fillId="0" borderId="74" xfId="0" applyFont="1" applyBorder="1" applyAlignment="1">
      <alignment horizontal="center"/>
    </xf>
    <xf numFmtId="0" fontId="49" fillId="0" borderId="27" xfId="0" applyFont="1" applyBorder="1"/>
    <xf numFmtId="0" fontId="49" fillId="0" borderId="31" xfId="0" applyFont="1" applyBorder="1"/>
    <xf numFmtId="0" fontId="49" fillId="0" borderId="72" xfId="0" applyFont="1" applyBorder="1"/>
    <xf numFmtId="0" fontId="49" fillId="0" borderId="62" xfId="0" applyFont="1" applyBorder="1"/>
    <xf numFmtId="0" fontId="49" fillId="0" borderId="61" xfId="0" applyFont="1" applyBorder="1"/>
    <xf numFmtId="0" fontId="49" fillId="0" borderId="60" xfId="0" applyFont="1" applyBorder="1"/>
    <xf numFmtId="0" fontId="49" fillId="0" borderId="11" xfId="0" applyFont="1" applyBorder="1"/>
    <xf numFmtId="0" fontId="49" fillId="0" borderId="12" xfId="0" applyFont="1" applyBorder="1"/>
    <xf numFmtId="0" fontId="51" fillId="24" borderId="73" xfId="0" applyFont="1" applyFill="1" applyBorder="1" applyAlignment="1">
      <alignment horizontal="center" vertical="center"/>
    </xf>
    <xf numFmtId="0" fontId="49" fillId="24" borderId="71" xfId="0" applyFont="1" applyFill="1" applyBorder="1" applyAlignment="1">
      <alignment horizontal="center" vertical="center"/>
    </xf>
    <xf numFmtId="4" fontId="49" fillId="24" borderId="71"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5" xfId="0" applyFont="1" applyBorder="1"/>
    <xf numFmtId="0" fontId="49" fillId="0" borderId="57" xfId="0" applyFont="1" applyBorder="1"/>
    <xf numFmtId="0" fontId="49" fillId="0" borderId="67" xfId="0" applyFont="1" applyBorder="1"/>
    <xf numFmtId="0" fontId="49" fillId="0" borderId="68" xfId="0" applyFont="1" applyBorder="1"/>
    <xf numFmtId="172" fontId="49" fillId="0" borderId="66" xfId="34" applyFont="1" applyBorder="1"/>
    <xf numFmtId="172" fontId="49" fillId="0" borderId="63" xfId="0" applyNumberFormat="1" applyFont="1" applyBorder="1"/>
    <xf numFmtId="0" fontId="51" fillId="24" borderId="48"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4" xfId="34" applyFont="1" applyBorder="1"/>
    <xf numFmtId="172" fontId="49" fillId="0" borderId="63"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6" xfId="0" applyFont="1" applyBorder="1"/>
    <xf numFmtId="0" fontId="49" fillId="0" borderId="14" xfId="0" applyFont="1" applyBorder="1"/>
    <xf numFmtId="172" fontId="49" fillId="0" borderId="42"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8" fontId="49" fillId="0" borderId="25" xfId="0" applyNumberFormat="1" applyFont="1" applyBorder="1" applyAlignment="1">
      <alignment horizontal="center" wrapText="1"/>
    </xf>
    <xf numFmtId="172" fontId="49" fillId="0" borderId="49" xfId="34" applyFont="1" applyBorder="1" applyAlignment="1">
      <alignment horizontal="center" wrapText="1"/>
    </xf>
    <xf numFmtId="168" fontId="49" fillId="24" borderId="63"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3" xfId="0" applyNumberFormat="1" applyFont="1" applyBorder="1"/>
    <xf numFmtId="43" fontId="49" fillId="24" borderId="63" xfId="0" applyNumberFormat="1" applyFont="1" applyFill="1" applyBorder="1"/>
    <xf numFmtId="0" fontId="49" fillId="0" borderId="58"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9"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49" fillId="0" borderId="54" xfId="73" applyFont="1" applyBorder="1" applyAlignment="1">
      <alignment horizontal="center" vertical="center"/>
    </xf>
    <xf numFmtId="0" fontId="49" fillId="0" borderId="18" xfId="74" applyFont="1" applyBorder="1" applyAlignment="1">
      <alignment horizontal="center" vertical="center"/>
    </xf>
    <xf numFmtId="164" fontId="49" fillId="0" borderId="49" xfId="62" applyNumberFormat="1" applyFont="1" applyBorder="1" applyAlignment="1">
      <alignment horizontal="right" vertical="center" wrapText="1"/>
    </xf>
    <xf numFmtId="175" fontId="51" fillId="0" borderId="42" xfId="39" applyNumberFormat="1" applyFont="1" applyBorder="1" applyAlignment="1">
      <alignment horizontal="right" vertical="center"/>
    </xf>
    <xf numFmtId="0" fontId="49" fillId="0" borderId="18" xfId="73" applyFont="1" applyBorder="1" applyAlignment="1">
      <alignment horizontal="center" vertical="center"/>
    </xf>
    <xf numFmtId="184" fontId="51" fillId="24" borderId="46" xfId="73" applyNumberFormat="1" applyFont="1" applyFill="1" applyBorder="1" applyAlignment="1">
      <alignment vertical="center"/>
    </xf>
    <xf numFmtId="49" fontId="51" fillId="0" borderId="0" xfId="131" applyNumberFormat="1" applyFont="1" applyAlignment="1">
      <alignment horizontal="right" vertical="center"/>
    </xf>
    <xf numFmtId="183"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3" fontId="51" fillId="26" borderId="49" xfId="60" applyNumberFormat="1" applyFont="1" applyFill="1" applyBorder="1" applyAlignment="1">
      <alignment horizontal="center" vertical="center"/>
    </xf>
    <xf numFmtId="183"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7" xfId="130" applyFont="1" applyFill="1" applyBorder="1" applyAlignment="1">
      <alignment horizontal="center" vertical="center" wrapText="1"/>
    </xf>
    <xf numFmtId="0" fontId="7" fillId="0" borderId="89" xfId="0" applyFont="1" applyBorder="1" applyAlignment="1">
      <alignment horizontal="left" vertical="center"/>
    </xf>
    <xf numFmtId="0" fontId="6" fillId="0" borderId="89" xfId="0" applyFont="1" applyBorder="1" applyAlignment="1">
      <alignment horizontal="left" vertical="center"/>
    </xf>
    <xf numFmtId="0" fontId="55" fillId="0" borderId="89" xfId="0" applyFont="1" applyBorder="1" applyAlignment="1">
      <alignment horizontal="left" vertical="center"/>
    </xf>
    <xf numFmtId="0" fontId="56" fillId="0" borderId="89" xfId="0" applyFont="1" applyBorder="1" applyAlignment="1">
      <alignment horizontal="left" vertical="center"/>
    </xf>
    <xf numFmtId="0" fontId="55" fillId="0" borderId="88" xfId="0" applyFont="1" applyBorder="1" applyAlignment="1">
      <alignment horizontal="left" vertical="center"/>
    </xf>
    <xf numFmtId="0" fontId="56" fillId="0" borderId="88" xfId="0" applyFont="1" applyBorder="1" applyAlignment="1">
      <alignment horizontal="left" vertical="center"/>
    </xf>
    <xf numFmtId="0" fontId="49" fillId="0" borderId="65" xfId="0" applyFont="1" applyBorder="1" applyAlignment="1">
      <alignment vertical="center" wrapText="1"/>
    </xf>
    <xf numFmtId="0" fontId="49" fillId="0" borderId="57" xfId="0" applyFont="1" applyBorder="1" applyAlignment="1">
      <alignment vertical="center" wrapText="1"/>
    </xf>
    <xf numFmtId="0" fontId="49" fillId="0" borderId="67"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7" xfId="0" applyFont="1" applyBorder="1" applyAlignment="1">
      <alignment vertical="center" wrapText="1"/>
    </xf>
    <xf numFmtId="0" fontId="49" fillId="25" borderId="61"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90" xfId="89" applyFont="1" applyFill="1" applyBorder="1"/>
    <xf numFmtId="0" fontId="32" fillId="0" borderId="90" xfId="89" applyFont="1" applyBorder="1"/>
    <xf numFmtId="0" fontId="4" fillId="0" borderId="18" xfId="80" applyFont="1" applyBorder="1" applyAlignment="1">
      <alignment horizontal="center" vertical="center" wrapText="1"/>
    </xf>
    <xf numFmtId="0" fontId="29" fillId="0" borderId="83" xfId="89" applyFont="1" applyBorder="1"/>
    <xf numFmtId="0" fontId="29" fillId="0" borderId="87" xfId="89" applyFont="1" applyBorder="1"/>
    <xf numFmtId="0" fontId="29" fillId="0" borderId="85" xfId="89" applyFont="1" applyBorder="1"/>
    <xf numFmtId="0" fontId="32" fillId="0" borderId="86" xfId="89" applyFont="1" applyBorder="1"/>
    <xf numFmtId="184" fontId="51" fillId="0" borderId="46" xfId="73" applyNumberFormat="1" applyFont="1" applyBorder="1" applyAlignment="1">
      <alignment vertical="center"/>
    </xf>
    <xf numFmtId="0" fontId="51" fillId="0" borderId="43" xfId="128" applyFont="1" applyBorder="1" applyAlignment="1">
      <alignment horizontal="left" vertical="center"/>
    </xf>
    <xf numFmtId="9" fontId="49" fillId="0" borderId="45" xfId="129" applyNumberFormat="1" applyFont="1" applyBorder="1" applyAlignment="1">
      <alignment horizontal="center" vertical="center"/>
    </xf>
    <xf numFmtId="180" fontId="51" fillId="0" borderId="45" xfId="129" applyNumberFormat="1" applyFont="1" applyBorder="1" applyAlignment="1">
      <alignment vertical="center"/>
    </xf>
    <xf numFmtId="0" fontId="49" fillId="0" borderId="55" xfId="128" applyFont="1" applyBorder="1" applyAlignment="1">
      <alignment vertical="center"/>
    </xf>
    <xf numFmtId="0" fontId="29" fillId="0" borderId="86" xfId="89" applyFont="1" applyBorder="1"/>
    <xf numFmtId="0" fontId="29" fillId="0" borderId="40" xfId="89" applyFont="1" applyBorder="1"/>
    <xf numFmtId="164" fontId="60" fillId="0" borderId="18" xfId="62" applyNumberFormat="1" applyFont="1" applyBorder="1" applyAlignment="1">
      <alignment horizontal="right" vertical="center" wrapText="1"/>
    </xf>
    <xf numFmtId="164" fontId="49" fillId="0" borderId="52" xfId="62" applyNumberFormat="1" applyFont="1" applyBorder="1" applyAlignment="1">
      <alignment horizontal="right" vertical="center" wrapText="1"/>
    </xf>
    <xf numFmtId="164" fontId="60" fillId="0" borderId="49" xfId="62" applyNumberFormat="1" applyFont="1" applyBorder="1" applyAlignment="1">
      <alignment horizontal="right" vertical="center" wrapText="1"/>
    </xf>
    <xf numFmtId="164" fontId="60" fillId="0" borderId="30" xfId="62" applyNumberFormat="1" applyFont="1" applyBorder="1" applyAlignment="1">
      <alignment horizontal="right" vertical="center" wrapText="1"/>
    </xf>
    <xf numFmtId="184" fontId="51" fillId="0" borderId="0" xfId="73" applyNumberFormat="1" applyFont="1" applyAlignment="1">
      <alignment vertical="center"/>
    </xf>
    <xf numFmtId="0" fontId="49" fillId="26" borderId="21" xfId="130" applyFont="1" applyFill="1" applyBorder="1" applyAlignment="1">
      <alignment vertical="center" wrapText="1"/>
    </xf>
    <xf numFmtId="0" fontId="49" fillId="26" borderId="95" xfId="130" applyFont="1" applyFill="1" applyBorder="1" applyAlignment="1">
      <alignment vertical="center" wrapText="1"/>
    </xf>
    <xf numFmtId="0" fontId="49" fillId="26" borderId="96" xfId="130" applyFont="1" applyFill="1" applyBorder="1" applyAlignment="1">
      <alignment vertical="center" wrapText="1"/>
    </xf>
    <xf numFmtId="3" fontId="51" fillId="26" borderId="91" xfId="130" applyNumberFormat="1" applyFont="1" applyFill="1" applyBorder="1" applyAlignment="1">
      <alignment horizontal="center" vertical="center" wrapText="1"/>
    </xf>
    <xf numFmtId="3" fontId="51" fillId="26" borderId="95" xfId="130" applyNumberFormat="1" applyFont="1" applyFill="1" applyBorder="1" applyAlignment="1">
      <alignment horizontal="center" vertical="center" wrapText="1"/>
    </xf>
    <xf numFmtId="3" fontId="51" fillId="26" borderId="96" xfId="130" applyNumberFormat="1" applyFont="1" applyFill="1" applyBorder="1" applyAlignment="1">
      <alignment horizontal="center" vertical="center" wrapText="1"/>
    </xf>
    <xf numFmtId="3" fontId="51" fillId="26" borderId="91" xfId="130" applyNumberFormat="1" applyFont="1" applyFill="1" applyBorder="1" applyAlignment="1">
      <alignment horizontal="center" vertical="center"/>
    </xf>
    <xf numFmtId="3" fontId="51" fillId="26" borderId="96" xfId="130" applyNumberFormat="1" applyFont="1" applyFill="1" applyBorder="1" applyAlignment="1">
      <alignment horizontal="center" vertical="center"/>
    </xf>
    <xf numFmtId="0" fontId="49" fillId="25" borderId="79" xfId="130" applyFont="1" applyFill="1" applyBorder="1" applyAlignment="1">
      <alignment horizontal="center" vertical="center" wrapText="1"/>
    </xf>
    <xf numFmtId="0" fontId="49" fillId="25" borderId="78"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0" xfId="89" applyFont="1" applyFill="1" applyBorder="1" applyAlignment="1">
      <alignment horizontal="left" wrapText="1"/>
    </xf>
    <xf numFmtId="0" fontId="49" fillId="27" borderId="20" xfId="89" applyFont="1" applyFill="1" applyBorder="1" applyAlignment="1">
      <alignment horizontal="left" wrapText="1"/>
    </xf>
    <xf numFmtId="0" fontId="49" fillId="27" borderId="44" xfId="89" applyFont="1" applyFill="1" applyBorder="1" applyAlignment="1">
      <alignment horizontal="left" wrapText="1"/>
    </xf>
    <xf numFmtId="0" fontId="49" fillId="26" borderId="75" xfId="89" applyFont="1" applyFill="1" applyBorder="1" applyAlignment="1">
      <alignment horizontal="center" wrapText="1"/>
    </xf>
    <xf numFmtId="0" fontId="49" fillId="26" borderId="58" xfId="89" applyFont="1" applyFill="1" applyBorder="1" applyAlignment="1">
      <alignment horizontal="center" wrapText="1"/>
    </xf>
    <xf numFmtId="0" fontId="49" fillId="26" borderId="74" xfId="89" applyFont="1" applyFill="1" applyBorder="1" applyAlignment="1">
      <alignment horizont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32" xfId="73" applyFont="1" applyFill="1" applyBorder="1" applyAlignment="1">
      <alignment horizontal="center" vertical="center" wrapText="1"/>
    </xf>
    <xf numFmtId="0" fontId="51" fillId="25" borderId="50" xfId="73" applyFont="1" applyFill="1" applyBorder="1" applyAlignment="1">
      <alignment horizontal="center" vertical="center" wrapText="1"/>
    </xf>
    <xf numFmtId="0" fontId="51" fillId="24" borderId="1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24" xfId="73" applyFont="1" applyFill="1" applyBorder="1" applyAlignment="1">
      <alignment horizontal="right" vertical="center"/>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4" xfId="73" applyNumberFormat="1" applyFont="1" applyFill="1" applyBorder="1" applyAlignment="1">
      <alignment horizontal="center" vertical="center" wrapText="1"/>
    </xf>
    <xf numFmtId="0" fontId="51" fillId="24" borderId="43" xfId="73" applyFont="1" applyFill="1" applyBorder="1" applyAlignment="1">
      <alignment horizontal="left" vertical="center"/>
    </xf>
    <xf numFmtId="0" fontId="51" fillId="24" borderId="45" xfId="73" applyFont="1" applyFill="1" applyBorder="1" applyAlignment="1">
      <alignment horizontal="left" vertical="center"/>
    </xf>
    <xf numFmtId="0" fontId="51" fillId="24" borderId="46" xfId="73" applyFont="1" applyFill="1" applyBorder="1" applyAlignment="1">
      <alignment horizontal="left" vertical="center"/>
    </xf>
    <xf numFmtId="0" fontId="51" fillId="0" borderId="94" xfId="73" applyFont="1" applyBorder="1" applyAlignment="1">
      <alignment horizontal="left" vertical="center"/>
    </xf>
    <xf numFmtId="0" fontId="51" fillId="0" borderId="92" xfId="73" applyFont="1" applyBorder="1" applyAlignment="1">
      <alignment horizontal="left" vertical="center"/>
    </xf>
    <xf numFmtId="0" fontId="51" fillId="0" borderId="93" xfId="73" applyFont="1" applyBorder="1" applyAlignment="1">
      <alignment horizontal="left" vertical="center"/>
    </xf>
    <xf numFmtId="0" fontId="4" fillId="0" borderId="91" xfId="80" applyFont="1" applyBorder="1" applyAlignment="1">
      <alignment horizontal="center" vertical="center" wrapText="1"/>
    </xf>
    <xf numFmtId="0" fontId="4" fillId="0" borderId="95" xfId="80" applyFont="1" applyBorder="1" applyAlignment="1">
      <alignment horizontal="center" vertical="center" wrapText="1"/>
    </xf>
    <xf numFmtId="0" fontId="4" fillId="0" borderId="96" xfId="80" applyFont="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4" fillId="0" borderId="88" xfId="89" applyFont="1" applyBorder="1" applyAlignment="1">
      <alignment horizontal="center" wrapText="1"/>
    </xf>
    <xf numFmtId="0" fontId="49" fillId="25" borderId="64"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72" xfId="130" applyFont="1" applyFill="1" applyBorder="1" applyAlignment="1">
      <alignment horizontal="center" vertical="center" wrapText="1"/>
    </xf>
    <xf numFmtId="0" fontId="51" fillId="26" borderId="91" xfId="130" applyFont="1" applyFill="1" applyBorder="1" applyAlignment="1">
      <alignment horizontal="center" vertical="center" wrapText="1"/>
    </xf>
    <xf numFmtId="0" fontId="51" fillId="26" borderId="96" xfId="130" applyFont="1" applyFill="1" applyBorder="1" applyAlignment="1">
      <alignment horizontal="center" vertical="center" wrapText="1"/>
    </xf>
    <xf numFmtId="0" fontId="43" fillId="0" borderId="88" xfId="89" applyFont="1" applyBorder="1" applyAlignment="1">
      <alignment horizontal="center" wrapText="1"/>
    </xf>
    <xf numFmtId="0" fontId="51" fillId="0" borderId="0" xfId="130" applyFont="1" applyAlignment="1">
      <alignment horizontal="center" vertical="top"/>
    </xf>
    <xf numFmtId="0" fontId="49" fillId="27" borderId="54"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9"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9" xfId="89" applyFont="1" applyFill="1" applyBorder="1" applyAlignment="1">
      <alignment horizontal="center"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9"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0" fontId="51" fillId="0" borderId="43" xfId="0" applyFont="1" applyBorder="1" applyAlignment="1">
      <alignment horizontal="right"/>
    </xf>
    <xf numFmtId="0" fontId="51" fillId="0" borderId="45" xfId="0" applyFont="1" applyBorder="1" applyAlignment="1">
      <alignment horizontal="right"/>
    </xf>
    <xf numFmtId="0" fontId="51" fillId="0" borderId="46" xfId="0" applyFont="1" applyBorder="1" applyAlignment="1">
      <alignment horizontal="right"/>
    </xf>
    <xf numFmtId="0" fontId="51" fillId="24" borderId="43" xfId="0" applyFont="1" applyFill="1" applyBorder="1" applyAlignment="1">
      <alignment horizontal="right"/>
    </xf>
    <xf numFmtId="0" fontId="51" fillId="24" borderId="45" xfId="0" applyFont="1" applyFill="1" applyBorder="1" applyAlignment="1">
      <alignment horizontal="right"/>
    </xf>
    <xf numFmtId="0" fontId="51" fillId="24" borderId="46" xfId="0" applyFont="1" applyFill="1" applyBorder="1" applyAlignment="1">
      <alignment horizontal="right"/>
    </xf>
    <xf numFmtId="0" fontId="49" fillId="0" borderId="27" xfId="0" applyFont="1" applyBorder="1"/>
    <xf numFmtId="0" fontId="49" fillId="0" borderId="31" xfId="0" applyFont="1" applyBorder="1"/>
    <xf numFmtId="0" fontId="49" fillId="0" borderId="64"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8"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8"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0" xfId="0" applyFont="1" applyFill="1" applyBorder="1" applyAlignment="1">
      <alignment horizontal="center"/>
    </xf>
    <xf numFmtId="0" fontId="51" fillId="24" borderId="69"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2" xfId="0" applyFont="1" applyFill="1" applyBorder="1" applyAlignment="1">
      <alignment horizontal="center" vertical="center"/>
    </xf>
    <xf numFmtId="0" fontId="51" fillId="0" borderId="62" xfId="0" applyFont="1" applyBorder="1" applyAlignment="1">
      <alignment horizontal="left" vertical="center"/>
    </xf>
    <xf numFmtId="0" fontId="51" fillId="0" borderId="61" xfId="0" applyFont="1" applyBorder="1" applyAlignment="1">
      <alignment horizontal="left" vertical="center"/>
    </xf>
    <xf numFmtId="0" fontId="51" fillId="0" borderId="60"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4" xfId="0" applyFont="1" applyBorder="1"/>
    <xf numFmtId="0" fontId="50" fillId="0" borderId="82" xfId="256" applyFont="1" applyBorder="1" applyAlignment="1" applyProtection="1">
      <alignment horizontal="center"/>
    </xf>
    <xf numFmtId="0" fontId="50" fillId="0" borderId="53" xfId="256" applyFont="1" applyBorder="1" applyAlignment="1" applyProtection="1">
      <alignment horizontal="center"/>
    </xf>
    <xf numFmtId="0" fontId="51" fillId="0" borderId="80" xfId="0" applyFont="1" applyBorder="1" applyAlignment="1">
      <alignment horizontal="center"/>
    </xf>
    <xf numFmtId="0" fontId="51" fillId="0" borderId="61" xfId="0" applyFont="1" applyBorder="1" applyAlignment="1">
      <alignment horizontal="center"/>
    </xf>
    <xf numFmtId="0" fontId="51" fillId="0" borderId="81" xfId="0" applyFont="1" applyBorder="1" applyAlignment="1">
      <alignment horizontal="center"/>
    </xf>
    <xf numFmtId="0" fontId="51" fillId="0" borderId="77" xfId="0" applyFont="1" applyBorder="1" applyAlignment="1">
      <alignment horizontal="center"/>
    </xf>
    <xf numFmtId="0" fontId="51" fillId="0" borderId="0" xfId="0" applyFont="1" applyAlignment="1">
      <alignment horizontal="center"/>
    </xf>
    <xf numFmtId="0" fontId="51" fillId="0" borderId="47" xfId="0" applyFont="1" applyBorder="1" applyAlignment="1">
      <alignment horizontal="center"/>
    </xf>
    <xf numFmtId="0" fontId="49" fillId="0" borderId="79"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8" xfId="255" applyFont="1" applyBorder="1" applyAlignment="1">
      <alignment horizontal="center" vertical="center"/>
    </xf>
    <xf numFmtId="0" fontId="49" fillId="0" borderId="52" xfId="255" applyFont="1" applyBorder="1" applyAlignment="1">
      <alignment horizontal="center" vertical="center"/>
    </xf>
    <xf numFmtId="0" fontId="49" fillId="0" borderId="80" xfId="255" applyFont="1" applyBorder="1" applyAlignment="1">
      <alignment horizontal="center" vertical="center"/>
    </xf>
    <xf numFmtId="0" fontId="49" fillId="0" borderId="61" xfId="255" applyFont="1" applyBorder="1" applyAlignment="1">
      <alignment horizontal="center" vertical="center"/>
    </xf>
    <xf numFmtId="0" fontId="49" fillId="0" borderId="60" xfId="255" applyFont="1" applyBorder="1" applyAlignment="1">
      <alignment horizontal="center" vertical="center"/>
    </xf>
    <xf numFmtId="0" fontId="49" fillId="0" borderId="70" xfId="255" applyFont="1" applyBorder="1" applyAlignment="1">
      <alignment horizontal="center" vertical="center"/>
    </xf>
    <xf numFmtId="0" fontId="49" fillId="0" borderId="58" xfId="255" applyFont="1" applyBorder="1" applyAlignment="1">
      <alignment horizontal="center" vertical="center"/>
    </xf>
    <xf numFmtId="0" fontId="49" fillId="0" borderId="74" xfId="255" applyFont="1" applyBorder="1" applyAlignment="1">
      <alignment horizontal="center" vertical="center"/>
    </xf>
    <xf numFmtId="0" fontId="49" fillId="0" borderId="68" xfId="255" applyFont="1" applyBorder="1" applyAlignment="1">
      <alignment horizontal="center" vertical="center"/>
    </xf>
    <xf numFmtId="0" fontId="49" fillId="0" borderId="57" xfId="255" applyFont="1" applyBorder="1" applyAlignment="1">
      <alignment horizontal="center" vertical="center"/>
    </xf>
    <xf numFmtId="0" fontId="49" fillId="0" borderId="76" xfId="255" applyFont="1" applyBorder="1" applyAlignment="1">
      <alignment horizontal="center" vertical="center"/>
    </xf>
    <xf numFmtId="0" fontId="49" fillId="0" borderId="70" xfId="0" applyFont="1" applyBorder="1" applyAlignment="1">
      <alignment horizontal="center" vertical="center"/>
    </xf>
    <xf numFmtId="0" fontId="49" fillId="0" borderId="58" xfId="0" applyFont="1" applyBorder="1" applyAlignment="1">
      <alignment horizontal="center" vertical="center"/>
    </xf>
    <xf numFmtId="0" fontId="49" fillId="0" borderId="74" xfId="0" applyFont="1" applyBorder="1" applyAlignment="1">
      <alignment horizontal="center" vertical="center"/>
    </xf>
    <xf numFmtId="0" fontId="49" fillId="0" borderId="51"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2" xfId="0" applyFont="1" applyBorder="1" applyAlignment="1" applyProtection="1">
      <alignment horizontal="center"/>
      <protection locked="0"/>
    </xf>
    <xf numFmtId="0" fontId="51" fillId="0" borderId="61" xfId="0" applyFont="1" applyBorder="1" applyAlignment="1" applyProtection="1">
      <alignment horizontal="center"/>
      <protection locked="0"/>
    </xf>
    <xf numFmtId="0" fontId="51" fillId="0" borderId="60" xfId="0" applyFont="1" applyBorder="1" applyAlignment="1" applyProtection="1">
      <alignment horizontal="center"/>
      <protection locked="0"/>
    </xf>
    <xf numFmtId="0" fontId="49" fillId="0" borderId="23" xfId="0" applyFont="1" applyBorder="1"/>
    <xf numFmtId="0" fontId="49" fillId="0" borderId="19" xfId="0" applyFont="1" applyBorder="1"/>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8"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7" xfId="0" applyFont="1" applyBorder="1" applyAlignment="1">
      <alignment horizontal="center" vertical="center" wrapText="1"/>
    </xf>
    <xf numFmtId="0" fontId="51" fillId="0" borderId="0" xfId="0" applyFont="1" applyAlignment="1">
      <alignment horizontal="center" vertical="center" wrapText="1"/>
    </xf>
    <xf numFmtId="0" fontId="51" fillId="0" borderId="47" xfId="0" applyFont="1" applyBorder="1" applyAlignment="1">
      <alignment horizontal="center" vertical="center" wrapText="1"/>
    </xf>
    <xf numFmtId="0" fontId="60" fillId="0" borderId="0" xfId="0" applyFont="1" applyBorder="1" applyAlignment="1">
      <alignment horizontal="center" vertical="center"/>
    </xf>
    <xf numFmtId="44" fontId="60" fillId="0" borderId="0" xfId="258" applyFont="1" applyBorder="1" applyAlignment="1">
      <alignment horizontal="center" vertical="center"/>
    </xf>
    <xf numFmtId="0" fontId="49" fillId="0" borderId="97" xfId="73" applyFont="1" applyBorder="1" applyAlignment="1">
      <alignment horizontal="center" vertical="center"/>
    </xf>
    <xf numFmtId="0" fontId="4" fillId="0" borderId="97" xfId="80" applyFont="1" applyBorder="1" applyAlignment="1">
      <alignment horizontal="center" vertical="center" wrapText="1"/>
    </xf>
    <xf numFmtId="164" fontId="60" fillId="0" borderId="97" xfId="62" applyNumberFormat="1" applyFont="1" applyBorder="1" applyAlignment="1">
      <alignment horizontal="right" vertical="center" wrapText="1"/>
    </xf>
    <xf numFmtId="218" fontId="51" fillId="0" borderId="46" xfId="73" applyNumberFormat="1" applyFont="1" applyBorder="1" applyAlignment="1">
      <alignment vertical="center"/>
    </xf>
    <xf numFmtId="0" fontId="29" fillId="0" borderId="0" xfId="89" applyFont="1" applyBorder="1"/>
    <xf numFmtId="212" fontId="29" fillId="0" borderId="0" xfId="89" applyNumberFormat="1" applyFont="1" applyBorder="1"/>
    <xf numFmtId="208" fontId="60" fillId="0" borderId="0" xfId="62" applyNumberFormat="1" applyFont="1" applyBorder="1" applyAlignment="1">
      <alignment horizontal="right" vertical="center" wrapText="1"/>
    </xf>
    <xf numFmtId="203" fontId="29" fillId="0" borderId="0" xfId="89" applyNumberFormat="1" applyFont="1" applyBorder="1"/>
    <xf numFmtId="208" fontId="29" fillId="0" borderId="0" xfId="89" applyNumberFormat="1" applyFont="1" applyBorder="1"/>
    <xf numFmtId="216" fontId="51" fillId="0" borderId="97" xfId="39" applyNumberFormat="1" applyFont="1" applyBorder="1" applyAlignment="1">
      <alignment horizontal="right" vertical="center"/>
    </xf>
    <xf numFmtId="0" fontId="51" fillId="24" borderId="27" xfId="73" applyFont="1" applyFill="1" applyBorder="1" applyAlignment="1">
      <alignment horizontal="right" vertical="center"/>
    </xf>
    <xf numFmtId="0" fontId="51" fillId="24" borderId="31" xfId="73" applyFont="1" applyFill="1" applyBorder="1" applyAlignment="1">
      <alignment horizontal="right" vertical="center"/>
    </xf>
    <xf numFmtId="0" fontId="51" fillId="24" borderId="28" xfId="73" applyFont="1" applyFill="1" applyBorder="1" applyAlignment="1">
      <alignment horizontal="right" vertical="center"/>
    </xf>
    <xf numFmtId="0" fontId="51" fillId="0" borderId="21" xfId="73" applyFont="1" applyBorder="1" applyAlignment="1">
      <alignment horizontal="left" vertical="center"/>
    </xf>
    <xf numFmtId="0" fontId="51" fillId="0" borderId="95" xfId="73" applyFont="1" applyBorder="1" applyAlignment="1">
      <alignment horizontal="left" vertical="center"/>
    </xf>
    <xf numFmtId="0" fontId="51" fillId="0" borderId="96" xfId="73" applyFont="1" applyBorder="1" applyAlignment="1">
      <alignment horizontal="left" vertical="center"/>
    </xf>
    <xf numFmtId="0" fontId="59" fillId="25" borderId="97" xfId="0" applyFont="1" applyFill="1" applyBorder="1" applyAlignment="1">
      <alignment horizontal="center" vertical="center"/>
    </xf>
    <xf numFmtId="2" fontId="60" fillId="0" borderId="97" xfId="0" applyNumberFormat="1" applyFont="1" applyBorder="1" applyAlignment="1">
      <alignment horizontal="center" vertical="center"/>
    </xf>
    <xf numFmtId="0" fontId="51" fillId="24" borderId="13" xfId="73" applyFont="1" applyFill="1" applyBorder="1" applyAlignment="1">
      <alignment horizontal="center" vertical="center" wrapText="1"/>
    </xf>
    <xf numFmtId="0" fontId="51" fillId="24" borderId="14" xfId="73" applyFont="1" applyFill="1" applyBorder="1" applyAlignment="1">
      <alignment horizontal="center" vertical="center" wrapText="1"/>
    </xf>
    <xf numFmtId="0" fontId="51" fillId="24" borderId="15" xfId="73" applyFont="1" applyFill="1" applyBorder="1" applyAlignment="1">
      <alignment horizontal="center" vertical="center" wrapText="1"/>
    </xf>
    <xf numFmtId="187" fontId="60" fillId="0" borderId="97" xfId="0" applyNumberFormat="1" applyFont="1" applyBorder="1" applyAlignment="1">
      <alignment horizontal="center" vertical="center"/>
    </xf>
    <xf numFmtId="204" fontId="60" fillId="0" borderId="97" xfId="0" applyNumberFormat="1" applyFont="1" applyBorder="1" applyAlignment="1">
      <alignment horizontal="center" vertical="center"/>
    </xf>
    <xf numFmtId="43" fontId="30" fillId="0" borderId="0" xfId="0" applyNumberFormat="1" applyFont="1"/>
    <xf numFmtId="2" fontId="49" fillId="0" borderId="19" xfId="95" applyNumberFormat="1" applyFont="1" applyBorder="1" applyAlignment="1">
      <alignment horizontal="center"/>
    </xf>
    <xf numFmtId="2" fontId="49" fillId="0" borderId="23" xfId="95" applyNumberFormat="1" applyFont="1" applyBorder="1" applyAlignment="1">
      <alignment horizontal="center"/>
    </xf>
    <xf numFmtId="0" fontId="49" fillId="0" borderId="95" xfId="0" applyFont="1" applyBorder="1" applyAlignment="1">
      <alignment horizontal="center"/>
    </xf>
    <xf numFmtId="0" fontId="49" fillId="0" borderId="96" xfId="0" applyFont="1" applyBorder="1" applyAlignment="1">
      <alignment horizontal="center"/>
    </xf>
    <xf numFmtId="0" fontId="49" fillId="0" borderId="21" xfId="0" applyFont="1" applyBorder="1" applyAlignment="1">
      <alignment horizontal="left"/>
    </xf>
    <xf numFmtId="0" fontId="49" fillId="0" borderId="95" xfId="0" applyFont="1" applyBorder="1" applyAlignment="1">
      <alignment horizontal="left"/>
    </xf>
    <xf numFmtId="0" fontId="49" fillId="0" borderId="96" xfId="0" applyFont="1" applyBorder="1" applyAlignment="1">
      <alignment horizontal="left"/>
    </xf>
    <xf numFmtId="0" fontId="49" fillId="0" borderId="93" xfId="0" applyFont="1" applyBorder="1"/>
    <xf numFmtId="172" fontId="49" fillId="0" borderId="51" xfId="34" applyFont="1" applyBorder="1"/>
    <xf numFmtId="0" fontId="49" fillId="0" borderId="92" xfId="0" applyFont="1" applyBorder="1" applyAlignment="1">
      <alignment horizontal="center"/>
    </xf>
    <xf numFmtId="2" fontId="49" fillId="0" borderId="91" xfId="0" applyNumberFormat="1" applyFont="1" applyBorder="1" applyAlignment="1">
      <alignment horizontal="center"/>
    </xf>
    <xf numFmtId="2" fontId="49" fillId="0" borderId="96" xfId="0" applyNumberFormat="1" applyFont="1" applyBorder="1" applyAlignment="1">
      <alignment horizontal="center"/>
    </xf>
    <xf numFmtId="9" fontId="49" fillId="0" borderId="22" xfId="95" applyFont="1" applyBorder="1" applyAlignment="1">
      <alignment horizontal="center"/>
    </xf>
    <xf numFmtId="223" fontId="49" fillId="24" borderId="63" xfId="0" applyNumberFormat="1" applyFont="1" applyFill="1" applyBorder="1"/>
    <xf numFmtId="0" fontId="49" fillId="0" borderId="0" xfId="0" applyFont="1" applyBorder="1"/>
    <xf numFmtId="0" fontId="49" fillId="24" borderId="27" xfId="0" applyFont="1" applyFill="1" applyBorder="1" applyAlignment="1">
      <alignment horizontal="center" vertical="center" wrapText="1"/>
    </xf>
    <xf numFmtId="0" fontId="49" fillId="24" borderId="31" xfId="0" applyFont="1" applyFill="1" applyBorder="1" applyAlignment="1">
      <alignment horizontal="center" vertical="center" wrapText="1"/>
    </xf>
    <xf numFmtId="0" fontId="49" fillId="24" borderId="72" xfId="0" applyFont="1" applyFill="1" applyBorder="1" applyAlignment="1">
      <alignment horizontal="center" vertical="center" wrapText="1"/>
    </xf>
    <xf numFmtId="224" fontId="49" fillId="0" borderId="19" xfId="34" applyNumberFormat="1" applyFont="1" applyBorder="1" applyAlignment="1">
      <alignment horizontal="center"/>
    </xf>
    <xf numFmtId="224" fontId="49" fillId="0" borderId="23" xfId="34" applyNumberFormat="1" applyFont="1" applyBorder="1" applyAlignment="1">
      <alignment horizontal="center"/>
    </xf>
    <xf numFmtId="226" fontId="49" fillId="24" borderId="63" xfId="0" applyNumberFormat="1" applyFont="1" applyFill="1" applyBorder="1"/>
    <xf numFmtId="227" fontId="49" fillId="0" borderId="19" xfId="34" applyNumberFormat="1" applyFont="1" applyBorder="1" applyAlignment="1">
      <alignment horizontal="center"/>
    </xf>
    <xf numFmtId="227" fontId="49" fillId="0" borderId="23" xfId="34" applyNumberFormat="1" applyFont="1" applyBorder="1" applyAlignment="1">
      <alignment horizontal="center"/>
    </xf>
    <xf numFmtId="0" fontId="49" fillId="25" borderId="18" xfId="135" applyFont="1" applyFill="1" applyBorder="1" applyAlignment="1">
      <alignment horizontal="center" vertical="center" wrapText="1"/>
    </xf>
    <xf numFmtId="0" fontId="49" fillId="0" borderId="97" xfId="0" applyFont="1" applyBorder="1" applyAlignment="1">
      <alignment vertical="center" wrapText="1"/>
    </xf>
    <xf numFmtId="0" fontId="49" fillId="0" borderId="97" xfId="0" applyFont="1" applyBorder="1" applyAlignment="1">
      <alignment horizontal="center" vertical="center"/>
    </xf>
    <xf numFmtId="44" fontId="49" fillId="0" borderId="97" xfId="258" applyNumberFormat="1" applyFont="1" applyBorder="1" applyAlignment="1">
      <alignment horizontal="center" vertical="center"/>
    </xf>
    <xf numFmtId="0" fontId="49" fillId="0" borderId="0" xfId="135" applyFont="1" applyAlignment="1">
      <alignment horizontal="center" vertical="center"/>
    </xf>
    <xf numFmtId="0" fontId="49" fillId="0" borderId="18" xfId="135" applyFont="1" applyBorder="1" applyAlignment="1">
      <alignment horizontal="center" vertical="center" wrapText="1"/>
    </xf>
    <xf numFmtId="0" fontId="49" fillId="0" borderId="97" xfId="0" applyFont="1" applyBorder="1" applyAlignment="1">
      <alignment vertical="center"/>
    </xf>
    <xf numFmtId="44" fontId="49" fillId="0" borderId="97" xfId="258" applyFont="1" applyBorder="1" applyAlignment="1">
      <alignment horizontal="center" vertical="center"/>
    </xf>
    <xf numFmtId="0" fontId="49" fillId="0" borderId="18" xfId="80" applyFont="1" applyBorder="1" applyAlignment="1">
      <alignment horizontal="center" vertical="center" wrapText="1"/>
    </xf>
    <xf numFmtId="164" fontId="49" fillId="0" borderId="30" xfId="62" applyNumberFormat="1" applyFont="1" applyBorder="1" applyAlignment="1">
      <alignment horizontal="right" vertical="center" wrapText="1"/>
    </xf>
    <xf numFmtId="0" fontId="49" fillId="0" borderId="97" xfId="80" applyFont="1" applyBorder="1" applyAlignment="1">
      <alignment horizontal="center" vertical="center" wrapText="1"/>
    </xf>
    <xf numFmtId="0" fontId="49" fillId="25" borderId="97" xfId="135" applyFont="1" applyFill="1" applyBorder="1" applyAlignment="1">
      <alignment horizontal="center" vertical="center" wrapText="1"/>
    </xf>
    <xf numFmtId="164" fontId="49" fillId="0" borderId="97" xfId="62" applyNumberFormat="1" applyFont="1" applyBorder="1" applyAlignment="1">
      <alignment horizontal="right" vertical="center" wrapText="1"/>
    </xf>
    <xf numFmtId="0" fontId="49" fillId="0" borderId="97" xfId="0" applyFont="1" applyBorder="1" applyAlignment="1">
      <alignment horizontal="left" vertical="center" wrapText="1"/>
    </xf>
    <xf numFmtId="2" fontId="49" fillId="0" borderId="91" xfId="95" applyNumberFormat="1" applyFont="1" applyBorder="1" applyAlignment="1">
      <alignment horizontal="center"/>
    </xf>
    <xf numFmtId="2" fontId="49" fillId="0" borderId="96" xfId="95" applyNumberFormat="1" applyFont="1" applyBorder="1" applyAlignment="1">
      <alignment horizontal="center"/>
    </xf>
    <xf numFmtId="219" fontId="49" fillId="0" borderId="18" xfId="0" applyNumberFormat="1" applyFont="1" applyBorder="1" applyAlignment="1">
      <alignment horizontal="center"/>
    </xf>
    <xf numFmtId="0" fontId="51" fillId="0" borderId="14" xfId="0" applyFont="1" applyBorder="1" applyAlignment="1">
      <alignment horizontal="right"/>
    </xf>
    <xf numFmtId="172" fontId="49" fillId="0" borderId="97" xfId="34" applyFont="1" applyBorder="1"/>
    <xf numFmtId="2" fontId="30" fillId="0" borderId="0" xfId="0" applyNumberFormat="1" applyFont="1"/>
    <xf numFmtId="0" fontId="54" fillId="0" borderId="0" xfId="0" applyFont="1" applyBorder="1" applyAlignment="1">
      <alignment wrapText="1"/>
    </xf>
    <xf numFmtId="2" fontId="49" fillId="0" borderId="91" xfId="0" applyNumberFormat="1" applyFont="1" applyBorder="1" applyAlignment="1">
      <alignment horizontal="center" wrapText="1"/>
    </xf>
    <xf numFmtId="2" fontId="49" fillId="0" borderId="96" xfId="0" applyNumberFormat="1" applyFont="1" applyBorder="1" applyAlignment="1">
      <alignment horizontal="center" wrapText="1"/>
    </xf>
    <xf numFmtId="0" fontId="51" fillId="0" borderId="0" xfId="0" applyFont="1" applyBorder="1" applyAlignment="1">
      <alignment horizontal="left" vertical="center"/>
    </xf>
    <xf numFmtId="0" fontId="49" fillId="0" borderId="96" xfId="0" applyFont="1" applyBorder="1"/>
    <xf numFmtId="0" fontId="49" fillId="0" borderId="95" xfId="0" applyFont="1" applyBorder="1"/>
    <xf numFmtId="0" fontId="51" fillId="0" borderId="13" xfId="0" applyFont="1" applyBorder="1" applyAlignment="1">
      <alignment horizontal="right"/>
    </xf>
    <xf numFmtId="0" fontId="51" fillId="0" borderId="15" xfId="0" applyFont="1" applyBorder="1" applyAlignment="1">
      <alignment horizontal="right"/>
    </xf>
    <xf numFmtId="172" fontId="49" fillId="0" borderId="91" xfId="34" applyFont="1" applyBorder="1" applyAlignment="1">
      <alignment horizontal="center"/>
    </xf>
    <xf numFmtId="172" fontId="49" fillId="0" borderId="96" xfId="34" applyFont="1" applyBorder="1" applyAlignment="1">
      <alignment horizontal="center"/>
    </xf>
    <xf numFmtId="43" fontId="49" fillId="0" borderId="91" xfId="34" applyNumberFormat="1" applyFont="1" applyBorder="1" applyAlignment="1">
      <alignment horizontal="center"/>
    </xf>
    <xf numFmtId="43" fontId="49" fillId="0" borderId="96" xfId="34" applyNumberFormat="1" applyFont="1" applyBorder="1" applyAlignment="1">
      <alignment horizontal="center"/>
    </xf>
    <xf numFmtId="0" fontId="54" fillId="0" borderId="97" xfId="0" applyFont="1" applyBorder="1" applyAlignment="1">
      <alignment horizontal="left" vertical="center" wrapText="1"/>
    </xf>
    <xf numFmtId="0" fontId="51" fillId="24" borderId="62" xfId="0" applyFont="1" applyFill="1" applyBorder="1" applyAlignment="1">
      <alignment horizontal="center"/>
    </xf>
    <xf numFmtId="0" fontId="51" fillId="24" borderId="61" xfId="0" applyFont="1" applyFill="1" applyBorder="1" applyAlignment="1">
      <alignment horizontal="center"/>
    </xf>
    <xf numFmtId="0" fontId="51" fillId="24" borderId="81" xfId="0" applyFont="1" applyFill="1" applyBorder="1" applyAlignment="1">
      <alignment horizontal="center"/>
    </xf>
    <xf numFmtId="0" fontId="51" fillId="24" borderId="80" xfId="0" applyFont="1" applyFill="1" applyBorder="1" applyAlignment="1">
      <alignment horizontal="center"/>
    </xf>
    <xf numFmtId="0" fontId="51" fillId="24" borderId="98" xfId="0" applyFont="1" applyFill="1" applyBorder="1" applyAlignment="1">
      <alignment horizontal="center"/>
    </xf>
    <xf numFmtId="0" fontId="51" fillId="24" borderId="99" xfId="0" applyFont="1" applyFill="1" applyBorder="1" applyAlignment="1">
      <alignment horizontal="center"/>
    </xf>
    <xf numFmtId="172" fontId="49" fillId="0" borderId="100" xfId="0" applyNumberFormat="1" applyFont="1" applyBorder="1"/>
    <xf numFmtId="0" fontId="49" fillId="0" borderId="97" xfId="0" applyFont="1" applyBorder="1"/>
    <xf numFmtId="0" fontId="49" fillId="0" borderId="97" xfId="0" applyFont="1" applyBorder="1" applyAlignment="1">
      <alignment horizontal="right" vertical="center" wrapText="1"/>
    </xf>
    <xf numFmtId="2" fontId="49" fillId="0" borderId="97" xfId="95" applyNumberFormat="1" applyFont="1" applyBorder="1" applyAlignment="1">
      <alignment horizontal="center" vertical="center"/>
    </xf>
    <xf numFmtId="172" fontId="49" fillId="0" borderId="97" xfId="34" applyFont="1" applyBorder="1" applyAlignment="1">
      <alignment vertical="center"/>
    </xf>
    <xf numFmtId="0" fontId="49" fillId="0" borderId="97" xfId="0" applyFont="1" applyBorder="1"/>
    <xf numFmtId="0" fontId="49" fillId="0" borderId="97" xfId="0" applyFont="1" applyBorder="1" applyAlignment="1"/>
    <xf numFmtId="0" fontId="49" fillId="0" borderId="94" xfId="0" applyFont="1" applyBorder="1"/>
    <xf numFmtId="0" fontId="49" fillId="0" borderId="92" xfId="0" applyFont="1" applyBorder="1"/>
    <xf numFmtId="186" fontId="49" fillId="0" borderId="79" xfId="0" applyNumberFormat="1" applyFont="1" applyBorder="1"/>
    <xf numFmtId="0" fontId="49" fillId="0" borderId="57" xfId="0" applyFont="1" applyBorder="1" applyAlignment="1">
      <alignment horizontal="center" vertical="center"/>
    </xf>
    <xf numFmtId="0" fontId="54" fillId="0" borderId="97" xfId="0" applyFont="1" applyBorder="1" applyAlignment="1">
      <alignment horizontal="center" vertical="center" wrapText="1"/>
    </xf>
    <xf numFmtId="0" fontId="54" fillId="0" borderId="91" xfId="0" applyFont="1" applyBorder="1" applyAlignment="1">
      <alignment horizontal="center" vertical="center" wrapText="1"/>
    </xf>
    <xf numFmtId="0" fontId="54" fillId="0" borderId="95" xfId="0" applyFont="1" applyBorder="1" applyAlignment="1">
      <alignment horizontal="center" vertical="center" wrapText="1"/>
    </xf>
    <xf numFmtId="0" fontId="54" fillId="0" borderId="96" xfId="0" applyFont="1" applyBorder="1" applyAlignment="1">
      <alignment horizontal="center" vertical="center" wrapText="1"/>
    </xf>
    <xf numFmtId="177" fontId="49" fillId="24" borderId="71" xfId="0" applyNumberFormat="1" applyFont="1" applyFill="1" applyBorder="1" applyAlignment="1">
      <alignment horizontal="center" vertical="center"/>
    </xf>
    <xf numFmtId="237" fontId="49" fillId="24" borderId="71" xfId="0" applyNumberFormat="1" applyFont="1" applyFill="1" applyBorder="1" applyAlignment="1">
      <alignment horizontal="center" vertical="center"/>
    </xf>
    <xf numFmtId="0" fontId="51" fillId="24" borderId="62" xfId="73" applyFont="1" applyFill="1" applyBorder="1" applyAlignment="1">
      <alignment horizontal="left" vertical="center"/>
    </xf>
    <xf numFmtId="0" fontId="51" fillId="24" borderId="61" xfId="73" applyFont="1" applyFill="1" applyBorder="1" applyAlignment="1">
      <alignment horizontal="left" vertical="center"/>
    </xf>
    <xf numFmtId="0" fontId="49" fillId="0" borderId="97" xfId="74" applyFont="1" applyBorder="1" applyAlignment="1">
      <alignment horizontal="center" vertical="center"/>
    </xf>
    <xf numFmtId="201" fontId="58" fillId="0" borderId="97" xfId="89" applyNumberFormat="1" applyFont="1" applyBorder="1" applyAlignment="1">
      <alignment horizontal="justify" vertical="center" wrapText="1"/>
    </xf>
    <xf numFmtId="0" fontId="49" fillId="0" borderId="97" xfId="135" applyFont="1" applyBorder="1" applyAlignment="1">
      <alignment horizontal="center" vertical="center"/>
    </xf>
    <xf numFmtId="0" fontId="49" fillId="0" borderId="97" xfId="135" applyFont="1" applyBorder="1" applyAlignment="1">
      <alignment horizontal="center" vertical="center" wrapText="1"/>
    </xf>
    <xf numFmtId="0" fontId="58" fillId="25" borderId="97" xfId="135" applyFont="1" applyFill="1" applyBorder="1" applyAlignment="1">
      <alignment horizontal="left" vertical="center" wrapText="1"/>
    </xf>
    <xf numFmtId="0" fontId="30" fillId="0" borderId="0" xfId="0" applyFont="1" applyBorder="1"/>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2" xfId="257" xr:uid="{00000000-0005-0000-0000-00008B000000}"/>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440055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440055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MDC-1 COLOCACION "/>
      <sheetName val="D-20 COLOCACION "/>
      <sheetName val="TRANSPORTE MEZCLA ASFALTICA"/>
      <sheetName val="Fresado"/>
      <sheetName val="EXT microagomerado"/>
      <sheetName val="Hoja5"/>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Lista ICCU"/>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PRESU"/>
      <sheetName val="ó&gt;"/>
      <sheetName val="INSUMOS"/>
      <sheetName val="TRANS"/>
      <sheetName val="CUADRI"/>
      <sheetName val="EQUI"/>
      <sheetName val="resum96"/>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2">
          <cell r="A2">
            <v>0</v>
          </cell>
        </row>
      </sheetData>
      <sheetData sheetId="311"/>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sheetData sheetId="416"/>
      <sheetData sheetId="417"/>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ow r="2">
          <cell r="A2">
            <v>0</v>
          </cell>
        </row>
      </sheetData>
      <sheetData sheetId="764" refreshError="1"/>
      <sheetData sheetId="765" refreshError="1"/>
      <sheetData sheetId="766" refreshError="1"/>
      <sheetData sheetId="767" refreshError="1"/>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efreshError="1"/>
      <sheetData sheetId="884" refreshError="1"/>
      <sheetData sheetId="885" refreshError="1"/>
      <sheetData sheetId="886" refreshError="1"/>
      <sheetData sheetId="887" refreshError="1"/>
      <sheetData sheetId="888" refreshError="1"/>
      <sheetData sheetId="889" refreshError="1"/>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efreshError="1"/>
      <sheetData sheetId="1118">
        <row r="2">
          <cell r="A2">
            <v>0</v>
          </cell>
        </row>
      </sheetData>
      <sheetData sheetId="1119">
        <row r="2">
          <cell r="A2">
            <v>0</v>
          </cell>
        </row>
      </sheetData>
      <sheetData sheetId="1120">
        <row r="2">
          <cell r="A2">
            <v>0</v>
          </cell>
        </row>
      </sheetData>
      <sheetData sheetId="1121"/>
      <sheetData sheetId="1122">
        <row r="2">
          <cell r="A2">
            <v>0</v>
          </cell>
        </row>
      </sheetData>
      <sheetData sheetId="1123"/>
      <sheetData sheetId="1124">
        <row r="2">
          <cell r="B2" t="str">
            <v>Patrimonio
neto
personal</v>
          </cell>
        </row>
      </sheetData>
      <sheetData sheetId="1125" refreshError="1"/>
      <sheetData sheetId="1126" refreshError="1"/>
      <sheetData sheetId="1127" refreshError="1"/>
      <sheetData sheetId="1128" refreshError="1"/>
      <sheetData sheetId="1129" refreshError="1"/>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efreshError="1"/>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efreshError="1"/>
      <sheetData sheetId="1906">
        <row r="2">
          <cell r="A2">
            <v>0</v>
          </cell>
        </row>
      </sheetData>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sheetData sheetId="2022"/>
      <sheetData sheetId="2023"/>
      <sheetData sheetId="2024"/>
      <sheetData sheetId="2025"/>
      <sheetData sheetId="2026"/>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sheetData sheetId="2044"/>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sheetData sheetId="2071"/>
      <sheetData sheetId="2072"/>
      <sheetData sheetId="2073"/>
      <sheetData sheetId="2074"/>
      <sheetData sheetId="2075">
        <row r="2">
          <cell r="A2">
            <v>0</v>
          </cell>
        </row>
      </sheetData>
      <sheetData sheetId="2076"/>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sheetData sheetId="2207"/>
      <sheetData sheetId="2208"/>
      <sheetData sheetId="2209"/>
      <sheetData sheetId="2210"/>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sheetData sheetId="2228"/>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sheetData sheetId="2255"/>
      <sheetData sheetId="2256"/>
      <sheetData sheetId="2257"/>
      <sheetData sheetId="2258"/>
      <sheetData sheetId="2259">
        <row r="2">
          <cell r="A2">
            <v>0</v>
          </cell>
        </row>
      </sheetData>
      <sheetData sheetId="2260"/>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sheetData sheetId="2390"/>
      <sheetData sheetId="2391"/>
      <sheetData sheetId="2392"/>
      <sheetData sheetId="2393"/>
      <sheetData sheetId="2394"/>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sheetData sheetId="2411"/>
      <sheetData sheetId="2412"/>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sheetData sheetId="3006"/>
      <sheetData sheetId="3007"/>
      <sheetData sheetId="3008"/>
      <sheetData sheetId="3009">
        <row r="2">
          <cell r="A2">
            <v>0</v>
          </cell>
        </row>
      </sheetData>
      <sheetData sheetId="3010">
        <row r="2">
          <cell r="A2">
            <v>0</v>
          </cell>
        </row>
      </sheetData>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2">
          <cell r="A2">
            <v>0</v>
          </cell>
        </row>
      </sheetData>
      <sheetData sheetId="3038"/>
      <sheetData sheetId="3039"/>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sheetData sheetId="3126"/>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sheetData sheetId="3196"/>
      <sheetData sheetId="3197"/>
      <sheetData sheetId="3198">
        <row r="2">
          <cell r="A2">
            <v>0</v>
          </cell>
        </row>
      </sheetData>
      <sheetData sheetId="3199">
        <row r="2">
          <cell r="A2">
            <v>0</v>
          </cell>
        </row>
      </sheetData>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row r="2">
          <cell r="A2">
            <v>0</v>
          </cell>
        </row>
      </sheetData>
      <sheetData sheetId="3218"/>
      <sheetData sheetId="3219"/>
      <sheetData sheetId="3220">
        <row r="2">
          <cell r="A2">
            <v>0</v>
          </cell>
        </row>
      </sheetData>
      <sheetData sheetId="3221">
        <row r="2">
          <cell r="A2">
            <v>0</v>
          </cell>
        </row>
      </sheetData>
      <sheetData sheetId="3222">
        <row r="2">
          <cell r="A2">
            <v>0</v>
          </cell>
        </row>
      </sheetData>
      <sheetData sheetId="3223"/>
      <sheetData sheetId="3224"/>
      <sheetData sheetId="3225">
        <row r="2">
          <cell r="A2">
            <v>0</v>
          </cell>
        </row>
      </sheetData>
      <sheetData sheetId="3226">
        <row r="2">
          <cell r="A2">
            <v>0</v>
          </cell>
        </row>
      </sheetData>
      <sheetData sheetId="3227">
        <row r="2">
          <cell r="A2">
            <v>0</v>
          </cell>
        </row>
      </sheetData>
      <sheetData sheetId="3228"/>
      <sheetData sheetId="3229"/>
      <sheetData sheetId="3230">
        <row r="2">
          <cell r="A2">
            <v>0</v>
          </cell>
        </row>
      </sheetData>
      <sheetData sheetId="3231">
        <row r="2">
          <cell r="A2">
            <v>0</v>
          </cell>
        </row>
      </sheetData>
      <sheetData sheetId="3232">
        <row r="2">
          <cell r="A2">
            <v>0</v>
          </cell>
        </row>
      </sheetData>
      <sheetData sheetId="3233"/>
      <sheetData sheetId="3234"/>
      <sheetData sheetId="3235">
        <row r="2">
          <cell r="A2">
            <v>0</v>
          </cell>
        </row>
      </sheetData>
      <sheetData sheetId="3236">
        <row r="2">
          <cell r="A2">
            <v>0</v>
          </cell>
        </row>
      </sheetData>
      <sheetData sheetId="3237">
        <row r="2">
          <cell r="A2">
            <v>0</v>
          </cell>
        </row>
      </sheetData>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row r="2">
          <cell r="A2">
            <v>0</v>
          </cell>
        </row>
      </sheetData>
      <sheetData sheetId="3378"/>
      <sheetData sheetId="3379"/>
      <sheetData sheetId="3380"/>
      <sheetData sheetId="3381"/>
      <sheetData sheetId="3382">
        <row r="2">
          <cell r="A2">
            <v>0</v>
          </cell>
        </row>
      </sheetData>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row r="2">
          <cell r="A2">
            <v>0</v>
          </cell>
        </row>
      </sheetData>
      <sheetData sheetId="3401"/>
      <sheetData sheetId="3402"/>
      <sheetData sheetId="3403"/>
      <sheetData sheetId="3404"/>
      <sheetData sheetId="3405">
        <row r="2">
          <cell r="A2">
            <v>0</v>
          </cell>
        </row>
      </sheetData>
      <sheetData sheetId="3406"/>
      <sheetData sheetId="3407"/>
      <sheetData sheetId="3408"/>
      <sheetData sheetId="3409"/>
      <sheetData sheetId="3410">
        <row r="2">
          <cell r="A2">
            <v>0</v>
          </cell>
        </row>
      </sheetData>
      <sheetData sheetId="3411"/>
      <sheetData sheetId="3412"/>
      <sheetData sheetId="3413"/>
      <sheetData sheetId="3414"/>
      <sheetData sheetId="3415">
        <row r="2">
          <cell r="A2">
            <v>0</v>
          </cell>
        </row>
      </sheetData>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ow r="2">
          <cell r="A2">
            <v>0</v>
          </cell>
        </row>
      </sheetData>
      <sheetData sheetId="3510"/>
      <sheetData sheetId="3511"/>
      <sheetData sheetId="3512"/>
      <sheetData sheetId="3513"/>
      <sheetData sheetId="3514">
        <row r="2">
          <cell r="A2">
            <v>0</v>
          </cell>
        </row>
      </sheetData>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ow r="2">
          <cell r="A2">
            <v>0</v>
          </cell>
        </row>
      </sheetData>
      <sheetData sheetId="3543"/>
      <sheetData sheetId="3544"/>
      <sheetData sheetId="3545"/>
      <sheetData sheetId="3546"/>
      <sheetData sheetId="3547">
        <row r="2">
          <cell r="A2">
            <v>0</v>
          </cell>
        </row>
      </sheetData>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row r="2">
          <cell r="A2">
            <v>0</v>
          </cell>
        </row>
      </sheetData>
      <sheetData sheetId="3562">
        <row r="2">
          <cell r="A2">
            <v>0</v>
          </cell>
        </row>
      </sheetData>
      <sheetData sheetId="3563"/>
      <sheetData sheetId="3564"/>
      <sheetData sheetId="3565"/>
      <sheetData sheetId="3566">
        <row r="2">
          <cell r="A2">
            <v>0</v>
          </cell>
        </row>
      </sheetData>
      <sheetData sheetId="3567">
        <row r="2">
          <cell r="A2">
            <v>0</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row r="2">
          <cell r="A2">
            <v>0</v>
          </cell>
        </row>
      </sheetData>
      <sheetData sheetId="3585">
        <row r="2">
          <cell r="A2">
            <v>0</v>
          </cell>
        </row>
      </sheetData>
      <sheetData sheetId="3586"/>
      <sheetData sheetId="3587"/>
      <sheetData sheetId="3588"/>
      <sheetData sheetId="3589">
        <row r="2">
          <cell r="A2">
            <v>0</v>
          </cell>
        </row>
      </sheetData>
      <sheetData sheetId="3590">
        <row r="2">
          <cell r="A2">
            <v>0</v>
          </cell>
        </row>
      </sheetData>
      <sheetData sheetId="3591"/>
      <sheetData sheetId="3592"/>
      <sheetData sheetId="3593"/>
      <sheetData sheetId="3594">
        <row r="2">
          <cell r="A2">
            <v>0</v>
          </cell>
        </row>
      </sheetData>
      <sheetData sheetId="3595">
        <row r="2">
          <cell r="A2">
            <v>0</v>
          </cell>
        </row>
      </sheetData>
      <sheetData sheetId="3596"/>
      <sheetData sheetId="3597"/>
      <sheetData sheetId="3598"/>
      <sheetData sheetId="3599">
        <row r="2">
          <cell r="A2">
            <v>0</v>
          </cell>
        </row>
      </sheetData>
      <sheetData sheetId="3600">
        <row r="2">
          <cell r="A2">
            <v>0</v>
          </cell>
        </row>
      </sheetData>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2">
          <cell r="A2">
            <v>0</v>
          </cell>
        </row>
      </sheetData>
      <sheetData sheetId="3694"/>
      <sheetData sheetId="3695"/>
      <sheetData sheetId="3696"/>
      <sheetData sheetId="3697"/>
      <sheetData sheetId="3698">
        <row r="2">
          <cell r="A2">
            <v>0</v>
          </cell>
        </row>
      </sheetData>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row r="2">
          <cell r="A2">
            <v>0</v>
          </cell>
        </row>
      </sheetData>
      <sheetData sheetId="3727"/>
      <sheetData sheetId="3728"/>
      <sheetData sheetId="3729"/>
      <sheetData sheetId="3730"/>
      <sheetData sheetId="3731">
        <row r="2">
          <cell r="A2">
            <v>0</v>
          </cell>
        </row>
      </sheetData>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row r="2">
          <cell r="A2">
            <v>0</v>
          </cell>
        </row>
      </sheetData>
      <sheetData sheetId="3746">
        <row r="2">
          <cell r="A2">
            <v>0</v>
          </cell>
        </row>
      </sheetData>
      <sheetData sheetId="3747"/>
      <sheetData sheetId="3748"/>
      <sheetData sheetId="3749"/>
      <sheetData sheetId="3750">
        <row r="2">
          <cell r="A2">
            <v>0</v>
          </cell>
        </row>
      </sheetData>
      <sheetData sheetId="3751">
        <row r="2">
          <cell r="A2">
            <v>0</v>
          </cell>
        </row>
      </sheetData>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row r="2">
          <cell r="A2">
            <v>0</v>
          </cell>
        </row>
      </sheetData>
      <sheetData sheetId="3769">
        <row r="2">
          <cell r="A2">
            <v>0</v>
          </cell>
        </row>
      </sheetData>
      <sheetData sheetId="3770"/>
      <sheetData sheetId="3771"/>
      <sheetData sheetId="3772"/>
      <sheetData sheetId="3773">
        <row r="2">
          <cell r="A2">
            <v>0</v>
          </cell>
        </row>
      </sheetData>
      <sheetData sheetId="3774">
        <row r="2">
          <cell r="A2">
            <v>0</v>
          </cell>
        </row>
      </sheetData>
      <sheetData sheetId="3775"/>
      <sheetData sheetId="3776"/>
      <sheetData sheetId="3777"/>
      <sheetData sheetId="3778">
        <row r="2">
          <cell r="A2">
            <v>0</v>
          </cell>
        </row>
      </sheetData>
      <sheetData sheetId="3779">
        <row r="2">
          <cell r="A2">
            <v>0</v>
          </cell>
        </row>
      </sheetData>
      <sheetData sheetId="3780"/>
      <sheetData sheetId="3781"/>
      <sheetData sheetId="3782"/>
      <sheetData sheetId="3783">
        <row r="2">
          <cell r="A2">
            <v>0</v>
          </cell>
        </row>
      </sheetData>
      <sheetData sheetId="3784">
        <row r="2">
          <cell r="A2">
            <v>0</v>
          </cell>
        </row>
      </sheetData>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row r="2">
          <cell r="A2">
            <v>0</v>
          </cell>
        </row>
      </sheetData>
      <sheetData sheetId="3878"/>
      <sheetData sheetId="3879"/>
      <sheetData sheetId="3880"/>
      <sheetData sheetId="3881"/>
      <sheetData sheetId="3882">
        <row r="2">
          <cell r="A2">
            <v>0</v>
          </cell>
        </row>
      </sheetData>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ow r="2">
          <cell r="A2">
            <v>0</v>
          </cell>
        </row>
      </sheetData>
      <sheetData sheetId="3911"/>
      <sheetData sheetId="3912"/>
      <sheetData sheetId="3913"/>
      <sheetData sheetId="3914"/>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row r="2">
          <cell r="A2">
            <v>0</v>
          </cell>
        </row>
      </sheetData>
      <sheetData sheetId="3930">
        <row r="2">
          <cell r="A2">
            <v>0</v>
          </cell>
        </row>
      </sheetData>
      <sheetData sheetId="3931"/>
      <sheetData sheetId="3932"/>
      <sheetData sheetId="3933"/>
      <sheetData sheetId="3934">
        <row r="2">
          <cell r="A2">
            <v>0</v>
          </cell>
        </row>
      </sheetData>
      <sheetData sheetId="3935">
        <row r="2">
          <cell r="A2">
            <v>0</v>
          </cell>
        </row>
      </sheetData>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row r="2">
          <cell r="A2">
            <v>0</v>
          </cell>
        </row>
      </sheetData>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row r="2">
          <cell r="A2">
            <v>0</v>
          </cell>
        </row>
      </sheetData>
      <sheetData sheetId="4062"/>
      <sheetData sheetId="4063"/>
      <sheetData sheetId="4064"/>
      <sheetData sheetId="4065"/>
      <sheetData sheetId="4066">
        <row r="2">
          <cell r="A2">
            <v>0</v>
          </cell>
        </row>
      </sheetData>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row r="2">
          <cell r="A2">
            <v>0</v>
          </cell>
        </row>
      </sheetData>
      <sheetData sheetId="4095"/>
      <sheetData sheetId="4096"/>
      <sheetData sheetId="4097"/>
      <sheetData sheetId="4098"/>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row r="2">
          <cell r="A2">
            <v>0</v>
          </cell>
        </row>
      </sheetData>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row r="2">
          <cell r="A2">
            <v>0</v>
          </cell>
        </row>
      </sheetData>
      <sheetData sheetId="4137">
        <row r="2">
          <cell r="A2">
            <v>0</v>
          </cell>
        </row>
      </sheetData>
      <sheetData sheetId="4138"/>
      <sheetData sheetId="4139"/>
      <sheetData sheetId="4140"/>
      <sheetData sheetId="4141">
        <row r="2">
          <cell r="A2">
            <v>0</v>
          </cell>
        </row>
      </sheetData>
      <sheetData sheetId="4142">
        <row r="2">
          <cell r="A2">
            <v>0</v>
          </cell>
        </row>
      </sheetData>
      <sheetData sheetId="4143"/>
      <sheetData sheetId="4144"/>
      <sheetData sheetId="4145"/>
      <sheetData sheetId="4146">
        <row r="2">
          <cell r="A2">
            <v>0</v>
          </cell>
        </row>
      </sheetData>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row r="2">
          <cell r="A2">
            <v>0</v>
          </cell>
        </row>
      </sheetData>
      <sheetData sheetId="4299"/>
      <sheetData sheetId="4300"/>
      <sheetData sheetId="4301"/>
      <sheetData sheetId="4302"/>
      <sheetData sheetId="4303">
        <row r="2">
          <cell r="A2">
            <v>0</v>
          </cell>
        </row>
      </sheetData>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row r="2">
          <cell r="A2">
            <v>0</v>
          </cell>
        </row>
      </sheetData>
      <sheetData sheetId="4322"/>
      <sheetData sheetId="4323"/>
      <sheetData sheetId="4324"/>
      <sheetData sheetId="4325"/>
      <sheetData sheetId="4326">
        <row r="2">
          <cell r="A2">
            <v>0</v>
          </cell>
        </row>
      </sheetData>
      <sheetData sheetId="4327"/>
      <sheetData sheetId="4328"/>
      <sheetData sheetId="4329"/>
      <sheetData sheetId="4330"/>
      <sheetData sheetId="4331">
        <row r="2">
          <cell r="A2">
            <v>0</v>
          </cell>
        </row>
      </sheetData>
      <sheetData sheetId="4332"/>
      <sheetData sheetId="4333"/>
      <sheetData sheetId="4334"/>
      <sheetData sheetId="4335"/>
      <sheetData sheetId="4336">
        <row r="2">
          <cell r="A2">
            <v>0</v>
          </cell>
        </row>
      </sheetData>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row r="2">
          <cell r="A2">
            <v>0</v>
          </cell>
        </row>
      </sheetData>
      <sheetData sheetId="4472"/>
      <sheetData sheetId="4473"/>
      <sheetData sheetId="4474"/>
      <sheetData sheetId="4475"/>
      <sheetData sheetId="4476">
        <row r="2">
          <cell r="A2">
            <v>0</v>
          </cell>
        </row>
      </sheetData>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row r="2">
          <cell r="A2">
            <v>0</v>
          </cell>
        </row>
      </sheetData>
      <sheetData sheetId="4510"/>
      <sheetData sheetId="4511"/>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sheetData sheetId="4598"/>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row r="2">
          <cell r="A2">
            <v>0</v>
          </cell>
        </row>
      </sheetData>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row r="5">
          <cell r="B5">
            <v>0</v>
          </cell>
        </row>
      </sheetData>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ow r="2">
          <cell r="A2">
            <v>0</v>
          </cell>
        </row>
      </sheetData>
      <sheetData sheetId="4696"/>
      <sheetData sheetId="4697">
        <row r="2">
          <cell r="A2">
            <v>0</v>
          </cell>
        </row>
      </sheetData>
      <sheetData sheetId="4698"/>
      <sheetData sheetId="4699"/>
      <sheetData sheetId="4700"/>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efreshError="1"/>
      <sheetData sheetId="4707" refreshError="1"/>
      <sheetData sheetId="4708">
        <row r="2">
          <cell r="B2" t="str">
            <v>Patrimonio
neto
personal</v>
          </cell>
        </row>
      </sheetData>
      <sheetData sheetId="4709"/>
      <sheetData sheetId="4710" refreshError="1"/>
      <sheetData sheetId="4711">
        <row r="2">
          <cell r="A2">
            <v>0</v>
          </cell>
        </row>
      </sheetData>
      <sheetData sheetId="4712" refreshError="1"/>
      <sheetData sheetId="4713" refreshError="1"/>
      <sheetData sheetId="4714" refreshError="1"/>
      <sheetData sheetId="4715" refreshError="1"/>
      <sheetData sheetId="4716" refreshError="1"/>
      <sheetData sheetId="4717" refreshError="1"/>
      <sheetData sheetId="4718" refreshError="1"/>
      <sheetData sheetId="4719"/>
      <sheetData sheetId="4720" refreshError="1"/>
      <sheetData sheetId="4721"/>
      <sheetData sheetId="4722" refreshError="1"/>
      <sheetData sheetId="4723" refreshError="1"/>
      <sheetData sheetId="4724" refreshError="1"/>
      <sheetData sheetId="4725" refreshError="1"/>
      <sheetData sheetId="47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_aCCIDENTES_DE_1995___1996_xl_9"/>
      <sheetName val="//ccefici"/>
      <sheetName val="//d.docs.live.net/a  aaInformac"/>
      <sheetName val="_aCCIDENTES_DE_1995___1996_xl_3"/>
      <sheetName val="_aCCIDENTES_DE_1995___1996_xl_2"/>
      <sheetName val="_aCCIDENTES_DE_1995___1996_xl_8"/>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CCIDENTES_DE_1995___1996_xl_6"/>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sheetData sheetId="284" refreshError="1"/>
      <sheetData sheetId="285"/>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refreshError="1"/>
      <sheetData sheetId="339" refreshError="1"/>
      <sheetData sheetId="340" refreshError="1"/>
      <sheetData sheetId="341"/>
      <sheetData sheetId="342"/>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__cceficien_9"/>
      <sheetName val="[a  aaInformación]__cceficien_3"/>
      <sheetName val="[a  aaInformación]//cceficiente"/>
      <sheetName val="[a  aaInformación]__cceficien_2"/>
      <sheetName val="Cuadrillas"/>
      <sheetName val="Concretos y morteros"/>
      <sheetName val="Datos iniciales "/>
      <sheetName val="Transporte"/>
      <sheetName val="[a  aaInformación]__cceficien_8"/>
      <sheetName val="Datos"/>
      <sheetName val="Jornal"/>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6"/>
      <sheetName val="[a  aaInformación]__cceficien_4"/>
      <sheetName val="[a  aaInformación]__cceficien_5"/>
      <sheetName val="[a  aaInformación]__cceficien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ManoDeObra"/>
      <sheetName val="2103mar_"/>
      <sheetName val="A__P__U_"/>
      <sheetName val="TRAYECTO_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INVÍAS - TERRITORIAL CORDOBA - GRUPO 3</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
          <cell r="A2" t="str">
            <v>INVÍAS - TERRITORIAL CORDOBA - GRUPO 3</v>
          </cell>
        </row>
      </sheetData>
      <sheetData sheetId="226"/>
      <sheetData sheetId="227"/>
      <sheetData sheetId="228">
        <row r="2">
          <cell r="A2" t="str">
            <v>INVÍAS - TERRITORIAL CORDOBA - GRUPO 3</v>
          </cell>
        </row>
      </sheetData>
      <sheetData sheetId="229"/>
      <sheetData sheetId="230"/>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2">
          <cell r="A2" t="str">
            <v>INVÍAS - TERRITORIAL CORDOBA - GRUPO 3</v>
          </cell>
        </row>
      </sheetData>
      <sheetData sheetId="285"/>
      <sheetData sheetId="286"/>
      <sheetData sheetId="287">
        <row r="2">
          <cell r="A2" t="str">
            <v>INVÍAS - TERRITORIAL CORDOBA - GRUPO 3</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OCTUBR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U38"/>
  <sheetViews>
    <sheetView showGridLines="0" tabSelected="1" view="pageBreakPreview" zoomScale="80" zoomScaleNormal="100" zoomScaleSheetLayoutView="80" zoomScalePageLayoutView="55" workbookViewId="0">
      <selection activeCell="C10" sqref="C10:K10"/>
    </sheetView>
  </sheetViews>
  <sheetFormatPr baseColWidth="10" defaultColWidth="11.44140625" defaultRowHeight="13.8"/>
  <cols>
    <col min="1" max="2" width="3.44140625" style="1" customWidth="1"/>
    <col min="3" max="3" width="5.109375" style="1" customWidth="1"/>
    <col min="4" max="4" width="15.33203125" style="1" customWidth="1"/>
    <col min="5" max="5" width="18.33203125" style="2" customWidth="1"/>
    <col min="6" max="6" width="14.33203125" style="1" customWidth="1"/>
    <col min="7" max="7" width="73.33203125" style="1" customWidth="1"/>
    <col min="8" max="8" width="10.332031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4" width="11.44140625" style="1"/>
    <col min="15" max="15" width="27" style="1" customWidth="1"/>
    <col min="16" max="16" width="14.44140625" style="1" customWidth="1"/>
    <col min="17" max="18" width="11.44140625" style="1"/>
    <col min="19" max="19" width="16.5546875" style="1" customWidth="1"/>
    <col min="20" max="20" width="18.21875" style="1" customWidth="1"/>
    <col min="21" max="16384" width="11.44140625" style="1"/>
  </cols>
  <sheetData>
    <row r="1" spans="1:21" ht="16.2" thickBot="1">
      <c r="A1" s="4"/>
      <c r="B1" s="4"/>
      <c r="C1" s="4"/>
      <c r="D1" s="4"/>
      <c r="E1" s="5"/>
      <c r="F1" s="4"/>
      <c r="G1" s="4"/>
      <c r="H1" s="4"/>
      <c r="I1" s="4"/>
      <c r="J1" s="4"/>
      <c r="K1" s="4"/>
      <c r="L1" s="4"/>
      <c r="M1" s="4"/>
    </row>
    <row r="2" spans="1:21" ht="16.2" thickTop="1">
      <c r="A2" s="4"/>
      <c r="B2" s="6"/>
      <c r="C2" s="7"/>
      <c r="D2" s="7"/>
      <c r="E2" s="8"/>
      <c r="F2" s="7"/>
      <c r="G2" s="7"/>
      <c r="H2" s="7"/>
      <c r="I2" s="7"/>
      <c r="J2" s="7"/>
      <c r="K2" s="7"/>
      <c r="L2" s="9"/>
      <c r="M2" s="4"/>
    </row>
    <row r="3" spans="1:21" ht="27" customHeight="1">
      <c r="A3" s="4"/>
      <c r="B3" s="10"/>
      <c r="C3" s="266" t="s">
        <v>92</v>
      </c>
      <c r="D3" s="266"/>
      <c r="E3" s="266"/>
      <c r="F3" s="266"/>
      <c r="G3" s="4"/>
      <c r="H3" s="4"/>
      <c r="I3" s="4"/>
      <c r="J3" s="4"/>
      <c r="K3" s="4"/>
      <c r="L3" s="11"/>
      <c r="M3" s="4"/>
    </row>
    <row r="4" spans="1:21" ht="15.6">
      <c r="A4" s="4"/>
      <c r="B4" s="10"/>
      <c r="C4" s="176" t="s">
        <v>31</v>
      </c>
      <c r="D4" s="177" t="s">
        <v>32</v>
      </c>
      <c r="E4" s="176" t="s">
        <v>33</v>
      </c>
      <c r="F4" s="177">
        <v>3</v>
      </c>
      <c r="G4" s="4"/>
      <c r="H4" s="4"/>
      <c r="I4" s="4"/>
      <c r="J4" s="4"/>
      <c r="K4" s="4"/>
      <c r="L4" s="11"/>
      <c r="M4" s="4"/>
    </row>
    <row r="5" spans="1:21" ht="15.6">
      <c r="A5" s="4"/>
      <c r="B5" s="10"/>
      <c r="C5" s="267" t="s">
        <v>0</v>
      </c>
      <c r="D5" s="267"/>
      <c r="E5" s="267"/>
      <c r="F5" s="267"/>
      <c r="G5" s="267"/>
      <c r="H5" s="267"/>
      <c r="I5" s="267"/>
      <c r="J5" s="267"/>
      <c r="K5" s="267"/>
      <c r="L5" s="11"/>
      <c r="M5" s="4"/>
    </row>
    <row r="6" spans="1:21" ht="16.2" thickBot="1">
      <c r="A6" s="4"/>
      <c r="B6" s="10"/>
      <c r="C6" s="226" t="s">
        <v>1</v>
      </c>
      <c r="D6" s="226"/>
      <c r="E6" s="226"/>
      <c r="F6" s="226"/>
      <c r="G6" s="226"/>
      <c r="H6" s="226"/>
      <c r="I6" s="226"/>
      <c r="J6" s="226"/>
      <c r="K6" s="226"/>
      <c r="L6" s="11"/>
      <c r="M6" s="4"/>
    </row>
    <row r="7" spans="1:21" s="18" customFormat="1" ht="15.6">
      <c r="A7" s="17"/>
      <c r="B7" s="190"/>
      <c r="C7" s="268" t="s">
        <v>93</v>
      </c>
      <c r="D7" s="269"/>
      <c r="E7" s="269"/>
      <c r="F7" s="269"/>
      <c r="G7" s="269"/>
      <c r="H7" s="269"/>
      <c r="I7" s="269"/>
      <c r="J7" s="269"/>
      <c r="K7" s="270"/>
      <c r="L7" s="19"/>
      <c r="M7" s="17"/>
    </row>
    <row r="8" spans="1:21" ht="43.5" customHeight="1">
      <c r="A8" s="4"/>
      <c r="B8" s="191"/>
      <c r="C8" s="271"/>
      <c r="D8" s="272"/>
      <c r="E8" s="272"/>
      <c r="F8" s="272"/>
      <c r="G8" s="272"/>
      <c r="H8" s="272"/>
      <c r="I8" s="272"/>
      <c r="J8" s="272"/>
      <c r="K8" s="273"/>
      <c r="L8" s="11"/>
      <c r="M8" s="4"/>
    </row>
    <row r="9" spans="1:21" ht="34.5" customHeight="1">
      <c r="A9" s="4"/>
      <c r="B9" s="191"/>
      <c r="C9" s="274" t="s">
        <v>2</v>
      </c>
      <c r="D9" s="275"/>
      <c r="E9" s="275"/>
      <c r="F9" s="275"/>
      <c r="G9" s="275"/>
      <c r="H9" s="275"/>
      <c r="I9" s="275"/>
      <c r="J9" s="275"/>
      <c r="K9" s="276"/>
      <c r="L9" s="11"/>
      <c r="M9" s="4"/>
    </row>
    <row r="10" spans="1:21" ht="37.799999999999997" customHeight="1" thickBot="1">
      <c r="A10" s="4"/>
      <c r="B10" s="10"/>
      <c r="C10" s="395" t="s">
        <v>113</v>
      </c>
      <c r="D10" s="396"/>
      <c r="E10" s="396"/>
      <c r="F10" s="396"/>
      <c r="G10" s="396"/>
      <c r="H10" s="396"/>
      <c r="I10" s="396"/>
      <c r="J10" s="396"/>
      <c r="K10" s="397"/>
      <c r="L10" s="11"/>
      <c r="M10" s="4"/>
    </row>
    <row r="11" spans="1:21" ht="30" customHeight="1">
      <c r="A11" s="4"/>
      <c r="B11" s="10"/>
      <c r="C11" s="239" t="s">
        <v>3</v>
      </c>
      <c r="D11" s="257" t="s">
        <v>4</v>
      </c>
      <c r="E11" s="259" t="s">
        <v>5</v>
      </c>
      <c r="F11" s="259"/>
      <c r="G11" s="239" t="s">
        <v>6</v>
      </c>
      <c r="H11" s="257" t="s">
        <v>7</v>
      </c>
      <c r="I11" s="257" t="s">
        <v>8</v>
      </c>
      <c r="J11" s="244" t="s">
        <v>9</v>
      </c>
      <c r="K11" s="246" t="s">
        <v>10</v>
      </c>
      <c r="L11" s="11"/>
      <c r="M11" s="4"/>
    </row>
    <row r="12" spans="1:21" ht="30" customHeight="1" thickBot="1">
      <c r="A12" s="4"/>
      <c r="B12" s="10"/>
      <c r="C12" s="240"/>
      <c r="D12" s="258"/>
      <c r="E12" s="134" t="s">
        <v>11</v>
      </c>
      <c r="F12" s="134" t="s">
        <v>12</v>
      </c>
      <c r="G12" s="240"/>
      <c r="H12" s="258"/>
      <c r="I12" s="258"/>
      <c r="J12" s="245"/>
      <c r="K12" s="247"/>
      <c r="L12" s="11"/>
      <c r="M12" s="4"/>
      <c r="N12" s="381"/>
      <c r="O12" s="381"/>
      <c r="P12" s="381"/>
      <c r="Q12" s="381"/>
      <c r="R12" s="381"/>
      <c r="S12" s="381"/>
      <c r="T12" s="381"/>
      <c r="U12" s="381"/>
    </row>
    <row r="13" spans="1:21" ht="30" customHeight="1" thickBot="1">
      <c r="A13" s="4"/>
      <c r="B13" s="10"/>
      <c r="C13" s="248"/>
      <c r="D13" s="249"/>
      <c r="E13" s="249"/>
      <c r="F13" s="249"/>
      <c r="G13" s="249"/>
      <c r="H13" s="249"/>
      <c r="I13" s="249"/>
      <c r="J13" s="249"/>
      <c r="K13" s="250"/>
      <c r="L13" s="11"/>
      <c r="M13" s="4"/>
      <c r="N13" s="381"/>
      <c r="O13" s="381"/>
      <c r="P13" s="381"/>
      <c r="Q13" s="381"/>
      <c r="R13" s="381"/>
      <c r="S13" s="381"/>
      <c r="T13" s="381"/>
      <c r="U13" s="381"/>
    </row>
    <row r="14" spans="1:21" ht="30" customHeight="1">
      <c r="A14" s="4"/>
      <c r="B14" s="10"/>
      <c r="C14" s="135">
        <v>1</v>
      </c>
      <c r="D14" s="424">
        <v>1.1000000000000001</v>
      </c>
      <c r="E14" s="424" t="s">
        <v>126</v>
      </c>
      <c r="F14" s="136"/>
      <c r="G14" s="425" t="s">
        <v>99</v>
      </c>
      <c r="H14" s="426" t="s">
        <v>97</v>
      </c>
      <c r="I14" s="426">
        <v>10.1</v>
      </c>
      <c r="J14" s="427">
        <f>228726*1.3</f>
        <v>297343.8</v>
      </c>
      <c r="K14" s="137">
        <f>I14*J14</f>
        <v>3003172.38</v>
      </c>
      <c r="L14" s="11"/>
      <c r="M14" s="4"/>
      <c r="N14" s="381"/>
      <c r="O14" s="376"/>
      <c r="P14" s="382"/>
      <c r="Q14" s="381"/>
      <c r="R14" s="375"/>
      <c r="S14" s="376"/>
      <c r="T14" s="383"/>
      <c r="U14" s="381"/>
    </row>
    <row r="15" spans="1:21" ht="30" customHeight="1">
      <c r="A15" s="4"/>
      <c r="B15" s="10"/>
      <c r="C15" s="135">
        <v>2</v>
      </c>
      <c r="D15" s="428">
        <v>1.1499999999999999</v>
      </c>
      <c r="E15" s="429" t="s">
        <v>130</v>
      </c>
      <c r="F15" s="136"/>
      <c r="G15" s="430" t="s">
        <v>100</v>
      </c>
      <c r="H15" s="426" t="s">
        <v>101</v>
      </c>
      <c r="I15" s="426">
        <v>68</v>
      </c>
      <c r="J15" s="431">
        <f>16736*1.3</f>
        <v>21756.799999999999</v>
      </c>
      <c r="K15" s="137">
        <f>I15*J15</f>
        <v>1479462.4</v>
      </c>
      <c r="L15" s="11"/>
      <c r="M15" s="4"/>
      <c r="N15" s="381"/>
      <c r="O15" s="376"/>
      <c r="P15" s="382"/>
      <c r="Q15" s="381"/>
      <c r="R15" s="375"/>
      <c r="S15" s="376"/>
      <c r="T15" s="383"/>
      <c r="U15" s="381"/>
    </row>
    <row r="16" spans="1:21" ht="47.4" customHeight="1">
      <c r="A16" s="4"/>
      <c r="B16" s="10"/>
      <c r="C16" s="432">
        <v>3</v>
      </c>
      <c r="D16" s="424">
        <v>2.13</v>
      </c>
      <c r="E16" s="424" t="s">
        <v>127</v>
      </c>
      <c r="F16" s="139"/>
      <c r="G16" s="425" t="s">
        <v>102</v>
      </c>
      <c r="H16" s="426" t="s">
        <v>97</v>
      </c>
      <c r="I16" s="426">
        <v>30.93975</v>
      </c>
      <c r="J16" s="431">
        <f>71810*1.3</f>
        <v>93353</v>
      </c>
      <c r="K16" s="433">
        <f t="shared" ref="K16:K17" si="0">I16*J16</f>
        <v>2888318.4817499998</v>
      </c>
      <c r="L16" s="11"/>
      <c r="M16" s="4"/>
      <c r="N16" s="381"/>
      <c r="O16" s="376"/>
      <c r="P16" s="382"/>
      <c r="Q16" s="381"/>
      <c r="R16" s="375"/>
      <c r="S16" s="376"/>
      <c r="T16" s="383"/>
      <c r="U16" s="381"/>
    </row>
    <row r="17" spans="1:21" ht="30" customHeight="1">
      <c r="A17" s="4"/>
      <c r="B17" s="10"/>
      <c r="C17" s="434">
        <v>4</v>
      </c>
      <c r="D17" s="435">
        <v>3.2</v>
      </c>
      <c r="E17" s="435">
        <v>320.10000000000002</v>
      </c>
      <c r="F17" s="377"/>
      <c r="G17" s="430" t="s">
        <v>103</v>
      </c>
      <c r="H17" s="426" t="s">
        <v>97</v>
      </c>
      <c r="I17" s="426">
        <v>30.93975</v>
      </c>
      <c r="J17" s="431">
        <f>134436*1.3</f>
        <v>174766.80000000002</v>
      </c>
      <c r="K17" s="436">
        <f t="shared" si="0"/>
        <v>5407241.100300001</v>
      </c>
      <c r="L17" s="11"/>
      <c r="M17" s="4"/>
      <c r="N17" s="381"/>
      <c r="O17" s="376"/>
      <c r="P17" s="382"/>
      <c r="Q17" s="381"/>
      <c r="R17" s="375"/>
      <c r="S17" s="376"/>
      <c r="T17" s="383"/>
      <c r="U17" s="381"/>
    </row>
    <row r="18" spans="1:21" ht="33" customHeight="1">
      <c r="A18" s="4"/>
      <c r="B18" s="10"/>
      <c r="C18" s="135">
        <v>5</v>
      </c>
      <c r="D18" s="435">
        <v>3.4</v>
      </c>
      <c r="E18" s="435">
        <v>365.1</v>
      </c>
      <c r="F18" s="377"/>
      <c r="G18" s="425" t="s">
        <v>104</v>
      </c>
      <c r="H18" s="426" t="s">
        <v>97</v>
      </c>
      <c r="I18" s="426">
        <v>24.139749999999999</v>
      </c>
      <c r="J18" s="431">
        <f>202137*1.3</f>
        <v>262778.10000000003</v>
      </c>
      <c r="K18" s="436">
        <f t="shared" ref="K18:K24" si="1">I18*J18</f>
        <v>6343397.639475001</v>
      </c>
      <c r="L18" s="11"/>
      <c r="M18" s="4"/>
      <c r="N18" s="381"/>
      <c r="O18" s="376"/>
      <c r="P18" s="382"/>
      <c r="Q18" s="381"/>
      <c r="R18" s="375"/>
      <c r="S18" s="376"/>
      <c r="T18" s="383"/>
      <c r="U18" s="381"/>
    </row>
    <row r="19" spans="1:21" ht="30" customHeight="1">
      <c r="A19" s="4"/>
      <c r="B19" s="10"/>
      <c r="C19" s="432">
        <v>6</v>
      </c>
      <c r="D19" s="435">
        <v>3.5</v>
      </c>
      <c r="E19" s="435">
        <v>420.1</v>
      </c>
      <c r="F19" s="377"/>
      <c r="G19" s="437" t="s">
        <v>105</v>
      </c>
      <c r="H19" s="426" t="s">
        <v>101</v>
      </c>
      <c r="I19" s="426">
        <v>241.39750000000001</v>
      </c>
      <c r="J19" s="431">
        <f>6417*1.3</f>
        <v>8342.1</v>
      </c>
      <c r="K19" s="436">
        <f t="shared" si="1"/>
        <v>2013762.0847500002</v>
      </c>
      <c r="L19" s="11"/>
      <c r="M19" s="4"/>
      <c r="N19" s="381"/>
      <c r="O19" s="376"/>
      <c r="P19" s="382"/>
      <c r="Q19" s="381"/>
      <c r="R19" s="375"/>
      <c r="S19" s="376"/>
      <c r="T19" s="383"/>
      <c r="U19" s="381"/>
    </row>
    <row r="20" spans="1:21" ht="30" customHeight="1">
      <c r="A20" s="4"/>
      <c r="B20" s="10"/>
      <c r="C20" s="434">
        <v>7</v>
      </c>
      <c r="D20" s="435">
        <v>3.6</v>
      </c>
      <c r="E20" s="435">
        <v>421.1</v>
      </c>
      <c r="F20" s="377"/>
      <c r="G20" s="437" t="s">
        <v>106</v>
      </c>
      <c r="H20" s="426" t="s">
        <v>101</v>
      </c>
      <c r="I20" s="426">
        <v>241.39750000000001</v>
      </c>
      <c r="J20" s="431">
        <f>3128*1.3</f>
        <v>4066.4</v>
      </c>
      <c r="K20" s="436">
        <f t="shared" si="1"/>
        <v>981618.79400000011</v>
      </c>
      <c r="L20" s="11"/>
      <c r="M20" s="4"/>
      <c r="N20" s="381"/>
      <c r="O20" s="376"/>
      <c r="P20" s="382"/>
      <c r="Q20" s="381"/>
      <c r="R20" s="375"/>
      <c r="S20" s="376"/>
      <c r="T20" s="383"/>
      <c r="U20" s="381"/>
    </row>
    <row r="21" spans="1:21" ht="30" customHeight="1">
      <c r="A21" s="4"/>
      <c r="B21" s="10"/>
      <c r="C21" s="135">
        <v>8</v>
      </c>
      <c r="D21" s="435">
        <v>3.8</v>
      </c>
      <c r="E21" s="435">
        <v>510.1</v>
      </c>
      <c r="F21" s="377"/>
      <c r="G21" s="437" t="s">
        <v>107</v>
      </c>
      <c r="H21" s="426" t="s">
        <v>101</v>
      </c>
      <c r="I21" s="426">
        <v>68</v>
      </c>
      <c r="J21" s="431">
        <f>99941*1.3</f>
        <v>129923.3</v>
      </c>
      <c r="K21" s="436">
        <f t="shared" si="1"/>
        <v>8834784.4000000004</v>
      </c>
      <c r="L21" s="11"/>
      <c r="M21" s="4"/>
      <c r="N21" s="381"/>
      <c r="O21" s="376"/>
      <c r="P21" s="382"/>
      <c r="Q21" s="381"/>
      <c r="R21" s="375"/>
      <c r="S21" s="376"/>
      <c r="T21" s="383"/>
      <c r="U21" s="381"/>
    </row>
    <row r="22" spans="1:21" ht="30" customHeight="1">
      <c r="A22" s="4"/>
      <c r="B22" s="10"/>
      <c r="C22" s="432">
        <v>9</v>
      </c>
      <c r="D22" s="435">
        <v>3.11</v>
      </c>
      <c r="E22" s="435" t="s">
        <v>128</v>
      </c>
      <c r="F22" s="377"/>
      <c r="G22" s="437" t="s">
        <v>108</v>
      </c>
      <c r="H22" s="426" t="s">
        <v>97</v>
      </c>
      <c r="I22" s="426">
        <v>24.139749999999999</v>
      </c>
      <c r="J22" s="431">
        <f>1373601*1.3</f>
        <v>1785681.3</v>
      </c>
      <c r="K22" s="436">
        <f t="shared" si="1"/>
        <v>43105900.161674999</v>
      </c>
      <c r="L22" s="11"/>
      <c r="M22" s="4"/>
      <c r="N22" s="381"/>
      <c r="O22" s="376"/>
      <c r="P22" s="382"/>
      <c r="Q22" s="381"/>
      <c r="R22" s="375"/>
      <c r="S22" s="376"/>
      <c r="T22" s="383"/>
      <c r="U22" s="381"/>
    </row>
    <row r="23" spans="1:21" ht="30" customHeight="1">
      <c r="A23" s="4"/>
      <c r="B23" s="10"/>
      <c r="C23" s="434">
        <v>10</v>
      </c>
      <c r="D23" s="435">
        <v>4.13</v>
      </c>
      <c r="E23" s="435"/>
      <c r="F23" s="377"/>
      <c r="G23" s="437" t="s">
        <v>109</v>
      </c>
      <c r="H23" s="426" t="s">
        <v>110</v>
      </c>
      <c r="I23" s="426">
        <v>8</v>
      </c>
      <c r="J23" s="431">
        <f>207906*1.3</f>
        <v>270277.8</v>
      </c>
      <c r="K23" s="436">
        <f t="shared" si="1"/>
        <v>2162222.4</v>
      </c>
      <c r="L23" s="11"/>
      <c r="M23" s="4"/>
      <c r="N23" s="381"/>
      <c r="O23" s="376"/>
      <c r="P23" s="382"/>
      <c r="Q23" s="381"/>
      <c r="R23" s="375"/>
      <c r="S23" s="376"/>
      <c r="T23" s="383"/>
      <c r="U23" s="381"/>
    </row>
    <row r="24" spans="1:21" ht="30" customHeight="1">
      <c r="A24" s="4"/>
      <c r="B24" s="10"/>
      <c r="C24" s="135">
        <v>11</v>
      </c>
      <c r="D24" s="435">
        <v>5.13</v>
      </c>
      <c r="E24" s="435" t="s">
        <v>129</v>
      </c>
      <c r="F24" s="377"/>
      <c r="G24" s="437" t="s">
        <v>111</v>
      </c>
      <c r="H24" s="426" t="s">
        <v>112</v>
      </c>
      <c r="I24" s="426">
        <v>17</v>
      </c>
      <c r="J24" s="431">
        <f>52279*1.3</f>
        <v>67962.7</v>
      </c>
      <c r="K24" s="436">
        <f t="shared" si="1"/>
        <v>1155365.8999999999</v>
      </c>
      <c r="L24" s="11"/>
      <c r="M24" s="4"/>
      <c r="N24" s="381"/>
      <c r="O24" s="376"/>
      <c r="P24" s="382"/>
      <c r="Q24" s="381"/>
      <c r="R24" s="375"/>
      <c r="S24" s="376"/>
      <c r="T24" s="383"/>
      <c r="U24" s="381"/>
    </row>
    <row r="25" spans="1:21" ht="30" customHeight="1">
      <c r="A25" s="15"/>
      <c r="C25" s="192"/>
      <c r="E25" s="1"/>
      <c r="L25" s="15"/>
      <c r="N25" s="381"/>
      <c r="O25" s="381"/>
      <c r="P25" s="381"/>
      <c r="Q25" s="381"/>
      <c r="R25" s="381"/>
      <c r="S25" s="381"/>
      <c r="T25" s="381"/>
      <c r="U25" s="381"/>
    </row>
    <row r="26" spans="1:21" ht="30" customHeight="1" thickBot="1">
      <c r="A26" s="15"/>
      <c r="C26" s="251" t="s">
        <v>13</v>
      </c>
      <c r="D26" s="252"/>
      <c r="E26" s="252"/>
      <c r="F26" s="252"/>
      <c r="G26" s="252"/>
      <c r="H26" s="252"/>
      <c r="I26" s="252"/>
      <c r="J26" s="253"/>
      <c r="K26" s="386">
        <f>SUM(K14:K24)</f>
        <v>77375245.741950005</v>
      </c>
      <c r="L26" s="15"/>
      <c r="N26" s="381"/>
      <c r="O26" s="382"/>
      <c r="P26" s="384"/>
      <c r="Q26" s="381"/>
      <c r="R26" s="381"/>
      <c r="S26" s="385"/>
      <c r="T26" s="381"/>
      <c r="U26" s="381"/>
    </row>
    <row r="27" spans="1:21" ht="30" customHeight="1" thickBot="1">
      <c r="A27" s="15"/>
      <c r="C27" s="241" t="s">
        <v>14</v>
      </c>
      <c r="D27" s="242"/>
      <c r="E27" s="242"/>
      <c r="F27" s="242"/>
      <c r="G27" s="242"/>
      <c r="H27" s="242"/>
      <c r="I27" s="242"/>
      <c r="J27" s="243"/>
      <c r="K27" s="380">
        <f>SUM(K26:K26)</f>
        <v>77375245.741950005</v>
      </c>
      <c r="L27" s="15"/>
    </row>
    <row r="28" spans="1:21" ht="30" customHeight="1">
      <c r="A28" s="15"/>
      <c r="C28" s="141"/>
      <c r="D28" s="141"/>
      <c r="E28" s="141"/>
      <c r="F28" s="141"/>
      <c r="G28" s="141"/>
      <c r="H28" s="141"/>
      <c r="I28" s="141"/>
      <c r="J28" s="141"/>
      <c r="K28" s="142"/>
      <c r="L28" s="15"/>
    </row>
    <row r="29" spans="1:21" ht="30" customHeight="1" thickBot="1">
      <c r="A29" s="15"/>
      <c r="C29" s="141"/>
      <c r="D29" s="141"/>
      <c r="E29" s="141"/>
      <c r="F29" s="141"/>
      <c r="G29" s="141"/>
      <c r="H29" s="141"/>
      <c r="I29" s="141"/>
      <c r="J29" s="141"/>
      <c r="K29" s="142"/>
      <c r="L29" s="15"/>
    </row>
    <row r="30" spans="1:21" ht="30" customHeight="1">
      <c r="A30" s="15"/>
      <c r="C30" s="167"/>
      <c r="D30" s="223"/>
      <c r="E30" s="223"/>
      <c r="F30" s="223"/>
      <c r="G30" s="223"/>
      <c r="H30" s="223"/>
      <c r="I30" s="223"/>
      <c r="J30" s="223"/>
      <c r="K30" s="224"/>
      <c r="L30" s="15"/>
    </row>
    <row r="31" spans="1:21" ht="30" customHeight="1">
      <c r="A31" s="15"/>
      <c r="C31" s="209" t="s">
        <v>89</v>
      </c>
      <c r="D31" s="210"/>
      <c r="E31" s="210"/>
      <c r="F31" s="210"/>
      <c r="G31" s="211"/>
      <c r="H31" s="212" t="s">
        <v>17</v>
      </c>
      <c r="I31" s="213"/>
      <c r="J31" s="214"/>
      <c r="K31" s="168" t="s">
        <v>18</v>
      </c>
      <c r="L31" s="15"/>
    </row>
    <row r="32" spans="1:21" ht="30" customHeight="1">
      <c r="A32" s="15"/>
      <c r="C32" s="209" t="s">
        <v>95</v>
      </c>
      <c r="D32" s="210"/>
      <c r="E32" s="210"/>
      <c r="F32" s="210"/>
      <c r="G32" s="211"/>
      <c r="H32" s="215" t="s">
        <v>19</v>
      </c>
      <c r="I32" s="216"/>
      <c r="J32" s="169" t="s">
        <v>20</v>
      </c>
      <c r="K32" s="170">
        <v>0.26</v>
      </c>
      <c r="L32" s="15"/>
    </row>
    <row r="33" spans="1:12" ht="30" customHeight="1">
      <c r="A33" s="15"/>
      <c r="C33" s="209" t="s">
        <v>90</v>
      </c>
      <c r="D33" s="210"/>
      <c r="E33" s="210"/>
      <c r="F33" s="210"/>
      <c r="G33" s="211"/>
      <c r="H33" s="264" t="s">
        <v>21</v>
      </c>
      <c r="I33" s="265"/>
      <c r="J33" s="169" t="s">
        <v>22</v>
      </c>
      <c r="K33" s="170">
        <v>0.02</v>
      </c>
      <c r="L33" s="15"/>
    </row>
    <row r="34" spans="1:12" ht="30" customHeight="1">
      <c r="A34" s="15"/>
      <c r="C34" s="180"/>
      <c r="D34" s="3"/>
      <c r="E34" s="181"/>
      <c r="F34" s="181"/>
      <c r="G34" s="182"/>
      <c r="H34" s="212" t="s">
        <v>23</v>
      </c>
      <c r="I34" s="214"/>
      <c r="J34" s="169" t="s">
        <v>24</v>
      </c>
      <c r="K34" s="170">
        <v>0.02</v>
      </c>
      <c r="L34" s="15"/>
    </row>
    <row r="35" spans="1:12" ht="30" customHeight="1">
      <c r="A35" s="15"/>
      <c r="C35" s="183"/>
      <c r="D35" s="184"/>
      <c r="E35" s="184"/>
      <c r="F35" s="184"/>
      <c r="G35" s="185"/>
      <c r="H35" s="215" t="s">
        <v>25</v>
      </c>
      <c r="I35" s="216"/>
      <c r="J35" s="169" t="s">
        <v>26</v>
      </c>
      <c r="K35" s="170">
        <f>SUM(K32:K34)</f>
        <v>0.30000000000000004</v>
      </c>
      <c r="L35" s="15"/>
    </row>
    <row r="36" spans="1:12">
      <c r="A36" s="15"/>
      <c r="B36" s="195"/>
      <c r="C36" s="189"/>
      <c r="D36" s="187"/>
      <c r="E36" s="187"/>
      <c r="F36" s="187"/>
      <c r="G36" s="188"/>
      <c r="H36" s="261"/>
      <c r="I36" s="262"/>
      <c r="J36" s="262"/>
      <c r="K36" s="263"/>
      <c r="L36" s="194"/>
    </row>
    <row r="37" spans="1:12" ht="16.8" thickTop="1" thickBot="1">
      <c r="C37" s="196"/>
      <c r="D37" s="12"/>
      <c r="E37" s="13"/>
      <c r="F37" s="12"/>
      <c r="G37" s="14"/>
      <c r="H37" s="12"/>
      <c r="I37" s="12"/>
      <c r="J37" s="12"/>
      <c r="K37" s="12"/>
      <c r="L37" s="193"/>
    </row>
    <row r="38" spans="1:12" ht="16.2" thickTop="1">
      <c r="C38" s="4"/>
      <c r="D38" s="4"/>
      <c r="E38" s="5"/>
      <c r="F38" s="4"/>
      <c r="G38" s="4"/>
      <c r="H38" s="4"/>
      <c r="I38" s="4"/>
      <c r="J38" s="4"/>
      <c r="K38" s="4"/>
    </row>
  </sheetData>
  <mergeCells count="27">
    <mergeCell ref="C3:F3"/>
    <mergeCell ref="C10:K10"/>
    <mergeCell ref="C27:J27"/>
    <mergeCell ref="C6:K6"/>
    <mergeCell ref="I11:I12"/>
    <mergeCell ref="C5:K5"/>
    <mergeCell ref="C7:K8"/>
    <mergeCell ref="C9:K9"/>
    <mergeCell ref="J11:J12"/>
    <mergeCell ref="K11:K12"/>
    <mergeCell ref="C11:C12"/>
    <mergeCell ref="D11:D12"/>
    <mergeCell ref="D30:K30"/>
    <mergeCell ref="E11:F11"/>
    <mergeCell ref="C26:J26"/>
    <mergeCell ref="C13:K13"/>
    <mergeCell ref="H32:I32"/>
    <mergeCell ref="H31:J31"/>
    <mergeCell ref="C31:G31"/>
    <mergeCell ref="C32:G32"/>
    <mergeCell ref="G11:G12"/>
    <mergeCell ref="H11:H12"/>
    <mergeCell ref="H36:K36"/>
    <mergeCell ref="C33:G33"/>
    <mergeCell ref="H33:I33"/>
    <mergeCell ref="H34:I34"/>
    <mergeCell ref="H35:I35"/>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3"/>
  <sheetViews>
    <sheetView showGridLines="0" view="pageBreakPreview" topLeftCell="A7" zoomScale="70" zoomScaleNormal="100" zoomScaleSheetLayoutView="70" zoomScalePageLayoutView="91" workbookViewId="0">
      <selection activeCell="G14" sqref="G14"/>
    </sheetView>
  </sheetViews>
  <sheetFormatPr baseColWidth="10" defaultColWidth="11.44140625" defaultRowHeight="13.8"/>
  <cols>
    <col min="1" max="2" width="3.44140625" style="1" customWidth="1"/>
    <col min="3" max="3" width="7.88671875" style="1" customWidth="1"/>
    <col min="4" max="4" width="15.44140625" style="1" customWidth="1"/>
    <col min="5" max="5" width="17" style="2" customWidth="1"/>
    <col min="6" max="6" width="16.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4"/>
      <c r="B1" s="4"/>
      <c r="C1" s="4"/>
      <c r="D1" s="4"/>
      <c r="E1" s="5"/>
      <c r="F1" s="4"/>
      <c r="G1" s="4"/>
      <c r="H1" s="4"/>
      <c r="I1" s="4"/>
      <c r="J1" s="4"/>
      <c r="K1" s="4"/>
      <c r="L1" s="4"/>
      <c r="M1" s="4"/>
    </row>
    <row r="2" spans="1:13" ht="16.2" thickTop="1">
      <c r="A2" s="4"/>
      <c r="B2" s="6"/>
      <c r="C2" s="7"/>
      <c r="D2" s="7"/>
      <c r="E2" s="8"/>
      <c r="F2" s="7"/>
      <c r="G2" s="7"/>
      <c r="H2" s="7"/>
      <c r="I2" s="7"/>
      <c r="J2" s="7"/>
      <c r="K2" s="7"/>
      <c r="L2" s="9"/>
      <c r="M2" s="4"/>
    </row>
    <row r="3" spans="1:13" ht="26.25" customHeight="1">
      <c r="A3" s="4"/>
      <c r="B3" s="10"/>
      <c r="C3" s="260" t="s">
        <v>92</v>
      </c>
      <c r="D3" s="260"/>
      <c r="E3" s="260"/>
      <c r="F3" s="260"/>
      <c r="G3" s="4"/>
      <c r="H3" s="4"/>
      <c r="I3" s="4"/>
      <c r="J3" s="4"/>
      <c r="K3" s="4"/>
      <c r="L3" s="11"/>
      <c r="M3" s="4"/>
    </row>
    <row r="4" spans="1:13" ht="15.6">
      <c r="A4" s="4"/>
      <c r="B4" s="10"/>
      <c r="C4" s="174" t="s">
        <v>31</v>
      </c>
      <c r="D4" s="175" t="s">
        <v>32</v>
      </c>
      <c r="E4" s="174" t="s">
        <v>33</v>
      </c>
      <c r="F4" s="175">
        <v>3</v>
      </c>
      <c r="G4" s="4"/>
      <c r="H4" s="4"/>
      <c r="I4" s="4"/>
      <c r="J4" s="4"/>
      <c r="K4" s="4"/>
      <c r="L4" s="11"/>
      <c r="M4" s="4"/>
    </row>
    <row r="5" spans="1:13" ht="15.6">
      <c r="A5" s="4"/>
      <c r="B5" s="10"/>
      <c r="C5" s="225" t="s">
        <v>0</v>
      </c>
      <c r="D5" s="225"/>
      <c r="E5" s="225"/>
      <c r="F5" s="225"/>
      <c r="G5" s="225"/>
      <c r="H5" s="225"/>
      <c r="I5" s="225"/>
      <c r="J5" s="225"/>
      <c r="K5" s="225"/>
      <c r="L5" s="11"/>
      <c r="M5" s="4"/>
    </row>
    <row r="6" spans="1:13" ht="16.2" thickBot="1">
      <c r="A6" s="4"/>
      <c r="B6" s="10"/>
      <c r="C6" s="226" t="s">
        <v>27</v>
      </c>
      <c r="D6" s="226"/>
      <c r="E6" s="226"/>
      <c r="F6" s="226"/>
      <c r="G6" s="226"/>
      <c r="H6" s="226"/>
      <c r="I6" s="226"/>
      <c r="J6" s="226"/>
      <c r="K6" s="226"/>
      <c r="L6" s="11"/>
      <c r="M6" s="4"/>
    </row>
    <row r="7" spans="1:13" s="18" customFormat="1" ht="16.5" customHeight="1">
      <c r="A7" s="17"/>
      <c r="B7" s="190"/>
      <c r="C7" s="227" t="s">
        <v>94</v>
      </c>
      <c r="D7" s="228"/>
      <c r="E7" s="228"/>
      <c r="F7" s="228"/>
      <c r="G7" s="228"/>
      <c r="H7" s="228"/>
      <c r="I7" s="228"/>
      <c r="J7" s="228"/>
      <c r="K7" s="229"/>
      <c r="L7" s="19"/>
      <c r="M7" s="17"/>
    </row>
    <row r="8" spans="1:13" ht="33.75" customHeight="1" thickBot="1">
      <c r="A8" s="4"/>
      <c r="B8" s="191"/>
      <c r="C8" s="230"/>
      <c r="D8" s="231"/>
      <c r="E8" s="231"/>
      <c r="F8" s="231"/>
      <c r="G8" s="231"/>
      <c r="H8" s="231"/>
      <c r="I8" s="231"/>
      <c r="J8" s="231"/>
      <c r="K8" s="232"/>
      <c r="L8" s="11"/>
      <c r="M8" s="4"/>
    </row>
    <row r="9" spans="1:13" ht="34.5" customHeight="1">
      <c r="A9" s="4"/>
      <c r="B9" s="191"/>
      <c r="C9" s="233" t="s">
        <v>28</v>
      </c>
      <c r="D9" s="234"/>
      <c r="E9" s="234"/>
      <c r="F9" s="234"/>
      <c r="G9" s="234"/>
      <c r="H9" s="234"/>
      <c r="I9" s="234"/>
      <c r="J9" s="234"/>
      <c r="K9" s="235"/>
      <c r="L9" s="11"/>
      <c r="M9" s="4"/>
    </row>
    <row r="10" spans="1:13" ht="30" customHeight="1" thickBot="1">
      <c r="A10" s="4"/>
      <c r="B10" s="10"/>
      <c r="C10" s="395" t="s">
        <v>113</v>
      </c>
      <c r="D10" s="396"/>
      <c r="E10" s="396"/>
      <c r="F10" s="396"/>
      <c r="G10" s="396"/>
      <c r="H10" s="396"/>
      <c r="I10" s="396"/>
      <c r="J10" s="396"/>
      <c r="K10" s="397"/>
      <c r="L10" s="11"/>
      <c r="M10" s="4"/>
    </row>
    <row r="11" spans="1:13" ht="30" customHeight="1">
      <c r="A11" s="4"/>
      <c r="B11" s="10"/>
      <c r="C11" s="239" t="s">
        <v>3</v>
      </c>
      <c r="D11" s="257" t="s">
        <v>4</v>
      </c>
      <c r="E11" s="259" t="s">
        <v>5</v>
      </c>
      <c r="F11" s="259"/>
      <c r="G11" s="239" t="s">
        <v>6</v>
      </c>
      <c r="H11" s="257" t="s">
        <v>7</v>
      </c>
      <c r="I11" s="257" t="s">
        <v>8</v>
      </c>
      <c r="J11" s="244" t="s">
        <v>9</v>
      </c>
      <c r="K11" s="246" t="s">
        <v>10</v>
      </c>
      <c r="L11" s="11"/>
      <c r="M11" s="4"/>
    </row>
    <row r="12" spans="1:13" ht="30" customHeight="1" thickBot="1">
      <c r="A12" s="4"/>
      <c r="B12" s="10"/>
      <c r="C12" s="240"/>
      <c r="D12" s="258"/>
      <c r="E12" s="134" t="s">
        <v>11</v>
      </c>
      <c r="F12" s="134" t="s">
        <v>12</v>
      </c>
      <c r="G12" s="240"/>
      <c r="H12" s="258"/>
      <c r="I12" s="258"/>
      <c r="J12" s="245"/>
      <c r="K12" s="247"/>
      <c r="L12" s="11"/>
      <c r="M12" s="4"/>
    </row>
    <row r="13" spans="1:13" ht="30" customHeight="1" thickBot="1">
      <c r="A13" s="4"/>
      <c r="B13" s="10"/>
      <c r="C13" s="480"/>
      <c r="D13" s="481"/>
      <c r="E13" s="481"/>
      <c r="F13" s="481"/>
      <c r="G13" s="481"/>
      <c r="H13" s="481"/>
      <c r="I13" s="481"/>
      <c r="J13" s="249"/>
      <c r="K13" s="250"/>
      <c r="L13" s="11"/>
      <c r="M13" s="4"/>
    </row>
    <row r="14" spans="1:13" ht="50.4" customHeight="1">
      <c r="A14" s="4"/>
      <c r="B14" s="10"/>
      <c r="C14" s="377">
        <v>1</v>
      </c>
      <c r="D14" s="435">
        <v>1.1000000000000001</v>
      </c>
      <c r="E14" s="435" t="s">
        <v>126</v>
      </c>
      <c r="F14" s="482"/>
      <c r="G14" s="483" t="s">
        <v>99</v>
      </c>
      <c r="H14" s="393" t="s">
        <v>97</v>
      </c>
      <c r="I14" s="394">
        <v>10.1</v>
      </c>
      <c r="J14" s="204"/>
      <c r="K14" s="206"/>
      <c r="L14" s="11"/>
      <c r="M14" s="4"/>
    </row>
    <row r="15" spans="1:13" ht="30" customHeight="1">
      <c r="A15" s="4"/>
      <c r="B15" s="10"/>
      <c r="C15" s="377">
        <v>2</v>
      </c>
      <c r="D15" s="484">
        <v>1.1499999999999999</v>
      </c>
      <c r="E15" s="485" t="s">
        <v>130</v>
      </c>
      <c r="F15" s="482"/>
      <c r="G15" s="486" t="s">
        <v>100</v>
      </c>
      <c r="H15" s="393" t="s">
        <v>101</v>
      </c>
      <c r="I15" s="394">
        <v>68</v>
      </c>
      <c r="J15" s="204"/>
      <c r="K15" s="206"/>
      <c r="L15" s="11"/>
      <c r="M15" s="4"/>
    </row>
    <row r="16" spans="1:13" ht="30" customHeight="1">
      <c r="A16" s="4"/>
      <c r="B16" s="10"/>
      <c r="C16" s="378">
        <v>3</v>
      </c>
      <c r="D16" s="435">
        <v>2.13</v>
      </c>
      <c r="E16" s="435" t="s">
        <v>127</v>
      </c>
      <c r="F16" s="377"/>
      <c r="G16" s="483" t="s">
        <v>102</v>
      </c>
      <c r="H16" s="393" t="s">
        <v>97</v>
      </c>
      <c r="I16" s="399">
        <v>30.93975</v>
      </c>
      <c r="J16" s="204"/>
      <c r="K16" s="207"/>
      <c r="L16" s="11"/>
      <c r="M16" s="4"/>
    </row>
    <row r="17" spans="1:13" ht="30" customHeight="1">
      <c r="A17" s="4"/>
      <c r="B17" s="10"/>
      <c r="C17" s="378">
        <v>4</v>
      </c>
      <c r="D17" s="435">
        <v>3.2</v>
      </c>
      <c r="E17" s="435">
        <v>320.10000000000002</v>
      </c>
      <c r="F17" s="377"/>
      <c r="G17" s="483" t="s">
        <v>103</v>
      </c>
      <c r="H17" s="393" t="s">
        <v>97</v>
      </c>
      <c r="I17" s="399">
        <v>30.93975</v>
      </c>
      <c r="J17" s="204"/>
      <c r="K17" s="207"/>
      <c r="L17" s="11"/>
      <c r="M17" s="4"/>
    </row>
    <row r="18" spans="1:13" ht="30" customHeight="1">
      <c r="A18" s="4"/>
      <c r="B18" s="10"/>
      <c r="C18" s="378">
        <v>5</v>
      </c>
      <c r="D18" s="435">
        <v>3.4</v>
      </c>
      <c r="E18" s="435">
        <v>365.1</v>
      </c>
      <c r="F18" s="377"/>
      <c r="G18" s="483" t="s">
        <v>104</v>
      </c>
      <c r="H18" s="393" t="s">
        <v>97</v>
      </c>
      <c r="I18" s="399">
        <v>24.139749999999999</v>
      </c>
      <c r="J18" s="379"/>
      <c r="K18" s="207"/>
      <c r="L18" s="11"/>
      <c r="M18" s="4"/>
    </row>
    <row r="19" spans="1:13" ht="30" customHeight="1">
      <c r="A19" s="4"/>
      <c r="B19" s="10"/>
      <c r="C19" s="378">
        <v>6</v>
      </c>
      <c r="D19" s="435">
        <v>3.5</v>
      </c>
      <c r="E19" s="435">
        <v>420.1</v>
      </c>
      <c r="F19" s="377"/>
      <c r="G19" s="483" t="s">
        <v>105</v>
      </c>
      <c r="H19" s="393" t="s">
        <v>101</v>
      </c>
      <c r="I19" s="398">
        <v>241.39750000000001</v>
      </c>
      <c r="J19" s="379"/>
      <c r="K19" s="207"/>
      <c r="L19" s="11"/>
      <c r="M19" s="4"/>
    </row>
    <row r="20" spans="1:13" ht="30" customHeight="1">
      <c r="A20" s="4"/>
      <c r="B20" s="10"/>
      <c r="C20" s="378">
        <v>7</v>
      </c>
      <c r="D20" s="435">
        <v>3.6</v>
      </c>
      <c r="E20" s="435">
        <v>421.1</v>
      </c>
      <c r="F20" s="377"/>
      <c r="G20" s="483" t="s">
        <v>106</v>
      </c>
      <c r="H20" s="393" t="s">
        <v>101</v>
      </c>
      <c r="I20" s="398">
        <v>241.39750000000001</v>
      </c>
      <c r="J20" s="379"/>
      <c r="K20" s="207"/>
      <c r="L20" s="11"/>
      <c r="M20" s="4"/>
    </row>
    <row r="21" spans="1:13" ht="30" customHeight="1">
      <c r="A21" s="4"/>
      <c r="B21" s="10"/>
      <c r="C21" s="378">
        <v>8</v>
      </c>
      <c r="D21" s="435">
        <v>3.8</v>
      </c>
      <c r="E21" s="435">
        <v>510.1</v>
      </c>
      <c r="F21" s="377"/>
      <c r="G21" s="483" t="s">
        <v>107</v>
      </c>
      <c r="H21" s="393" t="s">
        <v>101</v>
      </c>
      <c r="I21" s="394">
        <v>68</v>
      </c>
      <c r="J21" s="379"/>
      <c r="K21" s="207"/>
      <c r="L21" s="11"/>
      <c r="M21" s="4"/>
    </row>
    <row r="22" spans="1:13" ht="30" customHeight="1">
      <c r="A22" s="4"/>
      <c r="B22" s="10"/>
      <c r="C22" s="378">
        <v>9</v>
      </c>
      <c r="D22" s="435">
        <v>3.11</v>
      </c>
      <c r="E22" s="435" t="s">
        <v>128</v>
      </c>
      <c r="F22" s="377"/>
      <c r="G22" s="483" t="s">
        <v>108</v>
      </c>
      <c r="H22" s="393" t="s">
        <v>97</v>
      </c>
      <c r="I22" s="399">
        <v>24.139749999999999</v>
      </c>
      <c r="J22" s="379"/>
      <c r="K22" s="207"/>
      <c r="L22" s="11"/>
      <c r="M22" s="4"/>
    </row>
    <row r="23" spans="1:13" ht="30" customHeight="1">
      <c r="A23" s="4"/>
      <c r="B23" s="10"/>
      <c r="C23" s="378">
        <v>10</v>
      </c>
      <c r="D23" s="435">
        <v>4.13</v>
      </c>
      <c r="E23" s="435"/>
      <c r="F23" s="377"/>
      <c r="G23" s="483" t="s">
        <v>109</v>
      </c>
      <c r="H23" s="393" t="s">
        <v>110</v>
      </c>
      <c r="I23" s="394">
        <v>8</v>
      </c>
      <c r="J23" s="379"/>
      <c r="K23" s="207"/>
      <c r="L23" s="11"/>
      <c r="M23" s="4"/>
    </row>
    <row r="24" spans="1:13" ht="30" customHeight="1">
      <c r="A24" s="4"/>
      <c r="B24" s="10"/>
      <c r="C24" s="377">
        <v>11</v>
      </c>
      <c r="D24" s="435">
        <v>5.13</v>
      </c>
      <c r="E24" s="435" t="s">
        <v>129</v>
      </c>
      <c r="F24" s="377"/>
      <c r="G24" s="483" t="s">
        <v>111</v>
      </c>
      <c r="H24" s="393" t="s">
        <v>112</v>
      </c>
      <c r="I24" s="394">
        <v>17</v>
      </c>
      <c r="J24" s="204"/>
      <c r="K24" s="207"/>
      <c r="L24" s="11"/>
      <c r="M24" s="4"/>
    </row>
    <row r="25" spans="1:13" ht="30" customHeight="1" thickBot="1">
      <c r="A25" s="15"/>
      <c r="C25" s="390" t="s">
        <v>13</v>
      </c>
      <c r="D25" s="391"/>
      <c r="E25" s="391"/>
      <c r="F25" s="391"/>
      <c r="G25" s="391"/>
      <c r="H25" s="391"/>
      <c r="I25" s="391"/>
      <c r="J25" s="392"/>
      <c r="K25" s="138"/>
      <c r="L25" s="15"/>
    </row>
    <row r="26" spans="1:13" ht="30" customHeight="1" thickBot="1">
      <c r="A26" s="15"/>
      <c r="C26" s="254" t="s">
        <v>96</v>
      </c>
      <c r="D26" s="255"/>
      <c r="E26" s="255"/>
      <c r="F26" s="255"/>
      <c r="G26" s="255"/>
      <c r="H26" s="255"/>
      <c r="I26" s="255"/>
      <c r="J26" s="256"/>
      <c r="K26" s="205"/>
      <c r="L26" s="15"/>
    </row>
    <row r="27" spans="1:13" ht="30" customHeight="1" thickBot="1">
      <c r="A27" s="15"/>
      <c r="C27" s="387" t="s">
        <v>14</v>
      </c>
      <c r="D27" s="388"/>
      <c r="E27" s="388"/>
      <c r="F27" s="388"/>
      <c r="G27" s="388"/>
      <c r="H27" s="388"/>
      <c r="I27" s="388"/>
      <c r="J27" s="389"/>
      <c r="K27" s="197"/>
      <c r="L27" s="15"/>
    </row>
    <row r="28" spans="1:13">
      <c r="A28" s="15"/>
      <c r="C28" s="141"/>
      <c r="D28" s="141"/>
      <c r="E28" s="141"/>
      <c r="F28" s="141"/>
      <c r="G28" s="141"/>
      <c r="H28" s="141"/>
      <c r="I28" s="141"/>
      <c r="J28" s="141"/>
      <c r="K28" s="208"/>
      <c r="L28" s="15"/>
    </row>
    <row r="29" spans="1:13" ht="30" customHeight="1" thickBot="1">
      <c r="A29" s="15"/>
      <c r="C29" s="141"/>
      <c r="D29" s="141"/>
      <c r="E29" s="141"/>
      <c r="F29" s="141"/>
      <c r="G29" s="141"/>
      <c r="H29" s="141"/>
      <c r="I29" s="141"/>
      <c r="J29" s="141"/>
      <c r="K29" s="142"/>
      <c r="L29" s="15"/>
    </row>
    <row r="30" spans="1:13" ht="30" customHeight="1" thickBot="1">
      <c r="A30" s="15"/>
      <c r="C30" s="143"/>
      <c r="D30" s="144"/>
      <c r="E30" s="143"/>
      <c r="F30" s="143"/>
      <c r="G30" s="198" t="s">
        <v>16</v>
      </c>
      <c r="H30" s="199"/>
      <c r="I30" s="200"/>
      <c r="J30" s="201"/>
      <c r="K30" s="140">
        <f>K27</f>
        <v>0</v>
      </c>
      <c r="L30" s="15"/>
    </row>
    <row r="31" spans="1:13" ht="14.4" thickBot="1">
      <c r="A31" s="15"/>
      <c r="C31" s="141"/>
      <c r="D31" s="141"/>
      <c r="E31" s="141"/>
      <c r="F31" s="141"/>
      <c r="G31" s="141"/>
      <c r="H31" s="141"/>
      <c r="I31" s="141"/>
      <c r="J31" s="141"/>
      <c r="K31" s="142"/>
      <c r="L31" s="15"/>
    </row>
    <row r="32" spans="1:13">
      <c r="A32" s="15"/>
      <c r="C32" s="143"/>
      <c r="D32" s="144"/>
      <c r="E32" s="143"/>
      <c r="F32" s="143"/>
      <c r="G32" s="236"/>
      <c r="H32" s="237"/>
      <c r="I32" s="238"/>
      <c r="J32" s="145"/>
      <c r="K32" s="146"/>
      <c r="L32" s="15"/>
    </row>
    <row r="33" spans="1:12">
      <c r="A33" s="15"/>
      <c r="C33" s="143"/>
      <c r="D33" s="144"/>
      <c r="E33" s="143"/>
      <c r="F33" s="143"/>
      <c r="G33" s="147"/>
      <c r="H33" s="148"/>
      <c r="I33" s="149"/>
      <c r="J33" s="150"/>
      <c r="K33" s="151"/>
      <c r="L33" s="15"/>
    </row>
    <row r="34" spans="1:12">
      <c r="A34" s="15"/>
      <c r="C34" s="143"/>
      <c r="D34" s="152"/>
      <c r="E34" s="152"/>
      <c r="F34" s="152"/>
      <c r="G34" s="147"/>
      <c r="H34" s="153"/>
      <c r="I34" s="154"/>
      <c r="J34" s="155"/>
      <c r="K34" s="151"/>
      <c r="L34" s="15"/>
    </row>
    <row r="35" spans="1:12">
      <c r="A35" s="15"/>
      <c r="C35" s="143"/>
      <c r="D35" s="152"/>
      <c r="E35" s="152"/>
      <c r="F35" s="152"/>
      <c r="G35" s="156" t="s">
        <v>15</v>
      </c>
      <c r="H35" s="153"/>
      <c r="I35" s="154"/>
      <c r="J35" s="155"/>
      <c r="K35" s="157"/>
      <c r="L35" s="15"/>
    </row>
    <row r="36" spans="1:12">
      <c r="A36" s="15"/>
      <c r="C36" s="143"/>
      <c r="D36" s="144"/>
      <c r="E36" s="143"/>
      <c r="F36" s="143"/>
      <c r="G36" s="158"/>
      <c r="H36" s="153"/>
      <c r="I36" s="154"/>
      <c r="J36" s="159"/>
      <c r="K36" s="151"/>
      <c r="L36" s="15"/>
    </row>
    <row r="37" spans="1:12">
      <c r="A37" s="15"/>
      <c r="C37" s="143"/>
      <c r="D37" s="144"/>
      <c r="E37" s="143"/>
      <c r="F37" s="143"/>
      <c r="G37" s="158"/>
      <c r="H37" s="153"/>
      <c r="I37" s="154"/>
      <c r="J37" s="159"/>
      <c r="K37" s="151"/>
      <c r="L37" s="15"/>
    </row>
    <row r="38" spans="1:12" ht="14.4" thickBot="1">
      <c r="A38" s="15"/>
      <c r="C38" s="143"/>
      <c r="D38" s="144"/>
      <c r="E38" s="143"/>
      <c r="F38" s="143"/>
      <c r="G38" s="171"/>
      <c r="H38" s="153"/>
      <c r="I38" s="154"/>
      <c r="J38" s="159"/>
      <c r="K38" s="157"/>
      <c r="L38" s="15"/>
    </row>
    <row r="39" spans="1:12" ht="14.4" thickBot="1">
      <c r="A39" s="15"/>
      <c r="C39" s="143"/>
      <c r="D39" s="144"/>
      <c r="E39" s="143"/>
      <c r="F39" s="143"/>
      <c r="G39" s="160" t="s">
        <v>16</v>
      </c>
      <c r="H39" s="161"/>
      <c r="I39" s="162"/>
      <c r="J39" s="163"/>
      <c r="K39" s="140"/>
      <c r="L39" s="15"/>
    </row>
    <row r="40" spans="1:12" ht="14.4" thickBot="1">
      <c r="A40" s="15"/>
      <c r="C40" s="143"/>
      <c r="D40" s="144"/>
      <c r="E40" s="144"/>
      <c r="F40" s="144"/>
      <c r="G40" s="143"/>
      <c r="H40" s="143"/>
      <c r="I40" s="164"/>
      <c r="J40" s="165"/>
      <c r="K40" s="166"/>
      <c r="L40" s="15"/>
    </row>
    <row r="41" spans="1:12">
      <c r="A41" s="15"/>
      <c r="C41" s="167"/>
      <c r="D41" s="223"/>
      <c r="E41" s="223"/>
      <c r="F41" s="223"/>
      <c r="G41" s="223"/>
      <c r="H41" s="223"/>
      <c r="I41" s="223"/>
      <c r="J41" s="223"/>
      <c r="K41" s="224"/>
      <c r="L41" s="15"/>
    </row>
    <row r="42" spans="1:12" ht="13.8" customHeight="1">
      <c r="A42" s="15"/>
      <c r="C42" s="209" t="s">
        <v>89</v>
      </c>
      <c r="D42" s="210"/>
      <c r="E42" s="210"/>
      <c r="F42" s="210"/>
      <c r="G42" s="211"/>
      <c r="H42" s="212" t="s">
        <v>6</v>
      </c>
      <c r="I42" s="213"/>
      <c r="J42" s="214"/>
      <c r="K42" s="168" t="s">
        <v>18</v>
      </c>
      <c r="L42" s="15"/>
    </row>
    <row r="43" spans="1:12" ht="38.4" customHeight="1">
      <c r="A43" s="15"/>
      <c r="C43" s="209" t="s">
        <v>91</v>
      </c>
      <c r="D43" s="210"/>
      <c r="E43" s="210"/>
      <c r="F43" s="210"/>
      <c r="G43" s="211"/>
      <c r="H43" s="215" t="s">
        <v>19</v>
      </c>
      <c r="I43" s="216"/>
      <c r="J43" s="169" t="s">
        <v>20</v>
      </c>
      <c r="K43" s="170" t="s">
        <v>29</v>
      </c>
      <c r="L43" s="15"/>
    </row>
    <row r="44" spans="1:12" ht="28.2" customHeight="1">
      <c r="A44" s="15"/>
      <c r="C44" s="209" t="s">
        <v>90</v>
      </c>
      <c r="D44" s="210"/>
      <c r="E44" s="210"/>
      <c r="F44" s="210"/>
      <c r="G44" s="211"/>
      <c r="H44" s="219" t="s">
        <v>21</v>
      </c>
      <c r="I44" s="220"/>
      <c r="J44" s="169" t="s">
        <v>22</v>
      </c>
      <c r="K44" s="170" t="s">
        <v>29</v>
      </c>
      <c r="L44" s="15"/>
    </row>
    <row r="45" spans="1:12" ht="27" customHeight="1">
      <c r="A45" s="15"/>
      <c r="C45" s="180"/>
      <c r="D45" s="181"/>
      <c r="E45" s="181"/>
      <c r="F45" s="181"/>
      <c r="G45" s="182"/>
      <c r="H45" s="221" t="s">
        <v>23</v>
      </c>
      <c r="I45" s="222"/>
      <c r="J45" s="169" t="s">
        <v>24</v>
      </c>
      <c r="K45" s="170" t="s">
        <v>29</v>
      </c>
      <c r="L45" s="15"/>
    </row>
    <row r="46" spans="1:12">
      <c r="A46" s="15"/>
      <c r="C46" s="183"/>
      <c r="D46" s="184"/>
      <c r="E46" s="184"/>
      <c r="F46" s="184"/>
      <c r="G46" s="185"/>
      <c r="H46" s="222" t="s">
        <v>25</v>
      </c>
      <c r="I46" s="222"/>
      <c r="J46" s="169" t="s">
        <v>26</v>
      </c>
      <c r="K46" s="170" t="s">
        <v>29</v>
      </c>
      <c r="L46" s="15"/>
    </row>
    <row r="47" spans="1:12" ht="14.4" thickBot="1">
      <c r="A47" s="15"/>
      <c r="C47" s="183"/>
      <c r="D47" s="187"/>
      <c r="E47" s="187"/>
      <c r="F47" s="184"/>
      <c r="G47" s="188"/>
      <c r="H47" s="217"/>
      <c r="I47" s="217"/>
      <c r="J47" s="217"/>
      <c r="K47" s="218"/>
      <c r="L47" s="15"/>
    </row>
    <row r="48" spans="1:12">
      <c r="A48" s="15"/>
      <c r="C48" s="186"/>
      <c r="D48" s="172"/>
      <c r="E48" s="172"/>
      <c r="F48" s="186"/>
      <c r="G48" s="172"/>
      <c r="H48" s="186"/>
      <c r="I48" s="186"/>
      <c r="J48" s="186"/>
      <c r="K48" s="186"/>
      <c r="L48" s="15"/>
    </row>
    <row r="49" spans="1:12">
      <c r="A49" s="15"/>
      <c r="C49" s="172"/>
      <c r="D49" s="172"/>
      <c r="E49" s="172"/>
      <c r="F49" s="172"/>
      <c r="G49" s="173" t="s">
        <v>30</v>
      </c>
      <c r="H49" s="172"/>
      <c r="I49" s="172"/>
      <c r="J49" s="172"/>
      <c r="K49" s="172"/>
      <c r="L49" s="15"/>
    </row>
    <row r="50" spans="1:12" ht="16.2" thickBot="1">
      <c r="A50" s="15"/>
      <c r="B50" s="202"/>
      <c r="C50" s="196"/>
      <c r="D50" s="12"/>
      <c r="E50" s="13"/>
      <c r="F50" s="12"/>
      <c r="G50" s="14"/>
      <c r="H50" s="12"/>
      <c r="I50" s="12"/>
      <c r="J50" s="12"/>
      <c r="K50" s="12"/>
      <c r="L50" s="15"/>
    </row>
    <row r="51" spans="1:12" ht="16.2" thickTop="1">
      <c r="C51" s="4"/>
      <c r="D51" s="4"/>
      <c r="E51" s="5"/>
      <c r="F51" s="4"/>
      <c r="G51" s="4"/>
      <c r="H51" s="4"/>
      <c r="I51" s="4"/>
      <c r="J51" s="4"/>
      <c r="K51" s="4"/>
      <c r="L51" s="203"/>
    </row>
    <row r="53" spans="1:12">
      <c r="H53" s="20"/>
    </row>
  </sheetData>
  <mergeCells count="29">
    <mergeCell ref="G11:G12"/>
    <mergeCell ref="H11:H12"/>
    <mergeCell ref="I11:I12"/>
    <mergeCell ref="C3:F3"/>
    <mergeCell ref="D41:K41"/>
    <mergeCell ref="C5:K5"/>
    <mergeCell ref="C6:K6"/>
    <mergeCell ref="C7:K8"/>
    <mergeCell ref="C9:K9"/>
    <mergeCell ref="C10:K10"/>
    <mergeCell ref="G32:I32"/>
    <mergeCell ref="C11:C12"/>
    <mergeCell ref="C27:J27"/>
    <mergeCell ref="J11:J12"/>
    <mergeCell ref="K11:K12"/>
    <mergeCell ref="C13:K13"/>
    <mergeCell ref="C25:J25"/>
    <mergeCell ref="C26:J26"/>
    <mergeCell ref="D11:D12"/>
    <mergeCell ref="E11:F11"/>
    <mergeCell ref="C42:G42"/>
    <mergeCell ref="H42:J42"/>
    <mergeCell ref="C43:G43"/>
    <mergeCell ref="H43:I43"/>
    <mergeCell ref="H47:K47"/>
    <mergeCell ref="C44:G44"/>
    <mergeCell ref="H44:I44"/>
    <mergeCell ref="H45:I45"/>
    <mergeCell ref="H46:I46"/>
  </mergeCells>
  <pageMargins left="0.11811023622047245" right="0.11811023622047245" top="0.15748031496062992" bottom="0.15748031496062992" header="0.31496062992125984" footer="0.31496062992125984"/>
  <pageSetup paperSize="9" scale="40"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S528"/>
  <sheetViews>
    <sheetView showGridLines="0" view="pageBreakPreview" zoomScale="80" zoomScaleNormal="80" zoomScaleSheetLayoutView="80" workbookViewId="0">
      <selection activeCell="S131" sqref="S131"/>
    </sheetView>
  </sheetViews>
  <sheetFormatPr baseColWidth="10" defaultColWidth="11.44140625" defaultRowHeight="13.8"/>
  <cols>
    <col min="1" max="2" width="3.44140625" style="16" customWidth="1"/>
    <col min="3" max="3" width="12.5546875" style="16" customWidth="1"/>
    <col min="4" max="4" width="18" style="16" customWidth="1"/>
    <col min="5" max="9" width="11.44140625" style="16"/>
    <col min="10" max="10" width="13" style="16" bestFit="1" customWidth="1"/>
    <col min="11" max="11" width="11.44140625" style="16"/>
    <col min="12" max="12" width="17.5546875" style="16" customWidth="1"/>
    <col min="13" max="13" width="13" style="16" bestFit="1" customWidth="1"/>
    <col min="14" max="14" width="11.44140625" style="16"/>
    <col min="15" max="15" width="20" style="16" customWidth="1"/>
    <col min="16" max="17" width="3.44140625" style="16" customWidth="1"/>
    <col min="18" max="18" width="11.44140625" style="16"/>
    <col min="19" max="19" width="24.6640625" style="16" customWidth="1"/>
    <col min="20" max="16384" width="11.44140625" style="16"/>
  </cols>
  <sheetData>
    <row r="1" spans="2:16" ht="14.4" thickBot="1"/>
    <row r="2" spans="2:16" ht="14.4" thickTop="1">
      <c r="B2" s="21"/>
      <c r="C2" s="22"/>
      <c r="D2" s="22"/>
      <c r="E2" s="22"/>
      <c r="F2" s="22"/>
      <c r="G2" s="22"/>
      <c r="H2" s="22"/>
      <c r="I2" s="22"/>
      <c r="J2" s="22"/>
      <c r="K2" s="22"/>
      <c r="L2" s="22"/>
      <c r="M2" s="22"/>
      <c r="N2" s="22"/>
      <c r="O2" s="22"/>
      <c r="P2" s="23"/>
    </row>
    <row r="3" spans="2:16" ht="36.75" customHeight="1">
      <c r="B3" s="24"/>
      <c r="C3" s="370" t="s">
        <v>92</v>
      </c>
      <c r="D3" s="370"/>
      <c r="E3" s="370"/>
      <c r="F3" s="370"/>
      <c r="P3" s="25"/>
    </row>
    <row r="4" spans="2:16">
      <c r="B4" s="24"/>
      <c r="C4" s="178" t="s">
        <v>31</v>
      </c>
      <c r="D4" s="179" t="s">
        <v>32</v>
      </c>
      <c r="E4" s="178" t="s">
        <v>33</v>
      </c>
      <c r="F4" s="179">
        <v>3</v>
      </c>
      <c r="P4" s="25"/>
    </row>
    <row r="5" spans="2:16">
      <c r="B5" s="24"/>
      <c r="C5" s="132"/>
      <c r="D5" s="133"/>
      <c r="E5" s="132"/>
      <c r="F5" s="133"/>
      <c r="P5" s="25"/>
    </row>
    <row r="6" spans="2:16" ht="48" customHeight="1">
      <c r="B6" s="24"/>
      <c r="C6" s="371" t="s">
        <v>34</v>
      </c>
      <c r="D6" s="371"/>
      <c r="E6" s="371"/>
      <c r="F6" s="371"/>
      <c r="G6" s="371"/>
      <c r="H6" s="371"/>
      <c r="I6" s="371"/>
      <c r="J6" s="371"/>
      <c r="K6" s="371"/>
      <c r="L6" s="371"/>
      <c r="M6" s="371"/>
      <c r="N6" s="371"/>
      <c r="O6" s="371"/>
      <c r="P6" s="26"/>
    </row>
    <row r="7" spans="2:16" ht="15" thickBot="1">
      <c r="B7" s="24"/>
      <c r="C7" s="51"/>
      <c r="D7" s="51"/>
      <c r="E7" s="51"/>
      <c r="F7" s="51"/>
      <c r="G7" s="51"/>
      <c r="H7" s="51"/>
      <c r="I7" s="51"/>
      <c r="J7" s="51"/>
      <c r="K7" s="51"/>
      <c r="L7" s="51"/>
      <c r="M7" s="51"/>
      <c r="N7" s="51"/>
      <c r="O7" s="51"/>
      <c r="P7" s="25"/>
    </row>
    <row r="8" spans="2:16" ht="14.4">
      <c r="B8" s="24"/>
      <c r="C8" s="331"/>
      <c r="D8" s="333"/>
      <c r="E8" s="334"/>
      <c r="F8" s="334"/>
      <c r="G8" s="334"/>
      <c r="H8" s="334"/>
      <c r="I8" s="334"/>
      <c r="J8" s="334"/>
      <c r="K8" s="335"/>
      <c r="L8" s="346"/>
      <c r="M8" s="347"/>
      <c r="N8" s="347"/>
      <c r="O8" s="348"/>
      <c r="P8" s="27"/>
    </row>
    <row r="9" spans="2:16" ht="14.4">
      <c r="B9" s="24"/>
      <c r="C9" s="332"/>
      <c r="D9" s="336" t="s">
        <v>35</v>
      </c>
      <c r="E9" s="337"/>
      <c r="F9" s="337"/>
      <c r="G9" s="337"/>
      <c r="H9" s="337"/>
      <c r="I9" s="337"/>
      <c r="J9" s="337"/>
      <c r="K9" s="338"/>
      <c r="L9" s="349"/>
      <c r="M9" s="350"/>
      <c r="N9" s="350"/>
      <c r="O9" s="351"/>
      <c r="P9" s="27"/>
    </row>
    <row r="10" spans="2:16" ht="14.4">
      <c r="B10" s="24"/>
      <c r="C10" s="332"/>
      <c r="D10" s="336"/>
      <c r="E10" s="337"/>
      <c r="F10" s="337"/>
      <c r="G10" s="337"/>
      <c r="H10" s="337"/>
      <c r="I10" s="337"/>
      <c r="J10" s="337"/>
      <c r="K10" s="338"/>
      <c r="L10" s="339" t="s">
        <v>36</v>
      </c>
      <c r="M10" s="352"/>
      <c r="N10" s="353"/>
      <c r="O10" s="354"/>
      <c r="P10" s="27"/>
    </row>
    <row r="11" spans="2:16" ht="14.4">
      <c r="B11" s="24"/>
      <c r="C11" s="332"/>
      <c r="D11" s="336" t="s">
        <v>37</v>
      </c>
      <c r="E11" s="337"/>
      <c r="F11" s="337"/>
      <c r="G11" s="337"/>
      <c r="H11" s="337"/>
      <c r="I11" s="337"/>
      <c r="J11" s="337"/>
      <c r="K11" s="338"/>
      <c r="L11" s="340"/>
      <c r="M11" s="355"/>
      <c r="N11" s="356"/>
      <c r="O11" s="357"/>
      <c r="P11" s="28"/>
    </row>
    <row r="12" spans="2:16" ht="12.75" customHeight="1">
      <c r="B12" s="24"/>
      <c r="C12" s="332"/>
      <c r="D12" s="372"/>
      <c r="E12" s="373"/>
      <c r="F12" s="373"/>
      <c r="G12" s="373"/>
      <c r="H12" s="373"/>
      <c r="I12" s="373"/>
      <c r="J12" s="373"/>
      <c r="K12" s="374"/>
      <c r="L12" s="339" t="s">
        <v>38</v>
      </c>
      <c r="M12" s="339">
        <v>1</v>
      </c>
      <c r="N12" s="339" t="s">
        <v>39</v>
      </c>
      <c r="O12" s="344">
        <v>1</v>
      </c>
      <c r="P12" s="27"/>
    </row>
    <row r="13" spans="2:16">
      <c r="B13" s="24"/>
      <c r="C13" s="332"/>
      <c r="D13" s="372"/>
      <c r="E13" s="373"/>
      <c r="F13" s="373"/>
      <c r="G13" s="373"/>
      <c r="H13" s="373"/>
      <c r="I13" s="373"/>
      <c r="J13" s="373"/>
      <c r="K13" s="374"/>
      <c r="L13" s="358"/>
      <c r="M13" s="358"/>
      <c r="N13" s="358"/>
      <c r="O13" s="345"/>
      <c r="P13" s="27"/>
    </row>
    <row r="14" spans="2:16" ht="14.4">
      <c r="B14" s="24"/>
      <c r="C14" s="332"/>
      <c r="D14" s="336" t="s">
        <v>40</v>
      </c>
      <c r="E14" s="337"/>
      <c r="F14" s="337"/>
      <c r="G14" s="337"/>
      <c r="H14" s="337"/>
      <c r="I14" s="337"/>
      <c r="J14" s="337"/>
      <c r="K14" s="338"/>
      <c r="L14" s="358"/>
      <c r="M14" s="358"/>
      <c r="N14" s="358"/>
      <c r="O14" s="345"/>
      <c r="P14" s="27"/>
    </row>
    <row r="15" spans="2:16" ht="15" thickBot="1">
      <c r="B15" s="24"/>
      <c r="C15" s="52"/>
      <c r="D15" s="53"/>
      <c r="E15" s="53"/>
      <c r="F15" s="53"/>
      <c r="G15" s="53"/>
      <c r="H15" s="53"/>
      <c r="I15" s="53"/>
      <c r="J15" s="53"/>
      <c r="K15" s="53"/>
      <c r="L15" s="53"/>
      <c r="M15" s="54"/>
      <c r="N15" s="54"/>
      <c r="O15" s="55"/>
      <c r="P15" s="29"/>
    </row>
    <row r="16" spans="2:16" ht="14.4">
      <c r="B16" s="24"/>
      <c r="C16" s="56"/>
      <c r="D16" s="57"/>
      <c r="E16" s="57"/>
      <c r="F16" s="57"/>
      <c r="G16" s="57"/>
      <c r="H16" s="57"/>
      <c r="I16" s="57"/>
      <c r="J16" s="57"/>
      <c r="K16" s="57"/>
      <c r="L16" s="58" t="s">
        <v>41</v>
      </c>
      <c r="M16" s="59" t="s">
        <v>42</v>
      </c>
      <c r="N16" s="59" t="s">
        <v>43</v>
      </c>
      <c r="O16" s="60" t="s">
        <v>44</v>
      </c>
      <c r="P16" s="28"/>
    </row>
    <row r="17" spans="2:18" ht="14.4">
      <c r="B17" s="24"/>
      <c r="C17" s="61"/>
      <c r="D17" s="62"/>
      <c r="E17" s="62"/>
      <c r="F17" s="62"/>
      <c r="G17" s="62"/>
      <c r="H17" s="62"/>
      <c r="I17" s="62"/>
      <c r="J17" s="62"/>
      <c r="K17" s="62"/>
      <c r="L17" s="63"/>
      <c r="M17" s="64"/>
      <c r="N17" s="64"/>
      <c r="O17" s="65"/>
      <c r="P17" s="30"/>
    </row>
    <row r="18" spans="2:18" ht="18" customHeight="1">
      <c r="B18" s="24"/>
      <c r="C18" s="283" t="s">
        <v>45</v>
      </c>
      <c r="D18" s="284"/>
      <c r="E18" s="284"/>
      <c r="F18" s="284"/>
      <c r="G18" s="62"/>
      <c r="H18" s="62"/>
      <c r="I18" s="62" t="s">
        <v>46</v>
      </c>
      <c r="J18" s="51"/>
      <c r="K18" s="62"/>
      <c r="L18" s="63"/>
      <c r="M18" s="51"/>
      <c r="N18" s="51"/>
      <c r="O18" s="66"/>
      <c r="P18" s="30"/>
    </row>
    <row r="19" spans="2:18" ht="14.4">
      <c r="B19" s="24"/>
      <c r="C19" s="67"/>
      <c r="D19" s="68"/>
      <c r="E19" s="68"/>
      <c r="F19" s="68"/>
      <c r="G19" s="68"/>
      <c r="H19" s="68"/>
      <c r="I19" s="68"/>
      <c r="J19" s="68"/>
      <c r="K19" s="68"/>
      <c r="L19" s="68"/>
      <c r="M19" s="68"/>
      <c r="N19" s="68"/>
      <c r="O19" s="69"/>
      <c r="P19" s="31"/>
    </row>
    <row r="20" spans="2:18" ht="15" thickBot="1">
      <c r="B20" s="24"/>
      <c r="C20" s="70"/>
      <c r="D20" s="71"/>
      <c r="E20" s="71"/>
      <c r="F20" s="71"/>
      <c r="G20" s="71"/>
      <c r="H20" s="71"/>
      <c r="I20" s="71"/>
      <c r="J20" s="71"/>
      <c r="K20" s="71"/>
      <c r="L20" s="71"/>
      <c r="M20" s="71"/>
      <c r="N20" s="71"/>
      <c r="O20" s="72"/>
      <c r="P20" s="25"/>
    </row>
    <row r="21" spans="2:18" ht="15" thickBot="1">
      <c r="B21" s="24"/>
      <c r="C21" s="73"/>
      <c r="D21" s="74"/>
      <c r="E21" s="74"/>
      <c r="F21" s="74"/>
      <c r="G21" s="74"/>
      <c r="H21" s="74"/>
      <c r="I21" s="51"/>
      <c r="J21" s="51"/>
      <c r="K21" s="74"/>
      <c r="L21" s="74"/>
      <c r="M21" s="74"/>
      <c r="N21" s="74"/>
      <c r="O21" s="75"/>
      <c r="P21" s="25"/>
    </row>
    <row r="22" spans="2:18" ht="14.4">
      <c r="B22" s="24"/>
      <c r="C22" s="361" t="s">
        <v>47</v>
      </c>
      <c r="D22" s="362"/>
      <c r="E22" s="362"/>
      <c r="F22" s="362"/>
      <c r="G22" s="362"/>
      <c r="H22" s="362"/>
      <c r="I22" s="362"/>
      <c r="J22" s="362"/>
      <c r="K22" s="362"/>
      <c r="L22" s="362"/>
      <c r="M22" s="362"/>
      <c r="N22" s="362"/>
      <c r="O22" s="363"/>
      <c r="P22" s="32"/>
    </row>
    <row r="23" spans="2:18" ht="15" thickBot="1">
      <c r="B23" s="24"/>
      <c r="C23" s="76"/>
      <c r="D23" s="51"/>
      <c r="E23" s="51"/>
      <c r="F23" s="51"/>
      <c r="G23" s="51"/>
      <c r="H23" s="51"/>
      <c r="I23" s="51"/>
      <c r="J23" s="51"/>
      <c r="K23" s="51"/>
      <c r="L23" s="51"/>
      <c r="M23" s="51"/>
      <c r="N23" s="51"/>
      <c r="O23" s="77"/>
      <c r="P23" s="25"/>
    </row>
    <row r="24" spans="2:18">
      <c r="B24" s="24"/>
      <c r="C24" s="78" t="s">
        <v>48</v>
      </c>
      <c r="D24" s="341" t="s">
        <v>6</v>
      </c>
      <c r="E24" s="342"/>
      <c r="F24" s="342"/>
      <c r="G24" s="342"/>
      <c r="H24" s="342"/>
      <c r="I24" s="342"/>
      <c r="J24" s="342"/>
      <c r="K24" s="342"/>
      <c r="L24" s="343"/>
      <c r="M24" s="359" t="s">
        <v>49</v>
      </c>
      <c r="N24" s="360"/>
      <c r="O24" s="78" t="s">
        <v>8</v>
      </c>
      <c r="P24" s="33"/>
    </row>
    <row r="25" spans="2:18" ht="14.4" thickBot="1">
      <c r="B25" s="24"/>
      <c r="C25" s="79">
        <v>1.1000000000000001</v>
      </c>
      <c r="D25" s="317" t="s">
        <v>114</v>
      </c>
      <c r="E25" s="318"/>
      <c r="F25" s="318"/>
      <c r="G25" s="318"/>
      <c r="H25" s="318"/>
      <c r="I25" s="318"/>
      <c r="J25" s="318"/>
      <c r="K25" s="318"/>
      <c r="L25" s="319"/>
      <c r="M25" s="317" t="s">
        <v>115</v>
      </c>
      <c r="N25" s="319"/>
      <c r="O25" s="80">
        <f>'PRESUPUESTO OFICIAL (Entidad)'!I14</f>
        <v>10.1</v>
      </c>
      <c r="P25" s="34"/>
    </row>
    <row r="26" spans="2:18">
      <c r="B26" s="24"/>
      <c r="C26" s="320" t="s">
        <v>50</v>
      </c>
      <c r="D26" s="321"/>
      <c r="E26" s="321"/>
      <c r="F26" s="321"/>
      <c r="G26" s="321"/>
      <c r="H26" s="321"/>
      <c r="I26" s="321"/>
      <c r="J26" s="321"/>
      <c r="K26" s="321"/>
      <c r="L26" s="321"/>
      <c r="M26" s="321"/>
      <c r="N26" s="321"/>
      <c r="O26" s="322"/>
      <c r="P26" s="35"/>
    </row>
    <row r="27" spans="2:18">
      <c r="B27" s="24"/>
      <c r="C27" s="323"/>
      <c r="D27" s="324"/>
      <c r="E27" s="324"/>
      <c r="F27" s="324"/>
      <c r="G27" s="324"/>
      <c r="H27" s="324"/>
      <c r="I27" s="324"/>
      <c r="J27" s="324"/>
      <c r="K27" s="324"/>
      <c r="L27" s="324"/>
      <c r="M27" s="324"/>
      <c r="N27" s="324"/>
      <c r="O27" s="325"/>
      <c r="P27" s="35"/>
    </row>
    <row r="28" spans="2:18" ht="14.4" thickBot="1">
      <c r="B28" s="24"/>
      <c r="C28" s="326"/>
      <c r="D28" s="327"/>
      <c r="E28" s="327"/>
      <c r="F28" s="327"/>
      <c r="G28" s="327"/>
      <c r="H28" s="327"/>
      <c r="I28" s="327"/>
      <c r="J28" s="327"/>
      <c r="K28" s="327"/>
      <c r="L28" s="327"/>
      <c r="M28" s="327"/>
      <c r="N28" s="327"/>
      <c r="O28" s="328"/>
      <c r="P28" s="35"/>
    </row>
    <row r="29" spans="2:18" ht="14.4">
      <c r="B29" s="24"/>
      <c r="C29" s="305" t="s">
        <v>6</v>
      </c>
      <c r="D29" s="368"/>
      <c r="E29" s="368"/>
      <c r="F29" s="368"/>
      <c r="G29" s="369"/>
      <c r="H29" s="311" t="s">
        <v>51</v>
      </c>
      <c r="I29" s="368"/>
      <c r="J29" s="315" t="s">
        <v>52</v>
      </c>
      <c r="K29" s="316"/>
      <c r="L29" s="81" t="s">
        <v>53</v>
      </c>
      <c r="M29" s="311" t="s">
        <v>54</v>
      </c>
      <c r="N29" s="312"/>
      <c r="O29" s="82" t="s">
        <v>55</v>
      </c>
      <c r="P29" s="36"/>
    </row>
    <row r="30" spans="2:18" ht="14.4">
      <c r="B30" s="24"/>
      <c r="C30" s="291" t="s">
        <v>116</v>
      </c>
      <c r="D30" s="292"/>
      <c r="E30" s="292"/>
      <c r="F30" s="292"/>
      <c r="G30" s="364"/>
      <c r="H30" s="365"/>
      <c r="I30" s="364"/>
      <c r="J30" s="365"/>
      <c r="K30" s="364"/>
      <c r="L30" s="83">
        <v>155951</v>
      </c>
      <c r="M30" s="401">
        <v>2</v>
      </c>
      <c r="N30" s="402"/>
      <c r="O30" s="84">
        <f>L30/M30</f>
        <v>77975.5</v>
      </c>
      <c r="P30" s="37"/>
      <c r="R30" s="400"/>
    </row>
    <row r="31" spans="2:18" ht="14.4">
      <c r="B31" s="24"/>
      <c r="C31" s="405" t="s">
        <v>117</v>
      </c>
      <c r="D31" s="406"/>
      <c r="E31" s="406"/>
      <c r="F31" s="406"/>
      <c r="G31" s="407"/>
      <c r="H31" s="88"/>
      <c r="I31" s="87"/>
      <c r="J31" s="88"/>
      <c r="K31" s="87"/>
      <c r="L31" s="83">
        <v>17588</v>
      </c>
      <c r="M31" s="309">
        <v>2</v>
      </c>
      <c r="N31" s="310"/>
      <c r="O31" s="84">
        <f>L31/M31</f>
        <v>8794</v>
      </c>
      <c r="P31" s="37"/>
    </row>
    <row r="32" spans="2:18" ht="14.4">
      <c r="B32" s="24"/>
      <c r="C32" s="405" t="s">
        <v>118</v>
      </c>
      <c r="D32" s="406"/>
      <c r="E32" s="406"/>
      <c r="F32" s="406"/>
      <c r="G32" s="407"/>
      <c r="H32" s="88"/>
      <c r="I32" s="408"/>
      <c r="J32" s="88"/>
      <c r="K32" s="408"/>
      <c r="L32" s="409">
        <v>164614</v>
      </c>
      <c r="M32" s="309">
        <v>2</v>
      </c>
      <c r="N32" s="310"/>
      <c r="O32" s="84">
        <f t="shared" ref="O32:O33" si="0">L32/M32</f>
        <v>82307</v>
      </c>
      <c r="P32" s="37"/>
    </row>
    <row r="33" spans="2:16" ht="15" thickBot="1">
      <c r="B33" s="24"/>
      <c r="C33" s="301"/>
      <c r="D33" s="302"/>
      <c r="E33" s="302"/>
      <c r="F33" s="302"/>
      <c r="G33" s="329"/>
      <c r="H33" s="330"/>
      <c r="I33" s="329"/>
      <c r="J33" s="330"/>
      <c r="K33" s="329"/>
      <c r="L33" s="89">
        <v>2276.1799999999998</v>
      </c>
      <c r="M33" s="309">
        <v>1</v>
      </c>
      <c r="N33" s="310"/>
      <c r="O33" s="84">
        <f t="shared" si="0"/>
        <v>2276.1799999999998</v>
      </c>
      <c r="P33" s="37"/>
    </row>
    <row r="34" spans="2:16" ht="15" thickBot="1">
      <c r="B34" s="24"/>
      <c r="C34" s="295" t="s">
        <v>56</v>
      </c>
      <c r="D34" s="296"/>
      <c r="E34" s="296"/>
      <c r="F34" s="296"/>
      <c r="G34" s="296"/>
      <c r="H34" s="296"/>
      <c r="I34" s="296"/>
      <c r="J34" s="296"/>
      <c r="K34" s="296"/>
      <c r="L34" s="296"/>
      <c r="M34" s="296"/>
      <c r="N34" s="297"/>
      <c r="O34" s="90">
        <f>SUM(O30:O33)</f>
        <v>171352.68</v>
      </c>
      <c r="P34" s="38"/>
    </row>
    <row r="35" spans="2:16" ht="13.5" customHeight="1">
      <c r="B35" s="24"/>
      <c r="C35" s="320" t="s">
        <v>57</v>
      </c>
      <c r="D35" s="321"/>
      <c r="E35" s="321"/>
      <c r="F35" s="321"/>
      <c r="G35" s="321"/>
      <c r="H35" s="321"/>
      <c r="I35" s="321"/>
      <c r="J35" s="321"/>
      <c r="K35" s="321"/>
      <c r="L35" s="321"/>
      <c r="M35" s="321"/>
      <c r="N35" s="321"/>
      <c r="O35" s="322"/>
      <c r="P35" s="35"/>
    </row>
    <row r="36" spans="2:16">
      <c r="B36" s="24"/>
      <c r="C36" s="323"/>
      <c r="D36" s="324"/>
      <c r="E36" s="324"/>
      <c r="F36" s="324"/>
      <c r="G36" s="324"/>
      <c r="H36" s="324"/>
      <c r="I36" s="324"/>
      <c r="J36" s="324"/>
      <c r="K36" s="324"/>
      <c r="L36" s="324"/>
      <c r="M36" s="324"/>
      <c r="N36" s="324"/>
      <c r="O36" s="325"/>
      <c r="P36" s="35"/>
    </row>
    <row r="37" spans="2:16" ht="14.4" thickBot="1">
      <c r="B37" s="24"/>
      <c r="C37" s="326"/>
      <c r="D37" s="327"/>
      <c r="E37" s="327"/>
      <c r="F37" s="327"/>
      <c r="G37" s="327"/>
      <c r="H37" s="327"/>
      <c r="I37" s="327"/>
      <c r="J37" s="327"/>
      <c r="K37" s="327"/>
      <c r="L37" s="327"/>
      <c r="M37" s="327"/>
      <c r="N37" s="327"/>
      <c r="O37" s="328"/>
      <c r="P37" s="35"/>
    </row>
    <row r="38" spans="2:16" ht="14.4">
      <c r="B38" s="24"/>
      <c r="C38" s="305" t="s">
        <v>6</v>
      </c>
      <c r="D38" s="306"/>
      <c r="E38" s="306"/>
      <c r="F38" s="306"/>
      <c r="G38" s="306"/>
      <c r="H38" s="306"/>
      <c r="I38" s="306"/>
      <c r="J38" s="312"/>
      <c r="K38" s="91" t="s">
        <v>49</v>
      </c>
      <c r="L38" s="81" t="s">
        <v>8</v>
      </c>
      <c r="M38" s="311" t="s">
        <v>58</v>
      </c>
      <c r="N38" s="312"/>
      <c r="O38" s="82" t="s">
        <v>55</v>
      </c>
      <c r="P38" s="36"/>
    </row>
    <row r="39" spans="2:16" ht="14.4">
      <c r="B39" s="24"/>
      <c r="C39" s="291"/>
      <c r="D39" s="292"/>
      <c r="E39" s="292"/>
      <c r="F39" s="292"/>
      <c r="G39" s="292"/>
      <c r="H39" s="292"/>
      <c r="I39" s="292"/>
      <c r="J39" s="364"/>
      <c r="K39" s="92"/>
      <c r="L39" s="93"/>
      <c r="M39" s="366"/>
      <c r="N39" s="367"/>
      <c r="O39" s="84"/>
      <c r="P39" s="37"/>
    </row>
    <row r="40" spans="2:16" ht="15" thickBot="1">
      <c r="B40" s="24"/>
      <c r="C40" s="301"/>
      <c r="D40" s="302"/>
      <c r="E40" s="302"/>
      <c r="F40" s="302"/>
      <c r="G40" s="302"/>
      <c r="H40" s="302"/>
      <c r="I40" s="302"/>
      <c r="J40" s="329"/>
      <c r="K40" s="86"/>
      <c r="L40" s="94"/>
      <c r="M40" s="303"/>
      <c r="N40" s="304"/>
      <c r="O40" s="95"/>
      <c r="P40" s="37"/>
    </row>
    <row r="41" spans="2:16" ht="15" thickBot="1">
      <c r="B41" s="24"/>
      <c r="C41" s="295" t="s">
        <v>56</v>
      </c>
      <c r="D41" s="296"/>
      <c r="E41" s="296"/>
      <c r="F41" s="296"/>
      <c r="G41" s="296"/>
      <c r="H41" s="296"/>
      <c r="I41" s="296"/>
      <c r="J41" s="296"/>
      <c r="K41" s="296"/>
      <c r="L41" s="296"/>
      <c r="M41" s="296"/>
      <c r="N41" s="297"/>
      <c r="O41" s="96">
        <v>0</v>
      </c>
      <c r="P41" s="37"/>
    </row>
    <row r="42" spans="2:16">
      <c r="B42" s="24"/>
      <c r="C42" s="320" t="s">
        <v>59</v>
      </c>
      <c r="D42" s="321"/>
      <c r="E42" s="321"/>
      <c r="F42" s="321"/>
      <c r="G42" s="321"/>
      <c r="H42" s="321"/>
      <c r="I42" s="321"/>
      <c r="J42" s="321"/>
      <c r="K42" s="321"/>
      <c r="L42" s="321"/>
      <c r="M42" s="321"/>
      <c r="N42" s="321"/>
      <c r="O42" s="322"/>
      <c r="P42" s="35"/>
    </row>
    <row r="43" spans="2:16">
      <c r="B43" s="24"/>
      <c r="C43" s="323"/>
      <c r="D43" s="324"/>
      <c r="E43" s="324"/>
      <c r="F43" s="324"/>
      <c r="G43" s="324"/>
      <c r="H43" s="324"/>
      <c r="I43" s="324"/>
      <c r="J43" s="324"/>
      <c r="K43" s="324"/>
      <c r="L43" s="324"/>
      <c r="M43" s="324"/>
      <c r="N43" s="324"/>
      <c r="O43" s="325"/>
      <c r="P43" s="35"/>
    </row>
    <row r="44" spans="2:16" ht="14.4" thickBot="1">
      <c r="B44" s="24"/>
      <c r="C44" s="326"/>
      <c r="D44" s="327"/>
      <c r="E44" s="327"/>
      <c r="F44" s="327"/>
      <c r="G44" s="327"/>
      <c r="H44" s="327"/>
      <c r="I44" s="327"/>
      <c r="J44" s="327"/>
      <c r="K44" s="327"/>
      <c r="L44" s="327"/>
      <c r="M44" s="327"/>
      <c r="N44" s="327"/>
      <c r="O44" s="328"/>
      <c r="P44" s="35"/>
    </row>
    <row r="45" spans="2:16" ht="28.2">
      <c r="B45" s="24"/>
      <c r="C45" s="305" t="s">
        <v>60</v>
      </c>
      <c r="D45" s="306"/>
      <c r="E45" s="306"/>
      <c r="F45" s="306"/>
      <c r="G45" s="306"/>
      <c r="H45" s="306"/>
      <c r="I45" s="306"/>
      <c r="J45" s="105" t="s">
        <v>61</v>
      </c>
      <c r="K45" s="97" t="s">
        <v>62</v>
      </c>
      <c r="L45" s="98" t="s">
        <v>88</v>
      </c>
      <c r="M45" s="311" t="s">
        <v>63</v>
      </c>
      <c r="N45" s="312"/>
      <c r="O45" s="82" t="s">
        <v>55</v>
      </c>
      <c r="P45" s="36"/>
    </row>
    <row r="46" spans="2:16" ht="14.4">
      <c r="B46" s="24"/>
      <c r="C46" s="291" t="s">
        <v>119</v>
      </c>
      <c r="D46" s="292"/>
      <c r="E46" s="292"/>
      <c r="F46" s="292"/>
      <c r="G46" s="292"/>
      <c r="H46" s="292"/>
      <c r="I46" s="292"/>
      <c r="J46" s="99">
        <v>1.3</v>
      </c>
      <c r="K46" s="100">
        <v>5</v>
      </c>
      <c r="L46" s="99">
        <f>J46*K46</f>
        <v>6.5</v>
      </c>
      <c r="M46" s="309">
        <v>1823</v>
      </c>
      <c r="N46" s="310"/>
      <c r="O46" s="84">
        <f>L46*M46</f>
        <v>11849.5</v>
      </c>
      <c r="P46" s="37"/>
    </row>
    <row r="47" spans="2:16" ht="15" thickBot="1">
      <c r="B47" s="24"/>
      <c r="C47" s="301"/>
      <c r="D47" s="302"/>
      <c r="E47" s="302"/>
      <c r="F47" s="302"/>
      <c r="G47" s="302"/>
      <c r="H47" s="302"/>
      <c r="I47" s="302"/>
      <c r="J47" s="101"/>
      <c r="K47" s="102"/>
      <c r="L47" s="101"/>
      <c r="M47" s="303"/>
      <c r="N47" s="304"/>
      <c r="O47" s="103"/>
      <c r="P47" s="37"/>
    </row>
    <row r="48" spans="2:16" ht="15" thickBot="1">
      <c r="B48" s="24"/>
      <c r="C48" s="295" t="s">
        <v>56</v>
      </c>
      <c r="D48" s="296"/>
      <c r="E48" s="296"/>
      <c r="F48" s="296"/>
      <c r="G48" s="296"/>
      <c r="H48" s="296"/>
      <c r="I48" s="296"/>
      <c r="J48" s="296"/>
      <c r="K48" s="296"/>
      <c r="L48" s="296"/>
      <c r="M48" s="296"/>
      <c r="N48" s="297"/>
      <c r="O48" s="90">
        <f>SUM(O46:O47)</f>
        <v>11849.5</v>
      </c>
      <c r="P48" s="38"/>
    </row>
    <row r="49" spans="2:19">
      <c r="B49" s="24"/>
      <c r="C49" s="320" t="s">
        <v>64</v>
      </c>
      <c r="D49" s="321"/>
      <c r="E49" s="321"/>
      <c r="F49" s="321"/>
      <c r="G49" s="321"/>
      <c r="H49" s="321"/>
      <c r="I49" s="321"/>
      <c r="J49" s="321"/>
      <c r="K49" s="321"/>
      <c r="L49" s="321"/>
      <c r="M49" s="321"/>
      <c r="N49" s="321"/>
      <c r="O49" s="322"/>
      <c r="P49" s="35"/>
    </row>
    <row r="50" spans="2:19">
      <c r="B50" s="24"/>
      <c r="C50" s="323"/>
      <c r="D50" s="324"/>
      <c r="E50" s="324"/>
      <c r="F50" s="324"/>
      <c r="G50" s="324"/>
      <c r="H50" s="324"/>
      <c r="I50" s="324"/>
      <c r="J50" s="324"/>
      <c r="K50" s="324"/>
      <c r="L50" s="324"/>
      <c r="M50" s="324"/>
      <c r="N50" s="324"/>
      <c r="O50" s="325"/>
      <c r="P50" s="35"/>
    </row>
    <row r="51" spans="2:19" ht="14.4" thickBot="1">
      <c r="B51" s="24"/>
      <c r="C51" s="326"/>
      <c r="D51" s="327"/>
      <c r="E51" s="327"/>
      <c r="F51" s="327"/>
      <c r="G51" s="327"/>
      <c r="H51" s="327"/>
      <c r="I51" s="327"/>
      <c r="J51" s="327"/>
      <c r="K51" s="327"/>
      <c r="L51" s="327"/>
      <c r="M51" s="327"/>
      <c r="N51" s="327"/>
      <c r="O51" s="328"/>
      <c r="P51" s="35"/>
    </row>
    <row r="52" spans="2:19" ht="28.2">
      <c r="B52" s="24"/>
      <c r="C52" s="305" t="s">
        <v>65</v>
      </c>
      <c r="D52" s="306"/>
      <c r="E52" s="306"/>
      <c r="F52" s="306"/>
      <c r="G52" s="306"/>
      <c r="H52" s="306"/>
      <c r="I52" s="306"/>
      <c r="J52" s="81" t="s">
        <v>66</v>
      </c>
      <c r="K52" s="104" t="s">
        <v>67</v>
      </c>
      <c r="L52" s="105" t="s">
        <v>68</v>
      </c>
      <c r="M52" s="307" t="s">
        <v>54</v>
      </c>
      <c r="N52" s="308"/>
      <c r="O52" s="106" t="s">
        <v>55</v>
      </c>
      <c r="P52" s="39"/>
    </row>
    <row r="53" spans="2:19" ht="14.4">
      <c r="B53" s="24"/>
      <c r="C53" s="288" t="s">
        <v>120</v>
      </c>
      <c r="D53" s="403"/>
      <c r="E53" s="403"/>
      <c r="F53" s="403"/>
      <c r="G53" s="403"/>
      <c r="H53" s="403"/>
      <c r="I53" s="404"/>
      <c r="J53" s="109">
        <v>227618</v>
      </c>
      <c r="K53" s="413">
        <v>2</v>
      </c>
      <c r="L53" s="111">
        <f>J53*K53</f>
        <v>455236</v>
      </c>
      <c r="M53" s="313">
        <v>10</v>
      </c>
      <c r="N53" s="314"/>
      <c r="O53" s="112">
        <f>L53/M53</f>
        <v>45523.6</v>
      </c>
      <c r="P53" s="40"/>
    </row>
    <row r="54" spans="2:19" ht="14.4">
      <c r="B54" s="24"/>
      <c r="C54" s="107"/>
      <c r="D54" s="108"/>
      <c r="E54" s="108"/>
      <c r="F54" s="108"/>
      <c r="G54" s="108"/>
      <c r="H54" s="108"/>
      <c r="I54" s="108"/>
      <c r="J54" s="109"/>
      <c r="K54" s="110"/>
      <c r="L54" s="111"/>
      <c r="M54" s="313"/>
      <c r="N54" s="314"/>
      <c r="O54" s="112"/>
      <c r="P54" s="40"/>
    </row>
    <row r="55" spans="2:19" ht="14.4">
      <c r="B55" s="24"/>
      <c r="C55" s="107"/>
      <c r="D55" s="108"/>
      <c r="E55" s="108"/>
      <c r="F55" s="108"/>
      <c r="G55" s="108"/>
      <c r="H55" s="108"/>
      <c r="I55" s="108"/>
      <c r="J55" s="109"/>
      <c r="K55" s="110"/>
      <c r="L55" s="111"/>
      <c r="M55" s="309"/>
      <c r="N55" s="310"/>
      <c r="O55" s="112"/>
      <c r="P55" s="40"/>
    </row>
    <row r="56" spans="2:19" ht="15" thickBot="1">
      <c r="B56" s="24"/>
      <c r="C56" s="301"/>
      <c r="D56" s="302"/>
      <c r="E56" s="302"/>
      <c r="F56" s="302"/>
      <c r="G56" s="302"/>
      <c r="H56" s="302"/>
      <c r="I56" s="302"/>
      <c r="J56" s="101"/>
      <c r="K56" s="102"/>
      <c r="L56" s="101"/>
      <c r="M56" s="303"/>
      <c r="N56" s="304"/>
      <c r="O56" s="103"/>
      <c r="P56" s="37"/>
    </row>
    <row r="57" spans="2:19" ht="15" thickBot="1">
      <c r="B57" s="24"/>
      <c r="C57" s="295" t="s">
        <v>56</v>
      </c>
      <c r="D57" s="296"/>
      <c r="E57" s="296"/>
      <c r="F57" s="296"/>
      <c r="G57" s="296"/>
      <c r="H57" s="296"/>
      <c r="I57" s="296"/>
      <c r="J57" s="296"/>
      <c r="K57" s="296"/>
      <c r="L57" s="296"/>
      <c r="M57" s="296"/>
      <c r="N57" s="297"/>
      <c r="O57" s="96">
        <f>SUM(O53:O56)</f>
        <v>45523.6</v>
      </c>
      <c r="P57" s="37"/>
    </row>
    <row r="58" spans="2:19" ht="15" thickBot="1">
      <c r="B58" s="24"/>
      <c r="C58" s="76"/>
      <c r="D58" s="51"/>
      <c r="E58" s="51"/>
      <c r="F58" s="51"/>
      <c r="G58" s="51"/>
      <c r="H58" s="51"/>
      <c r="I58" s="51"/>
      <c r="J58" s="51"/>
      <c r="K58" s="51"/>
      <c r="L58" s="51"/>
      <c r="M58" s="51"/>
      <c r="N58" s="51"/>
      <c r="O58" s="77"/>
      <c r="P58" s="25"/>
    </row>
    <row r="59" spans="2:19" ht="15" thickBot="1">
      <c r="B59" s="24"/>
      <c r="C59" s="298" t="s">
        <v>69</v>
      </c>
      <c r="D59" s="299"/>
      <c r="E59" s="299"/>
      <c r="F59" s="299"/>
      <c r="G59" s="299"/>
      <c r="H59" s="299"/>
      <c r="I59" s="299"/>
      <c r="J59" s="299"/>
      <c r="K59" s="299"/>
      <c r="L59" s="299"/>
      <c r="M59" s="299"/>
      <c r="N59" s="300"/>
      <c r="O59" s="414">
        <f>SUM(O34+O48+O57)</f>
        <v>228725.78</v>
      </c>
      <c r="P59" s="41"/>
    </row>
    <row r="60" spans="2:19">
      <c r="B60" s="24"/>
      <c r="C60" s="320" t="s">
        <v>70</v>
      </c>
      <c r="D60" s="321"/>
      <c r="E60" s="321"/>
      <c r="F60" s="321"/>
      <c r="G60" s="321"/>
      <c r="H60" s="321"/>
      <c r="I60" s="321"/>
      <c r="J60" s="321"/>
      <c r="K60" s="321"/>
      <c r="L60" s="321"/>
      <c r="M60" s="321"/>
      <c r="N60" s="321"/>
      <c r="O60" s="322"/>
      <c r="P60" s="35"/>
    </row>
    <row r="61" spans="2:19">
      <c r="B61" s="24"/>
      <c r="C61" s="323"/>
      <c r="D61" s="324"/>
      <c r="E61" s="324"/>
      <c r="F61" s="324"/>
      <c r="G61" s="324"/>
      <c r="H61" s="324"/>
      <c r="I61" s="324"/>
      <c r="J61" s="324"/>
      <c r="K61" s="324"/>
      <c r="L61" s="324"/>
      <c r="M61" s="324"/>
      <c r="N61" s="324"/>
      <c r="O61" s="325"/>
      <c r="P61" s="35"/>
    </row>
    <row r="62" spans="2:19" ht="14.4" thickBot="1">
      <c r="B62" s="24"/>
      <c r="C62" s="326"/>
      <c r="D62" s="327"/>
      <c r="E62" s="327"/>
      <c r="F62" s="327"/>
      <c r="G62" s="327"/>
      <c r="H62" s="327"/>
      <c r="I62" s="327"/>
      <c r="J62" s="327"/>
      <c r="K62" s="327"/>
      <c r="L62" s="327"/>
      <c r="M62" s="327"/>
      <c r="N62" s="327"/>
      <c r="O62" s="328"/>
      <c r="P62" s="35"/>
    </row>
    <row r="63" spans="2:19" ht="14.4">
      <c r="B63" s="24"/>
      <c r="C63" s="305" t="s">
        <v>71</v>
      </c>
      <c r="D63" s="306"/>
      <c r="E63" s="306"/>
      <c r="F63" s="306"/>
      <c r="G63" s="306"/>
      <c r="H63" s="306"/>
      <c r="I63" s="306"/>
      <c r="J63" s="97"/>
      <c r="K63" s="114"/>
      <c r="L63" s="105" t="s">
        <v>72</v>
      </c>
      <c r="M63" s="307" t="s">
        <v>73</v>
      </c>
      <c r="N63" s="308"/>
      <c r="O63" s="106"/>
      <c r="P63" s="39"/>
    </row>
    <row r="64" spans="2:19" ht="14.4">
      <c r="B64" s="24"/>
      <c r="C64" s="291" t="s">
        <v>74</v>
      </c>
      <c r="D64" s="292"/>
      <c r="E64" s="292"/>
      <c r="F64" s="292"/>
      <c r="G64" s="292"/>
      <c r="H64" s="292"/>
      <c r="I64" s="292"/>
      <c r="J64" s="115"/>
      <c r="K64" s="116"/>
      <c r="L64" s="117">
        <v>0.26</v>
      </c>
      <c r="M64" s="422">
        <f>$O$59*L64</f>
        <v>59468.702799999999</v>
      </c>
      <c r="N64" s="423"/>
      <c r="O64" s="118"/>
      <c r="P64" s="42"/>
      <c r="R64" s="400"/>
      <c r="S64" s="400"/>
    </row>
    <row r="65" spans="2:19" ht="14.4">
      <c r="B65" s="24"/>
      <c r="C65" s="85" t="s">
        <v>75</v>
      </c>
      <c r="D65" s="86"/>
      <c r="E65" s="86"/>
      <c r="F65" s="86"/>
      <c r="G65" s="86"/>
      <c r="H65" s="86"/>
      <c r="I65" s="86"/>
      <c r="J65" s="115"/>
      <c r="K65" s="116"/>
      <c r="L65" s="117">
        <v>0.02</v>
      </c>
      <c r="M65" s="422">
        <f t="shared" ref="M65:M66" si="1">$O$59*L65</f>
        <v>4574.5155999999997</v>
      </c>
      <c r="N65" s="423"/>
      <c r="O65" s="118"/>
      <c r="P65" s="42"/>
    </row>
    <row r="66" spans="2:19" ht="15" thickBot="1">
      <c r="B66" s="24"/>
      <c r="C66" s="70" t="s">
        <v>76</v>
      </c>
      <c r="D66" s="71"/>
      <c r="E66" s="71"/>
      <c r="F66" s="71"/>
      <c r="G66" s="71"/>
      <c r="H66" s="71"/>
      <c r="I66" s="71"/>
      <c r="J66" s="119"/>
      <c r="K66" s="120"/>
      <c r="L66" s="117">
        <v>0.02</v>
      </c>
      <c r="M66" s="422">
        <f t="shared" si="1"/>
        <v>4574.5155999999997</v>
      </c>
      <c r="N66" s="423"/>
      <c r="O66" s="118"/>
      <c r="P66" s="42"/>
    </row>
    <row r="67" spans="2:19" ht="15" thickBot="1">
      <c r="B67" s="24"/>
      <c r="C67" s="295" t="s">
        <v>56</v>
      </c>
      <c r="D67" s="296"/>
      <c r="E67" s="296"/>
      <c r="F67" s="296"/>
      <c r="G67" s="296"/>
      <c r="H67" s="296"/>
      <c r="I67" s="296"/>
      <c r="J67" s="296"/>
      <c r="K67" s="296"/>
      <c r="L67" s="296"/>
      <c r="M67" s="296"/>
      <c r="N67" s="297"/>
      <c r="O67" s="121">
        <f>SUM(M64:N66)</f>
        <v>68617.733999999997</v>
      </c>
      <c r="P67" s="43"/>
    </row>
    <row r="68" spans="2:19" ht="15" thickBot="1">
      <c r="B68" s="24"/>
      <c r="C68" s="76"/>
      <c r="D68" s="51"/>
      <c r="E68" s="51"/>
      <c r="F68" s="51"/>
      <c r="G68" s="51"/>
      <c r="H68" s="51"/>
      <c r="I68" s="51"/>
      <c r="J68" s="51"/>
      <c r="K68" s="51"/>
      <c r="L68" s="51"/>
      <c r="M68" s="51"/>
      <c r="N68" s="51"/>
      <c r="O68" s="77">
        <v>0.28999999999999998</v>
      </c>
      <c r="P68" s="25"/>
    </row>
    <row r="69" spans="2:19" ht="15" thickBot="1">
      <c r="B69" s="24"/>
      <c r="C69" s="298" t="s">
        <v>77</v>
      </c>
      <c r="D69" s="299"/>
      <c r="E69" s="299"/>
      <c r="F69" s="299"/>
      <c r="G69" s="299"/>
      <c r="H69" s="299"/>
      <c r="I69" s="299"/>
      <c r="J69" s="299"/>
      <c r="K69" s="299"/>
      <c r="L69" s="299"/>
      <c r="M69" s="299"/>
      <c r="N69" s="300"/>
      <c r="O69" s="122">
        <f>SUM(O59+O67+O68)</f>
        <v>297343.80399999995</v>
      </c>
      <c r="P69" s="43"/>
    </row>
    <row r="70" spans="2:19" ht="15" thickBot="1">
      <c r="B70" s="24"/>
      <c r="C70" s="73"/>
      <c r="D70" s="74"/>
      <c r="E70" s="74"/>
      <c r="F70" s="74"/>
      <c r="G70" s="74"/>
      <c r="H70" s="74"/>
      <c r="I70" s="74"/>
      <c r="J70" s="74"/>
      <c r="K70" s="74"/>
      <c r="L70" s="74"/>
      <c r="M70" s="74"/>
      <c r="N70" s="74"/>
      <c r="O70" s="75"/>
      <c r="P70" s="25"/>
      <c r="S70" s="400"/>
    </row>
    <row r="71" spans="2:19">
      <c r="B71" s="24"/>
      <c r="C71" s="78" t="s">
        <v>48</v>
      </c>
      <c r="D71" s="341" t="s">
        <v>6</v>
      </c>
      <c r="E71" s="342"/>
      <c r="F71" s="342"/>
      <c r="G71" s="342"/>
      <c r="H71" s="342"/>
      <c r="I71" s="342"/>
      <c r="J71" s="342"/>
      <c r="K71" s="342"/>
      <c r="L71" s="343"/>
      <c r="M71" s="359" t="s">
        <v>49</v>
      </c>
      <c r="N71" s="360"/>
      <c r="O71" s="78" t="s">
        <v>8</v>
      </c>
      <c r="P71" s="25"/>
    </row>
    <row r="72" spans="2:19" ht="36.6" customHeight="1" thickBot="1">
      <c r="B72" s="24"/>
      <c r="C72" s="79">
        <v>2.13</v>
      </c>
      <c r="D72" s="416" t="s">
        <v>102</v>
      </c>
      <c r="E72" s="417"/>
      <c r="F72" s="417"/>
      <c r="G72" s="417"/>
      <c r="H72" s="417"/>
      <c r="I72" s="417"/>
      <c r="J72" s="417"/>
      <c r="K72" s="417"/>
      <c r="L72" s="418"/>
      <c r="M72" s="317" t="s">
        <v>115</v>
      </c>
      <c r="N72" s="319"/>
      <c r="O72" s="479">
        <f>'PRESUPUESTO OFICIAL (Entidad)'!I16</f>
        <v>30.93975</v>
      </c>
      <c r="P72" s="25"/>
    </row>
    <row r="73" spans="2:19">
      <c r="B73" s="24"/>
      <c r="C73" s="320" t="s">
        <v>121</v>
      </c>
      <c r="D73" s="321"/>
      <c r="E73" s="321"/>
      <c r="F73" s="321"/>
      <c r="G73" s="321"/>
      <c r="H73" s="321"/>
      <c r="I73" s="321"/>
      <c r="J73" s="321"/>
      <c r="K73" s="321"/>
      <c r="L73" s="321"/>
      <c r="M73" s="321"/>
      <c r="N73" s="321"/>
      <c r="O73" s="322"/>
      <c r="P73" s="25"/>
    </row>
    <row r="74" spans="2:19">
      <c r="B74" s="24"/>
      <c r="C74" s="323"/>
      <c r="D74" s="324"/>
      <c r="E74" s="324"/>
      <c r="F74" s="324"/>
      <c r="G74" s="324"/>
      <c r="H74" s="324"/>
      <c r="I74" s="324"/>
      <c r="J74" s="324"/>
      <c r="K74" s="324"/>
      <c r="L74" s="324"/>
      <c r="M74" s="324"/>
      <c r="N74" s="324"/>
      <c r="O74" s="325"/>
      <c r="P74" s="25"/>
    </row>
    <row r="75" spans="2:19" ht="14.4" thickBot="1">
      <c r="B75" s="24"/>
      <c r="C75" s="326"/>
      <c r="D75" s="327"/>
      <c r="E75" s="327"/>
      <c r="F75" s="327"/>
      <c r="G75" s="327"/>
      <c r="H75" s="327"/>
      <c r="I75" s="327"/>
      <c r="J75" s="327"/>
      <c r="K75" s="327"/>
      <c r="L75" s="327"/>
      <c r="M75" s="327"/>
      <c r="N75" s="327"/>
      <c r="O75" s="328"/>
      <c r="P75" s="25"/>
    </row>
    <row r="76" spans="2:19" ht="14.4">
      <c r="B76" s="24"/>
      <c r="C76" s="305" t="s">
        <v>6</v>
      </c>
      <c r="D76" s="368"/>
      <c r="E76" s="368"/>
      <c r="F76" s="368"/>
      <c r="G76" s="369"/>
      <c r="H76" s="311" t="s">
        <v>51</v>
      </c>
      <c r="I76" s="368"/>
      <c r="J76" s="315" t="s">
        <v>52</v>
      </c>
      <c r="K76" s="316"/>
      <c r="L76" s="81" t="s">
        <v>53</v>
      </c>
      <c r="M76" s="311" t="s">
        <v>54</v>
      </c>
      <c r="N76" s="312"/>
      <c r="O76" s="82" t="s">
        <v>55</v>
      </c>
      <c r="P76" s="25"/>
    </row>
    <row r="77" spans="2:19" ht="14.4">
      <c r="B77" s="24"/>
      <c r="C77" s="291" t="s">
        <v>122</v>
      </c>
      <c r="D77" s="292"/>
      <c r="E77" s="292"/>
      <c r="F77" s="292"/>
      <c r="G77" s="364"/>
      <c r="H77" s="365"/>
      <c r="I77" s="364"/>
      <c r="J77" s="365"/>
      <c r="K77" s="364"/>
      <c r="L77" s="83">
        <v>4742.04</v>
      </c>
      <c r="M77" s="401">
        <v>1</v>
      </c>
      <c r="N77" s="402"/>
      <c r="O77" s="84">
        <f>L77/M77</f>
        <v>4742.04</v>
      </c>
      <c r="P77" s="25"/>
    </row>
    <row r="78" spans="2:19" ht="14.4">
      <c r="B78" s="24"/>
      <c r="C78" s="405"/>
      <c r="D78" s="406"/>
      <c r="E78" s="406"/>
      <c r="F78" s="406"/>
      <c r="G78" s="407"/>
      <c r="H78" s="88"/>
      <c r="I78" s="87"/>
      <c r="J78" s="88"/>
      <c r="K78" s="87"/>
      <c r="L78" s="83"/>
      <c r="M78" s="309"/>
      <c r="N78" s="310"/>
      <c r="O78" s="84"/>
      <c r="P78" s="25"/>
    </row>
    <row r="79" spans="2:19" ht="15" thickBot="1">
      <c r="B79" s="24"/>
      <c r="C79" s="405"/>
      <c r="D79" s="406"/>
      <c r="E79" s="406"/>
      <c r="F79" s="406"/>
      <c r="G79" s="407"/>
      <c r="H79" s="88"/>
      <c r="I79" s="408"/>
      <c r="J79" s="88"/>
      <c r="K79" s="408"/>
      <c r="L79" s="409"/>
      <c r="M79" s="309"/>
      <c r="N79" s="310"/>
      <c r="O79" s="84"/>
      <c r="P79" s="25"/>
    </row>
    <row r="80" spans="2:19" ht="15" thickBot="1">
      <c r="B80" s="24"/>
      <c r="C80" s="295" t="s">
        <v>56</v>
      </c>
      <c r="D80" s="296"/>
      <c r="E80" s="296"/>
      <c r="F80" s="296"/>
      <c r="G80" s="296"/>
      <c r="H80" s="296"/>
      <c r="I80" s="296"/>
      <c r="J80" s="296"/>
      <c r="K80" s="296"/>
      <c r="L80" s="296"/>
      <c r="M80" s="296"/>
      <c r="N80" s="297"/>
      <c r="O80" s="90">
        <f>SUM(O77:O79)</f>
        <v>4742.04</v>
      </c>
      <c r="P80" s="25"/>
    </row>
    <row r="81" spans="2:16">
      <c r="B81" s="24"/>
      <c r="C81" s="320" t="s">
        <v>57</v>
      </c>
      <c r="D81" s="321"/>
      <c r="E81" s="321"/>
      <c r="F81" s="321"/>
      <c r="G81" s="321"/>
      <c r="H81" s="321"/>
      <c r="I81" s="321"/>
      <c r="J81" s="321"/>
      <c r="K81" s="321"/>
      <c r="L81" s="321"/>
      <c r="M81" s="321"/>
      <c r="N81" s="321"/>
      <c r="O81" s="322"/>
      <c r="P81" s="25"/>
    </row>
    <row r="82" spans="2:16">
      <c r="B82" s="24"/>
      <c r="C82" s="323"/>
      <c r="D82" s="324"/>
      <c r="E82" s="324"/>
      <c r="F82" s="324"/>
      <c r="G82" s="324"/>
      <c r="H82" s="324"/>
      <c r="I82" s="324"/>
      <c r="J82" s="324"/>
      <c r="K82" s="324"/>
      <c r="L82" s="324"/>
      <c r="M82" s="324"/>
      <c r="N82" s="324"/>
      <c r="O82" s="325"/>
      <c r="P82" s="25"/>
    </row>
    <row r="83" spans="2:16" ht="14.4" thickBot="1">
      <c r="B83" s="24"/>
      <c r="C83" s="326"/>
      <c r="D83" s="327"/>
      <c r="E83" s="327"/>
      <c r="F83" s="327"/>
      <c r="G83" s="327"/>
      <c r="H83" s="327"/>
      <c r="I83" s="327"/>
      <c r="J83" s="327"/>
      <c r="K83" s="327"/>
      <c r="L83" s="327"/>
      <c r="M83" s="327"/>
      <c r="N83" s="327"/>
      <c r="O83" s="328"/>
      <c r="P83" s="25"/>
    </row>
    <row r="84" spans="2:16" ht="14.4">
      <c r="B84" s="24"/>
      <c r="C84" s="305" t="s">
        <v>6</v>
      </c>
      <c r="D84" s="306"/>
      <c r="E84" s="306"/>
      <c r="F84" s="306"/>
      <c r="G84" s="306"/>
      <c r="H84" s="306"/>
      <c r="I84" s="306"/>
      <c r="J84" s="312"/>
      <c r="K84" s="91" t="s">
        <v>49</v>
      </c>
      <c r="L84" s="81" t="s">
        <v>8</v>
      </c>
      <c r="M84" s="311" t="s">
        <v>58</v>
      </c>
      <c r="N84" s="312"/>
      <c r="O84" s="82" t="s">
        <v>55</v>
      </c>
      <c r="P84" s="25"/>
    </row>
    <row r="85" spans="2:16" ht="14.4">
      <c r="B85" s="24"/>
      <c r="C85" s="291" t="s">
        <v>123</v>
      </c>
      <c r="D85" s="292"/>
      <c r="E85" s="292"/>
      <c r="F85" s="292"/>
      <c r="G85" s="292"/>
      <c r="H85" s="292"/>
      <c r="I85" s="292"/>
      <c r="J85" s="364"/>
      <c r="K85" s="92" t="s">
        <v>97</v>
      </c>
      <c r="L85" s="93">
        <v>1</v>
      </c>
      <c r="M85" s="366">
        <v>7798</v>
      </c>
      <c r="N85" s="367"/>
      <c r="O85" s="84">
        <f>L85*M85</f>
        <v>7798</v>
      </c>
      <c r="P85" s="25"/>
    </row>
    <row r="86" spans="2:16" ht="15" thickBot="1">
      <c r="B86" s="24"/>
      <c r="C86" s="301"/>
      <c r="D86" s="302"/>
      <c r="E86" s="302"/>
      <c r="F86" s="302"/>
      <c r="G86" s="302"/>
      <c r="H86" s="302"/>
      <c r="I86" s="302"/>
      <c r="J86" s="329"/>
      <c r="K86" s="86"/>
      <c r="L86" s="94"/>
      <c r="M86" s="303"/>
      <c r="N86" s="304"/>
      <c r="O86" s="95"/>
      <c r="P86" s="25"/>
    </row>
    <row r="87" spans="2:16" ht="15" thickBot="1">
      <c r="B87" s="24"/>
      <c r="C87" s="295" t="s">
        <v>56</v>
      </c>
      <c r="D87" s="296"/>
      <c r="E87" s="296"/>
      <c r="F87" s="296"/>
      <c r="G87" s="296"/>
      <c r="H87" s="296"/>
      <c r="I87" s="296"/>
      <c r="J87" s="296"/>
      <c r="K87" s="296"/>
      <c r="L87" s="296"/>
      <c r="M87" s="296"/>
      <c r="N87" s="297"/>
      <c r="O87" s="96">
        <f>SUM(O85:O86)</f>
        <v>7798</v>
      </c>
      <c r="P87" s="25"/>
    </row>
    <row r="88" spans="2:16">
      <c r="B88" s="24"/>
      <c r="C88" s="320" t="s">
        <v>59</v>
      </c>
      <c r="D88" s="321"/>
      <c r="E88" s="321"/>
      <c r="F88" s="321"/>
      <c r="G88" s="321"/>
      <c r="H88" s="321"/>
      <c r="I88" s="321"/>
      <c r="J88" s="321"/>
      <c r="K88" s="321"/>
      <c r="L88" s="321"/>
      <c r="M88" s="321"/>
      <c r="N88" s="321"/>
      <c r="O88" s="322"/>
      <c r="P88" s="25"/>
    </row>
    <row r="89" spans="2:16">
      <c r="B89" s="24"/>
      <c r="C89" s="323"/>
      <c r="D89" s="324"/>
      <c r="E89" s="324"/>
      <c r="F89" s="324"/>
      <c r="G89" s="324"/>
      <c r="H89" s="324"/>
      <c r="I89" s="324"/>
      <c r="J89" s="324"/>
      <c r="K89" s="324"/>
      <c r="L89" s="324"/>
      <c r="M89" s="324"/>
      <c r="N89" s="324"/>
      <c r="O89" s="325"/>
      <c r="P89" s="25"/>
    </row>
    <row r="90" spans="2:16" ht="14.4" thickBot="1">
      <c r="B90" s="24"/>
      <c r="C90" s="326"/>
      <c r="D90" s="327"/>
      <c r="E90" s="327"/>
      <c r="F90" s="327"/>
      <c r="G90" s="327"/>
      <c r="H90" s="327"/>
      <c r="I90" s="327"/>
      <c r="J90" s="327"/>
      <c r="K90" s="327"/>
      <c r="L90" s="327"/>
      <c r="M90" s="327"/>
      <c r="N90" s="327"/>
      <c r="O90" s="328"/>
      <c r="P90" s="25"/>
    </row>
    <row r="91" spans="2:16" ht="28.2">
      <c r="B91" s="24"/>
      <c r="C91" s="305" t="s">
        <v>60</v>
      </c>
      <c r="D91" s="306"/>
      <c r="E91" s="306"/>
      <c r="F91" s="306"/>
      <c r="G91" s="306"/>
      <c r="H91" s="306"/>
      <c r="I91" s="306"/>
      <c r="J91" s="105" t="s">
        <v>61</v>
      </c>
      <c r="K91" s="97" t="s">
        <v>62</v>
      </c>
      <c r="L91" s="98" t="s">
        <v>88</v>
      </c>
      <c r="M91" s="311" t="s">
        <v>63</v>
      </c>
      <c r="N91" s="312"/>
      <c r="O91" s="82" t="s">
        <v>55</v>
      </c>
      <c r="P91" s="25"/>
    </row>
    <row r="92" spans="2:16" ht="14.4">
      <c r="B92" s="24"/>
      <c r="C92" s="291" t="s">
        <v>124</v>
      </c>
      <c r="D92" s="292"/>
      <c r="E92" s="292"/>
      <c r="F92" s="292"/>
      <c r="G92" s="292"/>
      <c r="H92" s="292"/>
      <c r="I92" s="292"/>
      <c r="J92" s="99">
        <v>1.3</v>
      </c>
      <c r="K92" s="100">
        <v>5</v>
      </c>
      <c r="L92" s="99">
        <f>J92*K92</f>
        <v>6.5</v>
      </c>
      <c r="M92" s="309">
        <v>1823</v>
      </c>
      <c r="N92" s="310"/>
      <c r="O92" s="84">
        <f>L92*M92</f>
        <v>11849.5</v>
      </c>
      <c r="P92" s="25"/>
    </row>
    <row r="93" spans="2:16" ht="15" thickBot="1">
      <c r="B93" s="24"/>
      <c r="C93" s="301"/>
      <c r="D93" s="302"/>
      <c r="E93" s="302"/>
      <c r="F93" s="302"/>
      <c r="G93" s="302"/>
      <c r="H93" s="302"/>
      <c r="I93" s="302"/>
      <c r="J93" s="101"/>
      <c r="K93" s="102"/>
      <c r="L93" s="101"/>
      <c r="M93" s="303"/>
      <c r="N93" s="304"/>
      <c r="O93" s="103"/>
      <c r="P93" s="25"/>
    </row>
    <row r="94" spans="2:16" ht="15" thickBot="1">
      <c r="B94" s="24"/>
      <c r="C94" s="295" t="s">
        <v>56</v>
      </c>
      <c r="D94" s="296"/>
      <c r="E94" s="296"/>
      <c r="F94" s="296"/>
      <c r="G94" s="296"/>
      <c r="H94" s="296"/>
      <c r="I94" s="296"/>
      <c r="J94" s="296"/>
      <c r="K94" s="296"/>
      <c r="L94" s="296"/>
      <c r="M94" s="296"/>
      <c r="N94" s="297"/>
      <c r="O94" s="90">
        <f>SUM(O92:O93)</f>
        <v>11849.5</v>
      </c>
      <c r="P94" s="25"/>
    </row>
    <row r="95" spans="2:16">
      <c r="B95" s="24"/>
      <c r="C95" s="320" t="s">
        <v>64</v>
      </c>
      <c r="D95" s="321"/>
      <c r="E95" s="321"/>
      <c r="F95" s="321"/>
      <c r="G95" s="321"/>
      <c r="H95" s="321"/>
      <c r="I95" s="321"/>
      <c r="J95" s="321"/>
      <c r="K95" s="321"/>
      <c r="L95" s="321"/>
      <c r="M95" s="321"/>
      <c r="N95" s="321"/>
      <c r="O95" s="322"/>
      <c r="P95" s="25"/>
    </row>
    <row r="96" spans="2:16">
      <c r="B96" s="24"/>
      <c r="C96" s="323"/>
      <c r="D96" s="324"/>
      <c r="E96" s="324"/>
      <c r="F96" s="324"/>
      <c r="G96" s="324"/>
      <c r="H96" s="324"/>
      <c r="I96" s="324"/>
      <c r="J96" s="324"/>
      <c r="K96" s="324"/>
      <c r="L96" s="324"/>
      <c r="M96" s="324"/>
      <c r="N96" s="324"/>
      <c r="O96" s="325"/>
      <c r="P96" s="25"/>
    </row>
    <row r="97" spans="2:16" ht="14.4" thickBot="1">
      <c r="B97" s="24"/>
      <c r="C97" s="326"/>
      <c r="D97" s="327"/>
      <c r="E97" s="327"/>
      <c r="F97" s="327"/>
      <c r="G97" s="327"/>
      <c r="H97" s="327"/>
      <c r="I97" s="327"/>
      <c r="J97" s="327"/>
      <c r="K97" s="327"/>
      <c r="L97" s="327"/>
      <c r="M97" s="327"/>
      <c r="N97" s="327"/>
      <c r="O97" s="328"/>
      <c r="P97" s="25"/>
    </row>
    <row r="98" spans="2:16" ht="28.2">
      <c r="B98" s="24"/>
      <c r="C98" s="305" t="s">
        <v>65</v>
      </c>
      <c r="D98" s="306"/>
      <c r="E98" s="306"/>
      <c r="F98" s="306"/>
      <c r="G98" s="306"/>
      <c r="H98" s="306"/>
      <c r="I98" s="306"/>
      <c r="J98" s="81" t="s">
        <v>66</v>
      </c>
      <c r="K98" s="104" t="s">
        <v>67</v>
      </c>
      <c r="L98" s="105" t="s">
        <v>68</v>
      </c>
      <c r="M98" s="307" t="s">
        <v>54</v>
      </c>
      <c r="N98" s="308"/>
      <c r="O98" s="106" t="s">
        <v>55</v>
      </c>
      <c r="P98" s="25"/>
    </row>
    <row r="99" spans="2:16" ht="14.4">
      <c r="B99" s="24"/>
      <c r="C99" s="288" t="s">
        <v>125</v>
      </c>
      <c r="D99" s="403"/>
      <c r="E99" s="403"/>
      <c r="F99" s="403"/>
      <c r="G99" s="403"/>
      <c r="H99" s="403"/>
      <c r="I99" s="404"/>
      <c r="J99" s="109">
        <v>379363</v>
      </c>
      <c r="K99" s="413">
        <v>2</v>
      </c>
      <c r="L99" s="111">
        <f>J99*K99</f>
        <v>758726</v>
      </c>
      <c r="M99" s="313">
        <v>16</v>
      </c>
      <c r="N99" s="314"/>
      <c r="O99" s="112">
        <f>L99/M99</f>
        <v>47420.375</v>
      </c>
      <c r="P99" s="25"/>
    </row>
    <row r="100" spans="2:16" ht="14.4">
      <c r="B100" s="24"/>
      <c r="C100" s="107"/>
      <c r="D100" s="108"/>
      <c r="E100" s="108"/>
      <c r="F100" s="108"/>
      <c r="G100" s="108"/>
      <c r="H100" s="108"/>
      <c r="I100" s="108"/>
      <c r="J100" s="109"/>
      <c r="K100" s="110"/>
      <c r="L100" s="111"/>
      <c r="M100" s="313"/>
      <c r="N100" s="314"/>
      <c r="O100" s="112"/>
      <c r="P100" s="25"/>
    </row>
    <row r="101" spans="2:16" ht="14.4">
      <c r="B101" s="24"/>
      <c r="C101" s="107"/>
      <c r="D101" s="108"/>
      <c r="E101" s="108"/>
      <c r="F101" s="108"/>
      <c r="G101" s="108"/>
      <c r="H101" s="108"/>
      <c r="I101" s="108"/>
      <c r="J101" s="109"/>
      <c r="K101" s="110"/>
      <c r="L101" s="111"/>
      <c r="M101" s="309"/>
      <c r="N101" s="310"/>
      <c r="O101" s="112"/>
      <c r="P101" s="25"/>
    </row>
    <row r="102" spans="2:16" ht="15" thickBot="1">
      <c r="B102" s="24"/>
      <c r="C102" s="301"/>
      <c r="D102" s="302"/>
      <c r="E102" s="302"/>
      <c r="F102" s="302"/>
      <c r="G102" s="302"/>
      <c r="H102" s="302"/>
      <c r="I102" s="302"/>
      <c r="J102" s="101"/>
      <c r="K102" s="102"/>
      <c r="L102" s="101"/>
      <c r="M102" s="303"/>
      <c r="N102" s="304"/>
      <c r="O102" s="103"/>
      <c r="P102" s="25"/>
    </row>
    <row r="103" spans="2:16" ht="15" thickBot="1">
      <c r="B103" s="24"/>
      <c r="C103" s="295" t="s">
        <v>56</v>
      </c>
      <c r="D103" s="296"/>
      <c r="E103" s="296"/>
      <c r="F103" s="296"/>
      <c r="G103" s="296"/>
      <c r="H103" s="296"/>
      <c r="I103" s="296"/>
      <c r="J103" s="296"/>
      <c r="K103" s="296"/>
      <c r="L103" s="296"/>
      <c r="M103" s="296"/>
      <c r="N103" s="297"/>
      <c r="O103" s="96">
        <f>SUM(O99:O102)</f>
        <v>47420.375</v>
      </c>
      <c r="P103" s="25"/>
    </row>
    <row r="104" spans="2:16" ht="15" thickBot="1">
      <c r="B104" s="24"/>
      <c r="C104" s="76"/>
      <c r="D104" s="51"/>
      <c r="E104" s="51"/>
      <c r="F104" s="51"/>
      <c r="G104" s="51"/>
      <c r="H104" s="51"/>
      <c r="I104" s="51"/>
      <c r="J104" s="51"/>
      <c r="K104" s="51"/>
      <c r="L104" s="51"/>
      <c r="M104" s="51"/>
      <c r="N104" s="51"/>
      <c r="O104" s="77"/>
      <c r="P104" s="25"/>
    </row>
    <row r="105" spans="2:16" ht="15" thickBot="1">
      <c r="B105" s="24"/>
      <c r="C105" s="298" t="s">
        <v>69</v>
      </c>
      <c r="D105" s="299"/>
      <c r="E105" s="299"/>
      <c r="F105" s="299"/>
      <c r="G105" s="299"/>
      <c r="H105" s="299"/>
      <c r="I105" s="299"/>
      <c r="J105" s="299"/>
      <c r="K105" s="299"/>
      <c r="L105" s="299"/>
      <c r="M105" s="299"/>
      <c r="N105" s="300"/>
      <c r="O105" s="414">
        <f>SUM(O80+O87+O94+O103)</f>
        <v>71809.915000000008</v>
      </c>
      <c r="P105" s="25"/>
    </row>
    <row r="106" spans="2:16">
      <c r="B106" s="24"/>
      <c r="C106" s="320" t="s">
        <v>70</v>
      </c>
      <c r="D106" s="321"/>
      <c r="E106" s="321"/>
      <c r="F106" s="321"/>
      <c r="G106" s="321"/>
      <c r="H106" s="321"/>
      <c r="I106" s="321"/>
      <c r="J106" s="321"/>
      <c r="K106" s="321"/>
      <c r="L106" s="321"/>
      <c r="M106" s="321"/>
      <c r="N106" s="321"/>
      <c r="O106" s="322"/>
      <c r="P106" s="25"/>
    </row>
    <row r="107" spans="2:16">
      <c r="B107" s="24"/>
      <c r="C107" s="323"/>
      <c r="D107" s="324"/>
      <c r="E107" s="324"/>
      <c r="F107" s="324"/>
      <c r="G107" s="324"/>
      <c r="H107" s="324"/>
      <c r="I107" s="324"/>
      <c r="J107" s="324"/>
      <c r="K107" s="324"/>
      <c r="L107" s="324"/>
      <c r="M107" s="324"/>
      <c r="N107" s="324"/>
      <c r="O107" s="325"/>
      <c r="P107" s="25"/>
    </row>
    <row r="108" spans="2:16" ht="14.4" thickBot="1">
      <c r="B108" s="24"/>
      <c r="C108" s="326"/>
      <c r="D108" s="327"/>
      <c r="E108" s="327"/>
      <c r="F108" s="327"/>
      <c r="G108" s="327"/>
      <c r="H108" s="327"/>
      <c r="I108" s="327"/>
      <c r="J108" s="327"/>
      <c r="K108" s="327"/>
      <c r="L108" s="327"/>
      <c r="M108" s="327"/>
      <c r="N108" s="327"/>
      <c r="O108" s="328"/>
      <c r="P108" s="25"/>
    </row>
    <row r="109" spans="2:16" ht="14.4">
      <c r="B109" s="24"/>
      <c r="C109" s="305" t="s">
        <v>71</v>
      </c>
      <c r="D109" s="306"/>
      <c r="E109" s="306"/>
      <c r="F109" s="306"/>
      <c r="G109" s="306"/>
      <c r="H109" s="306"/>
      <c r="I109" s="306"/>
      <c r="J109" s="97"/>
      <c r="K109" s="114"/>
      <c r="L109" s="105" t="s">
        <v>72</v>
      </c>
      <c r="M109" s="307" t="s">
        <v>73</v>
      </c>
      <c r="N109" s="308"/>
      <c r="O109" s="106"/>
      <c r="P109" s="25"/>
    </row>
    <row r="110" spans="2:16" ht="14.4">
      <c r="B110" s="24"/>
      <c r="C110" s="291" t="s">
        <v>74</v>
      </c>
      <c r="D110" s="292"/>
      <c r="E110" s="292"/>
      <c r="F110" s="292"/>
      <c r="G110" s="292"/>
      <c r="H110" s="292"/>
      <c r="I110" s="292"/>
      <c r="J110" s="115"/>
      <c r="K110" s="116"/>
      <c r="L110" s="117">
        <v>0.26</v>
      </c>
      <c r="M110" s="293">
        <f>$O$105*L110</f>
        <v>18670.577900000004</v>
      </c>
      <c r="N110" s="294"/>
      <c r="O110" s="118">
        <f>M110</f>
        <v>18670.577900000004</v>
      </c>
      <c r="P110" s="25"/>
    </row>
    <row r="111" spans="2:16" ht="14.4">
      <c r="B111" s="24"/>
      <c r="C111" s="85" t="s">
        <v>75</v>
      </c>
      <c r="D111" s="86"/>
      <c r="E111" s="86"/>
      <c r="F111" s="86"/>
      <c r="G111" s="86"/>
      <c r="H111" s="86"/>
      <c r="I111" s="86"/>
      <c r="J111" s="115"/>
      <c r="K111" s="116"/>
      <c r="L111" s="117">
        <v>0.02</v>
      </c>
      <c r="M111" s="293">
        <f t="shared" ref="M111:M112" si="2">$O$105*L111</f>
        <v>1436.1983000000002</v>
      </c>
      <c r="N111" s="294"/>
      <c r="O111" s="118">
        <f t="shared" ref="O111:O112" si="3">M111</f>
        <v>1436.1983000000002</v>
      </c>
      <c r="P111" s="25"/>
    </row>
    <row r="112" spans="2:16" ht="15" thickBot="1">
      <c r="B112" s="24"/>
      <c r="C112" s="70" t="s">
        <v>76</v>
      </c>
      <c r="D112" s="71"/>
      <c r="E112" s="71"/>
      <c r="F112" s="71"/>
      <c r="G112" s="71"/>
      <c r="H112" s="71"/>
      <c r="I112" s="71"/>
      <c r="J112" s="119"/>
      <c r="K112" s="120"/>
      <c r="L112" s="117">
        <v>0.02</v>
      </c>
      <c r="M112" s="293">
        <f t="shared" si="2"/>
        <v>1436.1983000000002</v>
      </c>
      <c r="N112" s="294"/>
      <c r="O112" s="118">
        <f t="shared" si="3"/>
        <v>1436.1983000000002</v>
      </c>
      <c r="P112" s="25"/>
    </row>
    <row r="113" spans="2:19" ht="15" thickBot="1">
      <c r="B113" s="24"/>
      <c r="C113" s="295" t="s">
        <v>56</v>
      </c>
      <c r="D113" s="296"/>
      <c r="E113" s="296"/>
      <c r="F113" s="296"/>
      <c r="G113" s="296"/>
      <c r="H113" s="296"/>
      <c r="I113" s="296"/>
      <c r="J113" s="296"/>
      <c r="K113" s="296"/>
      <c r="L113" s="296"/>
      <c r="M113" s="296"/>
      <c r="N113" s="297"/>
      <c r="O113" s="121">
        <f>SUM(O110:O112)</f>
        <v>21542.974500000004</v>
      </c>
      <c r="P113" s="25"/>
    </row>
    <row r="114" spans="2:19" ht="15" thickBot="1">
      <c r="B114" s="24"/>
      <c r="C114" s="76"/>
      <c r="D114" s="51"/>
      <c r="E114" s="51"/>
      <c r="F114" s="51"/>
      <c r="G114" s="51"/>
      <c r="H114" s="51"/>
      <c r="I114" s="51"/>
      <c r="J114" s="51"/>
      <c r="K114" s="51"/>
      <c r="L114" s="51"/>
      <c r="M114" s="51"/>
      <c r="N114" s="51"/>
      <c r="O114" s="77"/>
      <c r="P114" s="25"/>
    </row>
    <row r="115" spans="2:19" ht="15" thickBot="1">
      <c r="B115" s="24"/>
      <c r="C115" s="298" t="s">
        <v>77</v>
      </c>
      <c r="D115" s="299"/>
      <c r="E115" s="299"/>
      <c r="F115" s="299"/>
      <c r="G115" s="299"/>
      <c r="H115" s="299"/>
      <c r="I115" s="299"/>
      <c r="J115" s="299"/>
      <c r="K115" s="299"/>
      <c r="L115" s="299"/>
      <c r="M115" s="299"/>
      <c r="N115" s="300"/>
      <c r="O115" s="421">
        <f>O105+O113</f>
        <v>93352.889500000019</v>
      </c>
      <c r="P115" s="25"/>
    </row>
    <row r="116" spans="2:19" ht="15" thickBot="1">
      <c r="B116" s="24"/>
      <c r="C116" s="76"/>
      <c r="D116" s="415"/>
      <c r="E116" s="415"/>
      <c r="F116" s="415"/>
      <c r="G116" s="415"/>
      <c r="H116" s="415"/>
      <c r="I116" s="415"/>
      <c r="J116" s="415"/>
      <c r="K116" s="415"/>
      <c r="L116" s="415"/>
      <c r="M116" s="415"/>
      <c r="N116" s="415"/>
      <c r="O116" s="77"/>
      <c r="P116" s="25"/>
    </row>
    <row r="117" spans="2:19">
      <c r="B117" s="24"/>
      <c r="C117" s="78" t="s">
        <v>48</v>
      </c>
      <c r="D117" s="341" t="s">
        <v>6</v>
      </c>
      <c r="E117" s="342"/>
      <c r="F117" s="342"/>
      <c r="G117" s="342"/>
      <c r="H117" s="342"/>
      <c r="I117" s="342"/>
      <c r="J117" s="342"/>
      <c r="K117" s="342"/>
      <c r="L117" s="343"/>
      <c r="M117" s="359" t="s">
        <v>49</v>
      </c>
      <c r="N117" s="360"/>
      <c r="O117" s="78" t="s">
        <v>8</v>
      </c>
      <c r="P117" s="25"/>
    </row>
    <row r="118" spans="2:19" ht="14.4" thickBot="1">
      <c r="B118" s="24"/>
      <c r="C118" s="79">
        <v>3.2</v>
      </c>
      <c r="D118" s="416" t="s">
        <v>103</v>
      </c>
      <c r="E118" s="417"/>
      <c r="F118" s="417"/>
      <c r="G118" s="417"/>
      <c r="H118" s="417"/>
      <c r="I118" s="417"/>
      <c r="J118" s="417"/>
      <c r="K118" s="417"/>
      <c r="L118" s="418"/>
      <c r="M118" s="317" t="s">
        <v>115</v>
      </c>
      <c r="N118" s="319"/>
      <c r="O118" s="479">
        <f>'PRESUPUESTO OFICIAL (Entidad)'!I17</f>
        <v>30.93975</v>
      </c>
      <c r="P118" s="25"/>
    </row>
    <row r="119" spans="2:19">
      <c r="B119" s="24"/>
      <c r="C119" s="320" t="s">
        <v>121</v>
      </c>
      <c r="D119" s="321"/>
      <c r="E119" s="321"/>
      <c r="F119" s="321"/>
      <c r="G119" s="321"/>
      <c r="H119" s="321"/>
      <c r="I119" s="321"/>
      <c r="J119" s="321"/>
      <c r="K119" s="321"/>
      <c r="L119" s="321"/>
      <c r="M119" s="321"/>
      <c r="N119" s="321"/>
      <c r="O119" s="322"/>
      <c r="P119" s="25"/>
      <c r="S119" s="487"/>
    </row>
    <row r="120" spans="2:19">
      <c r="B120" s="24"/>
      <c r="C120" s="323"/>
      <c r="D120" s="324"/>
      <c r="E120" s="324"/>
      <c r="F120" s="324"/>
      <c r="G120" s="324"/>
      <c r="H120" s="324"/>
      <c r="I120" s="324"/>
      <c r="J120" s="324"/>
      <c r="K120" s="324"/>
      <c r="L120" s="324"/>
      <c r="M120" s="324"/>
      <c r="N120" s="324"/>
      <c r="O120" s="325"/>
      <c r="P120" s="25"/>
      <c r="S120" s="487"/>
    </row>
    <row r="121" spans="2:19" ht="14.4" thickBot="1">
      <c r="B121" s="24"/>
      <c r="C121" s="326"/>
      <c r="D121" s="327"/>
      <c r="E121" s="327"/>
      <c r="F121" s="327"/>
      <c r="G121" s="327"/>
      <c r="H121" s="327"/>
      <c r="I121" s="327"/>
      <c r="J121" s="327"/>
      <c r="K121" s="327"/>
      <c r="L121" s="327"/>
      <c r="M121" s="327"/>
      <c r="N121" s="327"/>
      <c r="O121" s="328"/>
      <c r="P121" s="25"/>
      <c r="S121" s="487"/>
    </row>
    <row r="122" spans="2:19" ht="14.4">
      <c r="B122" s="24"/>
      <c r="C122" s="305" t="s">
        <v>6</v>
      </c>
      <c r="D122" s="368"/>
      <c r="E122" s="368"/>
      <c r="F122" s="368"/>
      <c r="G122" s="369"/>
      <c r="H122" s="311" t="s">
        <v>51</v>
      </c>
      <c r="I122" s="368"/>
      <c r="J122" s="315" t="s">
        <v>52</v>
      </c>
      <c r="K122" s="316"/>
      <c r="L122" s="81" t="s">
        <v>53</v>
      </c>
      <c r="M122" s="311" t="s">
        <v>54</v>
      </c>
      <c r="N122" s="312"/>
      <c r="O122" s="82" t="s">
        <v>55</v>
      </c>
      <c r="P122" s="25"/>
      <c r="S122" s="487"/>
    </row>
    <row r="123" spans="2:19" ht="14.4">
      <c r="B123" s="24"/>
      <c r="C123" s="291" t="s">
        <v>133</v>
      </c>
      <c r="D123" s="292"/>
      <c r="E123" s="292"/>
      <c r="F123" s="292"/>
      <c r="G123" s="364"/>
      <c r="H123" s="365"/>
      <c r="I123" s="364"/>
      <c r="J123" s="365"/>
      <c r="K123" s="364"/>
      <c r="L123" s="442">
        <v>207937</v>
      </c>
      <c r="M123" s="401">
        <v>25</v>
      </c>
      <c r="N123" s="402"/>
      <c r="O123" s="84">
        <f>L123/M123</f>
        <v>8317.48</v>
      </c>
      <c r="P123" s="25"/>
      <c r="S123" s="444"/>
    </row>
    <row r="124" spans="2:19" ht="14.4">
      <c r="B124" s="24"/>
      <c r="C124" s="405" t="s">
        <v>132</v>
      </c>
      <c r="D124" s="406"/>
      <c r="E124" s="406"/>
      <c r="F124" s="406"/>
      <c r="G124" s="407"/>
      <c r="H124" s="88"/>
      <c r="I124" s="87"/>
      <c r="J124" s="88"/>
      <c r="K124" s="87"/>
      <c r="L124" s="442">
        <v>149084</v>
      </c>
      <c r="M124" s="401">
        <v>25</v>
      </c>
      <c r="N124" s="402"/>
      <c r="O124" s="84">
        <f>L124/M124</f>
        <v>5963.36</v>
      </c>
      <c r="P124" s="25"/>
      <c r="S124" s="444"/>
    </row>
    <row r="125" spans="2:19" ht="14.4">
      <c r="B125" s="24"/>
      <c r="C125" s="405" t="s">
        <v>134</v>
      </c>
      <c r="D125" s="406"/>
      <c r="E125" s="406"/>
      <c r="F125" s="406"/>
      <c r="G125" s="407"/>
      <c r="H125" s="88"/>
      <c r="I125" s="408"/>
      <c r="J125" s="88"/>
      <c r="K125" s="408"/>
      <c r="L125" s="442">
        <v>155951</v>
      </c>
      <c r="M125" s="438">
        <v>25</v>
      </c>
      <c r="N125" s="439"/>
      <c r="O125" s="84">
        <f>L125/M125</f>
        <v>6238.04</v>
      </c>
      <c r="P125" s="25"/>
      <c r="S125" s="444"/>
    </row>
    <row r="126" spans="2:19" ht="15" thickBot="1">
      <c r="B126" s="24"/>
      <c r="C126" s="405"/>
      <c r="D126" s="406"/>
      <c r="E126" s="406"/>
      <c r="F126" s="406"/>
      <c r="G126" s="407"/>
      <c r="H126" s="88"/>
      <c r="I126" s="408"/>
      <c r="J126" s="88"/>
      <c r="K126" s="408"/>
      <c r="L126" s="442"/>
      <c r="M126" s="309"/>
      <c r="N126" s="310"/>
      <c r="O126" s="84"/>
      <c r="P126" s="25"/>
      <c r="S126" s="487"/>
    </row>
    <row r="127" spans="2:19" ht="15" thickBot="1">
      <c r="B127" s="24"/>
      <c r="C127" s="295" t="s">
        <v>56</v>
      </c>
      <c r="D127" s="296"/>
      <c r="E127" s="296"/>
      <c r="F127" s="296"/>
      <c r="G127" s="296"/>
      <c r="H127" s="296"/>
      <c r="I127" s="296"/>
      <c r="J127" s="296"/>
      <c r="K127" s="296"/>
      <c r="L127" s="441"/>
      <c r="M127" s="296"/>
      <c r="N127" s="297"/>
      <c r="O127" s="90">
        <f>SUM(O123:O126)</f>
        <v>20518.88</v>
      </c>
      <c r="P127" s="25"/>
      <c r="S127" s="487"/>
    </row>
    <row r="128" spans="2:19">
      <c r="B128" s="24"/>
      <c r="C128" s="320" t="s">
        <v>57</v>
      </c>
      <c r="D128" s="321"/>
      <c r="E128" s="321"/>
      <c r="F128" s="321"/>
      <c r="G128" s="321"/>
      <c r="H128" s="321"/>
      <c r="I128" s="321"/>
      <c r="J128" s="321"/>
      <c r="K128" s="321"/>
      <c r="L128" s="321"/>
      <c r="M128" s="321"/>
      <c r="N128" s="321"/>
      <c r="O128" s="322"/>
      <c r="P128" s="25"/>
      <c r="S128" s="487"/>
    </row>
    <row r="129" spans="2:16">
      <c r="B129" s="24"/>
      <c r="C129" s="323"/>
      <c r="D129" s="324"/>
      <c r="E129" s="324"/>
      <c r="F129" s="324"/>
      <c r="G129" s="324"/>
      <c r="H129" s="324"/>
      <c r="I129" s="324"/>
      <c r="J129" s="324"/>
      <c r="K129" s="324"/>
      <c r="L129" s="324"/>
      <c r="M129" s="324"/>
      <c r="N129" s="324"/>
      <c r="O129" s="325"/>
      <c r="P129" s="25"/>
    </row>
    <row r="130" spans="2:16" ht="14.4" thickBot="1">
      <c r="B130" s="24"/>
      <c r="C130" s="326"/>
      <c r="D130" s="327"/>
      <c r="E130" s="327"/>
      <c r="F130" s="327"/>
      <c r="G130" s="327"/>
      <c r="H130" s="327"/>
      <c r="I130" s="327"/>
      <c r="J130" s="327"/>
      <c r="K130" s="327"/>
      <c r="L130" s="327"/>
      <c r="M130" s="327"/>
      <c r="N130" s="327"/>
      <c r="O130" s="328"/>
      <c r="P130" s="25"/>
    </row>
    <row r="131" spans="2:16" ht="14.4">
      <c r="B131" s="24"/>
      <c r="C131" s="305" t="s">
        <v>6</v>
      </c>
      <c r="D131" s="306"/>
      <c r="E131" s="306"/>
      <c r="F131" s="306"/>
      <c r="G131" s="306"/>
      <c r="H131" s="306"/>
      <c r="I131" s="306"/>
      <c r="J131" s="312"/>
      <c r="K131" s="91" t="s">
        <v>49</v>
      </c>
      <c r="L131" s="81" t="s">
        <v>8</v>
      </c>
      <c r="M131" s="311" t="s">
        <v>58</v>
      </c>
      <c r="N131" s="312"/>
      <c r="O131" s="82" t="s">
        <v>55</v>
      </c>
      <c r="P131" s="25"/>
    </row>
    <row r="132" spans="2:16" ht="14.4">
      <c r="B132" s="24"/>
      <c r="C132" s="291" t="s">
        <v>103</v>
      </c>
      <c r="D132" s="292"/>
      <c r="E132" s="292"/>
      <c r="F132" s="292"/>
      <c r="G132" s="292"/>
      <c r="H132" s="292"/>
      <c r="I132" s="292"/>
      <c r="J132" s="364"/>
      <c r="K132" s="92" t="s">
        <v>97</v>
      </c>
      <c r="L132" s="93">
        <v>1.3</v>
      </c>
      <c r="M132" s="366">
        <v>57949</v>
      </c>
      <c r="N132" s="367"/>
      <c r="O132" s="84">
        <f>L132*M132</f>
        <v>75333.7</v>
      </c>
      <c r="P132" s="25"/>
    </row>
    <row r="133" spans="2:16" ht="15" thickBot="1">
      <c r="B133" s="24"/>
      <c r="C133" s="301"/>
      <c r="D133" s="302"/>
      <c r="E133" s="302"/>
      <c r="F133" s="302"/>
      <c r="G133" s="302"/>
      <c r="H133" s="302"/>
      <c r="I133" s="302"/>
      <c r="J133" s="329"/>
      <c r="K133" s="86"/>
      <c r="L133" s="94"/>
      <c r="M133" s="303"/>
      <c r="N133" s="304"/>
      <c r="O133" s="95"/>
      <c r="P133" s="25"/>
    </row>
    <row r="134" spans="2:16" ht="15" thickBot="1">
      <c r="B134" s="24"/>
      <c r="C134" s="295" t="s">
        <v>56</v>
      </c>
      <c r="D134" s="296"/>
      <c r="E134" s="296"/>
      <c r="F134" s="296"/>
      <c r="G134" s="296"/>
      <c r="H134" s="296"/>
      <c r="I134" s="296"/>
      <c r="J134" s="296"/>
      <c r="K134" s="296"/>
      <c r="L134" s="296"/>
      <c r="M134" s="296"/>
      <c r="N134" s="297"/>
      <c r="O134" s="96">
        <f>SUM(O132:O133)</f>
        <v>75333.7</v>
      </c>
      <c r="P134" s="25"/>
    </row>
    <row r="135" spans="2:16">
      <c r="B135" s="24"/>
      <c r="C135" s="320" t="s">
        <v>59</v>
      </c>
      <c r="D135" s="321"/>
      <c r="E135" s="321"/>
      <c r="F135" s="321"/>
      <c r="G135" s="321"/>
      <c r="H135" s="321"/>
      <c r="I135" s="321"/>
      <c r="J135" s="321"/>
      <c r="K135" s="321"/>
      <c r="L135" s="321"/>
      <c r="M135" s="321"/>
      <c r="N135" s="321"/>
      <c r="O135" s="322"/>
      <c r="P135" s="25"/>
    </row>
    <row r="136" spans="2:16">
      <c r="B136" s="24"/>
      <c r="C136" s="323"/>
      <c r="D136" s="324"/>
      <c r="E136" s="324"/>
      <c r="F136" s="324"/>
      <c r="G136" s="324"/>
      <c r="H136" s="324"/>
      <c r="I136" s="324"/>
      <c r="J136" s="324"/>
      <c r="K136" s="324"/>
      <c r="L136" s="324"/>
      <c r="M136" s="324"/>
      <c r="N136" s="324"/>
      <c r="O136" s="325"/>
      <c r="P136" s="25"/>
    </row>
    <row r="137" spans="2:16" ht="14.4" thickBot="1">
      <c r="B137" s="24"/>
      <c r="C137" s="326"/>
      <c r="D137" s="327"/>
      <c r="E137" s="327"/>
      <c r="F137" s="327"/>
      <c r="G137" s="327"/>
      <c r="H137" s="327"/>
      <c r="I137" s="327"/>
      <c r="J137" s="327"/>
      <c r="K137" s="327"/>
      <c r="L137" s="327"/>
      <c r="M137" s="327"/>
      <c r="N137" s="327"/>
      <c r="O137" s="328"/>
      <c r="P137" s="25"/>
    </row>
    <row r="138" spans="2:16" ht="28.2">
      <c r="B138" s="24"/>
      <c r="C138" s="305" t="s">
        <v>60</v>
      </c>
      <c r="D138" s="306"/>
      <c r="E138" s="306"/>
      <c r="F138" s="306"/>
      <c r="G138" s="306"/>
      <c r="H138" s="306"/>
      <c r="I138" s="306"/>
      <c r="J138" s="105" t="s">
        <v>61</v>
      </c>
      <c r="K138" s="97" t="s">
        <v>62</v>
      </c>
      <c r="L138" s="98" t="s">
        <v>88</v>
      </c>
      <c r="M138" s="311" t="s">
        <v>63</v>
      </c>
      <c r="N138" s="312"/>
      <c r="O138" s="82" t="s">
        <v>55</v>
      </c>
      <c r="P138" s="25"/>
    </row>
    <row r="139" spans="2:16" ht="14.4">
      <c r="B139" s="24"/>
      <c r="C139" s="291" t="s">
        <v>135</v>
      </c>
      <c r="D139" s="292"/>
      <c r="E139" s="292"/>
      <c r="F139" s="292"/>
      <c r="G139" s="292"/>
      <c r="H139" s="292"/>
      <c r="I139" s="292"/>
      <c r="J139" s="99">
        <v>1.3</v>
      </c>
      <c r="K139" s="100">
        <v>15</v>
      </c>
      <c r="L139" s="440">
        <f>J139*K139</f>
        <v>19.5</v>
      </c>
      <c r="M139" s="309">
        <v>1823</v>
      </c>
      <c r="N139" s="310"/>
      <c r="O139" s="84">
        <f>L139*M139</f>
        <v>35548.5</v>
      </c>
      <c r="P139" s="25"/>
    </row>
    <row r="140" spans="2:16" ht="15" thickBot="1">
      <c r="B140" s="24"/>
      <c r="C140" s="301"/>
      <c r="D140" s="302"/>
      <c r="E140" s="302"/>
      <c r="F140" s="302"/>
      <c r="G140" s="302"/>
      <c r="H140" s="302"/>
      <c r="I140" s="302"/>
      <c r="J140" s="101"/>
      <c r="K140" s="102"/>
      <c r="L140" s="101"/>
      <c r="M140" s="303"/>
      <c r="N140" s="304"/>
      <c r="O140" s="103"/>
      <c r="P140" s="25"/>
    </row>
    <row r="141" spans="2:16" ht="15" thickBot="1">
      <c r="B141" s="24"/>
      <c r="C141" s="295" t="s">
        <v>56</v>
      </c>
      <c r="D141" s="296"/>
      <c r="E141" s="296"/>
      <c r="F141" s="296"/>
      <c r="G141" s="296"/>
      <c r="H141" s="296"/>
      <c r="I141" s="296"/>
      <c r="J141" s="296"/>
      <c r="K141" s="296"/>
      <c r="L141" s="296"/>
      <c r="M141" s="296"/>
      <c r="N141" s="297"/>
      <c r="O141" s="90">
        <f>SUM(O139:O140)</f>
        <v>35548.5</v>
      </c>
      <c r="P141" s="25"/>
    </row>
    <row r="142" spans="2:16">
      <c r="B142" s="24"/>
      <c r="C142" s="320" t="s">
        <v>64</v>
      </c>
      <c r="D142" s="321"/>
      <c r="E142" s="321"/>
      <c r="F142" s="321"/>
      <c r="G142" s="321"/>
      <c r="H142" s="321"/>
      <c r="I142" s="321"/>
      <c r="J142" s="321"/>
      <c r="K142" s="321"/>
      <c r="L142" s="321"/>
      <c r="M142" s="321"/>
      <c r="N142" s="321"/>
      <c r="O142" s="322"/>
      <c r="P142" s="25"/>
    </row>
    <row r="143" spans="2:16">
      <c r="B143" s="24"/>
      <c r="C143" s="323"/>
      <c r="D143" s="324"/>
      <c r="E143" s="324"/>
      <c r="F143" s="324"/>
      <c r="G143" s="324"/>
      <c r="H143" s="324"/>
      <c r="I143" s="324"/>
      <c r="J143" s="324"/>
      <c r="K143" s="324"/>
      <c r="L143" s="324"/>
      <c r="M143" s="324"/>
      <c r="N143" s="324"/>
      <c r="O143" s="325"/>
      <c r="P143" s="25"/>
    </row>
    <row r="144" spans="2:16" ht="14.4" thickBot="1">
      <c r="B144" s="24"/>
      <c r="C144" s="326"/>
      <c r="D144" s="327"/>
      <c r="E144" s="327"/>
      <c r="F144" s="327"/>
      <c r="G144" s="327"/>
      <c r="H144" s="327"/>
      <c r="I144" s="327"/>
      <c r="J144" s="327"/>
      <c r="K144" s="327"/>
      <c r="L144" s="327"/>
      <c r="M144" s="327"/>
      <c r="N144" s="327"/>
      <c r="O144" s="328"/>
      <c r="P144" s="25"/>
    </row>
    <row r="145" spans="2:18" ht="28.2">
      <c r="B145" s="24"/>
      <c r="C145" s="305" t="s">
        <v>65</v>
      </c>
      <c r="D145" s="306"/>
      <c r="E145" s="306"/>
      <c r="F145" s="306"/>
      <c r="G145" s="306"/>
      <c r="H145" s="306"/>
      <c r="I145" s="306"/>
      <c r="J145" s="81" t="s">
        <v>66</v>
      </c>
      <c r="K145" s="104" t="s">
        <v>67</v>
      </c>
      <c r="L145" s="105" t="s">
        <v>68</v>
      </c>
      <c r="M145" s="307" t="s">
        <v>54</v>
      </c>
      <c r="N145" s="308"/>
      <c r="O145" s="106" t="s">
        <v>55</v>
      </c>
      <c r="P145" s="25"/>
    </row>
    <row r="146" spans="2:18" ht="14.4">
      <c r="B146" s="24"/>
      <c r="C146" s="288" t="s">
        <v>136</v>
      </c>
      <c r="D146" s="403"/>
      <c r="E146" s="403"/>
      <c r="F146" s="403"/>
      <c r="G146" s="403"/>
      <c r="H146" s="403"/>
      <c r="I146" s="404"/>
      <c r="J146" s="109">
        <v>151745</v>
      </c>
      <c r="K146" s="413">
        <v>2</v>
      </c>
      <c r="L146" s="111">
        <f>J146*K146</f>
        <v>303490</v>
      </c>
      <c r="M146" s="313">
        <v>100</v>
      </c>
      <c r="N146" s="314"/>
      <c r="O146" s="112">
        <f>L146/M146</f>
        <v>3034.9</v>
      </c>
      <c r="P146" s="25"/>
    </row>
    <row r="147" spans="2:18" ht="14.4">
      <c r="B147" s="24"/>
      <c r="C147" s="107"/>
      <c r="D147" s="108"/>
      <c r="E147" s="108"/>
      <c r="F147" s="108"/>
      <c r="G147" s="108"/>
      <c r="H147" s="108"/>
      <c r="I147" s="108"/>
      <c r="J147" s="109"/>
      <c r="K147" s="110"/>
      <c r="L147" s="111"/>
      <c r="M147" s="445"/>
      <c r="N147" s="446"/>
      <c r="O147" s="112"/>
      <c r="P147" s="25"/>
    </row>
    <row r="148" spans="2:18" ht="14.4">
      <c r="B148" s="24"/>
      <c r="C148" s="107"/>
      <c r="D148" s="108"/>
      <c r="E148" s="108"/>
      <c r="F148" s="108"/>
      <c r="G148" s="108"/>
      <c r="H148" s="108"/>
      <c r="I148" s="108"/>
      <c r="J148" s="109"/>
      <c r="K148" s="110"/>
      <c r="L148" s="111"/>
      <c r="M148" s="309"/>
      <c r="N148" s="310"/>
      <c r="O148" s="112"/>
      <c r="P148" s="25"/>
    </row>
    <row r="149" spans="2:18" ht="15" thickBot="1">
      <c r="B149" s="24"/>
      <c r="C149" s="301"/>
      <c r="D149" s="302"/>
      <c r="E149" s="302"/>
      <c r="F149" s="302"/>
      <c r="G149" s="302"/>
      <c r="H149" s="302"/>
      <c r="I149" s="302"/>
      <c r="J149" s="101"/>
      <c r="K149" s="102"/>
      <c r="L149" s="101"/>
      <c r="M149" s="303"/>
      <c r="N149" s="304"/>
      <c r="O149" s="103"/>
      <c r="P149" s="25"/>
    </row>
    <row r="150" spans="2:18" ht="15" thickBot="1">
      <c r="B150" s="24"/>
      <c r="C150" s="295" t="s">
        <v>56</v>
      </c>
      <c r="D150" s="296"/>
      <c r="E150" s="296"/>
      <c r="F150" s="296"/>
      <c r="G150" s="296"/>
      <c r="H150" s="296"/>
      <c r="I150" s="296"/>
      <c r="J150" s="296"/>
      <c r="K150" s="296"/>
      <c r="L150" s="296"/>
      <c r="M150" s="296"/>
      <c r="N150" s="297"/>
      <c r="O150" s="96">
        <f>SUM(O146:O149)</f>
        <v>3034.9</v>
      </c>
      <c r="P150" s="25"/>
    </row>
    <row r="151" spans="2:18" ht="15" thickBot="1">
      <c r="B151" s="24"/>
      <c r="C151" s="76"/>
      <c r="D151" s="51"/>
      <c r="E151" s="51"/>
      <c r="F151" s="51"/>
      <c r="G151" s="51"/>
      <c r="H151" s="51"/>
      <c r="I151" s="51"/>
      <c r="J151" s="51"/>
      <c r="K151" s="51"/>
      <c r="L151" s="51"/>
      <c r="M151" s="51"/>
      <c r="N151" s="51"/>
      <c r="O151" s="77"/>
      <c r="P151" s="25"/>
    </row>
    <row r="152" spans="2:18" ht="15" thickBot="1">
      <c r="B152" s="24"/>
      <c r="C152" s="298" t="s">
        <v>69</v>
      </c>
      <c r="D152" s="299"/>
      <c r="E152" s="299"/>
      <c r="F152" s="299"/>
      <c r="G152" s="299"/>
      <c r="H152" s="299"/>
      <c r="I152" s="299"/>
      <c r="J152" s="299"/>
      <c r="K152" s="299"/>
      <c r="L152" s="299"/>
      <c r="M152" s="299"/>
      <c r="N152" s="300"/>
      <c r="O152" s="414">
        <f>SUM(O127+O134+O141+O150)</f>
        <v>134435.98000000001</v>
      </c>
      <c r="P152" s="25"/>
    </row>
    <row r="153" spans="2:18">
      <c r="B153" s="24"/>
      <c r="C153" s="320" t="s">
        <v>70</v>
      </c>
      <c r="D153" s="321"/>
      <c r="E153" s="321"/>
      <c r="F153" s="321"/>
      <c r="G153" s="321"/>
      <c r="H153" s="321"/>
      <c r="I153" s="321"/>
      <c r="J153" s="321"/>
      <c r="K153" s="321"/>
      <c r="L153" s="321"/>
      <c r="M153" s="321"/>
      <c r="N153" s="321"/>
      <c r="O153" s="322"/>
      <c r="P153" s="25"/>
    </row>
    <row r="154" spans="2:18">
      <c r="B154" s="24"/>
      <c r="C154" s="323"/>
      <c r="D154" s="324"/>
      <c r="E154" s="324"/>
      <c r="F154" s="324"/>
      <c r="G154" s="324"/>
      <c r="H154" s="324"/>
      <c r="I154" s="324"/>
      <c r="J154" s="324"/>
      <c r="K154" s="324"/>
      <c r="L154" s="324"/>
      <c r="M154" s="324"/>
      <c r="N154" s="324"/>
      <c r="O154" s="325"/>
      <c r="P154" s="25"/>
    </row>
    <row r="155" spans="2:18" ht="14.4" thickBot="1">
      <c r="B155" s="24"/>
      <c r="C155" s="326"/>
      <c r="D155" s="327"/>
      <c r="E155" s="327"/>
      <c r="F155" s="327"/>
      <c r="G155" s="327"/>
      <c r="H155" s="327"/>
      <c r="I155" s="327"/>
      <c r="J155" s="327"/>
      <c r="K155" s="327"/>
      <c r="L155" s="327"/>
      <c r="M155" s="327"/>
      <c r="N155" s="327"/>
      <c r="O155" s="328"/>
      <c r="P155" s="25"/>
    </row>
    <row r="156" spans="2:18" ht="14.4">
      <c r="B156" s="24"/>
      <c r="C156" s="305" t="s">
        <v>71</v>
      </c>
      <c r="D156" s="306"/>
      <c r="E156" s="306"/>
      <c r="F156" s="306"/>
      <c r="G156" s="306"/>
      <c r="H156" s="306"/>
      <c r="I156" s="306"/>
      <c r="J156" s="97"/>
      <c r="K156" s="114"/>
      <c r="L156" s="105" t="s">
        <v>72</v>
      </c>
      <c r="M156" s="307" t="s">
        <v>73</v>
      </c>
      <c r="N156" s="308"/>
      <c r="O156" s="106"/>
      <c r="P156" s="25"/>
    </row>
    <row r="157" spans="2:18" ht="14.4">
      <c r="B157" s="24"/>
      <c r="C157" s="291" t="s">
        <v>74</v>
      </c>
      <c r="D157" s="292"/>
      <c r="E157" s="292"/>
      <c r="F157" s="292"/>
      <c r="G157" s="292"/>
      <c r="H157" s="292"/>
      <c r="I157" s="292"/>
      <c r="J157" s="115"/>
      <c r="K157" s="116"/>
      <c r="L157" s="117">
        <v>0.26</v>
      </c>
      <c r="M157" s="293">
        <f>$O$152*L157</f>
        <v>34953.354800000001</v>
      </c>
      <c r="N157" s="294"/>
      <c r="O157" s="118">
        <f>M157</f>
        <v>34953.354800000001</v>
      </c>
      <c r="P157" s="25"/>
    </row>
    <row r="158" spans="2:18" ht="14.4">
      <c r="B158" s="24"/>
      <c r="C158" s="85" t="s">
        <v>75</v>
      </c>
      <c r="D158" s="86"/>
      <c r="E158" s="86"/>
      <c r="F158" s="86"/>
      <c r="G158" s="86"/>
      <c r="H158" s="86"/>
      <c r="I158" s="86"/>
      <c r="J158" s="115"/>
      <c r="K158" s="116"/>
      <c r="L158" s="117">
        <v>0.02</v>
      </c>
      <c r="M158" s="419">
        <f t="shared" ref="M158:M159" si="4">$O$152*L158</f>
        <v>2688.7196000000004</v>
      </c>
      <c r="N158" s="420"/>
      <c r="O158" s="118">
        <f t="shared" ref="O158:O159" si="5">M158</f>
        <v>2688.7196000000004</v>
      </c>
      <c r="P158" s="25"/>
    </row>
    <row r="159" spans="2:18" ht="15" thickBot="1">
      <c r="B159" s="24"/>
      <c r="C159" s="70" t="s">
        <v>76</v>
      </c>
      <c r="D159" s="71"/>
      <c r="E159" s="71"/>
      <c r="F159" s="71"/>
      <c r="G159" s="71"/>
      <c r="H159" s="71"/>
      <c r="I159" s="71"/>
      <c r="J159" s="119"/>
      <c r="K159" s="120"/>
      <c r="L159" s="117">
        <v>0.02</v>
      </c>
      <c r="M159" s="293">
        <f t="shared" si="4"/>
        <v>2688.7196000000004</v>
      </c>
      <c r="N159" s="294"/>
      <c r="O159" s="118">
        <f t="shared" si="5"/>
        <v>2688.7196000000004</v>
      </c>
      <c r="P159" s="25"/>
    </row>
    <row r="160" spans="2:18" ht="15" thickBot="1">
      <c r="B160" s="24"/>
      <c r="C160" s="295" t="s">
        <v>56</v>
      </c>
      <c r="D160" s="296"/>
      <c r="E160" s="296"/>
      <c r="F160" s="296"/>
      <c r="G160" s="296"/>
      <c r="H160" s="296"/>
      <c r="I160" s="296"/>
      <c r="J160" s="296"/>
      <c r="K160" s="296"/>
      <c r="L160" s="296"/>
      <c r="M160" s="296"/>
      <c r="N160" s="297"/>
      <c r="O160" s="121">
        <f>SUM(O157:O159)</f>
        <v>40330.793999999994</v>
      </c>
      <c r="P160" s="25"/>
      <c r="R160" s="400"/>
    </row>
    <row r="161" spans="2:18" ht="15" thickBot="1">
      <c r="B161" s="24"/>
      <c r="C161" s="76"/>
      <c r="D161" s="51"/>
      <c r="E161" s="51"/>
      <c r="F161" s="51"/>
      <c r="G161" s="51"/>
      <c r="H161" s="51"/>
      <c r="I161" s="51"/>
      <c r="J161" s="51"/>
      <c r="K161" s="51"/>
      <c r="L161" s="51"/>
      <c r="M161" s="51"/>
      <c r="N161" s="51"/>
      <c r="O161" s="77">
        <v>0.03</v>
      </c>
      <c r="P161" s="25"/>
      <c r="R161" s="443"/>
    </row>
    <row r="162" spans="2:18" ht="15" thickBot="1">
      <c r="B162" s="24"/>
      <c r="C162" s="298" t="s">
        <v>77</v>
      </c>
      <c r="D162" s="299"/>
      <c r="E162" s="299"/>
      <c r="F162" s="299"/>
      <c r="G162" s="299"/>
      <c r="H162" s="299"/>
      <c r="I162" s="299"/>
      <c r="J162" s="299"/>
      <c r="K162" s="299"/>
      <c r="L162" s="299"/>
      <c r="M162" s="299"/>
      <c r="N162" s="300"/>
      <c r="O162" s="122">
        <f>SUM(O152+O160+O161)</f>
        <v>174766.804</v>
      </c>
      <c r="P162" s="25"/>
    </row>
    <row r="163" spans="2:18" ht="15" thickBot="1">
      <c r="B163" s="24"/>
      <c r="C163" s="76"/>
      <c r="D163" s="415"/>
      <c r="E163" s="415"/>
      <c r="F163" s="415"/>
      <c r="G163" s="415"/>
      <c r="H163" s="415"/>
      <c r="I163" s="415"/>
      <c r="J163" s="415"/>
      <c r="K163" s="415"/>
      <c r="L163" s="415"/>
      <c r="M163" s="415"/>
      <c r="N163" s="415"/>
      <c r="O163" s="77"/>
      <c r="P163" s="25"/>
    </row>
    <row r="164" spans="2:18">
      <c r="B164" s="24"/>
      <c r="C164" s="78" t="s">
        <v>48</v>
      </c>
      <c r="D164" s="341" t="s">
        <v>6</v>
      </c>
      <c r="E164" s="342"/>
      <c r="F164" s="342"/>
      <c r="G164" s="342"/>
      <c r="H164" s="342"/>
      <c r="I164" s="342"/>
      <c r="J164" s="342"/>
      <c r="K164" s="342"/>
      <c r="L164" s="343"/>
      <c r="M164" s="359" t="s">
        <v>49</v>
      </c>
      <c r="N164" s="360"/>
      <c r="O164" s="78" t="s">
        <v>8</v>
      </c>
      <c r="P164" s="25"/>
    </row>
    <row r="165" spans="2:18" ht="27.6" customHeight="1" thickBot="1">
      <c r="B165" s="24"/>
      <c r="C165" s="79">
        <v>3.4</v>
      </c>
      <c r="D165" s="416" t="s">
        <v>141</v>
      </c>
      <c r="E165" s="417"/>
      <c r="F165" s="417"/>
      <c r="G165" s="417"/>
      <c r="H165" s="417"/>
      <c r="I165" s="417"/>
      <c r="J165" s="417"/>
      <c r="K165" s="417"/>
      <c r="L165" s="418"/>
      <c r="M165" s="317" t="s">
        <v>115</v>
      </c>
      <c r="N165" s="319"/>
      <c r="O165" s="479">
        <f>'PRESUPUESTO OFICIAL (Entidad)'!I18</f>
        <v>24.139749999999999</v>
      </c>
      <c r="P165" s="25"/>
    </row>
    <row r="166" spans="2:18">
      <c r="B166" s="24"/>
      <c r="C166" s="320" t="s">
        <v>121</v>
      </c>
      <c r="D166" s="321"/>
      <c r="E166" s="321"/>
      <c r="F166" s="321"/>
      <c r="G166" s="321"/>
      <c r="H166" s="321"/>
      <c r="I166" s="321"/>
      <c r="J166" s="321"/>
      <c r="K166" s="321"/>
      <c r="L166" s="321"/>
      <c r="M166" s="321"/>
      <c r="N166" s="321"/>
      <c r="O166" s="322"/>
      <c r="P166" s="25"/>
    </row>
    <row r="167" spans="2:18">
      <c r="B167" s="24"/>
      <c r="C167" s="323"/>
      <c r="D167" s="447"/>
      <c r="E167" s="447"/>
      <c r="F167" s="447"/>
      <c r="G167" s="447"/>
      <c r="H167" s="447"/>
      <c r="I167" s="447"/>
      <c r="J167" s="447"/>
      <c r="K167" s="447"/>
      <c r="L167" s="447"/>
      <c r="M167" s="447"/>
      <c r="N167" s="447"/>
      <c r="O167" s="325"/>
      <c r="P167" s="25"/>
    </row>
    <row r="168" spans="2:18" ht="14.4" thickBot="1">
      <c r="B168" s="24"/>
      <c r="C168" s="326"/>
      <c r="D168" s="327"/>
      <c r="E168" s="327"/>
      <c r="F168" s="327"/>
      <c r="G168" s="327"/>
      <c r="H168" s="327"/>
      <c r="I168" s="327"/>
      <c r="J168" s="327"/>
      <c r="K168" s="327"/>
      <c r="L168" s="327"/>
      <c r="M168" s="327"/>
      <c r="N168" s="327"/>
      <c r="O168" s="328"/>
      <c r="P168" s="25"/>
    </row>
    <row r="169" spans="2:18" ht="14.4">
      <c r="B169" s="24"/>
      <c r="C169" s="457" t="s">
        <v>6</v>
      </c>
      <c r="D169" s="458"/>
      <c r="E169" s="458"/>
      <c r="F169" s="458"/>
      <c r="G169" s="459"/>
      <c r="H169" s="460" t="s">
        <v>51</v>
      </c>
      <c r="I169" s="459"/>
      <c r="J169" s="460" t="s">
        <v>52</v>
      </c>
      <c r="K169" s="459"/>
      <c r="L169" s="461" t="s">
        <v>53</v>
      </c>
      <c r="M169" s="460" t="s">
        <v>54</v>
      </c>
      <c r="N169" s="459"/>
      <c r="O169" s="462" t="s">
        <v>55</v>
      </c>
      <c r="P169" s="25"/>
    </row>
    <row r="170" spans="2:18" ht="24.6" customHeight="1">
      <c r="B170" s="24"/>
      <c r="C170" s="456" t="s">
        <v>137</v>
      </c>
      <c r="D170" s="456"/>
      <c r="E170" s="456"/>
      <c r="F170" s="456"/>
      <c r="G170" s="456"/>
      <c r="H170" s="464"/>
      <c r="I170" s="464"/>
      <c r="J170" s="464"/>
      <c r="K170" s="464"/>
      <c r="L170" s="465">
        <v>93265</v>
      </c>
      <c r="M170" s="466">
        <v>2</v>
      </c>
      <c r="N170" s="466"/>
      <c r="O170" s="467">
        <f>L170/M170</f>
        <v>46632.5</v>
      </c>
      <c r="P170" s="25"/>
    </row>
    <row r="171" spans="2:18" ht="21" customHeight="1">
      <c r="B171" s="24"/>
      <c r="C171" s="456" t="s">
        <v>116</v>
      </c>
      <c r="D171" s="456"/>
      <c r="E171" s="456"/>
      <c r="F171" s="456"/>
      <c r="G171" s="456"/>
      <c r="H171" s="468"/>
      <c r="I171" s="468"/>
      <c r="J171" s="468"/>
      <c r="K171" s="468"/>
      <c r="L171" s="465">
        <v>155951</v>
      </c>
      <c r="M171" s="466">
        <v>3</v>
      </c>
      <c r="N171" s="466"/>
      <c r="O171" s="467">
        <f>L171/M171</f>
        <v>51983.666666666664</v>
      </c>
      <c r="P171" s="25"/>
    </row>
    <row r="172" spans="2:18" ht="19.8" customHeight="1">
      <c r="B172" s="24"/>
      <c r="C172" s="456" t="s">
        <v>117</v>
      </c>
      <c r="D172" s="456"/>
      <c r="E172" s="456"/>
      <c r="F172" s="456"/>
      <c r="G172" s="456"/>
      <c r="H172" s="468"/>
      <c r="I172" s="468"/>
      <c r="J172" s="468"/>
      <c r="K172" s="468"/>
      <c r="L172" s="465">
        <v>17588</v>
      </c>
      <c r="M172" s="466">
        <v>3</v>
      </c>
      <c r="N172" s="466"/>
      <c r="O172" s="467">
        <f>L172/M172</f>
        <v>5862.666666666667</v>
      </c>
      <c r="P172" s="25"/>
    </row>
    <row r="173" spans="2:18" ht="26.4" customHeight="1">
      <c r="B173" s="24"/>
      <c r="C173" s="456" t="s">
        <v>138</v>
      </c>
      <c r="D173" s="456"/>
      <c r="E173" s="456"/>
      <c r="F173" s="456"/>
      <c r="G173" s="456"/>
      <c r="H173" s="468"/>
      <c r="I173" s="468"/>
      <c r="J173" s="468"/>
      <c r="K173" s="468"/>
      <c r="L173" s="465">
        <v>185713</v>
      </c>
      <c r="M173" s="466">
        <v>3</v>
      </c>
      <c r="N173" s="466"/>
      <c r="O173" s="467">
        <f t="shared" ref="O173:O174" si="6">L173/M173</f>
        <v>61904.333333333336</v>
      </c>
      <c r="P173" s="25"/>
    </row>
    <row r="174" spans="2:18" ht="21" customHeight="1">
      <c r="B174" s="24"/>
      <c r="C174" s="456" t="s">
        <v>122</v>
      </c>
      <c r="D174" s="456"/>
      <c r="E174" s="456"/>
      <c r="F174" s="456"/>
      <c r="G174" s="456"/>
      <c r="H174" s="468"/>
      <c r="I174" s="468"/>
      <c r="J174" s="468"/>
      <c r="K174" s="468"/>
      <c r="L174" s="465">
        <v>1186.72</v>
      </c>
      <c r="M174" s="466">
        <v>7</v>
      </c>
      <c r="N174" s="466"/>
      <c r="O174" s="467">
        <f t="shared" si="6"/>
        <v>169.53142857142856</v>
      </c>
      <c r="P174" s="25"/>
    </row>
    <row r="175" spans="2:18" ht="21.6" customHeight="1" thickBot="1">
      <c r="B175" s="24"/>
      <c r="C175" s="450" t="s">
        <v>56</v>
      </c>
      <c r="D175" s="441"/>
      <c r="E175" s="441"/>
      <c r="F175" s="441"/>
      <c r="G175" s="441"/>
      <c r="H175" s="441"/>
      <c r="I175" s="441"/>
      <c r="J175" s="441"/>
      <c r="K175" s="441"/>
      <c r="L175" s="441"/>
      <c r="M175" s="441"/>
      <c r="N175" s="451"/>
      <c r="O175" s="463">
        <f>SUM(O170:O174)</f>
        <v>166552.6980952381</v>
      </c>
      <c r="P175" s="25"/>
    </row>
    <row r="176" spans="2:18">
      <c r="B176" s="24"/>
      <c r="C176" s="320" t="s">
        <v>57</v>
      </c>
      <c r="D176" s="321"/>
      <c r="E176" s="321"/>
      <c r="F176" s="321"/>
      <c r="G176" s="321"/>
      <c r="H176" s="321"/>
      <c r="I176" s="321"/>
      <c r="J176" s="321"/>
      <c r="K176" s="321"/>
      <c r="L176" s="321"/>
      <c r="M176" s="321"/>
      <c r="N176" s="321"/>
      <c r="O176" s="322"/>
      <c r="P176" s="25"/>
    </row>
    <row r="177" spans="2:16">
      <c r="B177" s="24"/>
      <c r="C177" s="323"/>
      <c r="D177" s="447"/>
      <c r="E177" s="447"/>
      <c r="F177" s="447"/>
      <c r="G177" s="447"/>
      <c r="H177" s="447"/>
      <c r="I177" s="447"/>
      <c r="J177" s="447"/>
      <c r="K177" s="447"/>
      <c r="L177" s="447"/>
      <c r="M177" s="447"/>
      <c r="N177" s="447"/>
      <c r="O177" s="325"/>
      <c r="P177" s="25"/>
    </row>
    <row r="178" spans="2:16" ht="14.4" thickBot="1">
      <c r="B178" s="24"/>
      <c r="C178" s="326"/>
      <c r="D178" s="327"/>
      <c r="E178" s="327"/>
      <c r="F178" s="327"/>
      <c r="G178" s="327"/>
      <c r="H178" s="327"/>
      <c r="I178" s="327"/>
      <c r="J178" s="327"/>
      <c r="K178" s="327"/>
      <c r="L178" s="327"/>
      <c r="M178" s="327"/>
      <c r="N178" s="327"/>
      <c r="O178" s="328"/>
      <c r="P178" s="25"/>
    </row>
    <row r="179" spans="2:16" ht="14.4">
      <c r="B179" s="24"/>
      <c r="C179" s="305" t="s">
        <v>6</v>
      </c>
      <c r="D179" s="306"/>
      <c r="E179" s="306"/>
      <c r="F179" s="306"/>
      <c r="G179" s="306"/>
      <c r="H179" s="306"/>
      <c r="I179" s="306"/>
      <c r="J179" s="312"/>
      <c r="K179" s="91" t="s">
        <v>49</v>
      </c>
      <c r="L179" s="81" t="s">
        <v>8</v>
      </c>
      <c r="M179" s="311" t="s">
        <v>58</v>
      </c>
      <c r="N179" s="312"/>
      <c r="O179" s="82" t="s">
        <v>55</v>
      </c>
      <c r="P179" s="25"/>
    </row>
    <row r="180" spans="2:16" ht="14.4">
      <c r="B180" s="24"/>
      <c r="C180" s="291" t="s">
        <v>119</v>
      </c>
      <c r="D180" s="449"/>
      <c r="E180" s="449"/>
      <c r="F180" s="449"/>
      <c r="G180" s="449"/>
      <c r="H180" s="449"/>
      <c r="I180" s="449"/>
      <c r="J180" s="448"/>
      <c r="K180" s="92"/>
      <c r="L180" s="93"/>
      <c r="M180" s="452"/>
      <c r="N180" s="453"/>
      <c r="O180" s="84">
        <f>L180*M180</f>
        <v>0</v>
      </c>
      <c r="P180" s="25"/>
    </row>
    <row r="181" spans="2:16" ht="15" thickBot="1">
      <c r="B181" s="24"/>
      <c r="C181" s="301"/>
      <c r="D181" s="302"/>
      <c r="E181" s="302"/>
      <c r="F181" s="302"/>
      <c r="G181" s="302"/>
      <c r="H181" s="302"/>
      <c r="I181" s="302"/>
      <c r="J181" s="329"/>
      <c r="K181" s="86"/>
      <c r="L181" s="94"/>
      <c r="M181" s="303"/>
      <c r="N181" s="304"/>
      <c r="O181" s="95"/>
      <c r="P181" s="25"/>
    </row>
    <row r="182" spans="2:16" ht="15" thickBot="1">
      <c r="B182" s="24"/>
      <c r="C182" s="295" t="s">
        <v>56</v>
      </c>
      <c r="D182" s="296"/>
      <c r="E182" s="296"/>
      <c r="F182" s="296"/>
      <c r="G182" s="296"/>
      <c r="H182" s="296"/>
      <c r="I182" s="296"/>
      <c r="J182" s="296"/>
      <c r="K182" s="296"/>
      <c r="L182" s="296"/>
      <c r="M182" s="296"/>
      <c r="N182" s="297"/>
      <c r="O182" s="96">
        <f>SUM(O180:O181)</f>
        <v>0</v>
      </c>
      <c r="P182" s="25"/>
    </row>
    <row r="183" spans="2:16">
      <c r="B183" s="24"/>
      <c r="C183" s="320" t="s">
        <v>59</v>
      </c>
      <c r="D183" s="321"/>
      <c r="E183" s="321"/>
      <c r="F183" s="321"/>
      <c r="G183" s="321"/>
      <c r="H183" s="321"/>
      <c r="I183" s="321"/>
      <c r="J183" s="321"/>
      <c r="K183" s="321"/>
      <c r="L183" s="321"/>
      <c r="M183" s="321"/>
      <c r="N183" s="321"/>
      <c r="O183" s="322"/>
      <c r="P183" s="25"/>
    </row>
    <row r="184" spans="2:16">
      <c r="B184" s="24"/>
      <c r="C184" s="323"/>
      <c r="D184" s="447"/>
      <c r="E184" s="447"/>
      <c r="F184" s="447"/>
      <c r="G184" s="447"/>
      <c r="H184" s="447"/>
      <c r="I184" s="447"/>
      <c r="J184" s="447"/>
      <c r="K184" s="447"/>
      <c r="L184" s="447"/>
      <c r="M184" s="447"/>
      <c r="N184" s="447"/>
      <c r="O184" s="325"/>
      <c r="P184" s="25"/>
    </row>
    <row r="185" spans="2:16" ht="14.4" thickBot="1">
      <c r="B185" s="24"/>
      <c r="C185" s="326"/>
      <c r="D185" s="327"/>
      <c r="E185" s="327"/>
      <c r="F185" s="327"/>
      <c r="G185" s="327"/>
      <c r="H185" s="327"/>
      <c r="I185" s="327"/>
      <c r="J185" s="327"/>
      <c r="K185" s="327"/>
      <c r="L185" s="327"/>
      <c r="M185" s="327"/>
      <c r="N185" s="327"/>
      <c r="O185" s="328"/>
      <c r="P185" s="25"/>
    </row>
    <row r="186" spans="2:16" ht="28.2">
      <c r="B186" s="24"/>
      <c r="C186" s="305" t="s">
        <v>60</v>
      </c>
      <c r="D186" s="306"/>
      <c r="E186" s="306"/>
      <c r="F186" s="306"/>
      <c r="G186" s="306"/>
      <c r="H186" s="306"/>
      <c r="I186" s="312"/>
      <c r="J186" s="105" t="s">
        <v>61</v>
      </c>
      <c r="K186" s="97" t="s">
        <v>62</v>
      </c>
      <c r="L186" s="98" t="s">
        <v>88</v>
      </c>
      <c r="M186" s="311" t="s">
        <v>63</v>
      </c>
      <c r="N186" s="312"/>
      <c r="O186" s="82" t="s">
        <v>55</v>
      </c>
      <c r="P186" s="25"/>
    </row>
    <row r="187" spans="2:16" ht="14.4">
      <c r="B187" s="24"/>
      <c r="C187" s="291" t="s">
        <v>119</v>
      </c>
      <c r="D187" s="449"/>
      <c r="E187" s="449"/>
      <c r="F187" s="449"/>
      <c r="G187" s="449"/>
      <c r="H187" s="449"/>
      <c r="I187" s="448"/>
      <c r="J187" s="99">
        <v>1.3</v>
      </c>
      <c r="K187" s="100">
        <v>5</v>
      </c>
      <c r="L187" s="440">
        <f>J187*K187</f>
        <v>6.5</v>
      </c>
      <c r="M187" s="411">
        <v>1823</v>
      </c>
      <c r="N187" s="412"/>
      <c r="O187" s="84">
        <f>L187*M187</f>
        <v>11849.5</v>
      </c>
      <c r="P187" s="25"/>
    </row>
    <row r="188" spans="2:16" ht="15" thickBot="1">
      <c r="B188" s="24"/>
      <c r="C188" s="301"/>
      <c r="D188" s="302"/>
      <c r="E188" s="302"/>
      <c r="F188" s="302"/>
      <c r="G188" s="302"/>
      <c r="H188" s="302"/>
      <c r="I188" s="329"/>
      <c r="J188" s="101"/>
      <c r="K188" s="102"/>
      <c r="L188" s="101"/>
      <c r="M188" s="303"/>
      <c r="N188" s="304"/>
      <c r="O188" s="103"/>
      <c r="P188" s="25"/>
    </row>
    <row r="189" spans="2:16" ht="15" thickBot="1">
      <c r="B189" s="24"/>
      <c r="C189" s="295" t="s">
        <v>56</v>
      </c>
      <c r="D189" s="296"/>
      <c r="E189" s="296"/>
      <c r="F189" s="296"/>
      <c r="G189" s="296"/>
      <c r="H189" s="296"/>
      <c r="I189" s="296"/>
      <c r="J189" s="296"/>
      <c r="K189" s="296"/>
      <c r="L189" s="296"/>
      <c r="M189" s="296"/>
      <c r="N189" s="297"/>
      <c r="O189" s="90">
        <f>SUM(O187:O188)</f>
        <v>11849.5</v>
      </c>
      <c r="P189" s="25"/>
    </row>
    <row r="190" spans="2:16">
      <c r="B190" s="24"/>
      <c r="C190" s="320" t="s">
        <v>64</v>
      </c>
      <c r="D190" s="321"/>
      <c r="E190" s="321"/>
      <c r="F190" s="321"/>
      <c r="G190" s="321"/>
      <c r="H190" s="321"/>
      <c r="I190" s="321"/>
      <c r="J190" s="321"/>
      <c r="K190" s="321"/>
      <c r="L190" s="321"/>
      <c r="M190" s="321"/>
      <c r="N190" s="321"/>
      <c r="O190" s="322"/>
      <c r="P190" s="25"/>
    </row>
    <row r="191" spans="2:16">
      <c r="B191" s="24"/>
      <c r="C191" s="323"/>
      <c r="D191" s="447"/>
      <c r="E191" s="447"/>
      <c r="F191" s="447"/>
      <c r="G191" s="447"/>
      <c r="H191" s="447"/>
      <c r="I191" s="447"/>
      <c r="J191" s="447"/>
      <c r="K191" s="447"/>
      <c r="L191" s="447"/>
      <c r="M191" s="447"/>
      <c r="N191" s="447"/>
      <c r="O191" s="325"/>
      <c r="P191" s="25"/>
    </row>
    <row r="192" spans="2:16" ht="14.4" thickBot="1">
      <c r="B192" s="24"/>
      <c r="C192" s="326"/>
      <c r="D192" s="327"/>
      <c r="E192" s="327"/>
      <c r="F192" s="327"/>
      <c r="G192" s="327"/>
      <c r="H192" s="327"/>
      <c r="I192" s="327"/>
      <c r="J192" s="327"/>
      <c r="K192" s="327"/>
      <c r="L192" s="327"/>
      <c r="M192" s="327"/>
      <c r="N192" s="327"/>
      <c r="O192" s="328"/>
      <c r="P192" s="25"/>
    </row>
    <row r="193" spans="2:19" ht="28.2">
      <c r="B193" s="24"/>
      <c r="C193" s="305" t="s">
        <v>65</v>
      </c>
      <c r="D193" s="306"/>
      <c r="E193" s="306"/>
      <c r="F193" s="306"/>
      <c r="G193" s="306"/>
      <c r="H193" s="306"/>
      <c r="I193" s="312"/>
      <c r="J193" s="81" t="s">
        <v>66</v>
      </c>
      <c r="K193" s="104" t="s">
        <v>67</v>
      </c>
      <c r="L193" s="105" t="s">
        <v>68</v>
      </c>
      <c r="M193" s="307" t="s">
        <v>54</v>
      </c>
      <c r="N193" s="308"/>
      <c r="O193" s="106" t="s">
        <v>55</v>
      </c>
      <c r="P193" s="25"/>
    </row>
    <row r="194" spans="2:19" ht="14.4">
      <c r="B194" s="24"/>
      <c r="C194" s="288" t="s">
        <v>139</v>
      </c>
      <c r="D194" s="403"/>
      <c r="E194" s="403"/>
      <c r="F194" s="403"/>
      <c r="G194" s="403"/>
      <c r="H194" s="403"/>
      <c r="I194" s="404"/>
      <c r="J194" s="109">
        <v>455235</v>
      </c>
      <c r="K194" s="413">
        <v>2</v>
      </c>
      <c r="L194" s="111">
        <f>J194*K194</f>
        <v>910470</v>
      </c>
      <c r="M194" s="445">
        <v>48</v>
      </c>
      <c r="N194" s="446"/>
      <c r="O194" s="112">
        <f>L194/M194</f>
        <v>18968.125</v>
      </c>
      <c r="P194" s="25"/>
    </row>
    <row r="195" spans="2:19" ht="14.4">
      <c r="B195" s="24"/>
      <c r="C195" s="288" t="s">
        <v>140</v>
      </c>
      <c r="D195" s="403"/>
      <c r="E195" s="403"/>
      <c r="F195" s="403"/>
      <c r="G195" s="403"/>
      <c r="H195" s="403"/>
      <c r="I195" s="404"/>
      <c r="J195" s="109">
        <v>114392</v>
      </c>
      <c r="K195" s="413">
        <v>2</v>
      </c>
      <c r="L195" s="111">
        <f>J195*K195</f>
        <v>228784</v>
      </c>
      <c r="M195" s="445">
        <v>48</v>
      </c>
      <c r="N195" s="446"/>
      <c r="O195" s="112">
        <f>L195/M195</f>
        <v>4766.333333333333</v>
      </c>
      <c r="P195" s="25"/>
    </row>
    <row r="196" spans="2:19" ht="14.4">
      <c r="B196" s="24"/>
      <c r="C196" s="107"/>
      <c r="D196" s="108"/>
      <c r="E196" s="108"/>
      <c r="F196" s="108"/>
      <c r="G196" s="108"/>
      <c r="H196" s="108"/>
      <c r="I196" s="108"/>
      <c r="J196" s="109"/>
      <c r="K196" s="110"/>
      <c r="L196" s="111"/>
      <c r="M196" s="411"/>
      <c r="N196" s="412"/>
      <c r="O196" s="112"/>
      <c r="P196" s="25"/>
    </row>
    <row r="197" spans="2:19" ht="15" thickBot="1">
      <c r="B197" s="24"/>
      <c r="C197" s="301"/>
      <c r="D197" s="302"/>
      <c r="E197" s="302"/>
      <c r="F197" s="302"/>
      <c r="G197" s="302"/>
      <c r="H197" s="302"/>
      <c r="I197" s="329"/>
      <c r="J197" s="101"/>
      <c r="K197" s="102"/>
      <c r="L197" s="101"/>
      <c r="M197" s="303"/>
      <c r="N197" s="304"/>
      <c r="O197" s="103"/>
      <c r="P197" s="25"/>
    </row>
    <row r="198" spans="2:19" ht="15" thickBot="1">
      <c r="B198" s="24"/>
      <c r="C198" s="295" t="s">
        <v>56</v>
      </c>
      <c r="D198" s="296"/>
      <c r="E198" s="296"/>
      <c r="F198" s="296"/>
      <c r="G198" s="296"/>
      <c r="H198" s="296"/>
      <c r="I198" s="296"/>
      <c r="J198" s="296"/>
      <c r="K198" s="296"/>
      <c r="L198" s="296"/>
      <c r="M198" s="296"/>
      <c r="N198" s="297"/>
      <c r="O198" s="96">
        <f>SUM(O194:O197)</f>
        <v>23734.458333333332</v>
      </c>
      <c r="P198" s="25"/>
    </row>
    <row r="199" spans="2:19" ht="15" thickBot="1">
      <c r="B199" s="24"/>
      <c r="C199" s="76"/>
      <c r="D199" s="51"/>
      <c r="E199" s="51"/>
      <c r="F199" s="51"/>
      <c r="G199" s="51"/>
      <c r="H199" s="51"/>
      <c r="I199" s="51"/>
      <c r="J199" s="51"/>
      <c r="K199" s="51"/>
      <c r="L199" s="51"/>
      <c r="M199" s="51"/>
      <c r="N199" s="51"/>
      <c r="O199" s="77"/>
      <c r="P199" s="25"/>
    </row>
    <row r="200" spans="2:19" ht="15" thickBot="1">
      <c r="B200" s="24"/>
      <c r="C200" s="298" t="s">
        <v>69</v>
      </c>
      <c r="D200" s="299"/>
      <c r="E200" s="299"/>
      <c r="F200" s="299"/>
      <c r="G200" s="299"/>
      <c r="H200" s="299"/>
      <c r="I200" s="299"/>
      <c r="J200" s="299"/>
      <c r="K200" s="299"/>
      <c r="L200" s="299"/>
      <c r="M200" s="299"/>
      <c r="N200" s="300"/>
      <c r="O200" s="414">
        <f>SUM(O175+O182+O189+O198)</f>
        <v>202136.65642857144</v>
      </c>
      <c r="P200" s="25"/>
      <c r="S200" s="400"/>
    </row>
    <row r="201" spans="2:19">
      <c r="B201" s="24"/>
      <c r="C201" s="320" t="s">
        <v>70</v>
      </c>
      <c r="D201" s="321"/>
      <c r="E201" s="321"/>
      <c r="F201" s="321"/>
      <c r="G201" s="321"/>
      <c r="H201" s="321"/>
      <c r="I201" s="321"/>
      <c r="J201" s="321"/>
      <c r="K201" s="321"/>
      <c r="L201" s="321"/>
      <c r="M201" s="321"/>
      <c r="N201" s="321"/>
      <c r="O201" s="322"/>
      <c r="P201" s="25"/>
    </row>
    <row r="202" spans="2:19">
      <c r="B202" s="24"/>
      <c r="C202" s="323"/>
      <c r="D202" s="447"/>
      <c r="E202" s="447"/>
      <c r="F202" s="447"/>
      <c r="G202" s="447"/>
      <c r="H202" s="447"/>
      <c r="I202" s="447"/>
      <c r="J202" s="447"/>
      <c r="K202" s="447"/>
      <c r="L202" s="447"/>
      <c r="M202" s="447"/>
      <c r="N202" s="447"/>
      <c r="O202" s="325"/>
      <c r="P202" s="25"/>
    </row>
    <row r="203" spans="2:19" ht="14.4" thickBot="1">
      <c r="B203" s="24"/>
      <c r="C203" s="326"/>
      <c r="D203" s="327"/>
      <c r="E203" s="327"/>
      <c r="F203" s="327"/>
      <c r="G203" s="327"/>
      <c r="H203" s="327"/>
      <c r="I203" s="327"/>
      <c r="J203" s="327"/>
      <c r="K203" s="327"/>
      <c r="L203" s="327"/>
      <c r="M203" s="327"/>
      <c r="N203" s="327"/>
      <c r="O203" s="328"/>
      <c r="P203" s="25"/>
    </row>
    <row r="204" spans="2:19" ht="14.4" customHeight="1">
      <c r="B204" s="24"/>
      <c r="C204" s="305" t="s">
        <v>71</v>
      </c>
      <c r="D204" s="306"/>
      <c r="E204" s="306"/>
      <c r="F204" s="306"/>
      <c r="G204" s="306"/>
      <c r="H204" s="306"/>
      <c r="I204" s="306"/>
      <c r="J204" s="97"/>
      <c r="K204" s="114"/>
      <c r="L204" s="105" t="s">
        <v>72</v>
      </c>
      <c r="M204" s="307" t="s">
        <v>73</v>
      </c>
      <c r="N204" s="308"/>
      <c r="O204" s="106"/>
      <c r="P204" s="25"/>
    </row>
    <row r="205" spans="2:19" ht="14.4">
      <c r="B205" s="24"/>
      <c r="C205" s="291" t="s">
        <v>74</v>
      </c>
      <c r="D205" s="449"/>
      <c r="E205" s="449"/>
      <c r="F205" s="449"/>
      <c r="G205" s="449"/>
      <c r="H205" s="449"/>
      <c r="I205" s="449"/>
      <c r="J205" s="115"/>
      <c r="K205" s="116"/>
      <c r="L205" s="117">
        <v>0.26</v>
      </c>
      <c r="M205" s="454">
        <f>$O$200*L205</f>
        <v>52555.530671428576</v>
      </c>
      <c r="N205" s="455"/>
      <c r="O205" s="118">
        <f>M205</f>
        <v>52555.530671428576</v>
      </c>
      <c r="P205" s="25"/>
    </row>
    <row r="206" spans="2:19" ht="14.4">
      <c r="B206" s="24"/>
      <c r="C206" s="85" t="s">
        <v>75</v>
      </c>
      <c r="D206" s="86"/>
      <c r="E206" s="86"/>
      <c r="F206" s="86"/>
      <c r="G206" s="86"/>
      <c r="H206" s="86"/>
      <c r="I206" s="86"/>
      <c r="J206" s="115"/>
      <c r="K206" s="116"/>
      <c r="L206" s="117">
        <v>0.02</v>
      </c>
      <c r="M206" s="454">
        <f t="shared" ref="M206:M207" si="7">$O$200*L206</f>
        <v>4042.733128571429</v>
      </c>
      <c r="N206" s="455"/>
      <c r="O206" s="118">
        <f t="shared" ref="O206:O207" si="8">M206</f>
        <v>4042.733128571429</v>
      </c>
      <c r="P206" s="25"/>
    </row>
    <row r="207" spans="2:19" ht="15" thickBot="1">
      <c r="B207" s="24"/>
      <c r="C207" s="70" t="s">
        <v>76</v>
      </c>
      <c r="D207" s="71"/>
      <c r="E207" s="71"/>
      <c r="F207" s="71"/>
      <c r="G207" s="71"/>
      <c r="H207" s="71"/>
      <c r="I207" s="71"/>
      <c r="J207" s="119"/>
      <c r="K207" s="120"/>
      <c r="L207" s="117">
        <v>0.02</v>
      </c>
      <c r="M207" s="454">
        <f t="shared" si="7"/>
        <v>4042.733128571429</v>
      </c>
      <c r="N207" s="455"/>
      <c r="O207" s="118">
        <f t="shared" si="8"/>
        <v>4042.733128571429</v>
      </c>
      <c r="P207" s="25"/>
    </row>
    <row r="208" spans="2:19" ht="15" thickBot="1">
      <c r="B208" s="24"/>
      <c r="C208" s="295" t="s">
        <v>56</v>
      </c>
      <c r="D208" s="296"/>
      <c r="E208" s="296"/>
      <c r="F208" s="296"/>
      <c r="G208" s="296"/>
      <c r="H208" s="296"/>
      <c r="I208" s="296"/>
      <c r="J208" s="296"/>
      <c r="K208" s="296"/>
      <c r="L208" s="296"/>
      <c r="M208" s="296"/>
      <c r="N208" s="297"/>
      <c r="O208" s="121">
        <f>SUM(O205:O207)</f>
        <v>60640.99692857144</v>
      </c>
      <c r="P208" s="25"/>
      <c r="S208" s="443"/>
    </row>
    <row r="209" spans="2:19" ht="15" thickBot="1">
      <c r="B209" s="24"/>
      <c r="C209" s="76"/>
      <c r="D209" s="51"/>
      <c r="E209" s="51"/>
      <c r="F209" s="51"/>
      <c r="G209" s="51"/>
      <c r="H209" s="51"/>
      <c r="I209" s="51"/>
      <c r="J209" s="51"/>
      <c r="K209" s="51"/>
      <c r="L209" s="51"/>
      <c r="M209" s="51"/>
      <c r="N209" s="51"/>
      <c r="O209" s="77">
        <v>0.45</v>
      </c>
      <c r="P209" s="25"/>
      <c r="S209" s="400"/>
    </row>
    <row r="210" spans="2:19" ht="15" thickBot="1">
      <c r="B210" s="24"/>
      <c r="C210" s="298" t="s">
        <v>77</v>
      </c>
      <c r="D210" s="299"/>
      <c r="E210" s="299"/>
      <c r="F210" s="299"/>
      <c r="G210" s="299"/>
      <c r="H210" s="299"/>
      <c r="I210" s="299"/>
      <c r="J210" s="299"/>
      <c r="K210" s="299"/>
      <c r="L210" s="299"/>
      <c r="M210" s="299"/>
      <c r="N210" s="300"/>
      <c r="O210" s="122">
        <f>SUM(O200+O208+O209)</f>
        <v>262778.10335714289</v>
      </c>
      <c r="P210" s="25"/>
      <c r="S210" s="400"/>
    </row>
    <row r="211" spans="2:19" ht="15" thickBot="1">
      <c r="B211" s="24"/>
      <c r="C211" s="76"/>
      <c r="D211" s="415"/>
      <c r="E211" s="415"/>
      <c r="F211" s="415"/>
      <c r="G211" s="415"/>
      <c r="H211" s="415"/>
      <c r="I211" s="415"/>
      <c r="J211" s="415"/>
      <c r="K211" s="415"/>
      <c r="L211" s="415"/>
      <c r="M211" s="415"/>
      <c r="N211" s="415"/>
      <c r="O211" s="77"/>
      <c r="P211" s="25"/>
    </row>
    <row r="212" spans="2:19">
      <c r="B212" s="24"/>
      <c r="C212" s="78" t="s">
        <v>48</v>
      </c>
      <c r="D212" s="341" t="s">
        <v>6</v>
      </c>
      <c r="E212" s="342"/>
      <c r="F212" s="342"/>
      <c r="G212" s="342"/>
      <c r="H212" s="342"/>
      <c r="I212" s="342"/>
      <c r="J212" s="342"/>
      <c r="K212" s="342"/>
      <c r="L212" s="343"/>
      <c r="M212" s="359" t="s">
        <v>49</v>
      </c>
      <c r="N212" s="360"/>
      <c r="O212" s="78" t="s">
        <v>8</v>
      </c>
      <c r="P212" s="25"/>
    </row>
    <row r="213" spans="2:19" ht="14.4" thickBot="1">
      <c r="B213" s="24"/>
      <c r="C213" s="79">
        <v>3.5</v>
      </c>
      <c r="D213" s="416" t="s">
        <v>105</v>
      </c>
      <c r="E213" s="417"/>
      <c r="F213" s="417"/>
      <c r="G213" s="417"/>
      <c r="H213" s="417"/>
      <c r="I213" s="417"/>
      <c r="J213" s="417"/>
      <c r="K213" s="417"/>
      <c r="L213" s="418"/>
      <c r="M213" s="317" t="s">
        <v>131</v>
      </c>
      <c r="N213" s="319"/>
      <c r="O213" s="478">
        <f>'PRESUPUESTO OFICIAL (Entidad)'!I19</f>
        <v>241.39750000000001</v>
      </c>
      <c r="P213" s="25"/>
    </row>
    <row r="214" spans="2:19">
      <c r="B214" s="24"/>
      <c r="C214" s="320" t="s">
        <v>121</v>
      </c>
      <c r="D214" s="321"/>
      <c r="E214" s="321"/>
      <c r="F214" s="321"/>
      <c r="G214" s="321"/>
      <c r="H214" s="321"/>
      <c r="I214" s="321"/>
      <c r="J214" s="321"/>
      <c r="K214" s="321"/>
      <c r="L214" s="321"/>
      <c r="M214" s="321"/>
      <c r="N214" s="321"/>
      <c r="O214" s="322"/>
      <c r="P214" s="25"/>
    </row>
    <row r="215" spans="2:19">
      <c r="B215" s="24"/>
      <c r="C215" s="323"/>
      <c r="D215" s="447"/>
      <c r="E215" s="447"/>
      <c r="F215" s="447"/>
      <c r="G215" s="447"/>
      <c r="H215" s="447"/>
      <c r="I215" s="447"/>
      <c r="J215" s="447"/>
      <c r="K215" s="447"/>
      <c r="L215" s="447"/>
      <c r="M215" s="447"/>
      <c r="N215" s="447"/>
      <c r="O215" s="325"/>
      <c r="P215" s="25"/>
    </row>
    <row r="216" spans="2:19" ht="14.4" thickBot="1">
      <c r="B216" s="24"/>
      <c r="C216" s="326"/>
      <c r="D216" s="327"/>
      <c r="E216" s="327"/>
      <c r="F216" s="327"/>
      <c r="G216" s="327"/>
      <c r="H216" s="327"/>
      <c r="I216" s="327"/>
      <c r="J216" s="327"/>
      <c r="K216" s="327"/>
      <c r="L216" s="327"/>
      <c r="M216" s="327"/>
      <c r="N216" s="327"/>
      <c r="O216" s="328"/>
      <c r="P216" s="25"/>
    </row>
    <row r="217" spans="2:19" ht="14.4">
      <c r="B217" s="24"/>
      <c r="C217" s="457" t="s">
        <v>6</v>
      </c>
      <c r="D217" s="458"/>
      <c r="E217" s="458"/>
      <c r="F217" s="458"/>
      <c r="G217" s="459"/>
      <c r="H217" s="460" t="s">
        <v>51</v>
      </c>
      <c r="I217" s="459"/>
      <c r="J217" s="460" t="s">
        <v>52</v>
      </c>
      <c r="K217" s="459"/>
      <c r="L217" s="461" t="s">
        <v>53</v>
      </c>
      <c r="M217" s="460" t="s">
        <v>54</v>
      </c>
      <c r="N217" s="459"/>
      <c r="O217" s="462" t="s">
        <v>55</v>
      </c>
      <c r="P217" s="25"/>
    </row>
    <row r="218" spans="2:19" ht="14.4">
      <c r="B218" s="24"/>
      <c r="C218" s="456" t="s">
        <v>142</v>
      </c>
      <c r="D218" s="456"/>
      <c r="E218" s="456"/>
      <c r="F218" s="456"/>
      <c r="G218" s="456"/>
      <c r="H218" s="469"/>
      <c r="I218" s="469"/>
      <c r="J218" s="469"/>
      <c r="K218" s="469"/>
      <c r="L218" s="465">
        <v>131562</v>
      </c>
      <c r="M218" s="466">
        <v>500</v>
      </c>
      <c r="N218" s="466"/>
      <c r="O218" s="467">
        <f>L218/M218</f>
        <v>263.12400000000002</v>
      </c>
      <c r="P218" s="25"/>
    </row>
    <row r="219" spans="2:19" ht="14.4">
      <c r="B219" s="24"/>
      <c r="C219" s="456" t="s">
        <v>116</v>
      </c>
      <c r="D219" s="456"/>
      <c r="E219" s="456"/>
      <c r="F219" s="456"/>
      <c r="G219" s="456"/>
      <c r="H219" s="468"/>
      <c r="I219" s="468"/>
      <c r="J219" s="468"/>
      <c r="K219" s="468"/>
      <c r="L219" s="465">
        <v>155951</v>
      </c>
      <c r="M219" s="466">
        <v>500</v>
      </c>
      <c r="N219" s="466"/>
      <c r="O219" s="467">
        <f>L219/M219</f>
        <v>311.90199999999999</v>
      </c>
      <c r="P219" s="25"/>
    </row>
    <row r="220" spans="2:19" ht="14.4">
      <c r="B220" s="24"/>
      <c r="C220" s="456" t="s">
        <v>122</v>
      </c>
      <c r="D220" s="456"/>
      <c r="E220" s="456"/>
      <c r="F220" s="456"/>
      <c r="G220" s="456"/>
      <c r="H220" s="468"/>
      <c r="I220" s="468"/>
      <c r="J220" s="468"/>
      <c r="K220" s="468"/>
      <c r="L220" s="465">
        <v>2.5299999999999998</v>
      </c>
      <c r="M220" s="466">
        <v>7</v>
      </c>
      <c r="N220" s="466"/>
      <c r="O220" s="467">
        <f>L220/M220</f>
        <v>0.36142857142857138</v>
      </c>
      <c r="P220" s="25"/>
    </row>
    <row r="221" spans="2:19" ht="14.4">
      <c r="B221" s="24"/>
      <c r="C221" s="456"/>
      <c r="D221" s="456"/>
      <c r="E221" s="456"/>
      <c r="F221" s="456"/>
      <c r="G221" s="456"/>
      <c r="H221" s="468"/>
      <c r="I221" s="468"/>
      <c r="J221" s="468"/>
      <c r="K221" s="468"/>
      <c r="L221" s="465"/>
      <c r="M221" s="466"/>
      <c r="N221" s="466"/>
      <c r="O221" s="467"/>
      <c r="P221" s="25"/>
    </row>
    <row r="222" spans="2:19" ht="14.4">
      <c r="B222" s="24"/>
      <c r="C222" s="456"/>
      <c r="D222" s="456"/>
      <c r="E222" s="456"/>
      <c r="F222" s="456"/>
      <c r="G222" s="456"/>
      <c r="H222" s="468"/>
      <c r="I222" s="468"/>
      <c r="J222" s="468"/>
      <c r="K222" s="468"/>
      <c r="L222" s="465"/>
      <c r="M222" s="466"/>
      <c r="N222" s="466"/>
      <c r="O222" s="467"/>
      <c r="P222" s="25"/>
    </row>
    <row r="223" spans="2:19" ht="15" thickBot="1">
      <c r="B223" s="24"/>
      <c r="C223" s="450" t="s">
        <v>56</v>
      </c>
      <c r="D223" s="441"/>
      <c r="E223" s="441"/>
      <c r="F223" s="441"/>
      <c r="G223" s="441"/>
      <c r="H223" s="441"/>
      <c r="I223" s="441"/>
      <c r="J223" s="441"/>
      <c r="K223" s="441"/>
      <c r="L223" s="441"/>
      <c r="M223" s="441"/>
      <c r="N223" s="451"/>
      <c r="O223" s="463">
        <f>SUM(O218:O222)</f>
        <v>575.38742857142859</v>
      </c>
      <c r="P223" s="25"/>
    </row>
    <row r="224" spans="2:19">
      <c r="B224" s="24"/>
      <c r="C224" s="320" t="s">
        <v>57</v>
      </c>
      <c r="D224" s="321"/>
      <c r="E224" s="321"/>
      <c r="F224" s="321"/>
      <c r="G224" s="321"/>
      <c r="H224" s="321"/>
      <c r="I224" s="321"/>
      <c r="J224" s="321"/>
      <c r="K224" s="321"/>
      <c r="L224" s="321"/>
      <c r="M224" s="321"/>
      <c r="N224" s="321"/>
      <c r="O224" s="322"/>
      <c r="P224" s="25"/>
    </row>
    <row r="225" spans="2:16">
      <c r="B225" s="24"/>
      <c r="C225" s="323"/>
      <c r="D225" s="447"/>
      <c r="E225" s="447"/>
      <c r="F225" s="447"/>
      <c r="G225" s="447"/>
      <c r="H225" s="447"/>
      <c r="I225" s="447"/>
      <c r="J225" s="447"/>
      <c r="K225" s="447"/>
      <c r="L225" s="447"/>
      <c r="M225" s="447"/>
      <c r="N225" s="447"/>
      <c r="O225" s="325"/>
      <c r="P225" s="25"/>
    </row>
    <row r="226" spans="2:16" ht="14.4" thickBot="1">
      <c r="B226" s="24"/>
      <c r="C226" s="326"/>
      <c r="D226" s="327"/>
      <c r="E226" s="327"/>
      <c r="F226" s="327"/>
      <c r="G226" s="327"/>
      <c r="H226" s="327"/>
      <c r="I226" s="327"/>
      <c r="J226" s="327"/>
      <c r="K226" s="327"/>
      <c r="L226" s="327"/>
      <c r="M226" s="327"/>
      <c r="N226" s="327"/>
      <c r="O226" s="328"/>
      <c r="P226" s="25"/>
    </row>
    <row r="227" spans="2:16" ht="14.4">
      <c r="B227" s="24"/>
      <c r="C227" s="305" t="s">
        <v>6</v>
      </c>
      <c r="D227" s="306"/>
      <c r="E227" s="306"/>
      <c r="F227" s="306"/>
      <c r="G227" s="306"/>
      <c r="H227" s="306"/>
      <c r="I227" s="306"/>
      <c r="J227" s="312"/>
      <c r="K227" s="91" t="s">
        <v>49</v>
      </c>
      <c r="L227" s="81" t="s">
        <v>8</v>
      </c>
      <c r="M227" s="311" t="s">
        <v>58</v>
      </c>
      <c r="N227" s="312"/>
      <c r="O227" s="82" t="s">
        <v>55</v>
      </c>
      <c r="P227" s="25"/>
    </row>
    <row r="228" spans="2:16" ht="14.4">
      <c r="B228" s="24"/>
      <c r="C228" s="291" t="s">
        <v>143</v>
      </c>
      <c r="D228" s="449"/>
      <c r="E228" s="449"/>
      <c r="F228" s="449"/>
      <c r="G228" s="449"/>
      <c r="H228" s="449"/>
      <c r="I228" s="449"/>
      <c r="J228" s="448"/>
      <c r="K228" s="92" t="s">
        <v>144</v>
      </c>
      <c r="L228" s="93">
        <v>1</v>
      </c>
      <c r="M228" s="452">
        <v>5715</v>
      </c>
      <c r="N228" s="453"/>
      <c r="O228" s="84">
        <f>L228*M228</f>
        <v>5715</v>
      </c>
      <c r="P228" s="25"/>
    </row>
    <row r="229" spans="2:16" ht="15" thickBot="1">
      <c r="B229" s="24"/>
      <c r="C229" s="301"/>
      <c r="D229" s="302"/>
      <c r="E229" s="302"/>
      <c r="F229" s="302"/>
      <c r="G229" s="302"/>
      <c r="H229" s="302"/>
      <c r="I229" s="302"/>
      <c r="J229" s="329"/>
      <c r="K229" s="86"/>
      <c r="L229" s="94"/>
      <c r="M229" s="303"/>
      <c r="N229" s="304"/>
      <c r="O229" s="95"/>
      <c r="P229" s="25"/>
    </row>
    <row r="230" spans="2:16" ht="15" thickBot="1">
      <c r="B230" s="24"/>
      <c r="C230" s="295" t="s">
        <v>56</v>
      </c>
      <c r="D230" s="296"/>
      <c r="E230" s="296"/>
      <c r="F230" s="296"/>
      <c r="G230" s="296"/>
      <c r="H230" s="296"/>
      <c r="I230" s="296"/>
      <c r="J230" s="296"/>
      <c r="K230" s="296"/>
      <c r="L230" s="296"/>
      <c r="M230" s="296"/>
      <c r="N230" s="297"/>
      <c r="O230" s="96">
        <f>SUM(O228:O229)</f>
        <v>5715</v>
      </c>
      <c r="P230" s="25"/>
    </row>
    <row r="231" spans="2:16">
      <c r="B231" s="24"/>
      <c r="C231" s="320" t="s">
        <v>59</v>
      </c>
      <c r="D231" s="321"/>
      <c r="E231" s="321"/>
      <c r="F231" s="321"/>
      <c r="G231" s="321"/>
      <c r="H231" s="321"/>
      <c r="I231" s="321"/>
      <c r="J231" s="321"/>
      <c r="K231" s="321"/>
      <c r="L231" s="321"/>
      <c r="M231" s="321"/>
      <c r="N231" s="321"/>
      <c r="O231" s="322"/>
      <c r="P231" s="25"/>
    </row>
    <row r="232" spans="2:16">
      <c r="B232" s="24"/>
      <c r="C232" s="323"/>
      <c r="D232" s="447"/>
      <c r="E232" s="447"/>
      <c r="F232" s="447"/>
      <c r="G232" s="447"/>
      <c r="H232" s="447"/>
      <c r="I232" s="447"/>
      <c r="J232" s="447"/>
      <c r="K232" s="447"/>
      <c r="L232" s="447"/>
      <c r="M232" s="447"/>
      <c r="N232" s="447"/>
      <c r="O232" s="325"/>
      <c r="P232" s="25"/>
    </row>
    <row r="233" spans="2:16" ht="14.4" thickBot="1">
      <c r="B233" s="24"/>
      <c r="C233" s="326"/>
      <c r="D233" s="327"/>
      <c r="E233" s="327"/>
      <c r="F233" s="327"/>
      <c r="G233" s="327"/>
      <c r="H233" s="327"/>
      <c r="I233" s="327"/>
      <c r="J233" s="327"/>
      <c r="K233" s="327"/>
      <c r="L233" s="327"/>
      <c r="M233" s="327"/>
      <c r="N233" s="327"/>
      <c r="O233" s="328"/>
      <c r="P233" s="25"/>
    </row>
    <row r="234" spans="2:16" ht="28.2">
      <c r="B234" s="24"/>
      <c r="C234" s="305" t="s">
        <v>60</v>
      </c>
      <c r="D234" s="306"/>
      <c r="E234" s="306"/>
      <c r="F234" s="306"/>
      <c r="G234" s="306"/>
      <c r="H234" s="306"/>
      <c r="I234" s="312"/>
      <c r="J234" s="105" t="s">
        <v>61</v>
      </c>
      <c r="K234" s="97" t="s">
        <v>62</v>
      </c>
      <c r="L234" s="98" t="s">
        <v>88</v>
      </c>
      <c r="M234" s="311" t="s">
        <v>63</v>
      </c>
      <c r="N234" s="312"/>
      <c r="O234" s="82" t="s">
        <v>55</v>
      </c>
      <c r="P234" s="25"/>
    </row>
    <row r="235" spans="2:16" ht="14.4">
      <c r="B235" s="24"/>
      <c r="C235" s="291"/>
      <c r="D235" s="449"/>
      <c r="E235" s="449"/>
      <c r="F235" s="449"/>
      <c r="G235" s="449"/>
      <c r="H235" s="449"/>
      <c r="I235" s="448"/>
      <c r="J235" s="99"/>
      <c r="K235" s="100"/>
      <c r="L235" s="440"/>
      <c r="M235" s="411"/>
      <c r="N235" s="412"/>
      <c r="O235" s="84">
        <f>L235*M235</f>
        <v>0</v>
      </c>
      <c r="P235" s="25"/>
    </row>
    <row r="236" spans="2:16" ht="15" thickBot="1">
      <c r="B236" s="24"/>
      <c r="C236" s="301"/>
      <c r="D236" s="302"/>
      <c r="E236" s="302"/>
      <c r="F236" s="302"/>
      <c r="G236" s="302"/>
      <c r="H236" s="302"/>
      <c r="I236" s="329"/>
      <c r="J236" s="101"/>
      <c r="K236" s="102"/>
      <c r="L236" s="101"/>
      <c r="M236" s="303"/>
      <c r="N236" s="304"/>
      <c r="O236" s="103"/>
      <c r="P236" s="25"/>
    </row>
    <row r="237" spans="2:16" ht="15" thickBot="1">
      <c r="B237" s="24"/>
      <c r="C237" s="295" t="s">
        <v>56</v>
      </c>
      <c r="D237" s="296"/>
      <c r="E237" s="296"/>
      <c r="F237" s="296"/>
      <c r="G237" s="296"/>
      <c r="H237" s="296"/>
      <c r="I237" s="296"/>
      <c r="J237" s="296"/>
      <c r="K237" s="296"/>
      <c r="L237" s="296"/>
      <c r="M237" s="296"/>
      <c r="N237" s="297"/>
      <c r="O237" s="90">
        <f>SUM(O235:O236)</f>
        <v>0</v>
      </c>
      <c r="P237" s="25"/>
    </row>
    <row r="238" spans="2:16">
      <c r="B238" s="24"/>
      <c r="C238" s="320" t="s">
        <v>64</v>
      </c>
      <c r="D238" s="321"/>
      <c r="E238" s="321"/>
      <c r="F238" s="321"/>
      <c r="G238" s="321"/>
      <c r="H238" s="321"/>
      <c r="I238" s="321"/>
      <c r="J238" s="321"/>
      <c r="K238" s="321"/>
      <c r="L238" s="321"/>
      <c r="M238" s="321"/>
      <c r="N238" s="321"/>
      <c r="O238" s="322"/>
      <c r="P238" s="25"/>
    </row>
    <row r="239" spans="2:16">
      <c r="B239" s="24"/>
      <c r="C239" s="323"/>
      <c r="D239" s="447"/>
      <c r="E239" s="447"/>
      <c r="F239" s="447"/>
      <c r="G239" s="447"/>
      <c r="H239" s="447"/>
      <c r="I239" s="447"/>
      <c r="J239" s="447"/>
      <c r="K239" s="447"/>
      <c r="L239" s="447"/>
      <c r="M239" s="447"/>
      <c r="N239" s="447"/>
      <c r="O239" s="325"/>
      <c r="P239" s="25"/>
    </row>
    <row r="240" spans="2:16" ht="14.4" thickBot="1">
      <c r="B240" s="24"/>
      <c r="C240" s="326"/>
      <c r="D240" s="327"/>
      <c r="E240" s="327"/>
      <c r="F240" s="327"/>
      <c r="G240" s="327"/>
      <c r="H240" s="327"/>
      <c r="I240" s="327"/>
      <c r="J240" s="327"/>
      <c r="K240" s="327"/>
      <c r="L240" s="327"/>
      <c r="M240" s="327"/>
      <c r="N240" s="327"/>
      <c r="O240" s="328"/>
      <c r="P240" s="25"/>
    </row>
    <row r="241" spans="2:19" ht="28.2">
      <c r="B241" s="24"/>
      <c r="C241" s="305" t="s">
        <v>65</v>
      </c>
      <c r="D241" s="306"/>
      <c r="E241" s="306"/>
      <c r="F241" s="306"/>
      <c r="G241" s="306"/>
      <c r="H241" s="306"/>
      <c r="I241" s="312"/>
      <c r="J241" s="81" t="s">
        <v>66</v>
      </c>
      <c r="K241" s="104" t="s">
        <v>67</v>
      </c>
      <c r="L241" s="105" t="s">
        <v>68</v>
      </c>
      <c r="M241" s="307" t="s">
        <v>54</v>
      </c>
      <c r="N241" s="308"/>
      <c r="O241" s="106" t="s">
        <v>55</v>
      </c>
      <c r="P241" s="25"/>
    </row>
    <row r="242" spans="2:19" ht="14.4">
      <c r="B242" s="24"/>
      <c r="C242" s="288" t="s">
        <v>145</v>
      </c>
      <c r="D242" s="403"/>
      <c r="E242" s="403"/>
      <c r="F242" s="403"/>
      <c r="G242" s="403"/>
      <c r="H242" s="403"/>
      <c r="I242" s="404"/>
      <c r="J242" s="109">
        <v>75873</v>
      </c>
      <c r="K242" s="413">
        <v>2</v>
      </c>
      <c r="L242" s="111">
        <f>J242*K242</f>
        <v>151746</v>
      </c>
      <c r="M242" s="445">
        <v>1200</v>
      </c>
      <c r="N242" s="446"/>
      <c r="O242" s="112">
        <f>L242/M242</f>
        <v>126.455</v>
      </c>
      <c r="P242" s="25"/>
    </row>
    <row r="243" spans="2:19" ht="14.4">
      <c r="B243" s="24"/>
      <c r="C243" s="288"/>
      <c r="D243" s="403"/>
      <c r="E243" s="403"/>
      <c r="F243" s="403"/>
      <c r="G243" s="403"/>
      <c r="H243" s="403"/>
      <c r="I243" s="404"/>
      <c r="J243" s="109"/>
      <c r="K243" s="413"/>
      <c r="L243" s="111"/>
      <c r="M243" s="445"/>
      <c r="N243" s="446"/>
      <c r="O243" s="112"/>
      <c r="P243" s="25"/>
    </row>
    <row r="244" spans="2:19" ht="14.4">
      <c r="B244" s="24"/>
      <c r="C244" s="107"/>
      <c r="D244" s="108"/>
      <c r="E244" s="108"/>
      <c r="F244" s="108"/>
      <c r="G244" s="108"/>
      <c r="H244" s="108"/>
      <c r="I244" s="108"/>
      <c r="J244" s="109"/>
      <c r="K244" s="110"/>
      <c r="L244" s="111"/>
      <c r="M244" s="411"/>
      <c r="N244" s="412"/>
      <c r="O244" s="112"/>
      <c r="P244" s="25"/>
    </row>
    <row r="245" spans="2:19" ht="15" thickBot="1">
      <c r="B245" s="24"/>
      <c r="C245" s="301"/>
      <c r="D245" s="302"/>
      <c r="E245" s="302"/>
      <c r="F245" s="302"/>
      <c r="G245" s="302"/>
      <c r="H245" s="302"/>
      <c r="I245" s="329"/>
      <c r="J245" s="101"/>
      <c r="K245" s="102"/>
      <c r="L245" s="101"/>
      <c r="M245" s="303"/>
      <c r="N245" s="304"/>
      <c r="O245" s="103"/>
      <c r="P245" s="25"/>
    </row>
    <row r="246" spans="2:19" ht="15" thickBot="1">
      <c r="B246" s="24"/>
      <c r="C246" s="295" t="s">
        <v>56</v>
      </c>
      <c r="D246" s="296"/>
      <c r="E246" s="296"/>
      <c r="F246" s="296"/>
      <c r="G246" s="296"/>
      <c r="H246" s="296"/>
      <c r="I246" s="296"/>
      <c r="J246" s="296"/>
      <c r="K246" s="296"/>
      <c r="L246" s="296"/>
      <c r="M246" s="296"/>
      <c r="N246" s="297"/>
      <c r="O246" s="96">
        <f>SUM(O242:O245)</f>
        <v>126.455</v>
      </c>
      <c r="P246" s="25"/>
    </row>
    <row r="247" spans="2:19" ht="15" thickBot="1">
      <c r="B247" s="24"/>
      <c r="C247" s="76"/>
      <c r="D247" s="51"/>
      <c r="E247" s="51"/>
      <c r="F247" s="51"/>
      <c r="G247" s="51"/>
      <c r="H247" s="51"/>
      <c r="I247" s="51"/>
      <c r="J247" s="51"/>
      <c r="K247" s="51"/>
      <c r="L247" s="51"/>
      <c r="M247" s="51"/>
      <c r="N247" s="51"/>
      <c r="O247" s="77"/>
      <c r="P247" s="25"/>
    </row>
    <row r="248" spans="2:19" ht="15" thickBot="1">
      <c r="B248" s="24"/>
      <c r="C248" s="298" t="s">
        <v>69</v>
      </c>
      <c r="D248" s="299"/>
      <c r="E248" s="299"/>
      <c r="F248" s="299"/>
      <c r="G248" s="299"/>
      <c r="H248" s="299"/>
      <c r="I248" s="299"/>
      <c r="J248" s="299"/>
      <c r="K248" s="299"/>
      <c r="L248" s="299"/>
      <c r="M248" s="299"/>
      <c r="N248" s="300"/>
      <c r="O248" s="414">
        <f>SUM(O223+O230+O237+O246)</f>
        <v>6416.8424285714282</v>
      </c>
      <c r="P248" s="25"/>
    </row>
    <row r="249" spans="2:19">
      <c r="B249" s="24"/>
      <c r="C249" s="320" t="s">
        <v>70</v>
      </c>
      <c r="D249" s="321"/>
      <c r="E249" s="321"/>
      <c r="F249" s="321"/>
      <c r="G249" s="321"/>
      <c r="H249" s="321"/>
      <c r="I249" s="321"/>
      <c r="J249" s="321"/>
      <c r="K249" s="321"/>
      <c r="L249" s="321"/>
      <c r="M249" s="321"/>
      <c r="N249" s="321"/>
      <c r="O249" s="322"/>
      <c r="P249" s="25"/>
    </row>
    <row r="250" spans="2:19">
      <c r="B250" s="24"/>
      <c r="C250" s="323"/>
      <c r="D250" s="447"/>
      <c r="E250" s="447"/>
      <c r="F250" s="447"/>
      <c r="G250" s="447"/>
      <c r="H250" s="447"/>
      <c r="I250" s="447"/>
      <c r="J250" s="447"/>
      <c r="K250" s="447"/>
      <c r="L250" s="447"/>
      <c r="M250" s="447"/>
      <c r="N250" s="447"/>
      <c r="O250" s="325"/>
      <c r="P250" s="25"/>
    </row>
    <row r="251" spans="2:19" ht="14.4" thickBot="1">
      <c r="B251" s="24"/>
      <c r="C251" s="326"/>
      <c r="D251" s="327"/>
      <c r="E251" s="327"/>
      <c r="F251" s="327"/>
      <c r="G251" s="327"/>
      <c r="H251" s="327"/>
      <c r="I251" s="327"/>
      <c r="J251" s="327"/>
      <c r="K251" s="327"/>
      <c r="L251" s="327"/>
      <c r="M251" s="327"/>
      <c r="N251" s="327"/>
      <c r="O251" s="328"/>
      <c r="P251" s="25"/>
    </row>
    <row r="252" spans="2:19" ht="14.4">
      <c r="B252" s="24"/>
      <c r="C252" s="305" t="s">
        <v>71</v>
      </c>
      <c r="D252" s="306"/>
      <c r="E252" s="306"/>
      <c r="F252" s="306"/>
      <c r="G252" s="306"/>
      <c r="H252" s="306"/>
      <c r="I252" s="306"/>
      <c r="J252" s="97"/>
      <c r="K252" s="114"/>
      <c r="L252" s="105" t="s">
        <v>72</v>
      </c>
      <c r="M252" s="307" t="s">
        <v>73</v>
      </c>
      <c r="N252" s="308"/>
      <c r="O252" s="106"/>
      <c r="P252" s="25"/>
    </row>
    <row r="253" spans="2:19" ht="14.4">
      <c r="B253" s="24"/>
      <c r="C253" s="291" t="s">
        <v>74</v>
      </c>
      <c r="D253" s="449"/>
      <c r="E253" s="449"/>
      <c r="F253" s="449"/>
      <c r="G253" s="449"/>
      <c r="H253" s="449"/>
      <c r="I253" s="449"/>
      <c r="J253" s="115"/>
      <c r="K253" s="116"/>
      <c r="L253" s="117">
        <v>0.26</v>
      </c>
      <c r="M253" s="454">
        <f>$O$248*L253</f>
        <v>1668.3790314285714</v>
      </c>
      <c r="N253" s="455"/>
      <c r="O253" s="118">
        <f>M253</f>
        <v>1668.3790314285714</v>
      </c>
      <c r="P253" s="25"/>
    </row>
    <row r="254" spans="2:19" ht="14.4">
      <c r="B254" s="24"/>
      <c r="C254" s="85" t="s">
        <v>75</v>
      </c>
      <c r="D254" s="86"/>
      <c r="E254" s="86"/>
      <c r="F254" s="86"/>
      <c r="G254" s="86"/>
      <c r="H254" s="86"/>
      <c r="I254" s="86"/>
      <c r="J254" s="115"/>
      <c r="K254" s="116"/>
      <c r="L254" s="117">
        <v>0.02</v>
      </c>
      <c r="M254" s="454">
        <f t="shared" ref="M254:M255" si="9">$O$248*L254</f>
        <v>128.33684857142856</v>
      </c>
      <c r="N254" s="455"/>
      <c r="O254" s="118">
        <f t="shared" ref="O254:O255" si="10">M254</f>
        <v>128.33684857142856</v>
      </c>
      <c r="P254" s="25"/>
    </row>
    <row r="255" spans="2:19" ht="15" thickBot="1">
      <c r="B255" s="24"/>
      <c r="C255" s="70" t="s">
        <v>76</v>
      </c>
      <c r="D255" s="71"/>
      <c r="E255" s="71"/>
      <c r="F255" s="71"/>
      <c r="G255" s="71"/>
      <c r="H255" s="71"/>
      <c r="I255" s="71"/>
      <c r="J255" s="119"/>
      <c r="K255" s="120"/>
      <c r="L255" s="117">
        <v>0.02</v>
      </c>
      <c r="M255" s="454">
        <f t="shared" si="9"/>
        <v>128.33684857142856</v>
      </c>
      <c r="N255" s="455"/>
      <c r="O255" s="118">
        <f t="shared" si="10"/>
        <v>128.33684857142856</v>
      </c>
      <c r="P255" s="25"/>
    </row>
    <row r="256" spans="2:19" ht="15" thickBot="1">
      <c r="B256" s="24"/>
      <c r="C256" s="295" t="s">
        <v>56</v>
      </c>
      <c r="D256" s="296"/>
      <c r="E256" s="296"/>
      <c r="F256" s="296"/>
      <c r="G256" s="296"/>
      <c r="H256" s="296"/>
      <c r="I256" s="296"/>
      <c r="J256" s="296"/>
      <c r="K256" s="296"/>
      <c r="L256" s="296"/>
      <c r="M256" s="296"/>
      <c r="N256" s="297"/>
      <c r="O256" s="121">
        <f>SUM(O253:O255)</f>
        <v>1925.0527285714286</v>
      </c>
      <c r="P256" s="25"/>
      <c r="S256" s="400"/>
    </row>
    <row r="257" spans="2:16" ht="15" thickBot="1">
      <c r="B257" s="24"/>
      <c r="C257" s="76"/>
      <c r="D257" s="51"/>
      <c r="E257" s="51"/>
      <c r="F257" s="51"/>
      <c r="G257" s="51"/>
      <c r="H257" s="51"/>
      <c r="I257" s="51"/>
      <c r="J257" s="51"/>
      <c r="K257" s="51"/>
      <c r="L257" s="51"/>
      <c r="M257" s="51"/>
      <c r="N257" s="51"/>
      <c r="O257" s="77">
        <v>0.2</v>
      </c>
      <c r="P257" s="25"/>
    </row>
    <row r="258" spans="2:16" ht="15" thickBot="1">
      <c r="B258" s="24"/>
      <c r="C258" s="298" t="s">
        <v>77</v>
      </c>
      <c r="D258" s="299"/>
      <c r="E258" s="299"/>
      <c r="F258" s="299"/>
      <c r="G258" s="299"/>
      <c r="H258" s="299"/>
      <c r="I258" s="299"/>
      <c r="J258" s="299"/>
      <c r="K258" s="299"/>
      <c r="L258" s="299"/>
      <c r="M258" s="299"/>
      <c r="N258" s="300"/>
      <c r="O258" s="122">
        <f>SUM(O248+O256+O257)</f>
        <v>8342.0951571428577</v>
      </c>
      <c r="P258" s="25"/>
    </row>
    <row r="259" spans="2:16" ht="15" thickBot="1">
      <c r="B259" s="24"/>
      <c r="C259" s="76"/>
      <c r="D259" s="415"/>
      <c r="E259" s="415"/>
      <c r="F259" s="415"/>
      <c r="G259" s="415"/>
      <c r="H259" s="415"/>
      <c r="I259" s="415"/>
      <c r="J259" s="415"/>
      <c r="K259" s="415"/>
      <c r="L259" s="415"/>
      <c r="M259" s="415"/>
      <c r="N259" s="415"/>
      <c r="O259" s="77"/>
      <c r="P259" s="25"/>
    </row>
    <row r="260" spans="2:16">
      <c r="B260" s="24"/>
      <c r="C260" s="78" t="s">
        <v>48</v>
      </c>
      <c r="D260" s="341" t="s">
        <v>6</v>
      </c>
      <c r="E260" s="342"/>
      <c r="F260" s="342"/>
      <c r="G260" s="342"/>
      <c r="H260" s="342"/>
      <c r="I260" s="342"/>
      <c r="J260" s="342"/>
      <c r="K260" s="342"/>
      <c r="L260" s="343"/>
      <c r="M260" s="359" t="s">
        <v>49</v>
      </c>
      <c r="N260" s="360"/>
      <c r="O260" s="78" t="s">
        <v>8</v>
      </c>
      <c r="P260" s="25"/>
    </row>
    <row r="261" spans="2:16" ht="14.4" thickBot="1">
      <c r="B261" s="24"/>
      <c r="C261" s="79">
        <v>3.6</v>
      </c>
      <c r="D261" s="416" t="s">
        <v>146</v>
      </c>
      <c r="E261" s="417"/>
      <c r="F261" s="417"/>
      <c r="G261" s="417"/>
      <c r="H261" s="417"/>
      <c r="I261" s="417"/>
      <c r="J261" s="417"/>
      <c r="K261" s="417"/>
      <c r="L261" s="418"/>
      <c r="M261" s="317" t="s">
        <v>131</v>
      </c>
      <c r="N261" s="319"/>
      <c r="O261" s="478">
        <f>'PRESUPUESTO OFICIAL (Entidad)'!I20</f>
        <v>241.39750000000001</v>
      </c>
      <c r="P261" s="25"/>
    </row>
    <row r="262" spans="2:16">
      <c r="B262" s="24"/>
      <c r="C262" s="320" t="s">
        <v>121</v>
      </c>
      <c r="D262" s="321"/>
      <c r="E262" s="321"/>
      <c r="F262" s="321"/>
      <c r="G262" s="321"/>
      <c r="H262" s="321"/>
      <c r="I262" s="321"/>
      <c r="J262" s="321"/>
      <c r="K262" s="321"/>
      <c r="L262" s="321"/>
      <c r="M262" s="321"/>
      <c r="N262" s="321"/>
      <c r="O262" s="322"/>
      <c r="P262" s="25"/>
    </row>
    <row r="263" spans="2:16">
      <c r="B263" s="24"/>
      <c r="C263" s="323"/>
      <c r="D263" s="447"/>
      <c r="E263" s="447"/>
      <c r="F263" s="447"/>
      <c r="G263" s="447"/>
      <c r="H263" s="447"/>
      <c r="I263" s="447"/>
      <c r="J263" s="447"/>
      <c r="K263" s="447"/>
      <c r="L263" s="447"/>
      <c r="M263" s="447"/>
      <c r="N263" s="447"/>
      <c r="O263" s="325"/>
      <c r="P263" s="25"/>
    </row>
    <row r="264" spans="2:16" ht="14.4" thickBot="1">
      <c r="B264" s="24"/>
      <c r="C264" s="326"/>
      <c r="D264" s="327"/>
      <c r="E264" s="327"/>
      <c r="F264" s="327"/>
      <c r="G264" s="327"/>
      <c r="H264" s="327"/>
      <c r="I264" s="327"/>
      <c r="J264" s="327"/>
      <c r="K264" s="327"/>
      <c r="L264" s="327"/>
      <c r="M264" s="327"/>
      <c r="N264" s="327"/>
      <c r="O264" s="328"/>
      <c r="P264" s="25"/>
    </row>
    <row r="265" spans="2:16" ht="14.4">
      <c r="B265" s="24"/>
      <c r="C265" s="457" t="s">
        <v>6</v>
      </c>
      <c r="D265" s="458"/>
      <c r="E265" s="458"/>
      <c r="F265" s="458"/>
      <c r="G265" s="459"/>
      <c r="H265" s="460" t="s">
        <v>51</v>
      </c>
      <c r="I265" s="459"/>
      <c r="J265" s="460" t="s">
        <v>52</v>
      </c>
      <c r="K265" s="459"/>
      <c r="L265" s="461" t="s">
        <v>53</v>
      </c>
      <c r="M265" s="460" t="s">
        <v>54</v>
      </c>
      <c r="N265" s="459"/>
      <c r="O265" s="462" t="s">
        <v>55</v>
      </c>
      <c r="P265" s="25"/>
    </row>
    <row r="266" spans="2:16" ht="14.4">
      <c r="B266" s="24"/>
      <c r="C266" s="456" t="s">
        <v>142</v>
      </c>
      <c r="D266" s="456"/>
      <c r="E266" s="456"/>
      <c r="F266" s="456"/>
      <c r="G266" s="456"/>
      <c r="H266" s="469"/>
      <c r="I266" s="469"/>
      <c r="J266" s="469"/>
      <c r="K266" s="469"/>
      <c r="L266" s="465">
        <v>131562</v>
      </c>
      <c r="M266" s="466">
        <v>500</v>
      </c>
      <c r="N266" s="466"/>
      <c r="O266" s="467">
        <f>L266/M266</f>
        <v>263.12400000000002</v>
      </c>
      <c r="P266" s="25"/>
    </row>
    <row r="267" spans="2:16" ht="14.4">
      <c r="B267" s="24"/>
      <c r="C267" s="456" t="s">
        <v>116</v>
      </c>
      <c r="D267" s="456"/>
      <c r="E267" s="456"/>
      <c r="F267" s="456"/>
      <c r="G267" s="456"/>
      <c r="H267" s="468"/>
      <c r="I267" s="468"/>
      <c r="J267" s="468"/>
      <c r="K267" s="468"/>
      <c r="L267" s="465">
        <v>155951</v>
      </c>
      <c r="M267" s="466">
        <v>500</v>
      </c>
      <c r="N267" s="466"/>
      <c r="O267" s="467">
        <f>L267/M267</f>
        <v>311.90199999999999</v>
      </c>
      <c r="P267" s="25"/>
    </row>
    <row r="268" spans="2:16" ht="14.4">
      <c r="B268" s="24"/>
      <c r="C268" s="456" t="s">
        <v>122</v>
      </c>
      <c r="D268" s="456"/>
      <c r="E268" s="456"/>
      <c r="F268" s="456"/>
      <c r="G268" s="456"/>
      <c r="H268" s="468"/>
      <c r="I268" s="468"/>
      <c r="J268" s="468"/>
      <c r="K268" s="468"/>
      <c r="L268" s="465">
        <v>7.59</v>
      </c>
      <c r="M268" s="466">
        <v>7</v>
      </c>
      <c r="N268" s="466"/>
      <c r="O268" s="467">
        <f>L268/M268</f>
        <v>1.0842857142857143</v>
      </c>
      <c r="P268" s="25"/>
    </row>
    <row r="269" spans="2:16" ht="14.4">
      <c r="B269" s="24"/>
      <c r="C269" s="456"/>
      <c r="D269" s="456"/>
      <c r="E269" s="456"/>
      <c r="F269" s="456"/>
      <c r="G269" s="456"/>
      <c r="H269" s="468"/>
      <c r="I269" s="468"/>
      <c r="J269" s="468"/>
      <c r="K269" s="468"/>
      <c r="L269" s="465"/>
      <c r="M269" s="466"/>
      <c r="N269" s="466"/>
      <c r="O269" s="467"/>
      <c r="P269" s="25"/>
    </row>
    <row r="270" spans="2:16" ht="14.4">
      <c r="B270" s="24"/>
      <c r="C270" s="456"/>
      <c r="D270" s="456"/>
      <c r="E270" s="456"/>
      <c r="F270" s="456"/>
      <c r="G270" s="456"/>
      <c r="H270" s="468"/>
      <c r="I270" s="468"/>
      <c r="J270" s="468"/>
      <c r="K270" s="468"/>
      <c r="L270" s="465"/>
      <c r="M270" s="466"/>
      <c r="N270" s="466"/>
      <c r="O270" s="467"/>
      <c r="P270" s="25"/>
    </row>
    <row r="271" spans="2:16" ht="15" thickBot="1">
      <c r="B271" s="24"/>
      <c r="C271" s="450" t="s">
        <v>56</v>
      </c>
      <c r="D271" s="441"/>
      <c r="E271" s="441"/>
      <c r="F271" s="441"/>
      <c r="G271" s="441"/>
      <c r="H271" s="441"/>
      <c r="I271" s="441"/>
      <c r="J271" s="441"/>
      <c r="K271" s="441"/>
      <c r="L271" s="441"/>
      <c r="M271" s="441"/>
      <c r="N271" s="451"/>
      <c r="O271" s="463">
        <f>SUM(O266:O270)</f>
        <v>576.11028571428574</v>
      </c>
      <c r="P271" s="25"/>
    </row>
    <row r="272" spans="2:16">
      <c r="B272" s="24"/>
      <c r="C272" s="320" t="s">
        <v>57</v>
      </c>
      <c r="D272" s="321"/>
      <c r="E272" s="321"/>
      <c r="F272" s="321"/>
      <c r="G272" s="321"/>
      <c r="H272" s="321"/>
      <c r="I272" s="321"/>
      <c r="J272" s="321"/>
      <c r="K272" s="321"/>
      <c r="L272" s="321"/>
      <c r="M272" s="321"/>
      <c r="N272" s="321"/>
      <c r="O272" s="322"/>
      <c r="P272" s="25"/>
    </row>
    <row r="273" spans="2:16">
      <c r="B273" s="24"/>
      <c r="C273" s="323"/>
      <c r="D273" s="447"/>
      <c r="E273" s="447"/>
      <c r="F273" s="447"/>
      <c r="G273" s="447"/>
      <c r="H273" s="447"/>
      <c r="I273" s="447"/>
      <c r="J273" s="447"/>
      <c r="K273" s="447"/>
      <c r="L273" s="447"/>
      <c r="M273" s="447"/>
      <c r="N273" s="447"/>
      <c r="O273" s="325"/>
      <c r="P273" s="25"/>
    </row>
    <row r="274" spans="2:16" ht="14.4" thickBot="1">
      <c r="B274" s="24"/>
      <c r="C274" s="326"/>
      <c r="D274" s="327"/>
      <c r="E274" s="327"/>
      <c r="F274" s="327"/>
      <c r="G274" s="327"/>
      <c r="H274" s="327"/>
      <c r="I274" s="327"/>
      <c r="J274" s="327"/>
      <c r="K274" s="327"/>
      <c r="L274" s="327"/>
      <c r="M274" s="327"/>
      <c r="N274" s="327"/>
      <c r="O274" s="328"/>
      <c r="P274" s="25"/>
    </row>
    <row r="275" spans="2:16" ht="14.4">
      <c r="B275" s="24"/>
      <c r="C275" s="305" t="s">
        <v>6</v>
      </c>
      <c r="D275" s="306"/>
      <c r="E275" s="306"/>
      <c r="F275" s="306"/>
      <c r="G275" s="306"/>
      <c r="H275" s="306"/>
      <c r="I275" s="306"/>
      <c r="J275" s="312"/>
      <c r="K275" s="91" t="s">
        <v>49</v>
      </c>
      <c r="L275" s="81" t="s">
        <v>8</v>
      </c>
      <c r="M275" s="311" t="s">
        <v>58</v>
      </c>
      <c r="N275" s="312"/>
      <c r="O275" s="82" t="s">
        <v>55</v>
      </c>
      <c r="P275" s="25"/>
    </row>
    <row r="276" spans="2:16" ht="14.4">
      <c r="B276" s="24"/>
      <c r="C276" s="291" t="s">
        <v>147</v>
      </c>
      <c r="D276" s="449"/>
      <c r="E276" s="449"/>
      <c r="F276" s="449"/>
      <c r="G276" s="449"/>
      <c r="H276" s="449"/>
      <c r="I276" s="449"/>
      <c r="J276" s="448"/>
      <c r="K276" s="92" t="s">
        <v>144</v>
      </c>
      <c r="L276" s="93">
        <v>0.42</v>
      </c>
      <c r="M276" s="452">
        <v>5715</v>
      </c>
      <c r="N276" s="453"/>
      <c r="O276" s="84">
        <f>L276*M276</f>
        <v>2400.2999999999997</v>
      </c>
      <c r="P276" s="25"/>
    </row>
    <row r="277" spans="2:16" ht="15" thickBot="1">
      <c r="B277" s="24"/>
      <c r="C277" s="301"/>
      <c r="D277" s="302"/>
      <c r="E277" s="302"/>
      <c r="F277" s="302"/>
      <c r="G277" s="302"/>
      <c r="H277" s="302"/>
      <c r="I277" s="302"/>
      <c r="J277" s="329"/>
      <c r="K277" s="86"/>
      <c r="L277" s="94"/>
      <c r="M277" s="303"/>
      <c r="N277" s="304"/>
      <c r="O277" s="95"/>
      <c r="P277" s="25"/>
    </row>
    <row r="278" spans="2:16" ht="15" thickBot="1">
      <c r="B278" s="24"/>
      <c r="C278" s="295" t="s">
        <v>56</v>
      </c>
      <c r="D278" s="296"/>
      <c r="E278" s="296"/>
      <c r="F278" s="296"/>
      <c r="G278" s="296"/>
      <c r="H278" s="296"/>
      <c r="I278" s="296"/>
      <c r="J278" s="296"/>
      <c r="K278" s="296"/>
      <c r="L278" s="296"/>
      <c r="M278" s="296"/>
      <c r="N278" s="297"/>
      <c r="O278" s="96">
        <f>SUM(O276:O277)</f>
        <v>2400.2999999999997</v>
      </c>
      <c r="P278" s="25"/>
    </row>
    <row r="279" spans="2:16">
      <c r="B279" s="24"/>
      <c r="C279" s="320" t="s">
        <v>59</v>
      </c>
      <c r="D279" s="321"/>
      <c r="E279" s="321"/>
      <c r="F279" s="321"/>
      <c r="G279" s="321"/>
      <c r="H279" s="321"/>
      <c r="I279" s="321"/>
      <c r="J279" s="321"/>
      <c r="K279" s="321"/>
      <c r="L279" s="321"/>
      <c r="M279" s="321"/>
      <c r="N279" s="321"/>
      <c r="O279" s="322"/>
      <c r="P279" s="25"/>
    </row>
    <row r="280" spans="2:16">
      <c r="B280" s="24"/>
      <c r="C280" s="323"/>
      <c r="D280" s="447"/>
      <c r="E280" s="447"/>
      <c r="F280" s="447"/>
      <c r="G280" s="447"/>
      <c r="H280" s="447"/>
      <c r="I280" s="447"/>
      <c r="J280" s="447"/>
      <c r="K280" s="447"/>
      <c r="L280" s="447"/>
      <c r="M280" s="447"/>
      <c r="N280" s="447"/>
      <c r="O280" s="325"/>
      <c r="P280" s="25"/>
    </row>
    <row r="281" spans="2:16" ht="14.4" thickBot="1">
      <c r="B281" s="24"/>
      <c r="C281" s="326"/>
      <c r="D281" s="327"/>
      <c r="E281" s="327"/>
      <c r="F281" s="327"/>
      <c r="G281" s="327"/>
      <c r="H281" s="327"/>
      <c r="I281" s="327"/>
      <c r="J281" s="327"/>
      <c r="K281" s="327"/>
      <c r="L281" s="327"/>
      <c r="M281" s="327"/>
      <c r="N281" s="327"/>
      <c r="O281" s="328"/>
      <c r="P281" s="25"/>
    </row>
    <row r="282" spans="2:16" ht="28.2">
      <c r="B282" s="24"/>
      <c r="C282" s="305" t="s">
        <v>60</v>
      </c>
      <c r="D282" s="306"/>
      <c r="E282" s="306"/>
      <c r="F282" s="306"/>
      <c r="G282" s="306"/>
      <c r="H282" s="306"/>
      <c r="I282" s="312"/>
      <c r="J282" s="105" t="s">
        <v>61</v>
      </c>
      <c r="K282" s="97" t="s">
        <v>62</v>
      </c>
      <c r="L282" s="98" t="s">
        <v>88</v>
      </c>
      <c r="M282" s="311" t="s">
        <v>63</v>
      </c>
      <c r="N282" s="312"/>
      <c r="O282" s="82" t="s">
        <v>55</v>
      </c>
      <c r="P282" s="25"/>
    </row>
    <row r="283" spans="2:16" ht="14.4">
      <c r="B283" s="24"/>
      <c r="C283" s="291"/>
      <c r="D283" s="449"/>
      <c r="E283" s="449"/>
      <c r="F283" s="449"/>
      <c r="G283" s="449"/>
      <c r="H283" s="449"/>
      <c r="I283" s="448"/>
      <c r="J283" s="99"/>
      <c r="K283" s="100"/>
      <c r="L283" s="440"/>
      <c r="M283" s="411"/>
      <c r="N283" s="412"/>
      <c r="O283" s="84">
        <f>L283*M283</f>
        <v>0</v>
      </c>
      <c r="P283" s="25"/>
    </row>
    <row r="284" spans="2:16" ht="15" thickBot="1">
      <c r="B284" s="24"/>
      <c r="C284" s="301"/>
      <c r="D284" s="302"/>
      <c r="E284" s="302"/>
      <c r="F284" s="302"/>
      <c r="G284" s="302"/>
      <c r="H284" s="302"/>
      <c r="I284" s="329"/>
      <c r="J284" s="101"/>
      <c r="K284" s="102"/>
      <c r="L284" s="101"/>
      <c r="M284" s="303"/>
      <c r="N284" s="304"/>
      <c r="O284" s="103"/>
      <c r="P284" s="25"/>
    </row>
    <row r="285" spans="2:16" ht="15" thickBot="1">
      <c r="B285" s="24"/>
      <c r="C285" s="295" t="s">
        <v>56</v>
      </c>
      <c r="D285" s="296"/>
      <c r="E285" s="296"/>
      <c r="F285" s="296"/>
      <c r="G285" s="296"/>
      <c r="H285" s="296"/>
      <c r="I285" s="296"/>
      <c r="J285" s="296"/>
      <c r="K285" s="296"/>
      <c r="L285" s="296"/>
      <c r="M285" s="296"/>
      <c r="N285" s="297"/>
      <c r="O285" s="90">
        <f>SUM(O283:O284)</f>
        <v>0</v>
      </c>
      <c r="P285" s="25"/>
    </row>
    <row r="286" spans="2:16">
      <c r="B286" s="24"/>
      <c r="C286" s="320" t="s">
        <v>64</v>
      </c>
      <c r="D286" s="321"/>
      <c r="E286" s="321"/>
      <c r="F286" s="321"/>
      <c r="G286" s="321"/>
      <c r="H286" s="321"/>
      <c r="I286" s="321"/>
      <c r="J286" s="321"/>
      <c r="K286" s="321"/>
      <c r="L286" s="321"/>
      <c r="M286" s="321"/>
      <c r="N286" s="321"/>
      <c r="O286" s="322"/>
      <c r="P286" s="25"/>
    </row>
    <row r="287" spans="2:16">
      <c r="B287" s="24"/>
      <c r="C287" s="323"/>
      <c r="D287" s="447"/>
      <c r="E287" s="447"/>
      <c r="F287" s="447"/>
      <c r="G287" s="447"/>
      <c r="H287" s="447"/>
      <c r="I287" s="447"/>
      <c r="J287" s="447"/>
      <c r="K287" s="447"/>
      <c r="L287" s="447"/>
      <c r="M287" s="447"/>
      <c r="N287" s="447"/>
      <c r="O287" s="325"/>
      <c r="P287" s="25"/>
    </row>
    <row r="288" spans="2:16" ht="14.4" thickBot="1">
      <c r="B288" s="24"/>
      <c r="C288" s="326"/>
      <c r="D288" s="327"/>
      <c r="E288" s="327"/>
      <c r="F288" s="327"/>
      <c r="G288" s="327"/>
      <c r="H288" s="327"/>
      <c r="I288" s="327"/>
      <c r="J288" s="327"/>
      <c r="K288" s="327"/>
      <c r="L288" s="327"/>
      <c r="M288" s="327"/>
      <c r="N288" s="327"/>
      <c r="O288" s="328"/>
      <c r="P288" s="25"/>
    </row>
    <row r="289" spans="2:19" ht="28.2">
      <c r="B289" s="24"/>
      <c r="C289" s="305" t="s">
        <v>65</v>
      </c>
      <c r="D289" s="306"/>
      <c r="E289" s="306"/>
      <c r="F289" s="306"/>
      <c r="G289" s="306"/>
      <c r="H289" s="306"/>
      <c r="I289" s="312"/>
      <c r="J289" s="81" t="s">
        <v>66</v>
      </c>
      <c r="K289" s="104" t="s">
        <v>67</v>
      </c>
      <c r="L289" s="105" t="s">
        <v>68</v>
      </c>
      <c r="M289" s="307" t="s">
        <v>54</v>
      </c>
      <c r="N289" s="308"/>
      <c r="O289" s="106" t="s">
        <v>55</v>
      </c>
      <c r="P289" s="25"/>
    </row>
    <row r="290" spans="2:19" ht="14.4">
      <c r="B290" s="24"/>
      <c r="C290" s="288" t="s">
        <v>148</v>
      </c>
      <c r="D290" s="403"/>
      <c r="E290" s="403"/>
      <c r="F290" s="403"/>
      <c r="G290" s="403"/>
      <c r="H290" s="403"/>
      <c r="I290" s="404"/>
      <c r="J290" s="109">
        <v>303490</v>
      </c>
      <c r="K290" s="413">
        <v>2</v>
      </c>
      <c r="L290" s="111">
        <f>J290*K290</f>
        <v>606980</v>
      </c>
      <c r="M290" s="445">
        <v>4000</v>
      </c>
      <c r="N290" s="446"/>
      <c r="O290" s="112">
        <f>L290/M290</f>
        <v>151.745</v>
      </c>
      <c r="P290" s="25"/>
    </row>
    <row r="291" spans="2:19" ht="14.4">
      <c r="B291" s="24"/>
      <c r="C291" s="288"/>
      <c r="D291" s="403"/>
      <c r="E291" s="403"/>
      <c r="F291" s="403"/>
      <c r="G291" s="403"/>
      <c r="H291" s="403"/>
      <c r="I291" s="404"/>
      <c r="J291" s="109"/>
      <c r="K291" s="413"/>
      <c r="L291" s="111"/>
      <c r="M291" s="445"/>
      <c r="N291" s="446"/>
      <c r="O291" s="112"/>
      <c r="P291" s="25"/>
    </row>
    <row r="292" spans="2:19" ht="14.4">
      <c r="B292" s="24"/>
      <c r="C292" s="107"/>
      <c r="D292" s="108"/>
      <c r="E292" s="108"/>
      <c r="F292" s="108"/>
      <c r="G292" s="108"/>
      <c r="H292" s="108"/>
      <c r="I292" s="108"/>
      <c r="J292" s="109"/>
      <c r="K292" s="110"/>
      <c r="L292" s="111"/>
      <c r="M292" s="411"/>
      <c r="N292" s="412"/>
      <c r="O292" s="112"/>
      <c r="P292" s="25"/>
    </row>
    <row r="293" spans="2:19" ht="15" thickBot="1">
      <c r="B293" s="24"/>
      <c r="C293" s="301"/>
      <c r="D293" s="302"/>
      <c r="E293" s="302"/>
      <c r="F293" s="302"/>
      <c r="G293" s="302"/>
      <c r="H293" s="302"/>
      <c r="I293" s="329"/>
      <c r="J293" s="101"/>
      <c r="K293" s="102"/>
      <c r="L293" s="101"/>
      <c r="M293" s="303"/>
      <c r="N293" s="304"/>
      <c r="O293" s="103"/>
      <c r="P293" s="25"/>
    </row>
    <row r="294" spans="2:19" ht="15" thickBot="1">
      <c r="B294" s="24"/>
      <c r="C294" s="295" t="s">
        <v>56</v>
      </c>
      <c r="D294" s="296"/>
      <c r="E294" s="296"/>
      <c r="F294" s="296"/>
      <c r="G294" s="296"/>
      <c r="H294" s="296"/>
      <c r="I294" s="296"/>
      <c r="J294" s="296"/>
      <c r="K294" s="296"/>
      <c r="L294" s="296"/>
      <c r="M294" s="296"/>
      <c r="N294" s="297"/>
      <c r="O294" s="96">
        <f>SUM(O290:O293)</f>
        <v>151.745</v>
      </c>
      <c r="P294" s="25"/>
    </row>
    <row r="295" spans="2:19" ht="15" thickBot="1">
      <c r="B295" s="24"/>
      <c r="C295" s="76"/>
      <c r="D295" s="51"/>
      <c r="E295" s="51"/>
      <c r="F295" s="51"/>
      <c r="G295" s="51"/>
      <c r="H295" s="51"/>
      <c r="I295" s="51"/>
      <c r="J295" s="51"/>
      <c r="K295" s="51"/>
      <c r="L295" s="51"/>
      <c r="M295" s="51"/>
      <c r="N295" s="51"/>
      <c r="O295" s="77"/>
      <c r="P295" s="25"/>
    </row>
    <row r="296" spans="2:19" ht="15" thickBot="1">
      <c r="B296" s="24"/>
      <c r="C296" s="298" t="s">
        <v>69</v>
      </c>
      <c r="D296" s="299"/>
      <c r="E296" s="299"/>
      <c r="F296" s="299"/>
      <c r="G296" s="299"/>
      <c r="H296" s="299"/>
      <c r="I296" s="299"/>
      <c r="J296" s="299"/>
      <c r="K296" s="299"/>
      <c r="L296" s="299"/>
      <c r="M296" s="299"/>
      <c r="N296" s="300"/>
      <c r="O296" s="113">
        <f>SUM(O271+O278+O285+O294)</f>
        <v>3128.1552857142851</v>
      </c>
      <c r="P296" s="25"/>
    </row>
    <row r="297" spans="2:19">
      <c r="B297" s="24"/>
      <c r="C297" s="320" t="s">
        <v>70</v>
      </c>
      <c r="D297" s="321"/>
      <c r="E297" s="321"/>
      <c r="F297" s="321"/>
      <c r="G297" s="321"/>
      <c r="H297" s="321"/>
      <c r="I297" s="321"/>
      <c r="J297" s="321"/>
      <c r="K297" s="321"/>
      <c r="L297" s="321"/>
      <c r="M297" s="321"/>
      <c r="N297" s="321"/>
      <c r="O297" s="322"/>
      <c r="P297" s="25"/>
    </row>
    <row r="298" spans="2:19">
      <c r="B298" s="24"/>
      <c r="C298" s="323"/>
      <c r="D298" s="447"/>
      <c r="E298" s="447"/>
      <c r="F298" s="447"/>
      <c r="G298" s="447"/>
      <c r="H298" s="447"/>
      <c r="I298" s="447"/>
      <c r="J298" s="447"/>
      <c r="K298" s="447"/>
      <c r="L298" s="447"/>
      <c r="M298" s="447"/>
      <c r="N298" s="447"/>
      <c r="O298" s="325"/>
      <c r="P298" s="25"/>
    </row>
    <row r="299" spans="2:19" ht="14.4" thickBot="1">
      <c r="B299" s="24"/>
      <c r="C299" s="326"/>
      <c r="D299" s="327"/>
      <c r="E299" s="327"/>
      <c r="F299" s="327"/>
      <c r="G299" s="327"/>
      <c r="H299" s="327"/>
      <c r="I299" s="327"/>
      <c r="J299" s="327"/>
      <c r="K299" s="327"/>
      <c r="L299" s="327"/>
      <c r="M299" s="327"/>
      <c r="N299" s="327"/>
      <c r="O299" s="328"/>
      <c r="P299" s="25"/>
    </row>
    <row r="300" spans="2:19" ht="14.4">
      <c r="B300" s="24"/>
      <c r="C300" s="305" t="s">
        <v>71</v>
      </c>
      <c r="D300" s="306"/>
      <c r="E300" s="306"/>
      <c r="F300" s="306"/>
      <c r="G300" s="306"/>
      <c r="H300" s="306"/>
      <c r="I300" s="306"/>
      <c r="J300" s="97"/>
      <c r="K300" s="114"/>
      <c r="L300" s="105" t="s">
        <v>72</v>
      </c>
      <c r="M300" s="307" t="s">
        <v>73</v>
      </c>
      <c r="N300" s="308"/>
      <c r="O300" s="106"/>
      <c r="P300" s="25"/>
    </row>
    <row r="301" spans="2:19" ht="14.4">
      <c r="B301" s="24"/>
      <c r="C301" s="291" t="s">
        <v>74</v>
      </c>
      <c r="D301" s="449"/>
      <c r="E301" s="449"/>
      <c r="F301" s="449"/>
      <c r="G301" s="449"/>
      <c r="H301" s="449"/>
      <c r="I301" s="449"/>
      <c r="J301" s="115"/>
      <c r="K301" s="116"/>
      <c r="L301" s="117">
        <v>0.26</v>
      </c>
      <c r="M301" s="454">
        <f>$O$296*L301</f>
        <v>813.32037428571414</v>
      </c>
      <c r="N301" s="455"/>
      <c r="O301" s="118">
        <f>M301</f>
        <v>813.32037428571414</v>
      </c>
      <c r="P301" s="25"/>
    </row>
    <row r="302" spans="2:19" ht="14.4">
      <c r="B302" s="24"/>
      <c r="C302" s="85" t="s">
        <v>75</v>
      </c>
      <c r="D302" s="86"/>
      <c r="E302" s="86"/>
      <c r="F302" s="86"/>
      <c r="G302" s="86"/>
      <c r="H302" s="86"/>
      <c r="I302" s="86"/>
      <c r="J302" s="115"/>
      <c r="K302" s="116"/>
      <c r="L302" s="117">
        <v>0.02</v>
      </c>
      <c r="M302" s="454">
        <f t="shared" ref="M302:M303" si="11">$O$296*L302</f>
        <v>62.563105714285705</v>
      </c>
      <c r="N302" s="455"/>
      <c r="O302" s="118">
        <f t="shared" ref="O302:O303" si="12">M302</f>
        <v>62.563105714285705</v>
      </c>
      <c r="P302" s="25"/>
    </row>
    <row r="303" spans="2:19" ht="15" thickBot="1">
      <c r="B303" s="24"/>
      <c r="C303" s="70" t="s">
        <v>76</v>
      </c>
      <c r="D303" s="71"/>
      <c r="E303" s="71"/>
      <c r="F303" s="71"/>
      <c r="G303" s="71"/>
      <c r="H303" s="71"/>
      <c r="I303" s="71"/>
      <c r="J303" s="119"/>
      <c r="K303" s="120"/>
      <c r="L303" s="117">
        <v>0.02</v>
      </c>
      <c r="M303" s="454">
        <f t="shared" si="11"/>
        <v>62.563105714285705</v>
      </c>
      <c r="N303" s="455"/>
      <c r="O303" s="118">
        <f t="shared" si="12"/>
        <v>62.563105714285705</v>
      </c>
      <c r="P303" s="25"/>
    </row>
    <row r="304" spans="2:19" ht="15" thickBot="1">
      <c r="B304" s="24"/>
      <c r="C304" s="295" t="s">
        <v>56</v>
      </c>
      <c r="D304" s="296"/>
      <c r="E304" s="296"/>
      <c r="F304" s="296"/>
      <c r="G304" s="296"/>
      <c r="H304" s="296"/>
      <c r="I304" s="296"/>
      <c r="J304" s="296"/>
      <c r="K304" s="296"/>
      <c r="L304" s="296"/>
      <c r="M304" s="296"/>
      <c r="N304" s="297"/>
      <c r="O304" s="121">
        <f>SUM(O301:O303)</f>
        <v>938.44658571428556</v>
      </c>
      <c r="P304" s="25"/>
      <c r="S304" s="443"/>
    </row>
    <row r="305" spans="2:19" ht="15" thickBot="1">
      <c r="B305" s="24"/>
      <c r="C305" s="76"/>
      <c r="D305" s="51"/>
      <c r="E305" s="51"/>
      <c r="F305" s="51"/>
      <c r="G305" s="51"/>
      <c r="H305" s="51"/>
      <c r="I305" s="51"/>
      <c r="J305" s="51"/>
      <c r="K305" s="51"/>
      <c r="L305" s="51"/>
      <c r="M305" s="51"/>
      <c r="N305" s="51"/>
      <c r="O305" s="77">
        <v>-0.2</v>
      </c>
      <c r="P305" s="25"/>
      <c r="R305" s="400"/>
    </row>
    <row r="306" spans="2:19" ht="15" thickBot="1">
      <c r="B306" s="24"/>
      <c r="C306" s="298" t="s">
        <v>77</v>
      </c>
      <c r="D306" s="299"/>
      <c r="E306" s="299"/>
      <c r="F306" s="299"/>
      <c r="G306" s="299"/>
      <c r="H306" s="299"/>
      <c r="I306" s="299"/>
      <c r="J306" s="299"/>
      <c r="K306" s="299"/>
      <c r="L306" s="299"/>
      <c r="M306" s="299"/>
      <c r="N306" s="300"/>
      <c r="O306" s="122">
        <f>SUM(O296+O304+O305)</f>
        <v>4066.4018714285708</v>
      </c>
      <c r="P306" s="25"/>
      <c r="S306" s="400"/>
    </row>
    <row r="307" spans="2:19" ht="15" thickBot="1">
      <c r="B307" s="24"/>
      <c r="C307" s="76"/>
      <c r="D307" s="51"/>
      <c r="E307" s="51"/>
      <c r="F307" s="51"/>
      <c r="G307" s="51"/>
      <c r="H307" s="51"/>
      <c r="I307" s="51"/>
      <c r="J307" s="51"/>
      <c r="K307" s="51"/>
      <c r="L307" s="51"/>
      <c r="M307" s="51"/>
      <c r="N307" s="51"/>
      <c r="O307" s="77"/>
      <c r="P307" s="25"/>
    </row>
    <row r="308" spans="2:19">
      <c r="B308" s="24"/>
      <c r="C308" s="78" t="s">
        <v>48</v>
      </c>
      <c r="D308" s="341" t="s">
        <v>6</v>
      </c>
      <c r="E308" s="342"/>
      <c r="F308" s="342"/>
      <c r="G308" s="342"/>
      <c r="H308" s="342"/>
      <c r="I308" s="342"/>
      <c r="J308" s="342"/>
      <c r="K308" s="342"/>
      <c r="L308" s="343"/>
      <c r="M308" s="359" t="s">
        <v>49</v>
      </c>
      <c r="N308" s="360"/>
      <c r="O308" s="78" t="s">
        <v>8</v>
      </c>
      <c r="P308" s="25"/>
    </row>
    <row r="309" spans="2:19" ht="14.4" thickBot="1">
      <c r="B309" s="24"/>
      <c r="C309" s="79">
        <v>3.8</v>
      </c>
      <c r="D309" s="416" t="s">
        <v>107</v>
      </c>
      <c r="E309" s="417"/>
      <c r="F309" s="417"/>
      <c r="G309" s="417"/>
      <c r="H309" s="417"/>
      <c r="I309" s="417"/>
      <c r="J309" s="417"/>
      <c r="K309" s="417"/>
      <c r="L309" s="418"/>
      <c r="M309" s="317" t="s">
        <v>131</v>
      </c>
      <c r="N309" s="319"/>
      <c r="O309" s="80">
        <f>'PRESUPUESTO OFICIAL (Entidad)'!I21</f>
        <v>68</v>
      </c>
      <c r="P309" s="25"/>
    </row>
    <row r="310" spans="2:19">
      <c r="B310" s="24"/>
      <c r="C310" s="320" t="s">
        <v>121</v>
      </c>
      <c r="D310" s="321"/>
      <c r="E310" s="321"/>
      <c r="F310" s="321"/>
      <c r="G310" s="321"/>
      <c r="H310" s="321"/>
      <c r="I310" s="321"/>
      <c r="J310" s="321"/>
      <c r="K310" s="321"/>
      <c r="L310" s="321"/>
      <c r="M310" s="321"/>
      <c r="N310" s="321"/>
      <c r="O310" s="322"/>
      <c r="P310" s="25"/>
    </row>
    <row r="311" spans="2:19">
      <c r="B311" s="24"/>
      <c r="C311" s="323"/>
      <c r="D311" s="447"/>
      <c r="E311" s="447"/>
      <c r="F311" s="447"/>
      <c r="G311" s="447"/>
      <c r="H311" s="447"/>
      <c r="I311" s="447"/>
      <c r="J311" s="447"/>
      <c r="K311" s="447"/>
      <c r="L311" s="447"/>
      <c r="M311" s="447"/>
      <c r="N311" s="447"/>
      <c r="O311" s="325"/>
      <c r="P311" s="25"/>
    </row>
    <row r="312" spans="2:19" ht="14.4" thickBot="1">
      <c r="B312" s="24"/>
      <c r="C312" s="326"/>
      <c r="D312" s="327"/>
      <c r="E312" s="327"/>
      <c r="F312" s="327"/>
      <c r="G312" s="327"/>
      <c r="H312" s="327"/>
      <c r="I312" s="327"/>
      <c r="J312" s="327"/>
      <c r="K312" s="327"/>
      <c r="L312" s="327"/>
      <c r="M312" s="327"/>
      <c r="N312" s="327"/>
      <c r="O312" s="328"/>
      <c r="P312" s="25"/>
    </row>
    <row r="313" spans="2:19" ht="14.4">
      <c r="B313" s="24"/>
      <c r="C313" s="457" t="s">
        <v>6</v>
      </c>
      <c r="D313" s="458"/>
      <c r="E313" s="458"/>
      <c r="F313" s="458"/>
      <c r="G313" s="459"/>
      <c r="H313" s="460" t="s">
        <v>51</v>
      </c>
      <c r="I313" s="459"/>
      <c r="J313" s="460" t="s">
        <v>52</v>
      </c>
      <c r="K313" s="459"/>
      <c r="L313" s="461" t="s">
        <v>53</v>
      </c>
      <c r="M313" s="460" t="s">
        <v>54</v>
      </c>
      <c r="N313" s="459"/>
      <c r="O313" s="462" t="s">
        <v>55</v>
      </c>
      <c r="P313" s="25"/>
    </row>
    <row r="314" spans="2:19" ht="14.4">
      <c r="B314" s="24"/>
      <c r="C314" s="456" t="s">
        <v>138</v>
      </c>
      <c r="D314" s="456"/>
      <c r="E314" s="456"/>
      <c r="F314" s="456"/>
      <c r="G314" s="456"/>
      <c r="H314" s="469"/>
      <c r="I314" s="469"/>
      <c r="J314" s="469"/>
      <c r="K314" s="469"/>
      <c r="L314" s="465">
        <v>185713</v>
      </c>
      <c r="M314" s="466">
        <v>320</v>
      </c>
      <c r="N314" s="466"/>
      <c r="O314" s="467">
        <f>L314/M314</f>
        <v>580.35312499999998</v>
      </c>
      <c r="P314" s="25"/>
    </row>
    <row r="315" spans="2:19" ht="14.4">
      <c r="B315" s="24"/>
      <c r="C315" s="456" t="s">
        <v>122</v>
      </c>
      <c r="D315" s="456"/>
      <c r="E315" s="456"/>
      <c r="F315" s="456"/>
      <c r="G315" s="456"/>
      <c r="H315" s="468"/>
      <c r="I315" s="468"/>
      <c r="J315" s="468"/>
      <c r="K315" s="468"/>
      <c r="L315" s="465">
        <v>1268.43</v>
      </c>
      <c r="M315" s="466">
        <v>1</v>
      </c>
      <c r="N315" s="466"/>
      <c r="O315" s="467">
        <f>L315/M315</f>
        <v>1268.43</v>
      </c>
      <c r="P315" s="25"/>
    </row>
    <row r="316" spans="2:19" ht="14.4">
      <c r="B316" s="24"/>
      <c r="C316" s="456"/>
      <c r="D316" s="456"/>
      <c r="E316" s="456"/>
      <c r="F316" s="456"/>
      <c r="G316" s="456"/>
      <c r="H316" s="468"/>
      <c r="I316" s="468"/>
      <c r="J316" s="468"/>
      <c r="K316" s="468"/>
      <c r="L316" s="465"/>
      <c r="M316" s="466"/>
      <c r="N316" s="466"/>
      <c r="O316" s="467"/>
      <c r="P316" s="25"/>
    </row>
    <row r="317" spans="2:19" ht="14.4">
      <c r="B317" s="24"/>
      <c r="C317" s="456"/>
      <c r="D317" s="456"/>
      <c r="E317" s="456"/>
      <c r="F317" s="456"/>
      <c r="G317" s="456"/>
      <c r="H317" s="468"/>
      <c r="I317" s="468"/>
      <c r="J317" s="468"/>
      <c r="K317" s="468"/>
      <c r="L317" s="465"/>
      <c r="M317" s="466"/>
      <c r="N317" s="466"/>
      <c r="O317" s="467"/>
      <c r="P317" s="25"/>
    </row>
    <row r="318" spans="2:19" ht="14.4">
      <c r="B318" s="24"/>
      <c r="C318" s="456"/>
      <c r="D318" s="456"/>
      <c r="E318" s="456"/>
      <c r="F318" s="456"/>
      <c r="G318" s="456"/>
      <c r="H318" s="468"/>
      <c r="I318" s="468"/>
      <c r="J318" s="468"/>
      <c r="K318" s="468"/>
      <c r="L318" s="465"/>
      <c r="M318" s="466"/>
      <c r="N318" s="466"/>
      <c r="O318" s="467"/>
      <c r="P318" s="25"/>
    </row>
    <row r="319" spans="2:19" ht="15" thickBot="1">
      <c r="B319" s="24"/>
      <c r="C319" s="450" t="s">
        <v>56</v>
      </c>
      <c r="D319" s="441"/>
      <c r="E319" s="441"/>
      <c r="F319" s="441"/>
      <c r="G319" s="441"/>
      <c r="H319" s="441"/>
      <c r="I319" s="441"/>
      <c r="J319" s="441"/>
      <c r="K319" s="441"/>
      <c r="L319" s="441"/>
      <c r="M319" s="441"/>
      <c r="N319" s="451"/>
      <c r="O319" s="463">
        <f>SUM(O314:O318)</f>
        <v>1848.7831249999999</v>
      </c>
      <c r="P319" s="25"/>
    </row>
    <row r="320" spans="2:19">
      <c r="B320" s="24"/>
      <c r="C320" s="320" t="s">
        <v>57</v>
      </c>
      <c r="D320" s="321"/>
      <c r="E320" s="321"/>
      <c r="F320" s="321"/>
      <c r="G320" s="321"/>
      <c r="H320" s="321"/>
      <c r="I320" s="321"/>
      <c r="J320" s="321"/>
      <c r="K320" s="321"/>
      <c r="L320" s="321"/>
      <c r="M320" s="321"/>
      <c r="N320" s="321"/>
      <c r="O320" s="322"/>
      <c r="P320" s="25"/>
    </row>
    <row r="321" spans="2:16">
      <c r="B321" s="24"/>
      <c r="C321" s="323"/>
      <c r="D321" s="447"/>
      <c r="E321" s="447"/>
      <c r="F321" s="447"/>
      <c r="G321" s="447"/>
      <c r="H321" s="447"/>
      <c r="I321" s="447"/>
      <c r="J321" s="447"/>
      <c r="K321" s="447"/>
      <c r="L321" s="447"/>
      <c r="M321" s="447"/>
      <c r="N321" s="447"/>
      <c r="O321" s="325"/>
      <c r="P321" s="25"/>
    </row>
    <row r="322" spans="2:16" ht="14.4" thickBot="1">
      <c r="B322" s="24"/>
      <c r="C322" s="326"/>
      <c r="D322" s="327"/>
      <c r="E322" s="327"/>
      <c r="F322" s="327"/>
      <c r="G322" s="327"/>
      <c r="H322" s="327"/>
      <c r="I322" s="327"/>
      <c r="J322" s="327"/>
      <c r="K322" s="327"/>
      <c r="L322" s="327"/>
      <c r="M322" s="327"/>
      <c r="N322" s="327"/>
      <c r="O322" s="328"/>
      <c r="P322" s="25"/>
    </row>
    <row r="323" spans="2:16" ht="14.4">
      <c r="B323" s="24"/>
      <c r="C323" s="305" t="s">
        <v>6</v>
      </c>
      <c r="D323" s="306"/>
      <c r="E323" s="306"/>
      <c r="F323" s="306"/>
      <c r="G323" s="306"/>
      <c r="H323" s="306"/>
      <c r="I323" s="306"/>
      <c r="J323" s="312"/>
      <c r="K323" s="91" t="s">
        <v>49</v>
      </c>
      <c r="L323" s="81" t="s">
        <v>8</v>
      </c>
      <c r="M323" s="311" t="s">
        <v>58</v>
      </c>
      <c r="N323" s="312"/>
      <c r="O323" s="82" t="s">
        <v>55</v>
      </c>
      <c r="P323" s="25"/>
    </row>
    <row r="324" spans="2:16" ht="14.4">
      <c r="B324" s="24"/>
      <c r="C324" s="291" t="s">
        <v>149</v>
      </c>
      <c r="D324" s="449"/>
      <c r="E324" s="449"/>
      <c r="F324" s="449"/>
      <c r="G324" s="449"/>
      <c r="H324" s="449"/>
      <c r="I324" s="449"/>
      <c r="J324" s="448"/>
      <c r="K324" s="92" t="s">
        <v>49</v>
      </c>
      <c r="L324" s="93">
        <v>52</v>
      </c>
      <c r="M324" s="452">
        <v>1223</v>
      </c>
      <c r="N324" s="453"/>
      <c r="O324" s="84">
        <f>L324*M324</f>
        <v>63596</v>
      </c>
      <c r="P324" s="25"/>
    </row>
    <row r="325" spans="2:16" ht="14.4">
      <c r="B325" s="24"/>
      <c r="C325" s="470" t="s">
        <v>150</v>
      </c>
      <c r="D325" s="471"/>
      <c r="E325" s="471"/>
      <c r="F325" s="471"/>
      <c r="G325" s="471"/>
      <c r="H325" s="471"/>
      <c r="I325" s="471"/>
      <c r="J325" s="408"/>
      <c r="K325" s="410" t="s">
        <v>115</v>
      </c>
      <c r="L325" s="472">
        <v>7.4999999999999997E-2</v>
      </c>
      <c r="M325" s="452">
        <v>67062</v>
      </c>
      <c r="N325" s="453"/>
      <c r="O325" s="84">
        <f>L325*M325</f>
        <v>5029.6499999999996</v>
      </c>
      <c r="P325" s="25"/>
    </row>
    <row r="326" spans="2:16" ht="15" thickBot="1">
      <c r="B326" s="24"/>
      <c r="C326" s="301" t="s">
        <v>151</v>
      </c>
      <c r="D326" s="302"/>
      <c r="E326" s="302"/>
      <c r="F326" s="302"/>
      <c r="G326" s="302"/>
      <c r="H326" s="302"/>
      <c r="I326" s="302"/>
      <c r="J326" s="329"/>
      <c r="K326" s="473" t="s">
        <v>115</v>
      </c>
      <c r="L326" s="94">
        <v>0.01</v>
      </c>
      <c r="M326" s="452">
        <v>409791</v>
      </c>
      <c r="N326" s="453"/>
      <c r="O326" s="84">
        <f>L326*M326</f>
        <v>4097.91</v>
      </c>
      <c r="P326" s="25"/>
    </row>
    <row r="327" spans="2:16" ht="15" thickBot="1">
      <c r="B327" s="24"/>
      <c r="C327" s="295" t="s">
        <v>56</v>
      </c>
      <c r="D327" s="296"/>
      <c r="E327" s="296"/>
      <c r="F327" s="296"/>
      <c r="G327" s="296"/>
      <c r="H327" s="296"/>
      <c r="I327" s="296"/>
      <c r="J327" s="296"/>
      <c r="K327" s="296"/>
      <c r="L327" s="296"/>
      <c r="M327" s="296"/>
      <c r="N327" s="297"/>
      <c r="O327" s="96">
        <f>SUM(O324:O326)</f>
        <v>72723.56</v>
      </c>
      <c r="P327" s="25"/>
    </row>
    <row r="328" spans="2:16">
      <c r="B328" s="24"/>
      <c r="C328" s="320" t="s">
        <v>59</v>
      </c>
      <c r="D328" s="321"/>
      <c r="E328" s="321"/>
      <c r="F328" s="321"/>
      <c r="G328" s="321"/>
      <c r="H328" s="321"/>
      <c r="I328" s="321"/>
      <c r="J328" s="321"/>
      <c r="K328" s="321"/>
      <c r="L328" s="321"/>
      <c r="M328" s="321"/>
      <c r="N328" s="321"/>
      <c r="O328" s="322"/>
      <c r="P328" s="25"/>
    </row>
    <row r="329" spans="2:16">
      <c r="B329" s="24"/>
      <c r="C329" s="323"/>
      <c r="D329" s="447"/>
      <c r="E329" s="447"/>
      <c r="F329" s="447"/>
      <c r="G329" s="447"/>
      <c r="H329" s="447"/>
      <c r="I329" s="447"/>
      <c r="J329" s="447"/>
      <c r="K329" s="447"/>
      <c r="L329" s="447"/>
      <c r="M329" s="447"/>
      <c r="N329" s="447"/>
      <c r="O329" s="325"/>
      <c r="P329" s="25"/>
    </row>
    <row r="330" spans="2:16" ht="14.4" thickBot="1">
      <c r="B330" s="24"/>
      <c r="C330" s="326"/>
      <c r="D330" s="327"/>
      <c r="E330" s="327"/>
      <c r="F330" s="327"/>
      <c r="G330" s="327"/>
      <c r="H330" s="327"/>
      <c r="I330" s="327"/>
      <c r="J330" s="327"/>
      <c r="K330" s="327"/>
      <c r="L330" s="327"/>
      <c r="M330" s="327"/>
      <c r="N330" s="327"/>
      <c r="O330" s="328"/>
      <c r="P330" s="25"/>
    </row>
    <row r="331" spans="2:16" ht="28.2">
      <c r="B331" s="24"/>
      <c r="C331" s="305" t="s">
        <v>60</v>
      </c>
      <c r="D331" s="306"/>
      <c r="E331" s="306"/>
      <c r="F331" s="306"/>
      <c r="G331" s="306"/>
      <c r="H331" s="306"/>
      <c r="I331" s="312"/>
      <c r="J331" s="105" t="s">
        <v>61</v>
      </c>
      <c r="K331" s="97" t="s">
        <v>62</v>
      </c>
      <c r="L331" s="98" t="s">
        <v>88</v>
      </c>
      <c r="M331" s="311" t="s">
        <v>63</v>
      </c>
      <c r="N331" s="312"/>
      <c r="O331" s="82" t="s">
        <v>55</v>
      </c>
      <c r="P331" s="25"/>
    </row>
    <row r="332" spans="2:16" ht="14.4">
      <c r="B332" s="24"/>
      <c r="C332" s="291"/>
      <c r="D332" s="449"/>
      <c r="E332" s="449"/>
      <c r="F332" s="449"/>
      <c r="G332" s="449"/>
      <c r="H332" s="449"/>
      <c r="I332" s="448"/>
      <c r="J332" s="99"/>
      <c r="K332" s="100"/>
      <c r="L332" s="440"/>
      <c r="M332" s="411"/>
      <c r="N332" s="412"/>
      <c r="O332" s="84">
        <f>L332*M332</f>
        <v>0</v>
      </c>
      <c r="P332" s="25"/>
    </row>
    <row r="333" spans="2:16" ht="15" thickBot="1">
      <c r="B333" s="24"/>
      <c r="C333" s="301"/>
      <c r="D333" s="302"/>
      <c r="E333" s="302"/>
      <c r="F333" s="302"/>
      <c r="G333" s="302"/>
      <c r="H333" s="302"/>
      <c r="I333" s="329"/>
      <c r="J333" s="101"/>
      <c r="K333" s="102"/>
      <c r="L333" s="101"/>
      <c r="M333" s="303"/>
      <c r="N333" s="304"/>
      <c r="O333" s="103"/>
      <c r="P333" s="25"/>
    </row>
    <row r="334" spans="2:16" ht="15" thickBot="1">
      <c r="B334" s="24"/>
      <c r="C334" s="295" t="s">
        <v>56</v>
      </c>
      <c r="D334" s="296"/>
      <c r="E334" s="296"/>
      <c r="F334" s="296"/>
      <c r="G334" s="296"/>
      <c r="H334" s="296"/>
      <c r="I334" s="296"/>
      <c r="J334" s="296"/>
      <c r="K334" s="296"/>
      <c r="L334" s="296"/>
      <c r="M334" s="296"/>
      <c r="N334" s="297"/>
      <c r="O334" s="90">
        <f>SUM(O332:O333)</f>
        <v>0</v>
      </c>
      <c r="P334" s="25"/>
    </row>
    <row r="335" spans="2:16">
      <c r="B335" s="24"/>
      <c r="C335" s="320" t="s">
        <v>64</v>
      </c>
      <c r="D335" s="321"/>
      <c r="E335" s="321"/>
      <c r="F335" s="321"/>
      <c r="G335" s="321"/>
      <c r="H335" s="321"/>
      <c r="I335" s="321"/>
      <c r="J335" s="321"/>
      <c r="K335" s="321"/>
      <c r="L335" s="321"/>
      <c r="M335" s="321"/>
      <c r="N335" s="321"/>
      <c r="O335" s="322"/>
      <c r="P335" s="25"/>
    </row>
    <row r="336" spans="2:16">
      <c r="B336" s="24"/>
      <c r="C336" s="323"/>
      <c r="D336" s="447"/>
      <c r="E336" s="447"/>
      <c r="F336" s="447"/>
      <c r="G336" s="447"/>
      <c r="H336" s="447"/>
      <c r="I336" s="447"/>
      <c r="J336" s="447"/>
      <c r="K336" s="447"/>
      <c r="L336" s="447"/>
      <c r="M336" s="447"/>
      <c r="N336" s="447"/>
      <c r="O336" s="325"/>
      <c r="P336" s="25"/>
    </row>
    <row r="337" spans="2:16" ht="14.4" thickBot="1">
      <c r="B337" s="24"/>
      <c r="C337" s="326"/>
      <c r="D337" s="327"/>
      <c r="E337" s="327"/>
      <c r="F337" s="327"/>
      <c r="G337" s="327"/>
      <c r="H337" s="327"/>
      <c r="I337" s="327"/>
      <c r="J337" s="327"/>
      <c r="K337" s="327"/>
      <c r="L337" s="327"/>
      <c r="M337" s="327"/>
      <c r="N337" s="327"/>
      <c r="O337" s="328"/>
      <c r="P337" s="25"/>
    </row>
    <row r="338" spans="2:16" ht="28.2">
      <c r="B338" s="24"/>
      <c r="C338" s="305" t="s">
        <v>65</v>
      </c>
      <c r="D338" s="306"/>
      <c r="E338" s="306"/>
      <c r="F338" s="306"/>
      <c r="G338" s="306"/>
      <c r="H338" s="306"/>
      <c r="I338" s="312"/>
      <c r="J338" s="81" t="s">
        <v>66</v>
      </c>
      <c r="K338" s="104" t="s">
        <v>67</v>
      </c>
      <c r="L338" s="105" t="s">
        <v>68</v>
      </c>
      <c r="M338" s="307" t="s">
        <v>54</v>
      </c>
      <c r="N338" s="308"/>
      <c r="O338" s="106" t="s">
        <v>55</v>
      </c>
      <c r="P338" s="25"/>
    </row>
    <row r="339" spans="2:16" ht="14.4">
      <c r="B339" s="24"/>
      <c r="C339" s="288" t="s">
        <v>140</v>
      </c>
      <c r="D339" s="403"/>
      <c r="E339" s="403"/>
      <c r="F339" s="403"/>
      <c r="G339" s="403"/>
      <c r="H339" s="403"/>
      <c r="I339" s="404"/>
      <c r="J339" s="109">
        <v>114392</v>
      </c>
      <c r="K339" s="413">
        <v>2</v>
      </c>
      <c r="L339" s="111">
        <f>J339*K339</f>
        <v>228784</v>
      </c>
      <c r="M339" s="445">
        <v>15</v>
      </c>
      <c r="N339" s="446"/>
      <c r="O339" s="112">
        <f>L339/M339</f>
        <v>15252.266666666666</v>
      </c>
      <c r="P339" s="25"/>
    </row>
    <row r="340" spans="2:16" ht="14.4">
      <c r="B340" s="24"/>
      <c r="C340" s="288" t="s">
        <v>145</v>
      </c>
      <c r="D340" s="403"/>
      <c r="E340" s="403"/>
      <c r="F340" s="403"/>
      <c r="G340" s="403"/>
      <c r="H340" s="403"/>
      <c r="I340" s="404"/>
      <c r="J340" s="109">
        <v>75873</v>
      </c>
      <c r="K340" s="413">
        <v>2</v>
      </c>
      <c r="L340" s="111">
        <f>J340*K340</f>
        <v>151746</v>
      </c>
      <c r="M340" s="445">
        <v>15</v>
      </c>
      <c r="N340" s="446"/>
      <c r="O340" s="112">
        <f>L340/M340</f>
        <v>10116.4</v>
      </c>
      <c r="P340" s="25"/>
    </row>
    <row r="341" spans="2:16" ht="14.4">
      <c r="B341" s="24"/>
      <c r="C341" s="107"/>
      <c r="D341" s="108"/>
      <c r="E341" s="108"/>
      <c r="F341" s="108"/>
      <c r="G341" s="108"/>
      <c r="H341" s="108"/>
      <c r="I341" s="108"/>
      <c r="J341" s="109"/>
      <c r="K341" s="110"/>
      <c r="L341" s="111"/>
      <c r="M341" s="411"/>
      <c r="N341" s="412"/>
      <c r="O341" s="112"/>
      <c r="P341" s="25"/>
    </row>
    <row r="342" spans="2:16" ht="15" thickBot="1">
      <c r="B342" s="24"/>
      <c r="C342" s="301"/>
      <c r="D342" s="302"/>
      <c r="E342" s="302"/>
      <c r="F342" s="302"/>
      <c r="G342" s="302"/>
      <c r="H342" s="302"/>
      <c r="I342" s="329"/>
      <c r="J342" s="101"/>
      <c r="K342" s="102"/>
      <c r="L342" s="101"/>
      <c r="M342" s="303"/>
      <c r="N342" s="304"/>
      <c r="O342" s="103"/>
      <c r="P342" s="25"/>
    </row>
    <row r="343" spans="2:16" ht="15" thickBot="1">
      <c r="B343" s="24"/>
      <c r="C343" s="295" t="s">
        <v>56</v>
      </c>
      <c r="D343" s="296"/>
      <c r="E343" s="296"/>
      <c r="F343" s="296"/>
      <c r="G343" s="296"/>
      <c r="H343" s="296"/>
      <c r="I343" s="296"/>
      <c r="J343" s="296"/>
      <c r="K343" s="296"/>
      <c r="L343" s="296"/>
      <c r="M343" s="296"/>
      <c r="N343" s="297"/>
      <c r="O343" s="96">
        <f>SUM(O339:O342)</f>
        <v>25368.666666666664</v>
      </c>
      <c r="P343" s="25"/>
    </row>
    <row r="344" spans="2:16" ht="15" thickBot="1">
      <c r="B344" s="24"/>
      <c r="C344" s="76"/>
      <c r="D344" s="51"/>
      <c r="E344" s="51"/>
      <c r="F344" s="51"/>
      <c r="G344" s="51"/>
      <c r="H344" s="51"/>
      <c r="I344" s="51"/>
      <c r="J344" s="51"/>
      <c r="K344" s="51"/>
      <c r="L344" s="51"/>
      <c r="M344" s="51"/>
      <c r="N344" s="51"/>
      <c r="O344" s="77"/>
      <c r="P344" s="25"/>
    </row>
    <row r="345" spans="2:16" ht="15" thickBot="1">
      <c r="B345" s="24"/>
      <c r="C345" s="298" t="s">
        <v>69</v>
      </c>
      <c r="D345" s="299"/>
      <c r="E345" s="299"/>
      <c r="F345" s="299"/>
      <c r="G345" s="299"/>
      <c r="H345" s="299"/>
      <c r="I345" s="299"/>
      <c r="J345" s="299"/>
      <c r="K345" s="299"/>
      <c r="L345" s="299"/>
      <c r="M345" s="299"/>
      <c r="N345" s="300"/>
      <c r="O345" s="113">
        <f>SUM(O319+O327+O334+O343)</f>
        <v>99941.009791666671</v>
      </c>
      <c r="P345" s="25"/>
    </row>
    <row r="346" spans="2:16">
      <c r="B346" s="24"/>
      <c r="C346" s="320" t="s">
        <v>70</v>
      </c>
      <c r="D346" s="321"/>
      <c r="E346" s="321"/>
      <c r="F346" s="321"/>
      <c r="G346" s="321"/>
      <c r="H346" s="321"/>
      <c r="I346" s="321"/>
      <c r="J346" s="321"/>
      <c r="K346" s="321"/>
      <c r="L346" s="321"/>
      <c r="M346" s="321"/>
      <c r="N346" s="321"/>
      <c r="O346" s="322"/>
      <c r="P346" s="25"/>
    </row>
    <row r="347" spans="2:16">
      <c r="B347" s="24"/>
      <c r="C347" s="323"/>
      <c r="D347" s="447"/>
      <c r="E347" s="447"/>
      <c r="F347" s="447"/>
      <c r="G347" s="447"/>
      <c r="H347" s="447"/>
      <c r="I347" s="447"/>
      <c r="J347" s="447"/>
      <c r="K347" s="447"/>
      <c r="L347" s="447"/>
      <c r="M347" s="447"/>
      <c r="N347" s="447"/>
      <c r="O347" s="325"/>
      <c r="P347" s="25"/>
    </row>
    <row r="348" spans="2:16" ht="14.4" thickBot="1">
      <c r="B348" s="24"/>
      <c r="C348" s="326"/>
      <c r="D348" s="327"/>
      <c r="E348" s="327"/>
      <c r="F348" s="327"/>
      <c r="G348" s="327"/>
      <c r="H348" s="327"/>
      <c r="I348" s="327"/>
      <c r="J348" s="327"/>
      <c r="K348" s="327"/>
      <c r="L348" s="327"/>
      <c r="M348" s="327"/>
      <c r="N348" s="327"/>
      <c r="O348" s="328"/>
      <c r="P348" s="25"/>
    </row>
    <row r="349" spans="2:16" ht="14.4">
      <c r="B349" s="24"/>
      <c r="C349" s="305" t="s">
        <v>71</v>
      </c>
      <c r="D349" s="306"/>
      <c r="E349" s="306"/>
      <c r="F349" s="306"/>
      <c r="G349" s="306"/>
      <c r="H349" s="306"/>
      <c r="I349" s="306"/>
      <c r="J349" s="97"/>
      <c r="K349" s="114"/>
      <c r="L349" s="105" t="s">
        <v>72</v>
      </c>
      <c r="M349" s="307" t="s">
        <v>73</v>
      </c>
      <c r="N349" s="308"/>
      <c r="O349" s="106"/>
      <c r="P349" s="25"/>
    </row>
    <row r="350" spans="2:16" ht="14.4">
      <c r="B350" s="24"/>
      <c r="C350" s="291" t="s">
        <v>74</v>
      </c>
      <c r="D350" s="449"/>
      <c r="E350" s="449"/>
      <c r="F350" s="449"/>
      <c r="G350" s="449"/>
      <c r="H350" s="449"/>
      <c r="I350" s="449"/>
      <c r="J350" s="115"/>
      <c r="K350" s="116"/>
      <c r="L350" s="117">
        <v>0.26</v>
      </c>
      <c r="M350" s="454">
        <f>$O$345*L350</f>
        <v>25984.662545833336</v>
      </c>
      <c r="N350" s="455"/>
      <c r="O350" s="118">
        <f>M350</f>
        <v>25984.662545833336</v>
      </c>
      <c r="P350" s="25"/>
    </row>
    <row r="351" spans="2:16" ht="14.4">
      <c r="B351" s="24"/>
      <c r="C351" s="85" t="s">
        <v>75</v>
      </c>
      <c r="D351" s="86"/>
      <c r="E351" s="86"/>
      <c r="F351" s="86"/>
      <c r="G351" s="86"/>
      <c r="H351" s="86"/>
      <c r="I351" s="86"/>
      <c r="J351" s="115"/>
      <c r="K351" s="116"/>
      <c r="L351" s="117">
        <v>0.02</v>
      </c>
      <c r="M351" s="454">
        <f t="shared" ref="M351:M352" si="13">$O$345*L351</f>
        <v>1998.8201958333334</v>
      </c>
      <c r="N351" s="455"/>
      <c r="O351" s="118">
        <f t="shared" ref="O351:O352" si="14">M351</f>
        <v>1998.8201958333334</v>
      </c>
      <c r="P351" s="25"/>
    </row>
    <row r="352" spans="2:16" ht="15" thickBot="1">
      <c r="B352" s="24"/>
      <c r="C352" s="70" t="s">
        <v>76</v>
      </c>
      <c r="D352" s="71"/>
      <c r="E352" s="71"/>
      <c r="F352" s="71"/>
      <c r="G352" s="71"/>
      <c r="H352" s="71"/>
      <c r="I352" s="71"/>
      <c r="J352" s="119"/>
      <c r="K352" s="120"/>
      <c r="L352" s="117">
        <v>0.02</v>
      </c>
      <c r="M352" s="454">
        <f t="shared" si="13"/>
        <v>1998.8201958333334</v>
      </c>
      <c r="N352" s="455"/>
      <c r="O352" s="118">
        <f t="shared" si="14"/>
        <v>1998.8201958333334</v>
      </c>
      <c r="P352" s="25"/>
    </row>
    <row r="353" spans="2:16" ht="15" thickBot="1">
      <c r="B353" s="24"/>
      <c r="C353" s="295" t="s">
        <v>56</v>
      </c>
      <c r="D353" s="296"/>
      <c r="E353" s="296"/>
      <c r="F353" s="296"/>
      <c r="G353" s="296"/>
      <c r="H353" s="296"/>
      <c r="I353" s="296"/>
      <c r="J353" s="296"/>
      <c r="K353" s="296"/>
      <c r="L353" s="296"/>
      <c r="M353" s="296"/>
      <c r="N353" s="297"/>
      <c r="O353" s="121">
        <f>SUM(O350:O352)</f>
        <v>29982.302937500004</v>
      </c>
      <c r="P353" s="25"/>
    </row>
    <row r="354" spans="2:16" ht="15" thickBot="1">
      <c r="B354" s="24"/>
      <c r="C354" s="76"/>
      <c r="D354" s="51"/>
      <c r="E354" s="51"/>
      <c r="F354" s="51"/>
      <c r="G354" s="51"/>
      <c r="H354" s="51"/>
      <c r="I354" s="51"/>
      <c r="J354" s="51"/>
      <c r="K354" s="51"/>
      <c r="L354" s="51"/>
      <c r="M354" s="51"/>
      <c r="N354" s="51"/>
      <c r="O354" s="77">
        <v>-0.01</v>
      </c>
      <c r="P354" s="25"/>
    </row>
    <row r="355" spans="2:16" ht="15" thickBot="1">
      <c r="B355" s="24"/>
      <c r="C355" s="298" t="s">
        <v>77</v>
      </c>
      <c r="D355" s="299"/>
      <c r="E355" s="299"/>
      <c r="F355" s="299"/>
      <c r="G355" s="299"/>
      <c r="H355" s="299"/>
      <c r="I355" s="299"/>
      <c r="J355" s="299"/>
      <c r="K355" s="299"/>
      <c r="L355" s="299"/>
      <c r="M355" s="299"/>
      <c r="N355" s="300"/>
      <c r="O355" s="122">
        <f>SUM(O345+O353+O354)</f>
        <v>129923.30272916668</v>
      </c>
      <c r="P355" s="25"/>
    </row>
    <row r="356" spans="2:16" ht="15" thickBot="1">
      <c r="B356" s="24"/>
      <c r="C356" s="76"/>
      <c r="D356" s="51"/>
      <c r="E356" s="51"/>
      <c r="F356" s="51"/>
      <c r="G356" s="51"/>
      <c r="H356" s="51"/>
      <c r="I356" s="51"/>
      <c r="J356" s="51"/>
      <c r="K356" s="51"/>
      <c r="L356" s="51"/>
      <c r="M356" s="51"/>
      <c r="N356" s="51"/>
      <c r="O356" s="77"/>
      <c r="P356" s="25"/>
    </row>
    <row r="357" spans="2:16">
      <c r="B357" s="24"/>
      <c r="C357" s="78" t="s">
        <v>48</v>
      </c>
      <c r="D357" s="341" t="s">
        <v>6</v>
      </c>
      <c r="E357" s="342"/>
      <c r="F357" s="342"/>
      <c r="G357" s="342"/>
      <c r="H357" s="342"/>
      <c r="I357" s="342"/>
      <c r="J357" s="342"/>
      <c r="K357" s="342"/>
      <c r="L357" s="343"/>
      <c r="M357" s="359" t="s">
        <v>49</v>
      </c>
      <c r="N357" s="360"/>
      <c r="O357" s="78" t="s">
        <v>8</v>
      </c>
      <c r="P357" s="25"/>
    </row>
    <row r="358" spans="2:16" ht="14.4" thickBot="1">
      <c r="B358" s="24"/>
      <c r="C358" s="79">
        <v>3.11</v>
      </c>
      <c r="D358" s="416" t="s">
        <v>108</v>
      </c>
      <c r="E358" s="417"/>
      <c r="F358" s="417"/>
      <c r="G358" s="417"/>
      <c r="H358" s="417"/>
      <c r="I358" s="417"/>
      <c r="J358" s="417"/>
      <c r="K358" s="417"/>
      <c r="L358" s="418"/>
      <c r="M358" s="317" t="s">
        <v>115</v>
      </c>
      <c r="N358" s="319"/>
      <c r="O358" s="479">
        <f>'PRESUPUESTO OFICIAL (Entidad)'!I22</f>
        <v>24.139749999999999</v>
      </c>
      <c r="P358" s="25"/>
    </row>
    <row r="359" spans="2:16">
      <c r="B359" s="24"/>
      <c r="C359" s="320" t="s">
        <v>121</v>
      </c>
      <c r="D359" s="321"/>
      <c r="E359" s="321"/>
      <c r="F359" s="321"/>
      <c r="G359" s="321"/>
      <c r="H359" s="321"/>
      <c r="I359" s="321"/>
      <c r="J359" s="321"/>
      <c r="K359" s="321"/>
      <c r="L359" s="321"/>
      <c r="M359" s="321"/>
      <c r="N359" s="321"/>
      <c r="O359" s="322"/>
      <c r="P359" s="25"/>
    </row>
    <row r="360" spans="2:16">
      <c r="B360" s="24"/>
      <c r="C360" s="323"/>
      <c r="D360" s="447"/>
      <c r="E360" s="447"/>
      <c r="F360" s="447"/>
      <c r="G360" s="447"/>
      <c r="H360" s="447"/>
      <c r="I360" s="447"/>
      <c r="J360" s="447"/>
      <c r="K360" s="447"/>
      <c r="L360" s="447"/>
      <c r="M360" s="447"/>
      <c r="N360" s="447"/>
      <c r="O360" s="325"/>
      <c r="P360" s="25"/>
    </row>
    <row r="361" spans="2:16" ht="14.4" thickBot="1">
      <c r="B361" s="24"/>
      <c r="C361" s="326"/>
      <c r="D361" s="327"/>
      <c r="E361" s="327"/>
      <c r="F361" s="327"/>
      <c r="G361" s="327"/>
      <c r="H361" s="327"/>
      <c r="I361" s="327"/>
      <c r="J361" s="327"/>
      <c r="K361" s="327"/>
      <c r="L361" s="327"/>
      <c r="M361" s="327"/>
      <c r="N361" s="327"/>
      <c r="O361" s="328"/>
      <c r="P361" s="25"/>
    </row>
    <row r="362" spans="2:16" ht="14.4">
      <c r="B362" s="24"/>
      <c r="C362" s="457" t="s">
        <v>6</v>
      </c>
      <c r="D362" s="458"/>
      <c r="E362" s="458"/>
      <c r="F362" s="458"/>
      <c r="G362" s="459"/>
      <c r="H362" s="460" t="s">
        <v>51</v>
      </c>
      <c r="I362" s="459"/>
      <c r="J362" s="460" t="s">
        <v>52</v>
      </c>
      <c r="K362" s="459"/>
      <c r="L362" s="461" t="s">
        <v>53</v>
      </c>
      <c r="M362" s="460" t="s">
        <v>54</v>
      </c>
      <c r="N362" s="459"/>
      <c r="O362" s="462" t="s">
        <v>55</v>
      </c>
      <c r="P362" s="25"/>
    </row>
    <row r="363" spans="2:16" ht="14.4" customHeight="1">
      <c r="B363" s="24"/>
      <c r="C363" s="474" t="s">
        <v>152</v>
      </c>
      <c r="D363" s="474"/>
      <c r="E363" s="474"/>
      <c r="F363" s="474"/>
      <c r="G363" s="474"/>
      <c r="H363" s="469"/>
      <c r="I363" s="469"/>
      <c r="J363" s="469"/>
      <c r="K363" s="469"/>
      <c r="L363" s="465">
        <v>170527</v>
      </c>
      <c r="M363" s="466">
        <v>10</v>
      </c>
      <c r="N363" s="466"/>
      <c r="O363" s="467">
        <f>L363/M363</f>
        <v>17052.7</v>
      </c>
      <c r="P363" s="25"/>
    </row>
    <row r="364" spans="2:16" ht="14.4" customHeight="1">
      <c r="B364" s="24"/>
      <c r="C364" s="474" t="s">
        <v>122</v>
      </c>
      <c r="D364" s="474"/>
      <c r="E364" s="474"/>
      <c r="F364" s="474"/>
      <c r="G364" s="474"/>
      <c r="H364" s="468"/>
      <c r="I364" s="468"/>
      <c r="J364" s="468"/>
      <c r="K364" s="468"/>
      <c r="L364" s="465">
        <v>9618.2900000000009</v>
      </c>
      <c r="M364" s="466">
        <v>1</v>
      </c>
      <c r="N364" s="466"/>
      <c r="O364" s="467">
        <f>L364/M364</f>
        <v>9618.2900000000009</v>
      </c>
      <c r="P364" s="25"/>
    </row>
    <row r="365" spans="2:16" ht="14.4">
      <c r="B365" s="24"/>
      <c r="C365" s="475"/>
      <c r="D365" s="476"/>
      <c r="E365" s="476"/>
      <c r="F365" s="476"/>
      <c r="G365" s="477"/>
      <c r="H365" s="468"/>
      <c r="I365" s="468"/>
      <c r="J365" s="468"/>
      <c r="K365" s="468"/>
      <c r="L365" s="465"/>
      <c r="M365" s="466"/>
      <c r="N365" s="466"/>
      <c r="O365" s="467"/>
      <c r="P365" s="25"/>
    </row>
    <row r="366" spans="2:16" ht="14.4">
      <c r="B366" s="24"/>
      <c r="C366" s="475"/>
      <c r="D366" s="476"/>
      <c r="E366" s="476"/>
      <c r="F366" s="476"/>
      <c r="G366" s="477"/>
      <c r="H366" s="468"/>
      <c r="I366" s="468"/>
      <c r="J366" s="468"/>
      <c r="K366" s="468"/>
      <c r="L366" s="465"/>
      <c r="M366" s="466"/>
      <c r="N366" s="466"/>
      <c r="O366" s="467"/>
      <c r="P366" s="25"/>
    </row>
    <row r="367" spans="2:16" ht="14.4">
      <c r="B367" s="24"/>
      <c r="C367" s="456"/>
      <c r="D367" s="456"/>
      <c r="E367" s="456"/>
      <c r="F367" s="456"/>
      <c r="G367" s="456"/>
      <c r="H367" s="468"/>
      <c r="I367" s="468"/>
      <c r="J367" s="468"/>
      <c r="K367" s="468"/>
      <c r="L367" s="465"/>
      <c r="M367" s="466"/>
      <c r="N367" s="466"/>
      <c r="O367" s="467"/>
      <c r="P367" s="25"/>
    </row>
    <row r="368" spans="2:16" ht="15" thickBot="1">
      <c r="B368" s="24"/>
      <c r="C368" s="450" t="s">
        <v>56</v>
      </c>
      <c r="D368" s="441"/>
      <c r="E368" s="441"/>
      <c r="F368" s="441"/>
      <c r="G368" s="441"/>
      <c r="H368" s="441"/>
      <c r="I368" s="441"/>
      <c r="J368" s="441"/>
      <c r="K368" s="441"/>
      <c r="L368" s="441"/>
      <c r="M368" s="441"/>
      <c r="N368" s="451"/>
      <c r="O368" s="463">
        <f>SUM(O363:O367)</f>
        <v>26670.99</v>
      </c>
      <c r="P368" s="25"/>
    </row>
    <row r="369" spans="2:16">
      <c r="B369" s="24"/>
      <c r="C369" s="320" t="s">
        <v>57</v>
      </c>
      <c r="D369" s="321"/>
      <c r="E369" s="321"/>
      <c r="F369" s="321"/>
      <c r="G369" s="321"/>
      <c r="H369" s="321"/>
      <c r="I369" s="321"/>
      <c r="J369" s="321"/>
      <c r="K369" s="321"/>
      <c r="L369" s="321"/>
      <c r="M369" s="321"/>
      <c r="N369" s="321"/>
      <c r="O369" s="322"/>
      <c r="P369" s="25"/>
    </row>
    <row r="370" spans="2:16">
      <c r="B370" s="24"/>
      <c r="C370" s="323"/>
      <c r="D370" s="447"/>
      <c r="E370" s="447"/>
      <c r="F370" s="447"/>
      <c r="G370" s="447"/>
      <c r="H370" s="447"/>
      <c r="I370" s="447"/>
      <c r="J370" s="447"/>
      <c r="K370" s="447"/>
      <c r="L370" s="447"/>
      <c r="M370" s="447"/>
      <c r="N370" s="447"/>
      <c r="O370" s="325"/>
      <c r="P370" s="25"/>
    </row>
    <row r="371" spans="2:16" ht="14.4" thickBot="1">
      <c r="B371" s="24"/>
      <c r="C371" s="326"/>
      <c r="D371" s="327"/>
      <c r="E371" s="327"/>
      <c r="F371" s="327"/>
      <c r="G371" s="327"/>
      <c r="H371" s="327"/>
      <c r="I371" s="327"/>
      <c r="J371" s="327"/>
      <c r="K371" s="327"/>
      <c r="L371" s="327"/>
      <c r="M371" s="327"/>
      <c r="N371" s="327"/>
      <c r="O371" s="328"/>
      <c r="P371" s="25"/>
    </row>
    <row r="372" spans="2:16" ht="14.4">
      <c r="B372" s="24"/>
      <c r="C372" s="305" t="s">
        <v>6</v>
      </c>
      <c r="D372" s="306"/>
      <c r="E372" s="306"/>
      <c r="F372" s="306"/>
      <c r="G372" s="306"/>
      <c r="H372" s="306"/>
      <c r="I372" s="306"/>
      <c r="J372" s="312"/>
      <c r="K372" s="91" t="s">
        <v>49</v>
      </c>
      <c r="L372" s="81" t="s">
        <v>8</v>
      </c>
      <c r="M372" s="311" t="s">
        <v>58</v>
      </c>
      <c r="N372" s="312"/>
      <c r="O372" s="82" t="s">
        <v>55</v>
      </c>
      <c r="P372" s="25"/>
    </row>
    <row r="373" spans="2:16" ht="14.4">
      <c r="B373" s="24"/>
      <c r="C373" s="291" t="s">
        <v>153</v>
      </c>
      <c r="D373" s="449"/>
      <c r="E373" s="449"/>
      <c r="F373" s="449"/>
      <c r="G373" s="449"/>
      <c r="H373" s="449"/>
      <c r="I373" s="449"/>
      <c r="J373" s="448"/>
      <c r="K373" s="92" t="s">
        <v>115</v>
      </c>
      <c r="L373" s="93">
        <v>1.25</v>
      </c>
      <c r="M373" s="452">
        <v>822667</v>
      </c>
      <c r="N373" s="453"/>
      <c r="O373" s="84">
        <f>L373*M373</f>
        <v>1028333.75</v>
      </c>
      <c r="P373" s="25"/>
    </row>
    <row r="374" spans="2:16" ht="14.4">
      <c r="B374" s="24"/>
      <c r="C374" s="470" t="s">
        <v>154</v>
      </c>
      <c r="D374" s="471"/>
      <c r="E374" s="471"/>
      <c r="F374" s="471"/>
      <c r="G374" s="471"/>
      <c r="H374" s="471"/>
      <c r="I374" s="471"/>
      <c r="J374" s="408"/>
      <c r="K374" s="410" t="s">
        <v>144</v>
      </c>
      <c r="L374" s="472">
        <v>13</v>
      </c>
      <c r="M374" s="452">
        <v>5715</v>
      </c>
      <c r="N374" s="453"/>
      <c r="O374" s="84">
        <f>L374*M374</f>
        <v>74295</v>
      </c>
      <c r="P374" s="25"/>
    </row>
    <row r="375" spans="2:16" ht="15" thickBot="1">
      <c r="B375" s="24"/>
      <c r="C375" s="301"/>
      <c r="D375" s="302"/>
      <c r="E375" s="302"/>
      <c r="F375" s="302"/>
      <c r="G375" s="302"/>
      <c r="H375" s="302"/>
      <c r="I375" s="302"/>
      <c r="J375" s="329"/>
      <c r="K375" s="473"/>
      <c r="L375" s="94"/>
      <c r="M375" s="452"/>
      <c r="N375" s="453"/>
      <c r="O375" s="84"/>
      <c r="P375" s="25"/>
    </row>
    <row r="376" spans="2:16" ht="15" thickBot="1">
      <c r="B376" s="24"/>
      <c r="C376" s="295" t="s">
        <v>56</v>
      </c>
      <c r="D376" s="296"/>
      <c r="E376" s="296"/>
      <c r="F376" s="296"/>
      <c r="G376" s="296"/>
      <c r="H376" s="296"/>
      <c r="I376" s="296"/>
      <c r="J376" s="296"/>
      <c r="K376" s="296"/>
      <c r="L376" s="296"/>
      <c r="M376" s="296"/>
      <c r="N376" s="297"/>
      <c r="O376" s="96">
        <f>SUM(O373:O375)</f>
        <v>1102628.75</v>
      </c>
      <c r="P376" s="25"/>
    </row>
    <row r="377" spans="2:16">
      <c r="B377" s="24"/>
      <c r="C377" s="320" t="s">
        <v>59</v>
      </c>
      <c r="D377" s="321"/>
      <c r="E377" s="321"/>
      <c r="F377" s="321"/>
      <c r="G377" s="321"/>
      <c r="H377" s="321"/>
      <c r="I377" s="321"/>
      <c r="J377" s="321"/>
      <c r="K377" s="321"/>
      <c r="L377" s="321"/>
      <c r="M377" s="321"/>
      <c r="N377" s="321"/>
      <c r="O377" s="322"/>
      <c r="P377" s="25"/>
    </row>
    <row r="378" spans="2:16">
      <c r="B378" s="24"/>
      <c r="C378" s="323"/>
      <c r="D378" s="447"/>
      <c r="E378" s="447"/>
      <c r="F378" s="447"/>
      <c r="G378" s="447"/>
      <c r="H378" s="447"/>
      <c r="I378" s="447"/>
      <c r="J378" s="447"/>
      <c r="K378" s="447"/>
      <c r="L378" s="447"/>
      <c r="M378" s="447"/>
      <c r="N378" s="447"/>
      <c r="O378" s="325"/>
      <c r="P378" s="25"/>
    </row>
    <row r="379" spans="2:16" ht="14.4" thickBot="1">
      <c r="B379" s="24"/>
      <c r="C379" s="326"/>
      <c r="D379" s="327"/>
      <c r="E379" s="327"/>
      <c r="F379" s="327"/>
      <c r="G379" s="327"/>
      <c r="H379" s="327"/>
      <c r="I379" s="327"/>
      <c r="J379" s="327"/>
      <c r="K379" s="327"/>
      <c r="L379" s="327"/>
      <c r="M379" s="327"/>
      <c r="N379" s="327"/>
      <c r="O379" s="328"/>
      <c r="P379" s="25"/>
    </row>
    <row r="380" spans="2:16" ht="28.2">
      <c r="B380" s="24"/>
      <c r="C380" s="305" t="s">
        <v>60</v>
      </c>
      <c r="D380" s="306"/>
      <c r="E380" s="306"/>
      <c r="F380" s="306"/>
      <c r="G380" s="306"/>
      <c r="H380" s="306"/>
      <c r="I380" s="312"/>
      <c r="J380" s="105" t="s">
        <v>61</v>
      </c>
      <c r="K380" s="97" t="s">
        <v>62</v>
      </c>
      <c r="L380" s="98" t="s">
        <v>88</v>
      </c>
      <c r="M380" s="311" t="s">
        <v>63</v>
      </c>
      <c r="N380" s="312"/>
      <c r="O380" s="82" t="s">
        <v>55</v>
      </c>
      <c r="P380" s="25"/>
    </row>
    <row r="381" spans="2:16" ht="14.4">
      <c r="B381" s="24"/>
      <c r="C381" s="291" t="s">
        <v>155</v>
      </c>
      <c r="D381" s="449"/>
      <c r="E381" s="449"/>
      <c r="F381" s="449"/>
      <c r="G381" s="449"/>
      <c r="H381" s="449"/>
      <c r="I381" s="448"/>
      <c r="J381" s="99">
        <v>1.25</v>
      </c>
      <c r="K381" s="100">
        <v>65</v>
      </c>
      <c r="L381" s="440">
        <f>J381*K381</f>
        <v>81.25</v>
      </c>
      <c r="M381" s="411">
        <v>1823</v>
      </c>
      <c r="N381" s="412"/>
      <c r="O381" s="84">
        <f>L381*M381</f>
        <v>148118.75</v>
      </c>
      <c r="P381" s="25"/>
    </row>
    <row r="382" spans="2:16" ht="15" thickBot="1">
      <c r="B382" s="24"/>
      <c r="C382" s="301"/>
      <c r="D382" s="302"/>
      <c r="E382" s="302"/>
      <c r="F382" s="302"/>
      <c r="G382" s="302"/>
      <c r="H382" s="302"/>
      <c r="I382" s="329"/>
      <c r="J382" s="101"/>
      <c r="K382" s="102"/>
      <c r="L382" s="101"/>
      <c r="M382" s="303"/>
      <c r="N382" s="304"/>
      <c r="O382" s="103"/>
      <c r="P382" s="25"/>
    </row>
    <row r="383" spans="2:16" ht="15" thickBot="1">
      <c r="B383" s="24"/>
      <c r="C383" s="295" t="s">
        <v>56</v>
      </c>
      <c r="D383" s="296"/>
      <c r="E383" s="296"/>
      <c r="F383" s="296"/>
      <c r="G383" s="296"/>
      <c r="H383" s="296"/>
      <c r="I383" s="296"/>
      <c r="J383" s="296"/>
      <c r="K383" s="296"/>
      <c r="L383" s="296"/>
      <c r="M383" s="296"/>
      <c r="N383" s="297"/>
      <c r="O383" s="90">
        <f>SUM(O381:O382)</f>
        <v>148118.75</v>
      </c>
      <c r="P383" s="25"/>
    </row>
    <row r="384" spans="2:16">
      <c r="B384" s="24"/>
      <c r="C384" s="320" t="s">
        <v>64</v>
      </c>
      <c r="D384" s="321"/>
      <c r="E384" s="321"/>
      <c r="F384" s="321"/>
      <c r="G384" s="321"/>
      <c r="H384" s="321"/>
      <c r="I384" s="321"/>
      <c r="J384" s="321"/>
      <c r="K384" s="321"/>
      <c r="L384" s="321"/>
      <c r="M384" s="321"/>
      <c r="N384" s="321"/>
      <c r="O384" s="322"/>
      <c r="P384" s="25"/>
    </row>
    <row r="385" spans="2:18">
      <c r="B385" s="24"/>
      <c r="C385" s="323"/>
      <c r="D385" s="447"/>
      <c r="E385" s="447"/>
      <c r="F385" s="447"/>
      <c r="G385" s="447"/>
      <c r="H385" s="447"/>
      <c r="I385" s="447"/>
      <c r="J385" s="447"/>
      <c r="K385" s="447"/>
      <c r="L385" s="447"/>
      <c r="M385" s="447"/>
      <c r="N385" s="447"/>
      <c r="O385" s="325"/>
      <c r="P385" s="25"/>
    </row>
    <row r="386" spans="2:18" ht="14.4" thickBot="1">
      <c r="B386" s="24"/>
      <c r="C386" s="326"/>
      <c r="D386" s="327"/>
      <c r="E386" s="327"/>
      <c r="F386" s="327"/>
      <c r="G386" s="327"/>
      <c r="H386" s="327"/>
      <c r="I386" s="327"/>
      <c r="J386" s="327"/>
      <c r="K386" s="327"/>
      <c r="L386" s="327"/>
      <c r="M386" s="327"/>
      <c r="N386" s="327"/>
      <c r="O386" s="328"/>
      <c r="P386" s="25"/>
    </row>
    <row r="387" spans="2:18" ht="28.2">
      <c r="B387" s="24"/>
      <c r="C387" s="305" t="s">
        <v>65</v>
      </c>
      <c r="D387" s="306"/>
      <c r="E387" s="306"/>
      <c r="F387" s="306"/>
      <c r="G387" s="306"/>
      <c r="H387" s="306"/>
      <c r="I387" s="312"/>
      <c r="J387" s="81" t="s">
        <v>66</v>
      </c>
      <c r="K387" s="104" t="s">
        <v>67</v>
      </c>
      <c r="L387" s="105" t="s">
        <v>68</v>
      </c>
      <c r="M387" s="307" t="s">
        <v>54</v>
      </c>
      <c r="N387" s="308"/>
      <c r="O387" s="106" t="s">
        <v>55</v>
      </c>
      <c r="P387" s="25"/>
    </row>
    <row r="388" spans="2:18" ht="14.4">
      <c r="B388" s="24"/>
      <c r="C388" s="288" t="s">
        <v>140</v>
      </c>
      <c r="D388" s="403"/>
      <c r="E388" s="403"/>
      <c r="F388" s="403"/>
      <c r="G388" s="403"/>
      <c r="H388" s="403"/>
      <c r="I388" s="404"/>
      <c r="J388" s="109">
        <v>114392</v>
      </c>
      <c r="K388" s="413">
        <v>2</v>
      </c>
      <c r="L388" s="111">
        <f>J388*K388</f>
        <v>228784</v>
      </c>
      <c r="M388" s="445">
        <v>15</v>
      </c>
      <c r="N388" s="446"/>
      <c r="O388" s="112">
        <f>L388/M388</f>
        <v>15252.266666666666</v>
      </c>
      <c r="P388" s="25"/>
    </row>
    <row r="389" spans="2:18" ht="14.4">
      <c r="B389" s="24"/>
      <c r="C389" s="288" t="s">
        <v>156</v>
      </c>
      <c r="D389" s="403"/>
      <c r="E389" s="403"/>
      <c r="F389" s="403"/>
      <c r="G389" s="403"/>
      <c r="H389" s="403"/>
      <c r="I389" s="404"/>
      <c r="J389" s="109">
        <v>606980</v>
      </c>
      <c r="K389" s="413">
        <v>2</v>
      </c>
      <c r="L389" s="111">
        <f>J389*K389</f>
        <v>1213960</v>
      </c>
      <c r="M389" s="445">
        <v>15</v>
      </c>
      <c r="N389" s="446"/>
      <c r="O389" s="112">
        <f>L389/M389</f>
        <v>80930.666666666672</v>
      </c>
      <c r="P389" s="25"/>
      <c r="R389" s="400"/>
    </row>
    <row r="390" spans="2:18" ht="14.4">
      <c r="B390" s="24"/>
      <c r="C390" s="107"/>
      <c r="D390" s="108"/>
      <c r="E390" s="108"/>
      <c r="F390" s="108"/>
      <c r="G390" s="108"/>
      <c r="H390" s="108"/>
      <c r="I390" s="108"/>
      <c r="J390" s="109"/>
      <c r="K390" s="110"/>
      <c r="L390" s="111"/>
      <c r="M390" s="411"/>
      <c r="N390" s="412"/>
      <c r="O390" s="112"/>
      <c r="P390" s="25"/>
    </row>
    <row r="391" spans="2:18" ht="15" thickBot="1">
      <c r="B391" s="24"/>
      <c r="C391" s="301"/>
      <c r="D391" s="302"/>
      <c r="E391" s="302"/>
      <c r="F391" s="302"/>
      <c r="G391" s="302"/>
      <c r="H391" s="302"/>
      <c r="I391" s="329"/>
      <c r="J391" s="101"/>
      <c r="K391" s="102"/>
      <c r="L391" s="101"/>
      <c r="M391" s="303"/>
      <c r="N391" s="304"/>
      <c r="O391" s="103"/>
      <c r="P391" s="25"/>
    </row>
    <row r="392" spans="2:18" ht="15" thickBot="1">
      <c r="B392" s="24"/>
      <c r="C392" s="295" t="s">
        <v>56</v>
      </c>
      <c r="D392" s="296"/>
      <c r="E392" s="296"/>
      <c r="F392" s="296"/>
      <c r="G392" s="296"/>
      <c r="H392" s="296"/>
      <c r="I392" s="296"/>
      <c r="J392" s="296"/>
      <c r="K392" s="296"/>
      <c r="L392" s="296"/>
      <c r="M392" s="296"/>
      <c r="N392" s="297"/>
      <c r="O392" s="96">
        <f>SUM(O388:O391)</f>
        <v>96182.933333333334</v>
      </c>
      <c r="P392" s="25"/>
    </row>
    <row r="393" spans="2:18" ht="15" thickBot="1">
      <c r="B393" s="24"/>
      <c r="C393" s="76"/>
      <c r="D393" s="51"/>
      <c r="E393" s="51"/>
      <c r="F393" s="51"/>
      <c r="G393" s="51"/>
      <c r="H393" s="51"/>
      <c r="I393" s="51"/>
      <c r="J393" s="51"/>
      <c r="K393" s="51"/>
      <c r="L393" s="51"/>
      <c r="M393" s="51"/>
      <c r="N393" s="51"/>
      <c r="O393" s="77"/>
      <c r="P393" s="25"/>
    </row>
    <row r="394" spans="2:18" ht="15" thickBot="1">
      <c r="B394" s="24"/>
      <c r="C394" s="298" t="s">
        <v>69</v>
      </c>
      <c r="D394" s="299"/>
      <c r="E394" s="299"/>
      <c r="F394" s="299"/>
      <c r="G394" s="299"/>
      <c r="H394" s="299"/>
      <c r="I394" s="299"/>
      <c r="J394" s="299"/>
      <c r="K394" s="299"/>
      <c r="L394" s="299"/>
      <c r="M394" s="299"/>
      <c r="N394" s="300"/>
      <c r="O394" s="414">
        <f>SUM(O368+O376+O383+O392)</f>
        <v>1373601.4233333333</v>
      </c>
      <c r="P394" s="25"/>
    </row>
    <row r="395" spans="2:18">
      <c r="B395" s="24"/>
      <c r="C395" s="320" t="s">
        <v>70</v>
      </c>
      <c r="D395" s="321"/>
      <c r="E395" s="321"/>
      <c r="F395" s="321"/>
      <c r="G395" s="321"/>
      <c r="H395" s="321"/>
      <c r="I395" s="321"/>
      <c r="J395" s="321"/>
      <c r="K395" s="321"/>
      <c r="L395" s="321"/>
      <c r="M395" s="321"/>
      <c r="N395" s="321"/>
      <c r="O395" s="322"/>
      <c r="P395" s="25"/>
    </row>
    <row r="396" spans="2:18">
      <c r="B396" s="24"/>
      <c r="C396" s="323"/>
      <c r="D396" s="447"/>
      <c r="E396" s="447"/>
      <c r="F396" s="447"/>
      <c r="G396" s="447"/>
      <c r="H396" s="447"/>
      <c r="I396" s="447"/>
      <c r="J396" s="447"/>
      <c r="K396" s="447"/>
      <c r="L396" s="447"/>
      <c r="M396" s="447"/>
      <c r="N396" s="447"/>
      <c r="O396" s="325"/>
      <c r="P396" s="25"/>
    </row>
    <row r="397" spans="2:18" ht="14.4" thickBot="1">
      <c r="B397" s="24"/>
      <c r="C397" s="326"/>
      <c r="D397" s="327"/>
      <c r="E397" s="327"/>
      <c r="F397" s="327"/>
      <c r="G397" s="327"/>
      <c r="H397" s="327"/>
      <c r="I397" s="327"/>
      <c r="J397" s="327"/>
      <c r="K397" s="327"/>
      <c r="L397" s="327"/>
      <c r="M397" s="327"/>
      <c r="N397" s="327"/>
      <c r="O397" s="328"/>
      <c r="P397" s="25"/>
    </row>
    <row r="398" spans="2:18" ht="14.4">
      <c r="B398" s="24"/>
      <c r="C398" s="305" t="s">
        <v>71</v>
      </c>
      <c r="D398" s="306"/>
      <c r="E398" s="306"/>
      <c r="F398" s="306"/>
      <c r="G398" s="306"/>
      <c r="H398" s="306"/>
      <c r="I398" s="306"/>
      <c r="J398" s="97"/>
      <c r="K398" s="114"/>
      <c r="L398" s="105" t="s">
        <v>72</v>
      </c>
      <c r="M398" s="307" t="s">
        <v>73</v>
      </c>
      <c r="N398" s="308"/>
      <c r="O398" s="106"/>
      <c r="P398" s="25"/>
    </row>
    <row r="399" spans="2:18" ht="14.4">
      <c r="B399" s="24"/>
      <c r="C399" s="291" t="s">
        <v>74</v>
      </c>
      <c r="D399" s="449"/>
      <c r="E399" s="449"/>
      <c r="F399" s="449"/>
      <c r="G399" s="449"/>
      <c r="H399" s="449"/>
      <c r="I399" s="449"/>
      <c r="J399" s="115"/>
      <c r="K399" s="116"/>
      <c r="L399" s="117">
        <v>0.26</v>
      </c>
      <c r="M399" s="454">
        <f>$O$394*L399</f>
        <v>357136.37006666668</v>
      </c>
      <c r="N399" s="455"/>
      <c r="O399" s="118">
        <f>M399</f>
        <v>357136.37006666668</v>
      </c>
      <c r="P399" s="25"/>
    </row>
    <row r="400" spans="2:18" ht="14.4">
      <c r="B400" s="24"/>
      <c r="C400" s="85" t="s">
        <v>75</v>
      </c>
      <c r="D400" s="86"/>
      <c r="E400" s="86"/>
      <c r="F400" s="86"/>
      <c r="G400" s="86"/>
      <c r="H400" s="86"/>
      <c r="I400" s="86"/>
      <c r="J400" s="115"/>
      <c r="K400" s="116"/>
      <c r="L400" s="117">
        <v>0.02</v>
      </c>
      <c r="M400" s="454">
        <f t="shared" ref="M400:M401" si="15">$O$394*L400</f>
        <v>27472.028466666667</v>
      </c>
      <c r="N400" s="455"/>
      <c r="O400" s="118">
        <f t="shared" ref="O400:O401" si="16">M400</f>
        <v>27472.028466666667</v>
      </c>
      <c r="P400" s="25"/>
    </row>
    <row r="401" spans="2:19" ht="15" thickBot="1">
      <c r="B401" s="24"/>
      <c r="C401" s="70" t="s">
        <v>76</v>
      </c>
      <c r="D401" s="71"/>
      <c r="E401" s="71"/>
      <c r="F401" s="71"/>
      <c r="G401" s="71"/>
      <c r="H401" s="71"/>
      <c r="I401" s="71"/>
      <c r="J401" s="119"/>
      <c r="K401" s="120"/>
      <c r="L401" s="117">
        <v>0.02</v>
      </c>
      <c r="M401" s="454">
        <f t="shared" si="15"/>
        <v>27472.028466666667</v>
      </c>
      <c r="N401" s="455"/>
      <c r="O401" s="118">
        <f t="shared" si="16"/>
        <v>27472.028466666667</v>
      </c>
      <c r="P401" s="25"/>
    </row>
    <row r="402" spans="2:19" ht="15" thickBot="1">
      <c r="B402" s="24"/>
      <c r="C402" s="295" t="s">
        <v>56</v>
      </c>
      <c r="D402" s="296"/>
      <c r="E402" s="296"/>
      <c r="F402" s="296"/>
      <c r="G402" s="296"/>
      <c r="H402" s="296"/>
      <c r="I402" s="296"/>
      <c r="J402" s="296"/>
      <c r="K402" s="296"/>
      <c r="L402" s="296"/>
      <c r="M402" s="296"/>
      <c r="N402" s="297"/>
      <c r="O402" s="121">
        <f>SUM(O399:O401)</f>
        <v>412080.42699999997</v>
      </c>
      <c r="P402" s="25"/>
    </row>
    <row r="403" spans="2:19" ht="15" thickBot="1">
      <c r="B403" s="24"/>
      <c r="C403" s="76"/>
      <c r="D403" s="51"/>
      <c r="E403" s="51"/>
      <c r="F403" s="51"/>
      <c r="G403" s="51"/>
      <c r="H403" s="51"/>
      <c r="I403" s="51"/>
      <c r="J403" s="51"/>
      <c r="K403" s="51"/>
      <c r="L403" s="51"/>
      <c r="M403" s="51"/>
      <c r="N403" s="51"/>
      <c r="O403" s="77">
        <v>-0.55000000000000004</v>
      </c>
      <c r="P403" s="25"/>
    </row>
    <row r="404" spans="2:19" ht="15" thickBot="1">
      <c r="B404" s="24"/>
      <c r="C404" s="298" t="s">
        <v>77</v>
      </c>
      <c r="D404" s="299"/>
      <c r="E404" s="299"/>
      <c r="F404" s="299"/>
      <c r="G404" s="299"/>
      <c r="H404" s="299"/>
      <c r="I404" s="299"/>
      <c r="J404" s="299"/>
      <c r="K404" s="299"/>
      <c r="L404" s="299"/>
      <c r="M404" s="299"/>
      <c r="N404" s="300"/>
      <c r="O404" s="122">
        <f>SUM(O394+O402+O403)</f>
        <v>1785681.3003333332</v>
      </c>
      <c r="P404" s="25"/>
      <c r="R404" s="400"/>
      <c r="S404" s="400"/>
    </row>
    <row r="405" spans="2:19" ht="15" thickBot="1">
      <c r="B405" s="24"/>
      <c r="C405" s="76"/>
      <c r="D405" s="51"/>
      <c r="E405" s="51"/>
      <c r="F405" s="51"/>
      <c r="G405" s="51"/>
      <c r="H405" s="51"/>
      <c r="I405" s="51"/>
      <c r="J405" s="51"/>
      <c r="K405" s="51"/>
      <c r="L405" s="51"/>
      <c r="M405" s="51"/>
      <c r="N405" s="51"/>
      <c r="O405" s="77"/>
      <c r="P405" s="25"/>
    </row>
    <row r="406" spans="2:19">
      <c r="B406" s="24"/>
      <c r="C406" s="78" t="s">
        <v>48</v>
      </c>
      <c r="D406" s="341" t="s">
        <v>6</v>
      </c>
      <c r="E406" s="342"/>
      <c r="F406" s="342"/>
      <c r="G406" s="342"/>
      <c r="H406" s="342"/>
      <c r="I406" s="342"/>
      <c r="J406" s="342"/>
      <c r="K406" s="342"/>
      <c r="L406" s="343"/>
      <c r="M406" s="359" t="s">
        <v>49</v>
      </c>
      <c r="N406" s="360"/>
      <c r="O406" s="78" t="s">
        <v>8</v>
      </c>
      <c r="P406" s="25"/>
    </row>
    <row r="407" spans="2:19" ht="14.4" thickBot="1">
      <c r="B407" s="24"/>
      <c r="C407" s="79">
        <v>4.13</v>
      </c>
      <c r="D407" s="416" t="s">
        <v>157</v>
      </c>
      <c r="E407" s="417"/>
      <c r="F407" s="417"/>
      <c r="G407" s="417"/>
      <c r="H407" s="417"/>
      <c r="I407" s="417"/>
      <c r="J407" s="417"/>
      <c r="K407" s="417"/>
      <c r="L407" s="418"/>
      <c r="M407" s="317" t="s">
        <v>49</v>
      </c>
      <c r="N407" s="319"/>
      <c r="O407" s="80">
        <f>'PRESUPUESTO OFICIAL (Entidad)'!I23</f>
        <v>8</v>
      </c>
      <c r="P407" s="25"/>
    </row>
    <row r="408" spans="2:19">
      <c r="B408" s="24"/>
      <c r="C408" s="320" t="s">
        <v>121</v>
      </c>
      <c r="D408" s="321"/>
      <c r="E408" s="321"/>
      <c r="F408" s="321"/>
      <c r="G408" s="321"/>
      <c r="H408" s="321"/>
      <c r="I408" s="321"/>
      <c r="J408" s="321"/>
      <c r="K408" s="321"/>
      <c r="L408" s="321"/>
      <c r="M408" s="321"/>
      <c r="N408" s="321"/>
      <c r="O408" s="322"/>
      <c r="P408" s="25"/>
    </row>
    <row r="409" spans="2:19">
      <c r="B409" s="24"/>
      <c r="C409" s="323"/>
      <c r="D409" s="447"/>
      <c r="E409" s="447"/>
      <c r="F409" s="447"/>
      <c r="G409" s="447"/>
      <c r="H409" s="447"/>
      <c r="I409" s="447"/>
      <c r="J409" s="447"/>
      <c r="K409" s="447"/>
      <c r="L409" s="447"/>
      <c r="M409" s="447"/>
      <c r="N409" s="447"/>
      <c r="O409" s="325"/>
      <c r="P409" s="25"/>
    </row>
    <row r="410" spans="2:19" ht="14.4" thickBot="1">
      <c r="B410" s="24"/>
      <c r="C410" s="326"/>
      <c r="D410" s="327"/>
      <c r="E410" s="327"/>
      <c r="F410" s="327"/>
      <c r="G410" s="327"/>
      <c r="H410" s="327"/>
      <c r="I410" s="327"/>
      <c r="J410" s="327"/>
      <c r="K410" s="327"/>
      <c r="L410" s="327"/>
      <c r="M410" s="327"/>
      <c r="N410" s="327"/>
      <c r="O410" s="328"/>
      <c r="P410" s="25"/>
    </row>
    <row r="411" spans="2:19" ht="14.4">
      <c r="B411" s="24"/>
      <c r="C411" s="457" t="s">
        <v>6</v>
      </c>
      <c r="D411" s="458"/>
      <c r="E411" s="458"/>
      <c r="F411" s="458"/>
      <c r="G411" s="459"/>
      <c r="H411" s="460" t="s">
        <v>51</v>
      </c>
      <c r="I411" s="459"/>
      <c r="J411" s="460" t="s">
        <v>52</v>
      </c>
      <c r="K411" s="459"/>
      <c r="L411" s="461" t="s">
        <v>53</v>
      </c>
      <c r="M411" s="460" t="s">
        <v>54</v>
      </c>
      <c r="N411" s="459"/>
      <c r="O411" s="462" t="s">
        <v>55</v>
      </c>
      <c r="P411" s="25"/>
    </row>
    <row r="412" spans="2:19" ht="14.4">
      <c r="B412" s="24"/>
      <c r="C412" s="474" t="s">
        <v>122</v>
      </c>
      <c r="D412" s="474"/>
      <c r="E412" s="474"/>
      <c r="F412" s="474"/>
      <c r="G412" s="474"/>
      <c r="H412" s="468"/>
      <c r="I412" s="468"/>
      <c r="J412" s="468"/>
      <c r="K412" s="468"/>
      <c r="L412" s="465">
        <v>4435.62</v>
      </c>
      <c r="M412" s="466">
        <v>1</v>
      </c>
      <c r="N412" s="466"/>
      <c r="O412" s="467">
        <f>L412/M412</f>
        <v>4435.62</v>
      </c>
      <c r="P412" s="25"/>
    </row>
    <row r="413" spans="2:19" ht="14.4">
      <c r="B413" s="24"/>
      <c r="C413" s="475"/>
      <c r="D413" s="476"/>
      <c r="E413" s="476"/>
      <c r="F413" s="476"/>
      <c r="G413" s="477"/>
      <c r="H413" s="468"/>
      <c r="I413" s="468"/>
      <c r="J413" s="468"/>
      <c r="K413" s="468"/>
      <c r="L413" s="465"/>
      <c r="M413" s="466"/>
      <c r="N413" s="466"/>
      <c r="O413" s="467"/>
      <c r="P413" s="25"/>
    </row>
    <row r="414" spans="2:19" ht="14.4">
      <c r="B414" s="24"/>
      <c r="C414" s="475"/>
      <c r="D414" s="476"/>
      <c r="E414" s="476"/>
      <c r="F414" s="476"/>
      <c r="G414" s="477"/>
      <c r="H414" s="468"/>
      <c r="I414" s="468"/>
      <c r="J414" s="468"/>
      <c r="K414" s="468"/>
      <c r="L414" s="465"/>
      <c r="M414" s="466"/>
      <c r="N414" s="466"/>
      <c r="O414" s="467"/>
      <c r="P414" s="25"/>
    </row>
    <row r="415" spans="2:19" ht="14.4">
      <c r="B415" s="24"/>
      <c r="C415" s="456"/>
      <c r="D415" s="456"/>
      <c r="E415" s="456"/>
      <c r="F415" s="456"/>
      <c r="G415" s="456"/>
      <c r="H415" s="468"/>
      <c r="I415" s="468"/>
      <c r="J415" s="468"/>
      <c r="K415" s="468"/>
      <c r="L415" s="465"/>
      <c r="M415" s="466"/>
      <c r="N415" s="466"/>
      <c r="O415" s="467"/>
      <c r="P415" s="25"/>
    </row>
    <row r="416" spans="2:19" ht="15" thickBot="1">
      <c r="B416" s="24"/>
      <c r="C416" s="450" t="s">
        <v>56</v>
      </c>
      <c r="D416" s="441"/>
      <c r="E416" s="441"/>
      <c r="F416" s="441"/>
      <c r="G416" s="441"/>
      <c r="H416" s="441"/>
      <c r="I416" s="441"/>
      <c r="J416" s="441"/>
      <c r="K416" s="441"/>
      <c r="L416" s="441"/>
      <c r="M416" s="441"/>
      <c r="N416" s="451"/>
      <c r="O416" s="463">
        <f>SUM(O412:O415)</f>
        <v>4435.62</v>
      </c>
      <c r="P416" s="25"/>
    </row>
    <row r="417" spans="2:16">
      <c r="B417" s="24"/>
      <c r="C417" s="320" t="s">
        <v>57</v>
      </c>
      <c r="D417" s="321"/>
      <c r="E417" s="321"/>
      <c r="F417" s="321"/>
      <c r="G417" s="321"/>
      <c r="H417" s="321"/>
      <c r="I417" s="321"/>
      <c r="J417" s="321"/>
      <c r="K417" s="321"/>
      <c r="L417" s="321"/>
      <c r="M417" s="321"/>
      <c r="N417" s="321"/>
      <c r="O417" s="322"/>
      <c r="P417" s="25"/>
    </row>
    <row r="418" spans="2:16">
      <c r="B418" s="24"/>
      <c r="C418" s="323"/>
      <c r="D418" s="447"/>
      <c r="E418" s="447"/>
      <c r="F418" s="447"/>
      <c r="G418" s="447"/>
      <c r="H418" s="447"/>
      <c r="I418" s="447"/>
      <c r="J418" s="447"/>
      <c r="K418" s="447"/>
      <c r="L418" s="447"/>
      <c r="M418" s="447"/>
      <c r="N418" s="447"/>
      <c r="O418" s="325"/>
      <c r="P418" s="25"/>
    </row>
    <row r="419" spans="2:16" ht="14.4" thickBot="1">
      <c r="B419" s="24"/>
      <c r="C419" s="326"/>
      <c r="D419" s="327"/>
      <c r="E419" s="327"/>
      <c r="F419" s="327"/>
      <c r="G419" s="327"/>
      <c r="H419" s="327"/>
      <c r="I419" s="327"/>
      <c r="J419" s="327"/>
      <c r="K419" s="327"/>
      <c r="L419" s="327"/>
      <c r="M419" s="327"/>
      <c r="N419" s="327"/>
      <c r="O419" s="328"/>
      <c r="P419" s="25"/>
    </row>
    <row r="420" spans="2:16" ht="14.4">
      <c r="B420" s="24"/>
      <c r="C420" s="305" t="s">
        <v>6</v>
      </c>
      <c r="D420" s="306"/>
      <c r="E420" s="306"/>
      <c r="F420" s="306"/>
      <c r="G420" s="306"/>
      <c r="H420" s="306"/>
      <c r="I420" s="306"/>
      <c r="J420" s="312"/>
      <c r="K420" s="91" t="s">
        <v>49</v>
      </c>
      <c r="L420" s="81" t="s">
        <v>8</v>
      </c>
      <c r="M420" s="311" t="s">
        <v>58</v>
      </c>
      <c r="N420" s="312"/>
      <c r="O420" s="82" t="s">
        <v>55</v>
      </c>
      <c r="P420" s="25"/>
    </row>
    <row r="421" spans="2:16" ht="14.4">
      <c r="B421" s="24"/>
      <c r="C421" s="291" t="s">
        <v>158</v>
      </c>
      <c r="D421" s="449"/>
      <c r="E421" s="449"/>
      <c r="F421" s="449"/>
      <c r="G421" s="449"/>
      <c r="H421" s="449"/>
      <c r="I421" s="449"/>
      <c r="J421" s="448"/>
      <c r="K421" s="92" t="s">
        <v>112</v>
      </c>
      <c r="L421" s="93">
        <v>0.21</v>
      </c>
      <c r="M421" s="452">
        <v>79992</v>
      </c>
      <c r="N421" s="453"/>
      <c r="O421" s="84">
        <f>L421*M421</f>
        <v>16798.32</v>
      </c>
      <c r="P421" s="25"/>
    </row>
    <row r="422" spans="2:16" ht="14.4">
      <c r="B422" s="24"/>
      <c r="C422" s="470" t="s">
        <v>159</v>
      </c>
      <c r="D422" s="471"/>
      <c r="E422" s="471"/>
      <c r="F422" s="471"/>
      <c r="G422" s="471"/>
      <c r="H422" s="471"/>
      <c r="I422" s="471"/>
      <c r="J422" s="408"/>
      <c r="K422" s="410" t="s">
        <v>49</v>
      </c>
      <c r="L422" s="472">
        <v>90</v>
      </c>
      <c r="M422" s="452">
        <v>860</v>
      </c>
      <c r="N422" s="453"/>
      <c r="O422" s="84">
        <f>L422*M422</f>
        <v>77400</v>
      </c>
      <c r="P422" s="25"/>
    </row>
    <row r="423" spans="2:16" ht="14.4">
      <c r="B423" s="24"/>
      <c r="C423" s="470" t="s">
        <v>160</v>
      </c>
      <c r="D423" s="471"/>
      <c r="E423" s="471"/>
      <c r="F423" s="471"/>
      <c r="G423" s="471"/>
      <c r="H423" s="471"/>
      <c r="I423" s="471"/>
      <c r="J423" s="408"/>
      <c r="K423" s="410" t="s">
        <v>115</v>
      </c>
      <c r="L423" s="472">
        <v>0.02</v>
      </c>
      <c r="M423" s="452">
        <v>854863</v>
      </c>
      <c r="N423" s="453"/>
      <c r="O423" s="84">
        <f t="shared" ref="O423:O424" si="17">L423*M423</f>
        <v>17097.260000000002</v>
      </c>
      <c r="P423" s="25"/>
    </row>
    <row r="424" spans="2:16" ht="14.4">
      <c r="B424" s="24"/>
      <c r="C424" s="470" t="s">
        <v>161</v>
      </c>
      <c r="D424" s="471"/>
      <c r="E424" s="471"/>
      <c r="F424" s="471"/>
      <c r="G424" s="471"/>
      <c r="H424" s="471"/>
      <c r="I424" s="471"/>
      <c r="J424" s="408"/>
      <c r="K424" s="410" t="s">
        <v>98</v>
      </c>
      <c r="L424" s="472">
        <v>0.4</v>
      </c>
      <c r="M424" s="452">
        <v>8657</v>
      </c>
      <c r="N424" s="453"/>
      <c r="O424" s="84">
        <f t="shared" si="17"/>
        <v>3462.8</v>
      </c>
      <c r="P424" s="25"/>
    </row>
    <row r="425" spans="2:16" ht="15" thickBot="1">
      <c r="B425" s="24"/>
      <c r="C425" s="301"/>
      <c r="D425" s="302"/>
      <c r="E425" s="302"/>
      <c r="F425" s="302"/>
      <c r="G425" s="302"/>
      <c r="H425" s="302"/>
      <c r="I425" s="302"/>
      <c r="J425" s="329"/>
      <c r="K425" s="473"/>
      <c r="L425" s="94"/>
      <c r="M425" s="452"/>
      <c r="N425" s="453"/>
      <c r="O425" s="84"/>
      <c r="P425" s="25"/>
    </row>
    <row r="426" spans="2:16" ht="15" thickBot="1">
      <c r="B426" s="24"/>
      <c r="C426" s="295" t="s">
        <v>56</v>
      </c>
      <c r="D426" s="296"/>
      <c r="E426" s="296"/>
      <c r="F426" s="296"/>
      <c r="G426" s="296"/>
      <c r="H426" s="296"/>
      <c r="I426" s="296"/>
      <c r="J426" s="296"/>
      <c r="K426" s="296"/>
      <c r="L426" s="296"/>
      <c r="M426" s="296"/>
      <c r="N426" s="297"/>
      <c r="O426" s="96">
        <f>SUM(O421:O425)</f>
        <v>114758.38000000002</v>
      </c>
      <c r="P426" s="25"/>
    </row>
    <row r="427" spans="2:16">
      <c r="B427" s="24"/>
      <c r="C427" s="320" t="s">
        <v>59</v>
      </c>
      <c r="D427" s="321"/>
      <c r="E427" s="321"/>
      <c r="F427" s="321"/>
      <c r="G427" s="321"/>
      <c r="H427" s="321"/>
      <c r="I427" s="321"/>
      <c r="J427" s="321"/>
      <c r="K427" s="321"/>
      <c r="L427" s="321"/>
      <c r="M427" s="321"/>
      <c r="N427" s="321"/>
      <c r="O427" s="322"/>
      <c r="P427" s="25"/>
    </row>
    <row r="428" spans="2:16">
      <c r="B428" s="24"/>
      <c r="C428" s="323"/>
      <c r="D428" s="447"/>
      <c r="E428" s="447"/>
      <c r="F428" s="447"/>
      <c r="G428" s="447"/>
      <c r="H428" s="447"/>
      <c r="I428" s="447"/>
      <c r="J428" s="447"/>
      <c r="K428" s="447"/>
      <c r="L428" s="447"/>
      <c r="M428" s="447"/>
      <c r="N428" s="447"/>
      <c r="O428" s="325"/>
      <c r="P428" s="25"/>
    </row>
    <row r="429" spans="2:16" ht="14.4" thickBot="1">
      <c r="B429" s="24"/>
      <c r="C429" s="326"/>
      <c r="D429" s="327"/>
      <c r="E429" s="327"/>
      <c r="F429" s="327"/>
      <c r="G429" s="327"/>
      <c r="H429" s="327"/>
      <c r="I429" s="327"/>
      <c r="J429" s="327"/>
      <c r="K429" s="327"/>
      <c r="L429" s="327"/>
      <c r="M429" s="327"/>
      <c r="N429" s="327"/>
      <c r="O429" s="328"/>
      <c r="P429" s="25"/>
    </row>
    <row r="430" spans="2:16" ht="28.2">
      <c r="B430" s="24"/>
      <c r="C430" s="305" t="s">
        <v>60</v>
      </c>
      <c r="D430" s="306"/>
      <c r="E430" s="306"/>
      <c r="F430" s="306"/>
      <c r="G430" s="306"/>
      <c r="H430" s="306"/>
      <c r="I430" s="312"/>
      <c r="J430" s="105" t="s">
        <v>61</v>
      </c>
      <c r="K430" s="97" t="s">
        <v>62</v>
      </c>
      <c r="L430" s="98" t="s">
        <v>88</v>
      </c>
      <c r="M430" s="311" t="s">
        <v>63</v>
      </c>
      <c r="N430" s="312"/>
      <c r="O430" s="82" t="s">
        <v>55</v>
      </c>
      <c r="P430" s="25"/>
    </row>
    <row r="431" spans="2:16" ht="14.4">
      <c r="B431" s="24"/>
      <c r="C431" s="291"/>
      <c r="D431" s="449"/>
      <c r="E431" s="449"/>
      <c r="F431" s="449"/>
      <c r="G431" s="449"/>
      <c r="H431" s="449"/>
      <c r="I431" s="448"/>
      <c r="J431" s="99"/>
      <c r="K431" s="100"/>
      <c r="L431" s="440"/>
      <c r="M431" s="411"/>
      <c r="N431" s="412"/>
      <c r="O431" s="84"/>
      <c r="P431" s="25"/>
    </row>
    <row r="432" spans="2:16" ht="15" thickBot="1">
      <c r="B432" s="24"/>
      <c r="C432" s="301"/>
      <c r="D432" s="302"/>
      <c r="E432" s="302"/>
      <c r="F432" s="302"/>
      <c r="G432" s="302"/>
      <c r="H432" s="302"/>
      <c r="I432" s="329"/>
      <c r="J432" s="101"/>
      <c r="K432" s="102"/>
      <c r="L432" s="101"/>
      <c r="M432" s="303"/>
      <c r="N432" s="304"/>
      <c r="O432" s="103"/>
      <c r="P432" s="25"/>
    </row>
    <row r="433" spans="2:16" ht="15" thickBot="1">
      <c r="B433" s="24"/>
      <c r="C433" s="295" t="s">
        <v>56</v>
      </c>
      <c r="D433" s="296"/>
      <c r="E433" s="296"/>
      <c r="F433" s="296"/>
      <c r="G433" s="296"/>
      <c r="H433" s="296"/>
      <c r="I433" s="296"/>
      <c r="J433" s="296"/>
      <c r="K433" s="296"/>
      <c r="L433" s="296"/>
      <c r="M433" s="296"/>
      <c r="N433" s="297"/>
      <c r="O433" s="90">
        <f>SUM(O431:O432)</f>
        <v>0</v>
      </c>
      <c r="P433" s="25"/>
    </row>
    <row r="434" spans="2:16">
      <c r="B434" s="24"/>
      <c r="C434" s="320" t="s">
        <v>64</v>
      </c>
      <c r="D434" s="321"/>
      <c r="E434" s="321"/>
      <c r="F434" s="321"/>
      <c r="G434" s="321"/>
      <c r="H434" s="321"/>
      <c r="I434" s="321"/>
      <c r="J434" s="321"/>
      <c r="K434" s="321"/>
      <c r="L434" s="321"/>
      <c r="M434" s="321"/>
      <c r="N434" s="321"/>
      <c r="O434" s="322"/>
      <c r="P434" s="25"/>
    </row>
    <row r="435" spans="2:16">
      <c r="B435" s="24"/>
      <c r="C435" s="323"/>
      <c r="D435" s="447"/>
      <c r="E435" s="447"/>
      <c r="F435" s="447"/>
      <c r="G435" s="447"/>
      <c r="H435" s="447"/>
      <c r="I435" s="447"/>
      <c r="J435" s="447"/>
      <c r="K435" s="447"/>
      <c r="L435" s="447"/>
      <c r="M435" s="447"/>
      <c r="N435" s="447"/>
      <c r="O435" s="325"/>
      <c r="P435" s="25"/>
    </row>
    <row r="436" spans="2:16" ht="14.4" thickBot="1">
      <c r="B436" s="24"/>
      <c r="C436" s="326"/>
      <c r="D436" s="327"/>
      <c r="E436" s="327"/>
      <c r="F436" s="327"/>
      <c r="G436" s="327"/>
      <c r="H436" s="327"/>
      <c r="I436" s="327"/>
      <c r="J436" s="327"/>
      <c r="K436" s="327"/>
      <c r="L436" s="327"/>
      <c r="M436" s="327"/>
      <c r="N436" s="327"/>
      <c r="O436" s="328"/>
      <c r="P436" s="25"/>
    </row>
    <row r="437" spans="2:16" ht="28.2">
      <c r="B437" s="24"/>
      <c r="C437" s="305" t="s">
        <v>65</v>
      </c>
      <c r="D437" s="306"/>
      <c r="E437" s="306"/>
      <c r="F437" s="306"/>
      <c r="G437" s="306"/>
      <c r="H437" s="306"/>
      <c r="I437" s="312"/>
      <c r="J437" s="81" t="s">
        <v>66</v>
      </c>
      <c r="K437" s="104" t="s">
        <v>67</v>
      </c>
      <c r="L437" s="105" t="s">
        <v>68</v>
      </c>
      <c r="M437" s="307" t="s">
        <v>54</v>
      </c>
      <c r="N437" s="308"/>
      <c r="O437" s="106" t="s">
        <v>55</v>
      </c>
      <c r="P437" s="25"/>
    </row>
    <row r="438" spans="2:16" ht="14.4">
      <c r="B438" s="24"/>
      <c r="C438" s="288" t="s">
        <v>140</v>
      </c>
      <c r="D438" s="403"/>
      <c r="E438" s="403"/>
      <c r="F438" s="403"/>
      <c r="G438" s="403"/>
      <c r="H438" s="403"/>
      <c r="I438" s="404"/>
      <c r="J438" s="109">
        <v>114392</v>
      </c>
      <c r="K438" s="413">
        <v>2</v>
      </c>
      <c r="L438" s="111">
        <f>J438*K438</f>
        <v>228784</v>
      </c>
      <c r="M438" s="445">
        <v>6</v>
      </c>
      <c r="N438" s="446"/>
      <c r="O438" s="112">
        <f>L438/M438</f>
        <v>38130.666666666664</v>
      </c>
      <c r="P438" s="25"/>
    </row>
    <row r="439" spans="2:16" ht="14.4">
      <c r="B439" s="24"/>
      <c r="C439" s="288" t="s">
        <v>136</v>
      </c>
      <c r="D439" s="403"/>
      <c r="E439" s="403"/>
      <c r="F439" s="403"/>
      <c r="G439" s="403"/>
      <c r="H439" s="403"/>
      <c r="I439" s="404"/>
      <c r="J439" s="109">
        <v>151745</v>
      </c>
      <c r="K439" s="413">
        <v>2</v>
      </c>
      <c r="L439" s="111">
        <f>J439*K439</f>
        <v>303490</v>
      </c>
      <c r="M439" s="445">
        <v>6</v>
      </c>
      <c r="N439" s="446"/>
      <c r="O439" s="112">
        <f>L439/M439</f>
        <v>50581.666666666664</v>
      </c>
      <c r="P439" s="25"/>
    </row>
    <row r="440" spans="2:16" ht="14.4">
      <c r="B440" s="24"/>
      <c r="C440" s="107"/>
      <c r="D440" s="108"/>
      <c r="E440" s="108"/>
      <c r="F440" s="108"/>
      <c r="G440" s="108"/>
      <c r="H440" s="108"/>
      <c r="I440" s="108"/>
      <c r="J440" s="109"/>
      <c r="K440" s="110"/>
      <c r="L440" s="111"/>
      <c r="M440" s="411"/>
      <c r="N440" s="412"/>
      <c r="O440" s="112"/>
      <c r="P440" s="25"/>
    </row>
    <row r="441" spans="2:16" ht="15" thickBot="1">
      <c r="B441" s="24"/>
      <c r="C441" s="301"/>
      <c r="D441" s="302"/>
      <c r="E441" s="302"/>
      <c r="F441" s="302"/>
      <c r="G441" s="302"/>
      <c r="H441" s="302"/>
      <c r="I441" s="329"/>
      <c r="J441" s="101"/>
      <c r="K441" s="102"/>
      <c r="L441" s="101"/>
      <c r="M441" s="303"/>
      <c r="N441" s="304"/>
      <c r="O441" s="103"/>
      <c r="P441" s="25"/>
    </row>
    <row r="442" spans="2:16" ht="15" thickBot="1">
      <c r="B442" s="24"/>
      <c r="C442" s="295" t="s">
        <v>56</v>
      </c>
      <c r="D442" s="296"/>
      <c r="E442" s="296"/>
      <c r="F442" s="296"/>
      <c r="G442" s="296"/>
      <c r="H442" s="296"/>
      <c r="I442" s="296"/>
      <c r="J442" s="296"/>
      <c r="K442" s="296"/>
      <c r="L442" s="296"/>
      <c r="M442" s="296"/>
      <c r="N442" s="297"/>
      <c r="O442" s="96">
        <f>SUM(O438:O441)</f>
        <v>88712.333333333328</v>
      </c>
      <c r="P442" s="25"/>
    </row>
    <row r="443" spans="2:16" ht="15" thickBot="1">
      <c r="B443" s="24"/>
      <c r="C443" s="76"/>
      <c r="D443" s="51"/>
      <c r="E443" s="51"/>
      <c r="F443" s="51"/>
      <c r="G443" s="51"/>
      <c r="H443" s="51"/>
      <c r="I443" s="51"/>
      <c r="J443" s="51"/>
      <c r="K443" s="51"/>
      <c r="L443" s="51"/>
      <c r="M443" s="51"/>
      <c r="N443" s="51"/>
      <c r="O443" s="77"/>
      <c r="P443" s="25"/>
    </row>
    <row r="444" spans="2:16" ht="15" thickBot="1">
      <c r="B444" s="24"/>
      <c r="C444" s="298" t="s">
        <v>69</v>
      </c>
      <c r="D444" s="299"/>
      <c r="E444" s="299"/>
      <c r="F444" s="299"/>
      <c r="G444" s="299"/>
      <c r="H444" s="299"/>
      <c r="I444" s="299"/>
      <c r="J444" s="299"/>
      <c r="K444" s="299"/>
      <c r="L444" s="299"/>
      <c r="M444" s="299"/>
      <c r="N444" s="300"/>
      <c r="O444" s="414">
        <f>SUM(O416+O426+O433+O442)</f>
        <v>207906.33333333334</v>
      </c>
      <c r="P444" s="25"/>
    </row>
    <row r="445" spans="2:16">
      <c r="B445" s="24"/>
      <c r="C445" s="320" t="s">
        <v>70</v>
      </c>
      <c r="D445" s="321"/>
      <c r="E445" s="321"/>
      <c r="F445" s="321"/>
      <c r="G445" s="321"/>
      <c r="H445" s="321"/>
      <c r="I445" s="321"/>
      <c r="J445" s="321"/>
      <c r="K445" s="321"/>
      <c r="L445" s="321"/>
      <c r="M445" s="321"/>
      <c r="N445" s="321"/>
      <c r="O445" s="322"/>
      <c r="P445" s="25"/>
    </row>
    <row r="446" spans="2:16">
      <c r="B446" s="24"/>
      <c r="C446" s="323"/>
      <c r="D446" s="447"/>
      <c r="E446" s="447"/>
      <c r="F446" s="447"/>
      <c r="G446" s="447"/>
      <c r="H446" s="447"/>
      <c r="I446" s="447"/>
      <c r="J446" s="447"/>
      <c r="K446" s="447"/>
      <c r="L446" s="447"/>
      <c r="M446" s="447"/>
      <c r="N446" s="447"/>
      <c r="O446" s="325"/>
      <c r="P446" s="25"/>
    </row>
    <row r="447" spans="2:16" ht="14.4" thickBot="1">
      <c r="B447" s="24"/>
      <c r="C447" s="326"/>
      <c r="D447" s="327"/>
      <c r="E447" s="327"/>
      <c r="F447" s="327"/>
      <c r="G447" s="327"/>
      <c r="H447" s="327"/>
      <c r="I447" s="327"/>
      <c r="J447" s="327"/>
      <c r="K447" s="327"/>
      <c r="L447" s="327"/>
      <c r="M447" s="327"/>
      <c r="N447" s="327"/>
      <c r="O447" s="328"/>
      <c r="P447" s="25"/>
    </row>
    <row r="448" spans="2:16" ht="14.4">
      <c r="B448" s="24"/>
      <c r="C448" s="305" t="s">
        <v>71</v>
      </c>
      <c r="D448" s="306"/>
      <c r="E448" s="306"/>
      <c r="F448" s="306"/>
      <c r="G448" s="306"/>
      <c r="H448" s="306"/>
      <c r="I448" s="306"/>
      <c r="J448" s="97"/>
      <c r="K448" s="114"/>
      <c r="L448" s="105" t="s">
        <v>72</v>
      </c>
      <c r="M448" s="307" t="s">
        <v>73</v>
      </c>
      <c r="N448" s="308"/>
      <c r="O448" s="106"/>
      <c r="P448" s="25"/>
    </row>
    <row r="449" spans="2:18" ht="14.4">
      <c r="B449" s="24"/>
      <c r="C449" s="291" t="s">
        <v>74</v>
      </c>
      <c r="D449" s="449"/>
      <c r="E449" s="449"/>
      <c r="F449" s="449"/>
      <c r="G449" s="449"/>
      <c r="H449" s="449"/>
      <c r="I449" s="449"/>
      <c r="J449" s="115"/>
      <c r="K449" s="116"/>
      <c r="L449" s="117">
        <v>0.26</v>
      </c>
      <c r="M449" s="454">
        <f>$O$444*L449</f>
        <v>54055.646666666667</v>
      </c>
      <c r="N449" s="455"/>
      <c r="O449" s="118">
        <f>M449</f>
        <v>54055.646666666667</v>
      </c>
      <c r="P449" s="25"/>
    </row>
    <row r="450" spans="2:18" ht="14.4">
      <c r="B450" s="24"/>
      <c r="C450" s="85" t="s">
        <v>75</v>
      </c>
      <c r="D450" s="86"/>
      <c r="E450" s="86"/>
      <c r="F450" s="86"/>
      <c r="G450" s="86"/>
      <c r="H450" s="86"/>
      <c r="I450" s="86"/>
      <c r="J450" s="115"/>
      <c r="K450" s="116"/>
      <c r="L450" s="117">
        <v>0.02</v>
      </c>
      <c r="M450" s="454">
        <f t="shared" ref="M450:M451" si="18">$O$444*L450</f>
        <v>4158.126666666667</v>
      </c>
      <c r="N450" s="455"/>
      <c r="O450" s="118">
        <f t="shared" ref="O450:O451" si="19">M450</f>
        <v>4158.126666666667</v>
      </c>
      <c r="P450" s="25"/>
    </row>
    <row r="451" spans="2:18" ht="15" thickBot="1">
      <c r="B451" s="24"/>
      <c r="C451" s="70" t="s">
        <v>76</v>
      </c>
      <c r="D451" s="71"/>
      <c r="E451" s="71"/>
      <c r="F451" s="71"/>
      <c r="G451" s="71"/>
      <c r="H451" s="71"/>
      <c r="I451" s="71"/>
      <c r="J451" s="119"/>
      <c r="K451" s="120"/>
      <c r="L451" s="117">
        <v>0.02</v>
      </c>
      <c r="M451" s="454">
        <f t="shared" si="18"/>
        <v>4158.126666666667</v>
      </c>
      <c r="N451" s="455"/>
      <c r="O451" s="118">
        <f t="shared" si="19"/>
        <v>4158.126666666667</v>
      </c>
      <c r="P451" s="25"/>
    </row>
    <row r="452" spans="2:18" ht="15" thickBot="1">
      <c r="B452" s="24"/>
      <c r="C452" s="295" t="s">
        <v>56</v>
      </c>
      <c r="D452" s="296"/>
      <c r="E452" s="296"/>
      <c r="F452" s="296"/>
      <c r="G452" s="296"/>
      <c r="H452" s="296"/>
      <c r="I452" s="296"/>
      <c r="J452" s="296"/>
      <c r="K452" s="296"/>
      <c r="L452" s="296"/>
      <c r="M452" s="296"/>
      <c r="N452" s="297"/>
      <c r="O452" s="121">
        <f>SUM(O449:O451)</f>
        <v>62371.899999999994</v>
      </c>
      <c r="P452" s="25"/>
    </row>
    <row r="453" spans="2:18" ht="15" thickBot="1">
      <c r="B453" s="24"/>
      <c r="C453" s="76"/>
      <c r="D453" s="51"/>
      <c r="E453" s="51"/>
      <c r="F453" s="51"/>
      <c r="G453" s="51"/>
      <c r="H453" s="51"/>
      <c r="I453" s="51"/>
      <c r="J453" s="51"/>
      <c r="K453" s="51"/>
      <c r="L453" s="51"/>
      <c r="M453" s="51"/>
      <c r="N453" s="51"/>
      <c r="O453" s="77">
        <v>-0.43</v>
      </c>
      <c r="P453" s="25"/>
    </row>
    <row r="454" spans="2:18" ht="15" thickBot="1">
      <c r="B454" s="24"/>
      <c r="C454" s="298" t="s">
        <v>77</v>
      </c>
      <c r="D454" s="299"/>
      <c r="E454" s="299"/>
      <c r="F454" s="299"/>
      <c r="G454" s="299"/>
      <c r="H454" s="299"/>
      <c r="I454" s="299"/>
      <c r="J454" s="299"/>
      <c r="K454" s="299"/>
      <c r="L454" s="299"/>
      <c r="M454" s="299"/>
      <c r="N454" s="300"/>
      <c r="O454" s="122">
        <f>SUM(O444+O452+O453)</f>
        <v>270277.80333333334</v>
      </c>
      <c r="P454" s="25"/>
    </row>
    <row r="455" spans="2:18" ht="15" thickBot="1">
      <c r="B455" s="24"/>
      <c r="C455" s="76"/>
      <c r="D455" s="51"/>
      <c r="E455" s="51"/>
      <c r="F455" s="51"/>
      <c r="G455" s="51"/>
      <c r="H455" s="51"/>
      <c r="I455" s="51"/>
      <c r="J455" s="51"/>
      <c r="K455" s="51"/>
      <c r="L455" s="51"/>
      <c r="M455" s="51"/>
      <c r="N455" s="51"/>
      <c r="O455" s="77"/>
      <c r="P455" s="25"/>
      <c r="R455" s="400"/>
    </row>
    <row r="456" spans="2:18">
      <c r="B456" s="24"/>
      <c r="C456" s="78" t="s">
        <v>48</v>
      </c>
      <c r="D456" s="341" t="s">
        <v>6</v>
      </c>
      <c r="E456" s="342"/>
      <c r="F456" s="342"/>
      <c r="G456" s="342"/>
      <c r="H456" s="342"/>
      <c r="I456" s="342"/>
      <c r="J456" s="342"/>
      <c r="K456" s="342"/>
      <c r="L456" s="343"/>
      <c r="M456" s="359" t="s">
        <v>49</v>
      </c>
      <c r="N456" s="360"/>
      <c r="O456" s="78" t="s">
        <v>8</v>
      </c>
      <c r="P456" s="25"/>
      <c r="R456" s="400"/>
    </row>
    <row r="457" spans="2:18" ht="14.4" thickBot="1">
      <c r="B457" s="24"/>
      <c r="C457" s="79">
        <v>5.13</v>
      </c>
      <c r="D457" s="416" t="s">
        <v>162</v>
      </c>
      <c r="E457" s="417"/>
      <c r="F457" s="417"/>
      <c r="G457" s="417"/>
      <c r="H457" s="417"/>
      <c r="I457" s="417"/>
      <c r="J457" s="417"/>
      <c r="K457" s="417"/>
      <c r="L457" s="418"/>
      <c r="M457" s="317" t="s">
        <v>112</v>
      </c>
      <c r="N457" s="319"/>
      <c r="O457" s="80">
        <f>'PRESUPUESTO OFICIAL (Entidad)'!I24</f>
        <v>17</v>
      </c>
      <c r="P457" s="25"/>
      <c r="R457" s="400"/>
    </row>
    <row r="458" spans="2:18">
      <c r="B458" s="24"/>
      <c r="C458" s="320" t="s">
        <v>121</v>
      </c>
      <c r="D458" s="321"/>
      <c r="E458" s="321"/>
      <c r="F458" s="321"/>
      <c r="G458" s="321"/>
      <c r="H458" s="321"/>
      <c r="I458" s="321"/>
      <c r="J458" s="321"/>
      <c r="K458" s="321"/>
      <c r="L458" s="321"/>
      <c r="M458" s="321"/>
      <c r="N458" s="321"/>
      <c r="O458" s="322"/>
      <c r="P458" s="25"/>
      <c r="R458" s="400"/>
    </row>
    <row r="459" spans="2:18">
      <c r="B459" s="24"/>
      <c r="C459" s="323"/>
      <c r="D459" s="447"/>
      <c r="E459" s="447"/>
      <c r="F459" s="447"/>
      <c r="G459" s="447"/>
      <c r="H459" s="447"/>
      <c r="I459" s="447"/>
      <c r="J459" s="447"/>
      <c r="K459" s="447"/>
      <c r="L459" s="447"/>
      <c r="M459" s="447"/>
      <c r="N459" s="447"/>
      <c r="O459" s="325"/>
      <c r="P459" s="25"/>
      <c r="R459" s="400"/>
    </row>
    <row r="460" spans="2:18" ht="14.4" thickBot="1">
      <c r="B460" s="24"/>
      <c r="C460" s="326"/>
      <c r="D460" s="327"/>
      <c r="E460" s="327"/>
      <c r="F460" s="327"/>
      <c r="G460" s="327"/>
      <c r="H460" s="327"/>
      <c r="I460" s="327"/>
      <c r="J460" s="327"/>
      <c r="K460" s="327"/>
      <c r="L460" s="327"/>
      <c r="M460" s="327"/>
      <c r="N460" s="327"/>
      <c r="O460" s="328"/>
      <c r="P460" s="25"/>
      <c r="R460" s="400"/>
    </row>
    <row r="461" spans="2:18" ht="14.4">
      <c r="B461" s="24"/>
      <c r="C461" s="457" t="s">
        <v>6</v>
      </c>
      <c r="D461" s="458"/>
      <c r="E461" s="458"/>
      <c r="F461" s="458"/>
      <c r="G461" s="459"/>
      <c r="H461" s="460" t="s">
        <v>51</v>
      </c>
      <c r="I461" s="459"/>
      <c r="J461" s="460" t="s">
        <v>52</v>
      </c>
      <c r="K461" s="459"/>
      <c r="L461" s="461" t="s">
        <v>53</v>
      </c>
      <c r="M461" s="460" t="s">
        <v>54</v>
      </c>
      <c r="N461" s="459"/>
      <c r="O461" s="462" t="s">
        <v>55</v>
      </c>
      <c r="P461" s="25"/>
      <c r="R461" s="400"/>
    </row>
    <row r="462" spans="2:18" ht="14.4">
      <c r="B462" s="24"/>
      <c r="C462" s="474" t="s">
        <v>163</v>
      </c>
      <c r="D462" s="474"/>
      <c r="E462" s="474"/>
      <c r="F462" s="474"/>
      <c r="G462" s="474"/>
      <c r="H462" s="468"/>
      <c r="I462" s="468"/>
      <c r="J462" s="468"/>
      <c r="K462" s="468"/>
      <c r="L462" s="465">
        <v>443</v>
      </c>
      <c r="M462" s="466">
        <v>0.1</v>
      </c>
      <c r="N462" s="466"/>
      <c r="O462" s="467">
        <f>L462/M462</f>
        <v>4430</v>
      </c>
      <c r="P462" s="25"/>
      <c r="R462" s="400"/>
    </row>
    <row r="463" spans="2:18" ht="14.4">
      <c r="B463" s="24"/>
      <c r="C463" s="475" t="s">
        <v>122</v>
      </c>
      <c r="D463" s="476"/>
      <c r="E463" s="476"/>
      <c r="F463" s="476"/>
      <c r="G463" s="477"/>
      <c r="H463" s="468"/>
      <c r="I463" s="468"/>
      <c r="J463" s="468"/>
      <c r="K463" s="468"/>
      <c r="L463" s="465">
        <v>1268.43</v>
      </c>
      <c r="M463" s="466">
        <v>1</v>
      </c>
      <c r="N463" s="466"/>
      <c r="O463" s="467">
        <f>L463/M463</f>
        <v>1268.43</v>
      </c>
      <c r="P463" s="25"/>
      <c r="R463" s="400"/>
    </row>
    <row r="464" spans="2:18" ht="14.4">
      <c r="B464" s="24"/>
      <c r="C464" s="475"/>
      <c r="D464" s="476"/>
      <c r="E464" s="476"/>
      <c r="F464" s="476"/>
      <c r="G464" s="477"/>
      <c r="H464" s="468"/>
      <c r="I464" s="468"/>
      <c r="J464" s="468"/>
      <c r="K464" s="468"/>
      <c r="L464" s="465"/>
      <c r="M464" s="466"/>
      <c r="N464" s="466"/>
      <c r="O464" s="467"/>
      <c r="P464" s="25"/>
      <c r="R464" s="400"/>
    </row>
    <row r="465" spans="2:18" ht="14.4">
      <c r="B465" s="24"/>
      <c r="C465" s="456"/>
      <c r="D465" s="456"/>
      <c r="E465" s="456"/>
      <c r="F465" s="456"/>
      <c r="G465" s="456"/>
      <c r="H465" s="468"/>
      <c r="I465" s="468"/>
      <c r="J465" s="468"/>
      <c r="K465" s="468"/>
      <c r="L465" s="465"/>
      <c r="M465" s="466"/>
      <c r="N465" s="466"/>
      <c r="O465" s="467"/>
      <c r="P465" s="25"/>
      <c r="R465" s="400"/>
    </row>
    <row r="466" spans="2:18" ht="15" thickBot="1">
      <c r="B466" s="24"/>
      <c r="C466" s="450" t="s">
        <v>56</v>
      </c>
      <c r="D466" s="441"/>
      <c r="E466" s="441"/>
      <c r="F466" s="441"/>
      <c r="G466" s="441"/>
      <c r="H466" s="441"/>
      <c r="I466" s="441"/>
      <c r="J466" s="441"/>
      <c r="K466" s="441"/>
      <c r="L466" s="441"/>
      <c r="M466" s="441"/>
      <c r="N466" s="451"/>
      <c r="O466" s="463">
        <f>SUM(O462:O465)</f>
        <v>5698.43</v>
      </c>
      <c r="P466" s="25"/>
      <c r="R466" s="400"/>
    </row>
    <row r="467" spans="2:18">
      <c r="B467" s="24"/>
      <c r="C467" s="320" t="s">
        <v>57</v>
      </c>
      <c r="D467" s="321"/>
      <c r="E467" s="321"/>
      <c r="F467" s="321"/>
      <c r="G467" s="321"/>
      <c r="H467" s="321"/>
      <c r="I467" s="321"/>
      <c r="J467" s="321"/>
      <c r="K467" s="321"/>
      <c r="L467" s="321"/>
      <c r="M467" s="321"/>
      <c r="N467" s="321"/>
      <c r="O467" s="322"/>
      <c r="P467" s="25"/>
      <c r="R467" s="400"/>
    </row>
    <row r="468" spans="2:18">
      <c r="B468" s="24"/>
      <c r="C468" s="323"/>
      <c r="D468" s="447"/>
      <c r="E468" s="447"/>
      <c r="F468" s="447"/>
      <c r="G468" s="447"/>
      <c r="H468" s="447"/>
      <c r="I468" s="447"/>
      <c r="J468" s="447"/>
      <c r="K468" s="447"/>
      <c r="L468" s="447"/>
      <c r="M468" s="447"/>
      <c r="N468" s="447"/>
      <c r="O468" s="325"/>
      <c r="P468" s="25"/>
      <c r="R468" s="400"/>
    </row>
    <row r="469" spans="2:18" ht="14.4" thickBot="1">
      <c r="B469" s="24"/>
      <c r="C469" s="326"/>
      <c r="D469" s="327"/>
      <c r="E469" s="327"/>
      <c r="F469" s="327"/>
      <c r="G469" s="327"/>
      <c r="H469" s="327"/>
      <c r="I469" s="327"/>
      <c r="J469" s="327"/>
      <c r="K469" s="327"/>
      <c r="L469" s="327"/>
      <c r="M469" s="327"/>
      <c r="N469" s="327"/>
      <c r="O469" s="328"/>
      <c r="P469" s="25"/>
      <c r="R469" s="400"/>
    </row>
    <row r="470" spans="2:18" ht="14.4">
      <c r="B470" s="24"/>
      <c r="C470" s="305" t="s">
        <v>6</v>
      </c>
      <c r="D470" s="306"/>
      <c r="E470" s="306"/>
      <c r="F470" s="306"/>
      <c r="G470" s="306"/>
      <c r="H470" s="306"/>
      <c r="I470" s="306"/>
      <c r="J470" s="312"/>
      <c r="K470" s="91" t="s">
        <v>49</v>
      </c>
      <c r="L470" s="81" t="s">
        <v>8</v>
      </c>
      <c r="M470" s="311" t="s">
        <v>58</v>
      </c>
      <c r="N470" s="312"/>
      <c r="O470" s="82" t="s">
        <v>55</v>
      </c>
      <c r="P470" s="25"/>
      <c r="R470" s="400"/>
    </row>
    <row r="471" spans="2:18" ht="14.4">
      <c r="B471" s="24"/>
      <c r="C471" s="291" t="s">
        <v>164</v>
      </c>
      <c r="D471" s="449"/>
      <c r="E471" s="449"/>
      <c r="F471" s="449"/>
      <c r="G471" s="449"/>
      <c r="H471" s="449"/>
      <c r="I471" s="449"/>
      <c r="J471" s="448"/>
      <c r="K471" s="92" t="s">
        <v>115</v>
      </c>
      <c r="L471" s="93">
        <v>4.2000000000000003E-2</v>
      </c>
      <c r="M471" s="452">
        <v>485807</v>
      </c>
      <c r="N471" s="453"/>
      <c r="O471" s="84">
        <f>L471*M471</f>
        <v>20403.894</v>
      </c>
      <c r="P471" s="25"/>
      <c r="R471" s="400"/>
    </row>
    <row r="472" spans="2:18" ht="14.4">
      <c r="B472" s="24"/>
      <c r="C472" s="470" t="s">
        <v>165</v>
      </c>
      <c r="D472" s="471"/>
      <c r="E472" s="471"/>
      <c r="F472" s="471"/>
      <c r="G472" s="471"/>
      <c r="H472" s="471"/>
      <c r="I472" s="471"/>
      <c r="J472" s="408"/>
      <c r="K472" s="410" t="s">
        <v>144</v>
      </c>
      <c r="L472" s="472">
        <v>0.03</v>
      </c>
      <c r="M472" s="452">
        <v>26923</v>
      </c>
      <c r="N472" s="453"/>
      <c r="O472" s="84">
        <f>L472*M472</f>
        <v>807.68999999999994</v>
      </c>
      <c r="P472" s="25"/>
    </row>
    <row r="473" spans="2:18" ht="14.4">
      <c r="B473" s="24"/>
      <c r="C473" s="470"/>
      <c r="D473" s="471"/>
      <c r="E473" s="471"/>
      <c r="F473" s="471"/>
      <c r="G473" s="471"/>
      <c r="H473" s="471"/>
      <c r="I473" s="471"/>
      <c r="J473" s="408"/>
      <c r="K473" s="410"/>
      <c r="L473" s="472"/>
      <c r="M473" s="452"/>
      <c r="N473" s="453"/>
      <c r="O473" s="84">
        <f t="shared" ref="O473:O474" si="20">L473*M473</f>
        <v>0</v>
      </c>
      <c r="P473" s="25"/>
      <c r="R473" s="400"/>
    </row>
    <row r="474" spans="2:18" ht="14.4">
      <c r="B474" s="24"/>
      <c r="C474" s="470"/>
      <c r="D474" s="471"/>
      <c r="E474" s="471"/>
      <c r="F474" s="471"/>
      <c r="G474" s="471"/>
      <c r="H474" s="471"/>
      <c r="I474" s="471"/>
      <c r="J474" s="408"/>
      <c r="K474" s="410"/>
      <c r="L474" s="472"/>
      <c r="M474" s="452"/>
      <c r="N474" s="453"/>
      <c r="O474" s="84">
        <f t="shared" si="20"/>
        <v>0</v>
      </c>
      <c r="P474" s="25"/>
    </row>
    <row r="475" spans="2:18" ht="15" thickBot="1">
      <c r="B475" s="24"/>
      <c r="C475" s="301"/>
      <c r="D475" s="302"/>
      <c r="E475" s="302"/>
      <c r="F475" s="302"/>
      <c r="G475" s="302"/>
      <c r="H475" s="302"/>
      <c r="I475" s="302"/>
      <c r="J475" s="329"/>
      <c r="K475" s="473"/>
      <c r="L475" s="94"/>
      <c r="M475" s="452"/>
      <c r="N475" s="453"/>
      <c r="O475" s="84"/>
      <c r="P475" s="25"/>
    </row>
    <row r="476" spans="2:18" ht="15" thickBot="1">
      <c r="B476" s="24"/>
      <c r="C476" s="295" t="s">
        <v>56</v>
      </c>
      <c r="D476" s="296"/>
      <c r="E476" s="296"/>
      <c r="F476" s="296"/>
      <c r="G476" s="296"/>
      <c r="H476" s="296"/>
      <c r="I476" s="296"/>
      <c r="J476" s="296"/>
      <c r="K476" s="296"/>
      <c r="L476" s="296"/>
      <c r="M476" s="296"/>
      <c r="N476" s="297"/>
      <c r="O476" s="96">
        <f>SUM(O471:O475)</f>
        <v>21211.583999999999</v>
      </c>
      <c r="P476" s="25"/>
    </row>
    <row r="477" spans="2:18">
      <c r="B477" s="24"/>
      <c r="C477" s="320" t="s">
        <v>59</v>
      </c>
      <c r="D477" s="321"/>
      <c r="E477" s="321"/>
      <c r="F477" s="321"/>
      <c r="G477" s="321"/>
      <c r="H477" s="321"/>
      <c r="I477" s="321"/>
      <c r="J477" s="321"/>
      <c r="K477" s="321"/>
      <c r="L477" s="321"/>
      <c r="M477" s="321"/>
      <c r="N477" s="321"/>
      <c r="O477" s="322"/>
      <c r="P477" s="25"/>
    </row>
    <row r="478" spans="2:18">
      <c r="B478" s="24"/>
      <c r="C478" s="323"/>
      <c r="D478" s="447"/>
      <c r="E478" s="447"/>
      <c r="F478" s="447"/>
      <c r="G478" s="447"/>
      <c r="H478" s="447"/>
      <c r="I478" s="447"/>
      <c r="J478" s="447"/>
      <c r="K478" s="447"/>
      <c r="L478" s="447"/>
      <c r="M478" s="447"/>
      <c r="N478" s="447"/>
      <c r="O478" s="325"/>
      <c r="P478" s="25"/>
    </row>
    <row r="479" spans="2:18" ht="14.4" thickBot="1">
      <c r="B479" s="24"/>
      <c r="C479" s="326"/>
      <c r="D479" s="327"/>
      <c r="E479" s="327"/>
      <c r="F479" s="327"/>
      <c r="G479" s="327"/>
      <c r="H479" s="327"/>
      <c r="I479" s="327"/>
      <c r="J479" s="327"/>
      <c r="K479" s="327"/>
      <c r="L479" s="327"/>
      <c r="M479" s="327"/>
      <c r="N479" s="327"/>
      <c r="O479" s="328"/>
      <c r="P479" s="25"/>
    </row>
    <row r="480" spans="2:18" ht="28.2">
      <c r="B480" s="24"/>
      <c r="C480" s="305" t="s">
        <v>60</v>
      </c>
      <c r="D480" s="306"/>
      <c r="E480" s="306"/>
      <c r="F480" s="306"/>
      <c r="G480" s="306"/>
      <c r="H480" s="306"/>
      <c r="I480" s="312"/>
      <c r="J480" s="105" t="s">
        <v>61</v>
      </c>
      <c r="K480" s="97" t="s">
        <v>62</v>
      </c>
      <c r="L480" s="98" t="s">
        <v>88</v>
      </c>
      <c r="M480" s="311" t="s">
        <v>63</v>
      </c>
      <c r="N480" s="312"/>
      <c r="O480" s="82" t="s">
        <v>55</v>
      </c>
      <c r="P480" s="25"/>
    </row>
    <row r="481" spans="2:16" ht="14.4">
      <c r="B481" s="24"/>
      <c r="C481" s="291"/>
      <c r="D481" s="449"/>
      <c r="E481" s="449"/>
      <c r="F481" s="449"/>
      <c r="G481" s="449"/>
      <c r="H481" s="449"/>
      <c r="I481" s="448"/>
      <c r="J481" s="99"/>
      <c r="K481" s="100"/>
      <c r="L481" s="440"/>
      <c r="M481" s="411"/>
      <c r="N481" s="412"/>
      <c r="O481" s="84"/>
      <c r="P481" s="25"/>
    </row>
    <row r="482" spans="2:16" ht="15" thickBot="1">
      <c r="B482" s="24"/>
      <c r="C482" s="301"/>
      <c r="D482" s="302"/>
      <c r="E482" s="302"/>
      <c r="F482" s="302"/>
      <c r="G482" s="302"/>
      <c r="H482" s="302"/>
      <c r="I482" s="329"/>
      <c r="J482" s="101"/>
      <c r="K482" s="102"/>
      <c r="L482" s="101"/>
      <c r="M482" s="303"/>
      <c r="N482" s="304"/>
      <c r="O482" s="103"/>
      <c r="P482" s="25"/>
    </row>
    <row r="483" spans="2:16" ht="15" thickBot="1">
      <c r="B483" s="24"/>
      <c r="C483" s="295" t="s">
        <v>56</v>
      </c>
      <c r="D483" s="296"/>
      <c r="E483" s="296"/>
      <c r="F483" s="296"/>
      <c r="G483" s="296"/>
      <c r="H483" s="296"/>
      <c r="I483" s="296"/>
      <c r="J483" s="296"/>
      <c r="K483" s="296"/>
      <c r="L483" s="296"/>
      <c r="M483" s="296"/>
      <c r="N483" s="297"/>
      <c r="O483" s="90">
        <f>SUM(O481:O482)</f>
        <v>0</v>
      </c>
      <c r="P483" s="25"/>
    </row>
    <row r="484" spans="2:16">
      <c r="B484" s="24"/>
      <c r="C484" s="320" t="s">
        <v>64</v>
      </c>
      <c r="D484" s="321"/>
      <c r="E484" s="321"/>
      <c r="F484" s="321"/>
      <c r="G484" s="321"/>
      <c r="H484" s="321"/>
      <c r="I484" s="321"/>
      <c r="J484" s="321"/>
      <c r="K484" s="321"/>
      <c r="L484" s="321"/>
      <c r="M484" s="321"/>
      <c r="N484" s="321"/>
      <c r="O484" s="322"/>
      <c r="P484" s="25"/>
    </row>
    <row r="485" spans="2:16">
      <c r="B485" s="24"/>
      <c r="C485" s="323"/>
      <c r="D485" s="447"/>
      <c r="E485" s="447"/>
      <c r="F485" s="447"/>
      <c r="G485" s="447"/>
      <c r="H485" s="447"/>
      <c r="I485" s="447"/>
      <c r="J485" s="447"/>
      <c r="K485" s="447"/>
      <c r="L485" s="447"/>
      <c r="M485" s="447"/>
      <c r="N485" s="447"/>
      <c r="O485" s="325"/>
      <c r="P485" s="25"/>
    </row>
    <row r="486" spans="2:16" ht="14.4" thickBot="1">
      <c r="B486" s="24"/>
      <c r="C486" s="326"/>
      <c r="D486" s="327"/>
      <c r="E486" s="327"/>
      <c r="F486" s="327"/>
      <c r="G486" s="327"/>
      <c r="H486" s="327"/>
      <c r="I486" s="327"/>
      <c r="J486" s="327"/>
      <c r="K486" s="327"/>
      <c r="L486" s="327"/>
      <c r="M486" s="327"/>
      <c r="N486" s="327"/>
      <c r="O486" s="328"/>
      <c r="P486" s="25"/>
    </row>
    <row r="487" spans="2:16" ht="28.2">
      <c r="B487" s="24"/>
      <c r="C487" s="305" t="s">
        <v>65</v>
      </c>
      <c r="D487" s="306"/>
      <c r="E487" s="306"/>
      <c r="F487" s="306"/>
      <c r="G487" s="306"/>
      <c r="H487" s="306"/>
      <c r="I487" s="312"/>
      <c r="J487" s="81" t="s">
        <v>66</v>
      </c>
      <c r="K487" s="104" t="s">
        <v>67</v>
      </c>
      <c r="L487" s="105" t="s">
        <v>68</v>
      </c>
      <c r="M487" s="307" t="s">
        <v>54</v>
      </c>
      <c r="N487" s="308"/>
      <c r="O487" s="106" t="s">
        <v>55</v>
      </c>
      <c r="P487" s="25"/>
    </row>
    <row r="488" spans="2:16" ht="14.4">
      <c r="B488" s="24"/>
      <c r="C488" s="288" t="s">
        <v>166</v>
      </c>
      <c r="D488" s="403"/>
      <c r="E488" s="403"/>
      <c r="F488" s="403"/>
      <c r="G488" s="403"/>
      <c r="H488" s="403"/>
      <c r="I488" s="404"/>
      <c r="J488" s="109">
        <v>190265</v>
      </c>
      <c r="K488" s="413">
        <v>2</v>
      </c>
      <c r="L488" s="111">
        <f>J488*K488</f>
        <v>380530</v>
      </c>
      <c r="M488" s="445">
        <v>15</v>
      </c>
      <c r="N488" s="446"/>
      <c r="O488" s="112">
        <f>L488/M488</f>
        <v>25368.666666666668</v>
      </c>
      <c r="P488" s="25"/>
    </row>
    <row r="489" spans="2:16" ht="14.4">
      <c r="B489" s="24"/>
      <c r="C489" s="288"/>
      <c r="D489" s="403"/>
      <c r="E489" s="403"/>
      <c r="F489" s="403"/>
      <c r="G489" s="403"/>
      <c r="H489" s="403"/>
      <c r="I489" s="404"/>
      <c r="J489" s="109"/>
      <c r="K489" s="413"/>
      <c r="L489" s="111"/>
      <c r="M489" s="445"/>
      <c r="N489" s="446"/>
      <c r="O489" s="112"/>
      <c r="P489" s="25"/>
    </row>
    <row r="490" spans="2:16" ht="14.4">
      <c r="B490" s="24"/>
      <c r="C490" s="107"/>
      <c r="D490" s="108"/>
      <c r="E490" s="108"/>
      <c r="F490" s="108"/>
      <c r="G490" s="108"/>
      <c r="H490" s="108"/>
      <c r="I490" s="108"/>
      <c r="J490" s="109"/>
      <c r="K490" s="110"/>
      <c r="L490" s="111"/>
      <c r="M490" s="411"/>
      <c r="N490" s="412"/>
      <c r="O490" s="112"/>
      <c r="P490" s="25"/>
    </row>
    <row r="491" spans="2:16" ht="15" thickBot="1">
      <c r="B491" s="24"/>
      <c r="C491" s="301"/>
      <c r="D491" s="302"/>
      <c r="E491" s="302"/>
      <c r="F491" s="302"/>
      <c r="G491" s="302"/>
      <c r="H491" s="302"/>
      <c r="I491" s="329"/>
      <c r="J491" s="101"/>
      <c r="K491" s="102"/>
      <c r="L491" s="101"/>
      <c r="M491" s="303"/>
      <c r="N491" s="304"/>
      <c r="O491" s="103"/>
      <c r="P491" s="25"/>
    </row>
    <row r="492" spans="2:16" ht="15" thickBot="1">
      <c r="B492" s="24"/>
      <c r="C492" s="295" t="s">
        <v>56</v>
      </c>
      <c r="D492" s="296"/>
      <c r="E492" s="296"/>
      <c r="F492" s="296"/>
      <c r="G492" s="296"/>
      <c r="H492" s="296"/>
      <c r="I492" s="296"/>
      <c r="J492" s="296"/>
      <c r="K492" s="296"/>
      <c r="L492" s="296"/>
      <c r="M492" s="296"/>
      <c r="N492" s="297"/>
      <c r="O492" s="96">
        <f>SUM(O488:O491)</f>
        <v>25368.666666666668</v>
      </c>
      <c r="P492" s="25"/>
    </row>
    <row r="493" spans="2:16" ht="15" thickBot="1">
      <c r="B493" s="24"/>
      <c r="C493" s="76"/>
      <c r="D493" s="51"/>
      <c r="E493" s="51"/>
      <c r="F493" s="51"/>
      <c r="G493" s="51"/>
      <c r="H493" s="51"/>
      <c r="I493" s="51"/>
      <c r="J493" s="51"/>
      <c r="K493" s="51"/>
      <c r="L493" s="51"/>
      <c r="M493" s="51"/>
      <c r="N493" s="51"/>
      <c r="O493" s="77"/>
      <c r="P493" s="25"/>
    </row>
    <row r="494" spans="2:16" ht="15" thickBot="1">
      <c r="B494" s="24"/>
      <c r="C494" s="298" t="s">
        <v>69</v>
      </c>
      <c r="D494" s="299"/>
      <c r="E494" s="299"/>
      <c r="F494" s="299"/>
      <c r="G494" s="299"/>
      <c r="H494" s="299"/>
      <c r="I494" s="299"/>
      <c r="J494" s="299"/>
      <c r="K494" s="299"/>
      <c r="L494" s="299"/>
      <c r="M494" s="299"/>
      <c r="N494" s="300"/>
      <c r="O494" s="414">
        <f>SUM(O466+O476+O483+O492)</f>
        <v>52278.680666666667</v>
      </c>
      <c r="P494" s="25"/>
    </row>
    <row r="495" spans="2:16">
      <c r="B495" s="24"/>
      <c r="C495" s="320" t="s">
        <v>70</v>
      </c>
      <c r="D495" s="321"/>
      <c r="E495" s="321"/>
      <c r="F495" s="321"/>
      <c r="G495" s="321"/>
      <c r="H495" s="321"/>
      <c r="I495" s="321"/>
      <c r="J495" s="321"/>
      <c r="K495" s="321"/>
      <c r="L495" s="321"/>
      <c r="M495" s="321"/>
      <c r="N495" s="321"/>
      <c r="O495" s="322"/>
      <c r="P495" s="25"/>
    </row>
    <row r="496" spans="2:16">
      <c r="B496" s="24"/>
      <c r="C496" s="323"/>
      <c r="D496" s="447"/>
      <c r="E496" s="447"/>
      <c r="F496" s="447"/>
      <c r="G496" s="447"/>
      <c r="H496" s="447"/>
      <c r="I496" s="447"/>
      <c r="J496" s="447"/>
      <c r="K496" s="447"/>
      <c r="L496" s="447"/>
      <c r="M496" s="447"/>
      <c r="N496" s="447"/>
      <c r="O496" s="325"/>
      <c r="P496" s="25"/>
    </row>
    <row r="497" spans="2:18" ht="14.4" thickBot="1">
      <c r="B497" s="24"/>
      <c r="C497" s="326"/>
      <c r="D497" s="327"/>
      <c r="E497" s="327"/>
      <c r="F497" s="327"/>
      <c r="G497" s="327"/>
      <c r="H497" s="327"/>
      <c r="I497" s="327"/>
      <c r="J497" s="327"/>
      <c r="K497" s="327"/>
      <c r="L497" s="327"/>
      <c r="M497" s="327"/>
      <c r="N497" s="327"/>
      <c r="O497" s="328"/>
      <c r="P497" s="25"/>
    </row>
    <row r="498" spans="2:18" ht="14.4">
      <c r="B498" s="24"/>
      <c r="C498" s="305" t="s">
        <v>71</v>
      </c>
      <c r="D498" s="306"/>
      <c r="E498" s="306"/>
      <c r="F498" s="306"/>
      <c r="G498" s="306"/>
      <c r="H498" s="306"/>
      <c r="I498" s="306"/>
      <c r="J498" s="97"/>
      <c r="K498" s="114"/>
      <c r="L498" s="105" t="s">
        <v>72</v>
      </c>
      <c r="M498" s="307" t="s">
        <v>73</v>
      </c>
      <c r="N498" s="308"/>
      <c r="O498" s="106"/>
      <c r="P498" s="25"/>
    </row>
    <row r="499" spans="2:18" ht="14.4">
      <c r="B499" s="24"/>
      <c r="C499" s="291" t="s">
        <v>74</v>
      </c>
      <c r="D499" s="449"/>
      <c r="E499" s="449"/>
      <c r="F499" s="449"/>
      <c r="G499" s="449"/>
      <c r="H499" s="449"/>
      <c r="I499" s="449"/>
      <c r="J499" s="115"/>
      <c r="K499" s="116"/>
      <c r="L499" s="117">
        <v>0.26</v>
      </c>
      <c r="M499" s="454">
        <f>$O$494*L499</f>
        <v>13592.456973333334</v>
      </c>
      <c r="N499" s="455"/>
      <c r="O499" s="118">
        <f>M499</f>
        <v>13592.456973333334</v>
      </c>
      <c r="P499" s="25"/>
    </row>
    <row r="500" spans="2:18" ht="14.4">
      <c r="B500" s="24"/>
      <c r="C500" s="85" t="s">
        <v>75</v>
      </c>
      <c r="D500" s="86"/>
      <c r="E500" s="86"/>
      <c r="F500" s="86"/>
      <c r="G500" s="86"/>
      <c r="H500" s="86"/>
      <c r="I500" s="86"/>
      <c r="J500" s="115"/>
      <c r="K500" s="116"/>
      <c r="L500" s="117">
        <v>0.02</v>
      </c>
      <c r="M500" s="454">
        <f t="shared" ref="M500:M501" si="21">$O$494*L500</f>
        <v>1045.5736133333335</v>
      </c>
      <c r="N500" s="455"/>
      <c r="O500" s="118">
        <f t="shared" ref="O500:O501" si="22">M500</f>
        <v>1045.5736133333335</v>
      </c>
      <c r="P500" s="25"/>
    </row>
    <row r="501" spans="2:18" ht="15" thickBot="1">
      <c r="B501" s="24"/>
      <c r="C501" s="70" t="s">
        <v>76</v>
      </c>
      <c r="D501" s="71"/>
      <c r="E501" s="71"/>
      <c r="F501" s="71"/>
      <c r="G501" s="71"/>
      <c r="H501" s="71"/>
      <c r="I501" s="71"/>
      <c r="J501" s="119"/>
      <c r="K501" s="120"/>
      <c r="L501" s="117">
        <v>0.02</v>
      </c>
      <c r="M501" s="454">
        <f t="shared" si="21"/>
        <v>1045.5736133333335</v>
      </c>
      <c r="N501" s="455"/>
      <c r="O501" s="118">
        <f t="shared" si="22"/>
        <v>1045.5736133333335</v>
      </c>
      <c r="P501" s="25"/>
    </row>
    <row r="502" spans="2:18" ht="15" thickBot="1">
      <c r="B502" s="24"/>
      <c r="C502" s="295" t="s">
        <v>56</v>
      </c>
      <c r="D502" s="296"/>
      <c r="E502" s="296"/>
      <c r="F502" s="296"/>
      <c r="G502" s="296"/>
      <c r="H502" s="296"/>
      <c r="I502" s="296"/>
      <c r="J502" s="296"/>
      <c r="K502" s="296"/>
      <c r="L502" s="296"/>
      <c r="M502" s="296"/>
      <c r="N502" s="297"/>
      <c r="O502" s="121">
        <f>SUM(O499:O501)</f>
        <v>15683.604200000002</v>
      </c>
      <c r="P502" s="25"/>
    </row>
    <row r="503" spans="2:18" ht="15" thickBot="1">
      <c r="B503" s="24"/>
      <c r="C503" s="76"/>
      <c r="D503" s="51"/>
      <c r="E503" s="51"/>
      <c r="F503" s="51"/>
      <c r="G503" s="51"/>
      <c r="H503" s="51"/>
      <c r="I503" s="51"/>
      <c r="J503" s="51"/>
      <c r="K503" s="51"/>
      <c r="L503" s="51"/>
      <c r="M503" s="51"/>
      <c r="N503" s="51"/>
      <c r="O503" s="77">
        <v>0.42</v>
      </c>
      <c r="P503" s="25"/>
    </row>
    <row r="504" spans="2:18" ht="15" thickBot="1">
      <c r="B504" s="24"/>
      <c r="C504" s="298" t="s">
        <v>77</v>
      </c>
      <c r="D504" s="299"/>
      <c r="E504" s="299"/>
      <c r="F504" s="299"/>
      <c r="G504" s="299"/>
      <c r="H504" s="299"/>
      <c r="I504" s="299"/>
      <c r="J504" s="299"/>
      <c r="K504" s="299"/>
      <c r="L504" s="299"/>
      <c r="M504" s="299"/>
      <c r="N504" s="300"/>
      <c r="O504" s="122">
        <f>SUM(O494+O502+O503)</f>
        <v>67962.704866666667</v>
      </c>
      <c r="P504" s="25"/>
    </row>
    <row r="505" spans="2:18" ht="14.4">
      <c r="B505" s="24"/>
      <c r="C505" s="76"/>
      <c r="D505" s="51"/>
      <c r="E505" s="51"/>
      <c r="F505" s="51"/>
      <c r="G505" s="51"/>
      <c r="H505" s="123" t="s">
        <v>78</v>
      </c>
      <c r="I505" s="123"/>
      <c r="J505" s="123"/>
      <c r="K505" s="123"/>
      <c r="L505" s="51"/>
      <c r="M505" s="51"/>
      <c r="N505" s="51"/>
      <c r="O505" s="77"/>
      <c r="P505" s="25"/>
      <c r="R505" s="400"/>
    </row>
    <row r="506" spans="2:18" ht="14.4">
      <c r="B506" s="24"/>
      <c r="C506" s="76"/>
      <c r="D506" s="51"/>
      <c r="E506" s="51"/>
      <c r="F506" s="51"/>
      <c r="G506" s="51"/>
      <c r="H506" s="123"/>
      <c r="I506" s="415"/>
      <c r="J506" s="415"/>
      <c r="K506" s="415"/>
      <c r="L506" s="51"/>
      <c r="M506" s="51"/>
      <c r="N506" s="51"/>
      <c r="O506" s="77"/>
      <c r="P506" s="25"/>
      <c r="R506" s="400"/>
    </row>
    <row r="507" spans="2:18" ht="14.4">
      <c r="B507" s="24"/>
      <c r="C507" s="76"/>
      <c r="D507" s="51"/>
      <c r="E507" s="51"/>
      <c r="F507" s="51"/>
      <c r="G507" s="51"/>
      <c r="H507" s="123" t="s">
        <v>79</v>
      </c>
      <c r="I507" s="51"/>
      <c r="J507" s="51"/>
      <c r="K507" s="51"/>
      <c r="L507" s="51"/>
      <c r="M507" s="51"/>
      <c r="N507" s="51"/>
      <c r="O507" s="77"/>
      <c r="P507" s="44"/>
    </row>
    <row r="508" spans="2:18" ht="14.4">
      <c r="B508" s="24"/>
      <c r="C508" s="76"/>
      <c r="D508" s="51"/>
      <c r="E508" s="51"/>
      <c r="F508" s="51"/>
      <c r="G508" s="51"/>
      <c r="H508" s="123" t="s">
        <v>80</v>
      </c>
      <c r="I508" s="51"/>
      <c r="J508" s="51"/>
      <c r="K508" s="51"/>
      <c r="L508" s="51"/>
      <c r="M508" s="51"/>
      <c r="N508" s="51"/>
      <c r="O508" s="77"/>
      <c r="P508" s="44"/>
    </row>
    <row r="509" spans="2:18" ht="14.4">
      <c r="B509" s="24"/>
      <c r="C509" s="61"/>
      <c r="D509" s="124"/>
      <c r="E509" s="124"/>
      <c r="F509" s="124"/>
      <c r="G509" s="124"/>
      <c r="H509" s="123" t="s">
        <v>81</v>
      </c>
      <c r="I509" s="124"/>
      <c r="J509" s="124"/>
      <c r="K509" s="124"/>
      <c r="L509" s="124"/>
      <c r="M509" s="124"/>
      <c r="N509" s="124"/>
      <c r="O509" s="125"/>
      <c r="P509" s="45"/>
    </row>
    <row r="510" spans="2:18" ht="14.4">
      <c r="B510" s="24"/>
      <c r="C510" s="76"/>
      <c r="D510" s="51"/>
      <c r="E510" s="51"/>
      <c r="F510" s="51"/>
      <c r="G510" s="51"/>
      <c r="H510" s="51" t="s">
        <v>82</v>
      </c>
      <c r="I510" s="51"/>
      <c r="J510" s="51"/>
      <c r="K510" s="51"/>
      <c r="L510" s="51"/>
      <c r="M510" s="51"/>
      <c r="N510" s="51"/>
      <c r="O510" s="77"/>
      <c r="P510" s="25"/>
    </row>
    <row r="511" spans="2:18" ht="14.4">
      <c r="B511" s="24"/>
      <c r="C511" s="126" t="s">
        <v>83</v>
      </c>
      <c r="D511" s="127"/>
      <c r="E511" s="127"/>
      <c r="F511" s="127"/>
      <c r="G511" s="127"/>
      <c r="H511" s="127"/>
      <c r="I511" s="127"/>
      <c r="J511" s="127"/>
      <c r="K511" s="127"/>
      <c r="L511" s="127"/>
      <c r="M511" s="127"/>
      <c r="N511" s="127"/>
      <c r="O511" s="128"/>
      <c r="P511" s="25"/>
    </row>
    <row r="512" spans="2:18" ht="14.4">
      <c r="B512" s="24"/>
      <c r="C512" s="288"/>
      <c r="D512" s="289"/>
      <c r="E512" s="289"/>
      <c r="F512" s="289"/>
      <c r="G512" s="289"/>
      <c r="H512" s="289"/>
      <c r="I512" s="289"/>
      <c r="J512" s="289"/>
      <c r="K512" s="289"/>
      <c r="L512" s="289"/>
      <c r="M512" s="289"/>
      <c r="N512" s="289"/>
      <c r="O512" s="290"/>
      <c r="P512" s="45"/>
    </row>
    <row r="513" spans="2:16" ht="14.4">
      <c r="B513" s="24"/>
      <c r="C513" s="288"/>
      <c r="D513" s="289"/>
      <c r="E513" s="289"/>
      <c r="F513" s="289"/>
      <c r="G513" s="289"/>
      <c r="H513" s="289"/>
      <c r="I513" s="289"/>
      <c r="J513" s="289"/>
      <c r="K513" s="289"/>
      <c r="L513" s="289"/>
      <c r="M513" s="289"/>
      <c r="N513" s="289"/>
      <c r="O513" s="290"/>
      <c r="P513" s="45"/>
    </row>
    <row r="514" spans="2:16" ht="14.4">
      <c r="B514" s="24"/>
      <c r="C514" s="61"/>
      <c r="D514" s="124"/>
      <c r="E514" s="124"/>
      <c r="F514" s="124"/>
      <c r="G514" s="124"/>
      <c r="H514" s="124"/>
      <c r="I514" s="124"/>
      <c r="J514" s="124"/>
      <c r="K514" s="124"/>
      <c r="L514" s="124"/>
      <c r="M514" s="124"/>
      <c r="N514" s="124"/>
      <c r="O514" s="125"/>
      <c r="P514" s="45"/>
    </row>
    <row r="515" spans="2:16" ht="14.4">
      <c r="B515" s="24"/>
      <c r="C515" s="129" t="s">
        <v>84</v>
      </c>
      <c r="D515" s="124"/>
      <c r="E515" s="124"/>
      <c r="F515" s="124"/>
      <c r="G515" s="124"/>
      <c r="H515" s="124"/>
      <c r="I515" s="124"/>
      <c r="J515" s="124"/>
      <c r="K515" s="124"/>
      <c r="L515" s="124"/>
      <c r="M515" s="124"/>
      <c r="N515" s="124"/>
      <c r="O515" s="125"/>
      <c r="P515" s="45"/>
    </row>
    <row r="516" spans="2:16" ht="12.75" customHeight="1">
      <c r="B516" s="24"/>
      <c r="C516" s="285" t="s">
        <v>85</v>
      </c>
      <c r="D516" s="286"/>
      <c r="E516" s="286"/>
      <c r="F516" s="286"/>
      <c r="G516" s="286"/>
      <c r="H516" s="286"/>
      <c r="I516" s="286"/>
      <c r="J516" s="286"/>
      <c r="K516" s="286"/>
      <c r="L516" s="286"/>
      <c r="M516" s="286"/>
      <c r="N516" s="286"/>
      <c r="O516" s="287"/>
      <c r="P516" s="46"/>
    </row>
    <row r="517" spans="2:16">
      <c r="B517" s="24"/>
      <c r="C517" s="285"/>
      <c r="D517" s="286"/>
      <c r="E517" s="286"/>
      <c r="F517" s="286"/>
      <c r="G517" s="286"/>
      <c r="H517" s="286"/>
      <c r="I517" s="286"/>
      <c r="J517" s="286"/>
      <c r="K517" s="286"/>
      <c r="L517" s="286"/>
      <c r="M517" s="286"/>
      <c r="N517" s="286"/>
      <c r="O517" s="287"/>
      <c r="P517" s="46"/>
    </row>
    <row r="518" spans="2:16" ht="12.9" customHeight="1">
      <c r="B518" s="24"/>
      <c r="C518" s="285" t="s">
        <v>86</v>
      </c>
      <c r="D518" s="286"/>
      <c r="E518" s="286"/>
      <c r="F518" s="286"/>
      <c r="G518" s="286"/>
      <c r="H518" s="286"/>
      <c r="I518" s="286"/>
      <c r="J518" s="286"/>
      <c r="K518" s="286"/>
      <c r="L518" s="286"/>
      <c r="M518" s="286"/>
      <c r="N518" s="286"/>
      <c r="O518" s="287"/>
      <c r="P518" s="46"/>
    </row>
    <row r="519" spans="2:16">
      <c r="B519" s="24"/>
      <c r="C519" s="285"/>
      <c r="D519" s="286"/>
      <c r="E519" s="286"/>
      <c r="F519" s="286"/>
      <c r="G519" s="286"/>
      <c r="H519" s="286"/>
      <c r="I519" s="286"/>
      <c r="J519" s="286"/>
      <c r="K519" s="286"/>
      <c r="L519" s="286"/>
      <c r="M519" s="286"/>
      <c r="N519" s="286"/>
      <c r="O519" s="287"/>
      <c r="P519" s="46"/>
    </row>
    <row r="520" spans="2:16" ht="14.4">
      <c r="B520" s="24"/>
      <c r="C520" s="61"/>
      <c r="D520" s="124"/>
      <c r="E520" s="124"/>
      <c r="F520" s="124"/>
      <c r="G520" s="124"/>
      <c r="H520" s="124"/>
      <c r="I520" s="124"/>
      <c r="J520" s="124"/>
      <c r="K520" s="124"/>
      <c r="L520" s="124"/>
      <c r="M520" s="124"/>
      <c r="N520" s="124"/>
      <c r="O520" s="125"/>
      <c r="P520" s="45"/>
    </row>
    <row r="521" spans="2:16" ht="14.4">
      <c r="B521" s="24"/>
      <c r="C521" s="76"/>
      <c r="D521" s="51"/>
      <c r="E521" s="51"/>
      <c r="F521" s="51"/>
      <c r="G521" s="51"/>
      <c r="H521" s="123" t="s">
        <v>78</v>
      </c>
      <c r="I521" s="51"/>
      <c r="J521" s="51"/>
      <c r="K521" s="51"/>
      <c r="L521" s="51"/>
      <c r="M521" s="51"/>
      <c r="N521" s="51"/>
      <c r="O521" s="77"/>
      <c r="P521" s="25"/>
    </row>
    <row r="522" spans="2:16" ht="14.4">
      <c r="B522" s="24"/>
      <c r="C522" s="76"/>
      <c r="D522" s="51"/>
      <c r="E522" s="51"/>
      <c r="F522" s="51"/>
      <c r="G522" s="51"/>
      <c r="H522" s="51" t="s">
        <v>79</v>
      </c>
      <c r="I522" s="86"/>
      <c r="J522" s="86"/>
      <c r="K522" s="86"/>
      <c r="L522" s="51"/>
      <c r="M522" s="51"/>
      <c r="N522" s="51"/>
      <c r="O522" s="77"/>
      <c r="P522" s="25"/>
    </row>
    <row r="523" spans="2:16" ht="14.4">
      <c r="B523" s="24"/>
      <c r="C523" s="76"/>
      <c r="D523" s="51"/>
      <c r="E523" s="51"/>
      <c r="F523" s="51"/>
      <c r="G523" s="51"/>
      <c r="H523" s="51" t="s">
        <v>87</v>
      </c>
      <c r="I523" s="130"/>
      <c r="J523" s="130"/>
      <c r="K523" s="130"/>
      <c r="L523" s="51"/>
      <c r="M523" s="51"/>
      <c r="N523" s="51"/>
      <c r="O523" s="77"/>
      <c r="P523" s="25"/>
    </row>
    <row r="524" spans="2:16" ht="14.4">
      <c r="B524" s="24"/>
      <c r="C524" s="131"/>
      <c r="D524" s="124"/>
      <c r="E524" s="124"/>
      <c r="F524" s="124"/>
      <c r="G524" s="124"/>
      <c r="H524" s="51" t="s">
        <v>81</v>
      </c>
      <c r="I524" s="51"/>
      <c r="J524" s="51"/>
      <c r="K524" s="51"/>
      <c r="L524" s="124"/>
      <c r="M524" s="124"/>
      <c r="N524" s="124"/>
      <c r="O524" s="125"/>
      <c r="P524" s="45"/>
    </row>
    <row r="525" spans="2:16" ht="17.25" customHeight="1">
      <c r="B525" s="24"/>
      <c r="C525" s="131"/>
      <c r="D525" s="130"/>
      <c r="E525" s="130"/>
      <c r="F525" s="51"/>
      <c r="G525" s="51"/>
      <c r="H525" s="51"/>
      <c r="I525" s="51"/>
      <c r="J525" s="51"/>
      <c r="K525" s="277"/>
      <c r="L525" s="277"/>
      <c r="M525" s="277"/>
      <c r="N525" s="277"/>
      <c r="O525" s="278"/>
      <c r="P525" s="47"/>
    </row>
    <row r="526" spans="2:16" ht="18.75" customHeight="1" thickBot="1">
      <c r="B526" s="24"/>
      <c r="C526" s="281"/>
      <c r="D526" s="282"/>
      <c r="E526" s="282"/>
      <c r="F526" s="102"/>
      <c r="G526" s="102"/>
      <c r="H526" s="102"/>
      <c r="I526" s="102"/>
      <c r="J526" s="102"/>
      <c r="K526" s="279"/>
      <c r="L526" s="279"/>
      <c r="M526" s="279"/>
      <c r="N526" s="279"/>
      <c r="O526" s="280"/>
      <c r="P526" s="47"/>
    </row>
    <row r="527" spans="2:16" ht="14.4" thickBot="1">
      <c r="B527" s="48"/>
      <c r="C527" s="49"/>
      <c r="D527" s="49"/>
      <c r="E527" s="49"/>
      <c r="F527" s="49"/>
      <c r="G527" s="49"/>
      <c r="H527" s="49"/>
      <c r="I527" s="49"/>
      <c r="J527" s="49"/>
      <c r="K527" s="49"/>
      <c r="L527" s="49"/>
      <c r="M527" s="49"/>
      <c r="N527" s="49"/>
      <c r="O527" s="49"/>
      <c r="P527" s="50"/>
    </row>
    <row r="528" spans="2:16" ht="14.4" thickTop="1"/>
  </sheetData>
  <mergeCells count="597">
    <mergeCell ref="C504:N504"/>
    <mergeCell ref="C499:I499"/>
    <mergeCell ref="M499:N499"/>
    <mergeCell ref="M500:N500"/>
    <mergeCell ref="M501:N501"/>
    <mergeCell ref="C502:N502"/>
    <mergeCell ref="C492:N492"/>
    <mergeCell ref="C494:N494"/>
    <mergeCell ref="C495:O497"/>
    <mergeCell ref="C498:I498"/>
    <mergeCell ref="M498:N498"/>
    <mergeCell ref="C489:I489"/>
    <mergeCell ref="M489:N489"/>
    <mergeCell ref="M490:N490"/>
    <mergeCell ref="C491:I491"/>
    <mergeCell ref="M491:N491"/>
    <mergeCell ref="C484:O486"/>
    <mergeCell ref="C487:I487"/>
    <mergeCell ref="M487:N487"/>
    <mergeCell ref="C488:I488"/>
    <mergeCell ref="M488:N488"/>
    <mergeCell ref="C481:I481"/>
    <mergeCell ref="M481:N481"/>
    <mergeCell ref="C482:I482"/>
    <mergeCell ref="M482:N482"/>
    <mergeCell ref="C483:N483"/>
    <mergeCell ref="C475:J475"/>
    <mergeCell ref="M475:N475"/>
    <mergeCell ref="C476:N476"/>
    <mergeCell ref="C477:O479"/>
    <mergeCell ref="C480:I480"/>
    <mergeCell ref="M480:N480"/>
    <mergeCell ref="C471:J471"/>
    <mergeCell ref="M471:N471"/>
    <mergeCell ref="M472:N472"/>
    <mergeCell ref="M473:N473"/>
    <mergeCell ref="M474:N474"/>
    <mergeCell ref="C465:G465"/>
    <mergeCell ref="M465:N465"/>
    <mergeCell ref="C466:N466"/>
    <mergeCell ref="C467:O469"/>
    <mergeCell ref="C470:J470"/>
    <mergeCell ref="M470:N470"/>
    <mergeCell ref="C462:G462"/>
    <mergeCell ref="M462:N462"/>
    <mergeCell ref="C463:G463"/>
    <mergeCell ref="M463:N463"/>
    <mergeCell ref="C464:G464"/>
    <mergeCell ref="M464:N464"/>
    <mergeCell ref="D457:L457"/>
    <mergeCell ref="M457:N457"/>
    <mergeCell ref="C458:O460"/>
    <mergeCell ref="C461:G461"/>
    <mergeCell ref="H461:I461"/>
    <mergeCell ref="J461:K461"/>
    <mergeCell ref="M461:N461"/>
    <mergeCell ref="C454:N454"/>
    <mergeCell ref="M423:N423"/>
    <mergeCell ref="M424:N424"/>
    <mergeCell ref="D456:L456"/>
    <mergeCell ref="M456:N456"/>
    <mergeCell ref="C449:I449"/>
    <mergeCell ref="M449:N449"/>
    <mergeCell ref="M450:N450"/>
    <mergeCell ref="M451:N451"/>
    <mergeCell ref="C452:N452"/>
    <mergeCell ref="C442:N442"/>
    <mergeCell ref="C444:N444"/>
    <mergeCell ref="C445:O447"/>
    <mergeCell ref="C448:I448"/>
    <mergeCell ref="M448:N448"/>
    <mergeCell ref="C439:I439"/>
    <mergeCell ref="M439:N439"/>
    <mergeCell ref="M440:N440"/>
    <mergeCell ref="C441:I441"/>
    <mergeCell ref="M441:N441"/>
    <mergeCell ref="C433:N433"/>
    <mergeCell ref="C434:O436"/>
    <mergeCell ref="C437:I437"/>
    <mergeCell ref="M437:N437"/>
    <mergeCell ref="C438:I438"/>
    <mergeCell ref="M438:N438"/>
    <mergeCell ref="C430:I430"/>
    <mergeCell ref="M430:N430"/>
    <mergeCell ref="C431:I431"/>
    <mergeCell ref="M431:N431"/>
    <mergeCell ref="C432:I432"/>
    <mergeCell ref="M432:N432"/>
    <mergeCell ref="M422:N422"/>
    <mergeCell ref="C425:J425"/>
    <mergeCell ref="M425:N425"/>
    <mergeCell ref="C426:N426"/>
    <mergeCell ref="C427:O429"/>
    <mergeCell ref="C417:O419"/>
    <mergeCell ref="C420:J420"/>
    <mergeCell ref="M420:N420"/>
    <mergeCell ref="C421:J421"/>
    <mergeCell ref="M421:N421"/>
    <mergeCell ref="C414:G414"/>
    <mergeCell ref="M414:N414"/>
    <mergeCell ref="C415:G415"/>
    <mergeCell ref="M415:N415"/>
    <mergeCell ref="C416:N416"/>
    <mergeCell ref="C412:G412"/>
    <mergeCell ref="M412:N412"/>
    <mergeCell ref="C413:G413"/>
    <mergeCell ref="M413:N413"/>
    <mergeCell ref="C408:O410"/>
    <mergeCell ref="C411:G411"/>
    <mergeCell ref="H411:I411"/>
    <mergeCell ref="J411:K411"/>
    <mergeCell ref="M411:N411"/>
    <mergeCell ref="C404:N404"/>
    <mergeCell ref="D406:L406"/>
    <mergeCell ref="M406:N406"/>
    <mergeCell ref="D407:L407"/>
    <mergeCell ref="M407:N407"/>
    <mergeCell ref="C399:I399"/>
    <mergeCell ref="M399:N399"/>
    <mergeCell ref="M400:N400"/>
    <mergeCell ref="M401:N401"/>
    <mergeCell ref="C402:N402"/>
    <mergeCell ref="C392:N392"/>
    <mergeCell ref="C394:N394"/>
    <mergeCell ref="C395:O397"/>
    <mergeCell ref="C398:I398"/>
    <mergeCell ref="M398:N398"/>
    <mergeCell ref="C389:I389"/>
    <mergeCell ref="M389:N389"/>
    <mergeCell ref="M390:N390"/>
    <mergeCell ref="C391:I391"/>
    <mergeCell ref="M391:N391"/>
    <mergeCell ref="C383:N383"/>
    <mergeCell ref="C384:O386"/>
    <mergeCell ref="C387:I387"/>
    <mergeCell ref="M387:N387"/>
    <mergeCell ref="C388:I388"/>
    <mergeCell ref="M388:N388"/>
    <mergeCell ref="C380:I380"/>
    <mergeCell ref="M380:N380"/>
    <mergeCell ref="C381:I381"/>
    <mergeCell ref="M381:N381"/>
    <mergeCell ref="C382:I382"/>
    <mergeCell ref="M382:N382"/>
    <mergeCell ref="M374:N374"/>
    <mergeCell ref="C375:J375"/>
    <mergeCell ref="M375:N375"/>
    <mergeCell ref="C376:N376"/>
    <mergeCell ref="C377:O379"/>
    <mergeCell ref="C369:O371"/>
    <mergeCell ref="C372:J372"/>
    <mergeCell ref="M372:N372"/>
    <mergeCell ref="C373:J373"/>
    <mergeCell ref="M373:N373"/>
    <mergeCell ref="C366:G366"/>
    <mergeCell ref="M366:N366"/>
    <mergeCell ref="C367:G367"/>
    <mergeCell ref="M367:N367"/>
    <mergeCell ref="C368:N368"/>
    <mergeCell ref="C363:G363"/>
    <mergeCell ref="M363:N363"/>
    <mergeCell ref="C364:G364"/>
    <mergeCell ref="M364:N364"/>
    <mergeCell ref="C365:G365"/>
    <mergeCell ref="M365:N365"/>
    <mergeCell ref="C359:O361"/>
    <mergeCell ref="C362:G362"/>
    <mergeCell ref="H362:I362"/>
    <mergeCell ref="J362:K362"/>
    <mergeCell ref="M362:N362"/>
    <mergeCell ref="C355:N355"/>
    <mergeCell ref="M325:N325"/>
    <mergeCell ref="D357:L357"/>
    <mergeCell ref="M357:N357"/>
    <mergeCell ref="D358:L358"/>
    <mergeCell ref="M358:N358"/>
    <mergeCell ref="C350:I350"/>
    <mergeCell ref="M350:N350"/>
    <mergeCell ref="M351:N351"/>
    <mergeCell ref="M352:N352"/>
    <mergeCell ref="C353:N353"/>
    <mergeCell ref="C343:N343"/>
    <mergeCell ref="C345:N345"/>
    <mergeCell ref="C346:O348"/>
    <mergeCell ref="C349:I349"/>
    <mergeCell ref="M349:N349"/>
    <mergeCell ref="C340:I340"/>
    <mergeCell ref="M340:N340"/>
    <mergeCell ref="M341:N341"/>
    <mergeCell ref="C342:I342"/>
    <mergeCell ref="M342:N342"/>
    <mergeCell ref="C335:O337"/>
    <mergeCell ref="C338:I338"/>
    <mergeCell ref="M338:N338"/>
    <mergeCell ref="C339:I339"/>
    <mergeCell ref="M339:N339"/>
    <mergeCell ref="C332:I332"/>
    <mergeCell ref="M332:N332"/>
    <mergeCell ref="C333:I333"/>
    <mergeCell ref="M333:N333"/>
    <mergeCell ref="C334:N334"/>
    <mergeCell ref="C326:J326"/>
    <mergeCell ref="M326:N326"/>
    <mergeCell ref="C327:N327"/>
    <mergeCell ref="C328:O330"/>
    <mergeCell ref="C331:I331"/>
    <mergeCell ref="M331:N331"/>
    <mergeCell ref="C320:O322"/>
    <mergeCell ref="C323:J323"/>
    <mergeCell ref="M323:N323"/>
    <mergeCell ref="C324:J324"/>
    <mergeCell ref="M324:N324"/>
    <mergeCell ref="C317:G317"/>
    <mergeCell ref="M317:N317"/>
    <mergeCell ref="C318:G318"/>
    <mergeCell ref="M318:N318"/>
    <mergeCell ref="C319:N319"/>
    <mergeCell ref="C314:G314"/>
    <mergeCell ref="M314:N314"/>
    <mergeCell ref="C315:G315"/>
    <mergeCell ref="M315:N315"/>
    <mergeCell ref="C316:G316"/>
    <mergeCell ref="M316:N316"/>
    <mergeCell ref="C310:O312"/>
    <mergeCell ref="C313:G313"/>
    <mergeCell ref="H313:I313"/>
    <mergeCell ref="J313:K313"/>
    <mergeCell ref="M313:N313"/>
    <mergeCell ref="C306:N306"/>
    <mergeCell ref="D308:L308"/>
    <mergeCell ref="M308:N308"/>
    <mergeCell ref="D309:L309"/>
    <mergeCell ref="M309:N309"/>
    <mergeCell ref="C301:I301"/>
    <mergeCell ref="M301:N301"/>
    <mergeCell ref="M302:N302"/>
    <mergeCell ref="M303:N303"/>
    <mergeCell ref="C304:N304"/>
    <mergeCell ref="C294:N294"/>
    <mergeCell ref="C296:N296"/>
    <mergeCell ref="C297:O299"/>
    <mergeCell ref="C300:I300"/>
    <mergeCell ref="M300:N300"/>
    <mergeCell ref="C291:I291"/>
    <mergeCell ref="M291:N291"/>
    <mergeCell ref="M292:N292"/>
    <mergeCell ref="C293:I293"/>
    <mergeCell ref="M293:N293"/>
    <mergeCell ref="C286:O288"/>
    <mergeCell ref="C289:I289"/>
    <mergeCell ref="M289:N289"/>
    <mergeCell ref="C290:I290"/>
    <mergeCell ref="M290:N290"/>
    <mergeCell ref="C283:I283"/>
    <mergeCell ref="M283:N283"/>
    <mergeCell ref="C284:I284"/>
    <mergeCell ref="M284:N284"/>
    <mergeCell ref="C285:N285"/>
    <mergeCell ref="C277:J277"/>
    <mergeCell ref="M277:N277"/>
    <mergeCell ref="C278:N278"/>
    <mergeCell ref="C279:O281"/>
    <mergeCell ref="C282:I282"/>
    <mergeCell ref="M282:N282"/>
    <mergeCell ref="C272:O274"/>
    <mergeCell ref="C275:J275"/>
    <mergeCell ref="M275:N275"/>
    <mergeCell ref="C276:J276"/>
    <mergeCell ref="M276:N276"/>
    <mergeCell ref="C269:G269"/>
    <mergeCell ref="M269:N269"/>
    <mergeCell ref="C270:G270"/>
    <mergeCell ref="M270:N270"/>
    <mergeCell ref="C271:N271"/>
    <mergeCell ref="C266:G266"/>
    <mergeCell ref="M266:N266"/>
    <mergeCell ref="C267:G267"/>
    <mergeCell ref="M267:N267"/>
    <mergeCell ref="C268:G268"/>
    <mergeCell ref="M268:N268"/>
    <mergeCell ref="D261:L261"/>
    <mergeCell ref="M261:N261"/>
    <mergeCell ref="C262:O264"/>
    <mergeCell ref="C265:G265"/>
    <mergeCell ref="H265:I265"/>
    <mergeCell ref="J265:K265"/>
    <mergeCell ref="M265:N265"/>
    <mergeCell ref="M255:N255"/>
    <mergeCell ref="C256:N256"/>
    <mergeCell ref="C258:N258"/>
    <mergeCell ref="D260:L260"/>
    <mergeCell ref="M260:N260"/>
    <mergeCell ref="C252:I252"/>
    <mergeCell ref="M252:N252"/>
    <mergeCell ref="C253:I253"/>
    <mergeCell ref="M253:N253"/>
    <mergeCell ref="M254:N254"/>
    <mergeCell ref="C245:I245"/>
    <mergeCell ref="M245:N245"/>
    <mergeCell ref="C246:N246"/>
    <mergeCell ref="C248:N248"/>
    <mergeCell ref="C249:O251"/>
    <mergeCell ref="C242:I242"/>
    <mergeCell ref="M242:N242"/>
    <mergeCell ref="C243:I243"/>
    <mergeCell ref="M243:N243"/>
    <mergeCell ref="M244:N244"/>
    <mergeCell ref="C236:I236"/>
    <mergeCell ref="M236:N236"/>
    <mergeCell ref="C237:N237"/>
    <mergeCell ref="C238:O240"/>
    <mergeCell ref="C241:I241"/>
    <mergeCell ref="M241:N241"/>
    <mergeCell ref="C231:O233"/>
    <mergeCell ref="C234:I234"/>
    <mergeCell ref="M234:N234"/>
    <mergeCell ref="C235:I235"/>
    <mergeCell ref="M235:N235"/>
    <mergeCell ref="C228:J228"/>
    <mergeCell ref="M228:N228"/>
    <mergeCell ref="C229:J229"/>
    <mergeCell ref="M229:N229"/>
    <mergeCell ref="C230:N230"/>
    <mergeCell ref="C222:G222"/>
    <mergeCell ref="M222:N222"/>
    <mergeCell ref="C223:N223"/>
    <mergeCell ref="C224:O226"/>
    <mergeCell ref="C227:J227"/>
    <mergeCell ref="M227:N227"/>
    <mergeCell ref="C219:G219"/>
    <mergeCell ref="M219:N219"/>
    <mergeCell ref="C220:G220"/>
    <mergeCell ref="M220:N220"/>
    <mergeCell ref="C221:G221"/>
    <mergeCell ref="M221:N221"/>
    <mergeCell ref="C217:G217"/>
    <mergeCell ref="H217:I217"/>
    <mergeCell ref="J217:K217"/>
    <mergeCell ref="M217:N217"/>
    <mergeCell ref="C218:G218"/>
    <mergeCell ref="M218:N218"/>
    <mergeCell ref="D212:L212"/>
    <mergeCell ref="M212:N212"/>
    <mergeCell ref="D213:L213"/>
    <mergeCell ref="M213:N213"/>
    <mergeCell ref="C214:O216"/>
    <mergeCell ref="M206:N206"/>
    <mergeCell ref="M207:N207"/>
    <mergeCell ref="C208:N208"/>
    <mergeCell ref="C210:N210"/>
    <mergeCell ref="C200:N200"/>
    <mergeCell ref="C201:O203"/>
    <mergeCell ref="C204:I204"/>
    <mergeCell ref="M204:N204"/>
    <mergeCell ref="C205:I205"/>
    <mergeCell ref="M205:N205"/>
    <mergeCell ref="M195:N195"/>
    <mergeCell ref="M196:N196"/>
    <mergeCell ref="C197:I197"/>
    <mergeCell ref="M197:N197"/>
    <mergeCell ref="C198:N198"/>
    <mergeCell ref="C195:I195"/>
    <mergeCell ref="C190:O192"/>
    <mergeCell ref="C193:I193"/>
    <mergeCell ref="M193:N193"/>
    <mergeCell ref="C194:I194"/>
    <mergeCell ref="M194:N194"/>
    <mergeCell ref="C187:I187"/>
    <mergeCell ref="M187:N187"/>
    <mergeCell ref="C188:I188"/>
    <mergeCell ref="M188:N188"/>
    <mergeCell ref="C189:N189"/>
    <mergeCell ref="C181:J181"/>
    <mergeCell ref="M181:N181"/>
    <mergeCell ref="C182:N182"/>
    <mergeCell ref="C183:O185"/>
    <mergeCell ref="C186:I186"/>
    <mergeCell ref="M186:N186"/>
    <mergeCell ref="C176:O178"/>
    <mergeCell ref="C179:J179"/>
    <mergeCell ref="M179:N179"/>
    <mergeCell ref="C180:J180"/>
    <mergeCell ref="M180:N180"/>
    <mergeCell ref="C172:G172"/>
    <mergeCell ref="M172:N172"/>
    <mergeCell ref="C175:N175"/>
    <mergeCell ref="C173:G173"/>
    <mergeCell ref="C174:G174"/>
    <mergeCell ref="M173:N173"/>
    <mergeCell ref="M174:N174"/>
    <mergeCell ref="C170:G170"/>
    <mergeCell ref="H170:I170"/>
    <mergeCell ref="J170:K170"/>
    <mergeCell ref="M170:N170"/>
    <mergeCell ref="C171:G171"/>
    <mergeCell ref="M171:N171"/>
    <mergeCell ref="D165:L165"/>
    <mergeCell ref="M165:N165"/>
    <mergeCell ref="C166:O168"/>
    <mergeCell ref="C169:G169"/>
    <mergeCell ref="H169:I169"/>
    <mergeCell ref="J169:K169"/>
    <mergeCell ref="M169:N169"/>
    <mergeCell ref="C162:N162"/>
    <mergeCell ref="C125:G125"/>
    <mergeCell ref="M125:N125"/>
    <mergeCell ref="D164:L164"/>
    <mergeCell ref="M164:N164"/>
    <mergeCell ref="C157:I157"/>
    <mergeCell ref="M157:N157"/>
    <mergeCell ref="M158:N158"/>
    <mergeCell ref="M159:N159"/>
    <mergeCell ref="C160:N160"/>
    <mergeCell ref="C150:N150"/>
    <mergeCell ref="C152:N152"/>
    <mergeCell ref="C153:O155"/>
    <mergeCell ref="C156:I156"/>
    <mergeCell ref="M156:N156"/>
    <mergeCell ref="C146:I146"/>
    <mergeCell ref="M146:N146"/>
    <mergeCell ref="M147:N147"/>
    <mergeCell ref="M148:N148"/>
    <mergeCell ref="C149:I149"/>
    <mergeCell ref="M149:N149"/>
    <mergeCell ref="C140:I140"/>
    <mergeCell ref="M140:N140"/>
    <mergeCell ref="C141:N141"/>
    <mergeCell ref="C142:O144"/>
    <mergeCell ref="C145:I145"/>
    <mergeCell ref="M145:N145"/>
    <mergeCell ref="C135:O137"/>
    <mergeCell ref="C138:I138"/>
    <mergeCell ref="M138:N138"/>
    <mergeCell ref="C139:I139"/>
    <mergeCell ref="M139:N139"/>
    <mergeCell ref="C132:J132"/>
    <mergeCell ref="M132:N132"/>
    <mergeCell ref="C133:J133"/>
    <mergeCell ref="M133:N133"/>
    <mergeCell ref="C134:N134"/>
    <mergeCell ref="C126:G126"/>
    <mergeCell ref="M126:N126"/>
    <mergeCell ref="C127:N127"/>
    <mergeCell ref="C128:O130"/>
    <mergeCell ref="C131:J131"/>
    <mergeCell ref="M131:N131"/>
    <mergeCell ref="C123:G123"/>
    <mergeCell ref="H123:I123"/>
    <mergeCell ref="J123:K123"/>
    <mergeCell ref="M123:N123"/>
    <mergeCell ref="C124:G124"/>
    <mergeCell ref="M124:N124"/>
    <mergeCell ref="D118:L118"/>
    <mergeCell ref="M118:N118"/>
    <mergeCell ref="C119:O121"/>
    <mergeCell ref="C122:G122"/>
    <mergeCell ref="H122:I122"/>
    <mergeCell ref="J122:K122"/>
    <mergeCell ref="M122:N122"/>
    <mergeCell ref="M111:N111"/>
    <mergeCell ref="M112:N112"/>
    <mergeCell ref="C113:N113"/>
    <mergeCell ref="C115:N115"/>
    <mergeCell ref="D117:L117"/>
    <mergeCell ref="M117:N117"/>
    <mergeCell ref="C105:N105"/>
    <mergeCell ref="C106:O108"/>
    <mergeCell ref="C109:I109"/>
    <mergeCell ref="M109:N109"/>
    <mergeCell ref="C110:I110"/>
    <mergeCell ref="M110:N110"/>
    <mergeCell ref="M100:N100"/>
    <mergeCell ref="M101:N101"/>
    <mergeCell ref="C102:I102"/>
    <mergeCell ref="M102:N102"/>
    <mergeCell ref="C103:N103"/>
    <mergeCell ref="C95:O97"/>
    <mergeCell ref="C98:I98"/>
    <mergeCell ref="M98:N98"/>
    <mergeCell ref="C99:I99"/>
    <mergeCell ref="M99:N99"/>
    <mergeCell ref="C92:I92"/>
    <mergeCell ref="M92:N92"/>
    <mergeCell ref="C93:I93"/>
    <mergeCell ref="M93:N93"/>
    <mergeCell ref="C94:N94"/>
    <mergeCell ref="C86:J86"/>
    <mergeCell ref="M86:N86"/>
    <mergeCell ref="C87:N87"/>
    <mergeCell ref="C88:O90"/>
    <mergeCell ref="C91:I91"/>
    <mergeCell ref="M91:N91"/>
    <mergeCell ref="C80:N80"/>
    <mergeCell ref="C81:O83"/>
    <mergeCell ref="C84:J84"/>
    <mergeCell ref="M84:N84"/>
    <mergeCell ref="C85:J85"/>
    <mergeCell ref="M85:N85"/>
    <mergeCell ref="C79:G79"/>
    <mergeCell ref="M79:N79"/>
    <mergeCell ref="C77:G77"/>
    <mergeCell ref="H77:I77"/>
    <mergeCell ref="J77:K77"/>
    <mergeCell ref="M77:N77"/>
    <mergeCell ref="C78:G78"/>
    <mergeCell ref="M78:N78"/>
    <mergeCell ref="C73:O75"/>
    <mergeCell ref="C76:G76"/>
    <mergeCell ref="H76:I76"/>
    <mergeCell ref="J76:K76"/>
    <mergeCell ref="M76:N76"/>
    <mergeCell ref="C53:I53"/>
    <mergeCell ref="D71:L71"/>
    <mergeCell ref="M71:N71"/>
    <mergeCell ref="D72:L72"/>
    <mergeCell ref="M72:N72"/>
    <mergeCell ref="C3:F3"/>
    <mergeCell ref="C6:O6"/>
    <mergeCell ref="M12:M14"/>
    <mergeCell ref="N12:N14"/>
    <mergeCell ref="D14:K14"/>
    <mergeCell ref="D12:K13"/>
    <mergeCell ref="C41:N41"/>
    <mergeCell ref="M38:N38"/>
    <mergeCell ref="M24:N24"/>
    <mergeCell ref="C22:O22"/>
    <mergeCell ref="C30:G30"/>
    <mergeCell ref="H30:I30"/>
    <mergeCell ref="J30:K30"/>
    <mergeCell ref="M30:N30"/>
    <mergeCell ref="M31:N31"/>
    <mergeCell ref="C40:J40"/>
    <mergeCell ref="M40:N40"/>
    <mergeCell ref="C39:J39"/>
    <mergeCell ref="M39:N39"/>
    <mergeCell ref="M25:N25"/>
    <mergeCell ref="C29:G29"/>
    <mergeCell ref="H29:I29"/>
    <mergeCell ref="C42:O44"/>
    <mergeCell ref="C49:O51"/>
    <mergeCell ref="C60:O62"/>
    <mergeCell ref="C8:C14"/>
    <mergeCell ref="D8:K8"/>
    <mergeCell ref="D9:K9"/>
    <mergeCell ref="D10:K10"/>
    <mergeCell ref="L10:L11"/>
    <mergeCell ref="D24:L24"/>
    <mergeCell ref="C35:O37"/>
    <mergeCell ref="O12:O14"/>
    <mergeCell ref="L8:O9"/>
    <mergeCell ref="M10:O11"/>
    <mergeCell ref="D11:K11"/>
    <mergeCell ref="L12:L14"/>
    <mergeCell ref="C38:J38"/>
    <mergeCell ref="J29:K29"/>
    <mergeCell ref="M29:N29"/>
    <mergeCell ref="D25:L25"/>
    <mergeCell ref="C26:O28"/>
    <mergeCell ref="C33:G33"/>
    <mergeCell ref="H33:I33"/>
    <mergeCell ref="J33:K33"/>
    <mergeCell ref="M33:N33"/>
    <mergeCell ref="C31:G31"/>
    <mergeCell ref="C32:G32"/>
    <mergeCell ref="M32:N32"/>
    <mergeCell ref="C34:N34"/>
    <mergeCell ref="C59:N59"/>
    <mergeCell ref="C63:I63"/>
    <mergeCell ref="M63:N63"/>
    <mergeCell ref="M55:N55"/>
    <mergeCell ref="C45:I45"/>
    <mergeCell ref="M45:N45"/>
    <mergeCell ref="C46:I46"/>
    <mergeCell ref="M46:N46"/>
    <mergeCell ref="C47:I47"/>
    <mergeCell ref="M47:N47"/>
    <mergeCell ref="C48:N48"/>
    <mergeCell ref="C52:I52"/>
    <mergeCell ref="M52:N52"/>
    <mergeCell ref="M53:N53"/>
    <mergeCell ref="M54:N54"/>
    <mergeCell ref="K525:O526"/>
    <mergeCell ref="C526:E526"/>
    <mergeCell ref="C18:F18"/>
    <mergeCell ref="C516:O517"/>
    <mergeCell ref="C512:O512"/>
    <mergeCell ref="C513:O513"/>
    <mergeCell ref="C64:I64"/>
    <mergeCell ref="M64:N64"/>
    <mergeCell ref="M65:N65"/>
    <mergeCell ref="M66:N66"/>
    <mergeCell ref="C67:N67"/>
    <mergeCell ref="C69:N69"/>
    <mergeCell ref="C518:O519"/>
    <mergeCell ref="C56:I56"/>
    <mergeCell ref="M56:N56"/>
    <mergeCell ref="C57:N5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9d85dbaf-23eb-4e57-a637-93dcacc8b1a1"/>
    <ds:schemaRef ds:uri="http://purl.org/dc/elements/1.1/"/>
    <ds:schemaRef ds:uri="http://www.w3.org/XML/1998/namespace"/>
    <ds:schemaRef ds:uri="http://purl.org/dc/terms/"/>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t38675</cp:lastModifiedBy>
  <cp:revision/>
  <cp:lastPrinted>2020-02-14T16:18:13Z</cp:lastPrinted>
  <dcterms:created xsi:type="dcterms:W3CDTF">2006-06-27T16:47:25Z</dcterms:created>
  <dcterms:modified xsi:type="dcterms:W3CDTF">2026-07-30T14:12:18Z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