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/>
  <mc:AlternateContent xmlns:mc="http://schemas.openxmlformats.org/markup-compatibility/2006">
    <mc:Choice Requires="x15">
      <x15ac:absPath xmlns:x15ac="http://schemas.microsoft.com/office/spreadsheetml/2010/11/ac" url="https://d.docs.live.net/6d02ec6cb43660f0/PC ASUS/Mateo/SABANETA 2020/2026/SEGURIDAD ALIMENTARIA 2026-2/"/>
    </mc:Choice>
  </mc:AlternateContent>
  <xr:revisionPtr revIDLastSave="20" documentId="13_ncr:1_{6F5CBA6C-7E31-314B-821C-1E2B5D4E0DC0}" xr6:coauthVersionLast="47" xr6:coauthVersionMax="47" xr10:uidLastSave="{21658207-DADE-014F-B2AE-2838BC3FF6EA}"/>
  <bookViews>
    <workbookView xWindow="40360" yWindow="1580" windowWidth="27640" windowHeight="16680" xr2:uid="{45BF32AE-0C46-D544-BF52-B374DB5CAAFB}"/>
  </bookViews>
  <sheets>
    <sheet name="AGOTAMIENTO RECURSO (2)" sheetId="1" r:id="rId1"/>
  </sheets>
  <externalReferences>
    <externalReference r:id="rId2"/>
  </externalReferences>
  <definedNames>
    <definedName name="_xlnm.Print_Area" localSheetId="0">'AGOTAMIENTO RECURSO (2)'!$E$20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D12" i="1"/>
  <c r="E15" i="1"/>
  <c r="E12" i="1"/>
  <c r="E14" i="1"/>
  <c r="D13" i="1"/>
  <c r="E13" i="1"/>
  <c r="E29" i="1"/>
  <c r="E24" i="1"/>
  <c r="D23" i="1"/>
  <c r="E23" i="1"/>
  <c r="D18" i="1"/>
  <c r="E11" i="1"/>
  <c r="D8" i="1"/>
  <c r="C8" i="1"/>
  <c r="C7" i="1"/>
  <c r="D6" i="1"/>
  <c r="E6" i="1"/>
  <c r="E7" i="1"/>
  <c r="E9" i="1" s="1"/>
  <c r="E20" i="1" s="1"/>
  <c r="E18" i="1"/>
  <c r="E19" i="1"/>
  <c r="E25" i="1"/>
  <c r="E8" i="1"/>
  <c r="E16" i="1"/>
  <c r="E30" i="1" l="1"/>
  <c r="H30" i="1" s="1"/>
</calcChain>
</file>

<file path=xl/sharedStrings.xml><?xml version="1.0" encoding="utf-8"?>
<sst xmlns="http://schemas.openxmlformats.org/spreadsheetml/2006/main" count="66" uniqueCount="42">
  <si>
    <t>PRESUPUESTO</t>
  </si>
  <si>
    <t>CONCEPTO</t>
  </si>
  <si>
    <t>UNIDAD</t>
  </si>
  <si>
    <t>CANTIDAD</t>
  </si>
  <si>
    <t>VALOR UN.</t>
  </si>
  <si>
    <t>VALOR TOTAL</t>
  </si>
  <si>
    <t xml:space="preserve">Complementación Alimentaria. </t>
  </si>
  <si>
    <t xml:space="preserve">1. Apoyo social Familias vulnerables. </t>
  </si>
  <si>
    <t>1.1. Paquetes alimentarios: 
Se realizará la entrega de manera mensual de acuerdo con el requerimiento de la supervisión</t>
  </si>
  <si>
    <t>Unidad</t>
  </si>
  <si>
    <t xml:space="preserve">1.2. Valor Costo Flete, embalaje, protocolos de bioseguridad, Impuestos y administración </t>
  </si>
  <si>
    <t>1.3. Suministro de empaque ecológica para entrega de paquetes alimentarios</t>
  </si>
  <si>
    <t>Subtotal Apoyo Social Familias Vulnerables</t>
  </si>
  <si>
    <t xml:space="preserve">  </t>
  </si>
  <si>
    <t xml:space="preserve">2. Apoyo social Comedor comunitario. </t>
  </si>
  <si>
    <t>2.1. Insumos necesarios para la operación del comedor comunitario</t>
  </si>
  <si>
    <t>Global</t>
  </si>
  <si>
    <t>2.3. Profesional enlace de coordinación y comunicaciones</t>
  </si>
  <si>
    <t>Personal/Mes</t>
  </si>
  <si>
    <t>2.4. Auxiliar de cocina</t>
  </si>
  <si>
    <t>2.5. Mensajero</t>
  </si>
  <si>
    <t>Subtotal Apoyo Social Comedor Comunitario</t>
  </si>
  <si>
    <t>3. Apoyo social personas en situación de discapacidad</t>
  </si>
  <si>
    <t xml:space="preserve">3.1. Asistencia alimentaria (Refrigerios) </t>
  </si>
  <si>
    <t>Subtotal Apoyo Social Personas en Situación de Discapacidad</t>
  </si>
  <si>
    <t xml:space="preserve">Subtotal Complementación Alimentaria </t>
  </si>
  <si>
    <t xml:space="preserve"> Acciones complementarias</t>
  </si>
  <si>
    <t>Subtotal Acciones Complementarias</t>
  </si>
  <si>
    <t xml:space="preserve">Acciones administrativas </t>
  </si>
  <si>
    <t xml:space="preserve">Lo aporta la ESAL </t>
  </si>
  <si>
    <t>Subtotal Acciones Administrativas</t>
  </si>
  <si>
    <t>TOTAL</t>
  </si>
  <si>
    <t>1 persona X 3 meses</t>
  </si>
  <si>
    <t>5 personas X 3 meses</t>
  </si>
  <si>
    <t>1 personas X 3 meses</t>
  </si>
  <si>
    <t xml:space="preserve">4. Desarrollo Humano </t>
  </si>
  <si>
    <t xml:space="preserve">4.1. Actividades de apoyo y seguimiento nutricional </t>
  </si>
  <si>
    <t>4.2. Actividades de sensibiización y cierre</t>
  </si>
  <si>
    <t xml:space="preserve">5.1. Plan operativo </t>
  </si>
  <si>
    <t xml:space="preserve">5.2. Recurso humano </t>
  </si>
  <si>
    <t>2.2. Dotación de elementos y materiales necesarios para la operación del comedor comunitario  e implementación de actividades necesarias para asegurar el adecuado funcionamiento del comedor comunitario</t>
  </si>
  <si>
    <t>2 personas x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</si>
</sst>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\ * #,##0.000_-;\-&quot;$&quot;\ * #,##0.000_-;_-&quot;$&quot;\ * &quot;-&quot;???_-;_-@_-"/>
    <numFmt numFmtId="167" formatCode="_-&quot;$&quot;* #,##0.00_-;\-&quot;$&quot;* #,##0.00_-;_-&quot;$&quot;* &quot;-&quot;_-;_-@_-"/>
    <numFmt numFmtId="168" formatCode="_-&quot;$&quot;* #,##0.000_-;\-&quot;$&quot;* #,##0.000_-;_-&quot;$&quot;* &quot;-&quot;?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42" fontId="1" fillId="0" borderId="1" xfId="1" applyFont="1" applyBorder="1" applyAlignment="1">
      <alignment horizontal="center" vertical="center" wrapText="1"/>
    </xf>
    <xf numFmtId="164" fontId="0" fillId="0" borderId="0" xfId="0" applyNumberFormat="1"/>
    <xf numFmtId="42" fontId="0" fillId="0" borderId="0" xfId="0" applyNumberFormat="1"/>
    <xf numFmtId="0" fontId="2" fillId="3" borderId="1" xfId="0" applyFont="1" applyFill="1" applyBorder="1" applyAlignment="1">
      <alignment vertical="center" wrapText="1"/>
    </xf>
    <xf numFmtId="42" fontId="2" fillId="3" borderId="1" xfId="1" applyFont="1" applyFill="1" applyBorder="1" applyAlignment="1">
      <alignment horizontal="center" vertical="center" wrapText="1"/>
    </xf>
    <xf numFmtId="42" fontId="1" fillId="0" borderId="0" xfId="1" applyFont="1"/>
    <xf numFmtId="164" fontId="0" fillId="0" borderId="0" xfId="0" applyNumberFormat="1" applyAlignment="1">
      <alignment wrapText="1"/>
    </xf>
    <xf numFmtId="0" fontId="4" fillId="0" borderId="0" xfId="0" applyFont="1" applyAlignment="1">
      <alignment vertical="center" wrapText="1"/>
    </xf>
    <xf numFmtId="42" fontId="0" fillId="0" borderId="0" xfId="1" applyFont="1"/>
    <xf numFmtId="42" fontId="1" fillId="0" borderId="1" xfId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42" fontId="2" fillId="4" borderId="1" xfId="1" applyFont="1" applyFill="1" applyBorder="1" applyAlignment="1">
      <alignment horizontal="center" vertical="center" wrapText="1"/>
    </xf>
    <xf numFmtId="42" fontId="4" fillId="0" borderId="0" xfId="0" applyNumberFormat="1" applyFont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0" fillId="5" borderId="5" xfId="0" applyFill="1" applyBorder="1" applyAlignment="1">
      <alignment vertical="center" wrapText="1"/>
    </xf>
    <xf numFmtId="42" fontId="2" fillId="5" borderId="5" xfId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42" fontId="2" fillId="6" borderId="5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42" fontId="0" fillId="0" borderId="5" xfId="0" applyNumberFormat="1" applyBorder="1" applyAlignment="1">
      <alignment horizontal="center" vertical="center" wrapText="1"/>
    </xf>
    <xf numFmtId="42" fontId="1" fillId="0" borderId="5" xfId="1" applyFont="1" applyFill="1" applyBorder="1" applyAlignment="1">
      <alignment vertical="center" wrapText="1"/>
    </xf>
    <xf numFmtId="166" fontId="0" fillId="0" borderId="0" xfId="0" applyNumberFormat="1"/>
    <xf numFmtId="44" fontId="0" fillId="0" borderId="0" xfId="0" applyNumberFormat="1"/>
    <xf numFmtId="0" fontId="2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42" fontId="2" fillId="6" borderId="1" xfId="1" applyFont="1" applyFill="1" applyBorder="1" applyAlignment="1">
      <alignment horizontal="center" vertical="center" wrapText="1"/>
    </xf>
    <xf numFmtId="167" fontId="2" fillId="7" borderId="1" xfId="1" applyNumberFormat="1" applyFont="1" applyFill="1" applyBorder="1" applyAlignment="1">
      <alignment vertical="center"/>
    </xf>
    <xf numFmtId="167" fontId="0" fillId="0" borderId="0" xfId="0" applyNumberFormat="1"/>
    <xf numFmtId="168" fontId="0" fillId="0" borderId="0" xfId="0" applyNumberFormat="1"/>
    <xf numFmtId="165" fontId="0" fillId="0" borderId="0" xfId="0" applyNumberFormat="1"/>
    <xf numFmtId="0" fontId="0" fillId="8" borderId="1" xfId="0" applyFill="1" applyBorder="1" applyAlignment="1">
      <alignment horizontal="justify" vertical="center" wrapText="1"/>
    </xf>
    <xf numFmtId="0" fontId="0" fillId="8" borderId="1" xfId="0" applyFill="1" applyBorder="1" applyAlignment="1">
      <alignment horizontal="center" vertical="center" wrapText="1"/>
    </xf>
    <xf numFmtId="42" fontId="1" fillId="8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 wrapText="1"/>
    </xf>
    <xf numFmtId="42" fontId="1" fillId="0" borderId="1" xfId="1" applyNumberFormat="1" applyFont="1" applyBorder="1" applyAlignment="1">
      <alignment horizontal="center" vertical="center" wrapText="1"/>
    </xf>
  </cellXfs>
  <cellStyles count="2">
    <cellStyle name="Currency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Fundaci&#243;n/Downloads/CONTROL%20PRESUPESTO%20PAQUETES%20SABANETA%20202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FACTURACION"/>
      <sheetName val="ESTUDIO DE MERCADO PAQUETES "/>
      <sheetName val="ESTUDIO DE MERCADO EMPAQUE"/>
      <sheetName val="ESTUDIO DE MERCADO COMEDOR"/>
    </sheetNames>
    <sheetDataSet>
      <sheetData sheetId="0"/>
      <sheetData sheetId="1"/>
      <sheetData sheetId="2">
        <row r="23">
          <cell r="O23">
            <v>186428</v>
          </cell>
        </row>
      </sheetData>
      <sheetData sheetId="3">
        <row r="5">
          <cell r="J5">
            <v>2418</v>
          </cell>
        </row>
      </sheetData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6F55-FB53-9B47-A186-6257A60D4F6A}">
  <dimension ref="A1:K38"/>
  <sheetViews>
    <sheetView tabSelected="1" topLeftCell="A6" zoomScale="93" zoomScaleNormal="80" workbookViewId="0">
      <selection activeCell="G8" sqref="G8"/>
    </sheetView>
  </sheetViews>
  <sheetFormatPr baseColWidth="10" defaultColWidth="10.6640625" defaultRowHeight="16" x14ac:dyDescent="0.2"/>
  <cols>
    <col min="1" max="1" width="41.1640625" customWidth="1"/>
    <col min="2" max="2" width="12.5" bestFit="1" customWidth="1"/>
    <col min="3" max="3" width="18" customWidth="1"/>
    <col min="4" max="4" width="14.5" customWidth="1"/>
    <col min="5" max="5" width="18.83203125" customWidth="1"/>
    <col min="7" max="7" width="18.6640625" customWidth="1"/>
    <col min="8" max="8" width="22.6640625" customWidth="1"/>
    <col min="9" max="9" width="17.6640625" bestFit="1" customWidth="1"/>
    <col min="10" max="10" width="15" bestFit="1" customWidth="1"/>
    <col min="11" max="11" width="13.5" bestFit="1" customWidth="1"/>
    <col min="257" max="257" width="38" customWidth="1"/>
    <col min="258" max="258" width="12.5" bestFit="1" customWidth="1"/>
    <col min="259" max="259" width="18" customWidth="1"/>
    <col min="260" max="260" width="13.1640625" bestFit="1" customWidth="1"/>
    <col min="261" max="261" width="20.6640625" bestFit="1" customWidth="1"/>
    <col min="263" max="263" width="18.6640625" customWidth="1"/>
    <col min="264" max="264" width="22.6640625" customWidth="1"/>
    <col min="265" max="265" width="13.5" bestFit="1" customWidth="1"/>
    <col min="513" max="513" width="38" customWidth="1"/>
    <col min="514" max="514" width="12.5" bestFit="1" customWidth="1"/>
    <col min="515" max="515" width="18" customWidth="1"/>
    <col min="516" max="516" width="13.1640625" bestFit="1" customWidth="1"/>
    <col min="517" max="517" width="20.6640625" bestFit="1" customWidth="1"/>
    <col min="519" max="519" width="18.6640625" customWidth="1"/>
    <col min="520" max="520" width="22.6640625" customWidth="1"/>
    <col min="521" max="521" width="13.5" bestFit="1" customWidth="1"/>
    <col min="769" max="769" width="38" customWidth="1"/>
    <col min="770" max="770" width="12.5" bestFit="1" customWidth="1"/>
    <col min="771" max="771" width="18" customWidth="1"/>
    <col min="772" max="772" width="13.1640625" bestFit="1" customWidth="1"/>
    <col min="773" max="773" width="20.6640625" bestFit="1" customWidth="1"/>
    <col min="775" max="775" width="18.6640625" customWidth="1"/>
    <col min="776" max="776" width="22.6640625" customWidth="1"/>
    <col min="777" max="777" width="13.5" bestFit="1" customWidth="1"/>
    <col min="1025" max="1025" width="38" customWidth="1"/>
    <col min="1026" max="1026" width="12.5" bestFit="1" customWidth="1"/>
    <col min="1027" max="1027" width="18" customWidth="1"/>
    <col min="1028" max="1028" width="13.1640625" bestFit="1" customWidth="1"/>
    <col min="1029" max="1029" width="20.6640625" bestFit="1" customWidth="1"/>
    <col min="1031" max="1031" width="18.6640625" customWidth="1"/>
    <col min="1032" max="1032" width="22.6640625" customWidth="1"/>
    <col min="1033" max="1033" width="13.5" bestFit="1" customWidth="1"/>
    <col min="1281" max="1281" width="38" customWidth="1"/>
    <col min="1282" max="1282" width="12.5" bestFit="1" customWidth="1"/>
    <col min="1283" max="1283" width="18" customWidth="1"/>
    <col min="1284" max="1284" width="13.1640625" bestFit="1" customWidth="1"/>
    <col min="1285" max="1285" width="20.6640625" bestFit="1" customWidth="1"/>
    <col min="1287" max="1287" width="18.6640625" customWidth="1"/>
    <col min="1288" max="1288" width="22.6640625" customWidth="1"/>
    <col min="1289" max="1289" width="13.5" bestFit="1" customWidth="1"/>
    <col min="1537" max="1537" width="38" customWidth="1"/>
    <col min="1538" max="1538" width="12.5" bestFit="1" customWidth="1"/>
    <col min="1539" max="1539" width="18" customWidth="1"/>
    <col min="1540" max="1540" width="13.1640625" bestFit="1" customWidth="1"/>
    <col min="1541" max="1541" width="20.6640625" bestFit="1" customWidth="1"/>
    <col min="1543" max="1543" width="18.6640625" customWidth="1"/>
    <col min="1544" max="1544" width="22.6640625" customWidth="1"/>
    <col min="1545" max="1545" width="13.5" bestFit="1" customWidth="1"/>
    <col min="1793" max="1793" width="38" customWidth="1"/>
    <col min="1794" max="1794" width="12.5" bestFit="1" customWidth="1"/>
    <col min="1795" max="1795" width="18" customWidth="1"/>
    <col min="1796" max="1796" width="13.1640625" bestFit="1" customWidth="1"/>
    <col min="1797" max="1797" width="20.6640625" bestFit="1" customWidth="1"/>
    <col min="1799" max="1799" width="18.6640625" customWidth="1"/>
    <col min="1800" max="1800" width="22.6640625" customWidth="1"/>
    <col min="1801" max="1801" width="13.5" bestFit="1" customWidth="1"/>
    <col min="2049" max="2049" width="38" customWidth="1"/>
    <col min="2050" max="2050" width="12.5" bestFit="1" customWidth="1"/>
    <col min="2051" max="2051" width="18" customWidth="1"/>
    <col min="2052" max="2052" width="13.1640625" bestFit="1" customWidth="1"/>
    <col min="2053" max="2053" width="20.6640625" bestFit="1" customWidth="1"/>
    <col min="2055" max="2055" width="18.6640625" customWidth="1"/>
    <col min="2056" max="2056" width="22.6640625" customWidth="1"/>
    <col min="2057" max="2057" width="13.5" bestFit="1" customWidth="1"/>
    <col min="2305" max="2305" width="38" customWidth="1"/>
    <col min="2306" max="2306" width="12.5" bestFit="1" customWidth="1"/>
    <col min="2307" max="2307" width="18" customWidth="1"/>
    <col min="2308" max="2308" width="13.1640625" bestFit="1" customWidth="1"/>
    <col min="2309" max="2309" width="20.6640625" bestFit="1" customWidth="1"/>
    <col min="2311" max="2311" width="18.6640625" customWidth="1"/>
    <col min="2312" max="2312" width="22.6640625" customWidth="1"/>
    <col min="2313" max="2313" width="13.5" bestFit="1" customWidth="1"/>
    <col min="2561" max="2561" width="38" customWidth="1"/>
    <col min="2562" max="2562" width="12.5" bestFit="1" customWidth="1"/>
    <col min="2563" max="2563" width="18" customWidth="1"/>
    <col min="2564" max="2564" width="13.1640625" bestFit="1" customWidth="1"/>
    <col min="2565" max="2565" width="20.6640625" bestFit="1" customWidth="1"/>
    <col min="2567" max="2567" width="18.6640625" customWidth="1"/>
    <col min="2568" max="2568" width="22.6640625" customWidth="1"/>
    <col min="2569" max="2569" width="13.5" bestFit="1" customWidth="1"/>
    <col min="2817" max="2817" width="38" customWidth="1"/>
    <col min="2818" max="2818" width="12.5" bestFit="1" customWidth="1"/>
    <col min="2819" max="2819" width="18" customWidth="1"/>
    <col min="2820" max="2820" width="13.1640625" bestFit="1" customWidth="1"/>
    <col min="2821" max="2821" width="20.6640625" bestFit="1" customWidth="1"/>
    <col min="2823" max="2823" width="18.6640625" customWidth="1"/>
    <col min="2824" max="2824" width="22.6640625" customWidth="1"/>
    <col min="2825" max="2825" width="13.5" bestFit="1" customWidth="1"/>
    <col min="3073" max="3073" width="38" customWidth="1"/>
    <col min="3074" max="3074" width="12.5" bestFit="1" customWidth="1"/>
    <col min="3075" max="3075" width="18" customWidth="1"/>
    <col min="3076" max="3076" width="13.1640625" bestFit="1" customWidth="1"/>
    <col min="3077" max="3077" width="20.6640625" bestFit="1" customWidth="1"/>
    <col min="3079" max="3079" width="18.6640625" customWidth="1"/>
    <col min="3080" max="3080" width="22.6640625" customWidth="1"/>
    <col min="3081" max="3081" width="13.5" bestFit="1" customWidth="1"/>
    <col min="3329" max="3329" width="38" customWidth="1"/>
    <col min="3330" max="3330" width="12.5" bestFit="1" customWidth="1"/>
    <col min="3331" max="3331" width="18" customWidth="1"/>
    <col min="3332" max="3332" width="13.1640625" bestFit="1" customWidth="1"/>
    <col min="3333" max="3333" width="20.6640625" bestFit="1" customWidth="1"/>
    <col min="3335" max="3335" width="18.6640625" customWidth="1"/>
    <col min="3336" max="3336" width="22.6640625" customWidth="1"/>
    <col min="3337" max="3337" width="13.5" bestFit="1" customWidth="1"/>
    <col min="3585" max="3585" width="38" customWidth="1"/>
    <col min="3586" max="3586" width="12.5" bestFit="1" customWidth="1"/>
    <col min="3587" max="3587" width="18" customWidth="1"/>
    <col min="3588" max="3588" width="13.1640625" bestFit="1" customWidth="1"/>
    <col min="3589" max="3589" width="20.6640625" bestFit="1" customWidth="1"/>
    <col min="3591" max="3591" width="18.6640625" customWidth="1"/>
    <col min="3592" max="3592" width="22.6640625" customWidth="1"/>
    <col min="3593" max="3593" width="13.5" bestFit="1" customWidth="1"/>
    <col min="3841" max="3841" width="38" customWidth="1"/>
    <col min="3842" max="3842" width="12.5" bestFit="1" customWidth="1"/>
    <col min="3843" max="3843" width="18" customWidth="1"/>
    <col min="3844" max="3844" width="13.1640625" bestFit="1" customWidth="1"/>
    <col min="3845" max="3845" width="20.6640625" bestFit="1" customWidth="1"/>
    <col min="3847" max="3847" width="18.6640625" customWidth="1"/>
    <col min="3848" max="3848" width="22.6640625" customWidth="1"/>
    <col min="3849" max="3849" width="13.5" bestFit="1" customWidth="1"/>
    <col min="4097" max="4097" width="38" customWidth="1"/>
    <col min="4098" max="4098" width="12.5" bestFit="1" customWidth="1"/>
    <col min="4099" max="4099" width="18" customWidth="1"/>
    <col min="4100" max="4100" width="13.1640625" bestFit="1" customWidth="1"/>
    <col min="4101" max="4101" width="20.6640625" bestFit="1" customWidth="1"/>
    <col min="4103" max="4103" width="18.6640625" customWidth="1"/>
    <col min="4104" max="4104" width="22.6640625" customWidth="1"/>
    <col min="4105" max="4105" width="13.5" bestFit="1" customWidth="1"/>
    <col min="4353" max="4353" width="38" customWidth="1"/>
    <col min="4354" max="4354" width="12.5" bestFit="1" customWidth="1"/>
    <col min="4355" max="4355" width="18" customWidth="1"/>
    <col min="4356" max="4356" width="13.1640625" bestFit="1" customWidth="1"/>
    <col min="4357" max="4357" width="20.6640625" bestFit="1" customWidth="1"/>
    <col min="4359" max="4359" width="18.6640625" customWidth="1"/>
    <col min="4360" max="4360" width="22.6640625" customWidth="1"/>
    <col min="4361" max="4361" width="13.5" bestFit="1" customWidth="1"/>
    <col min="4609" max="4609" width="38" customWidth="1"/>
    <col min="4610" max="4610" width="12.5" bestFit="1" customWidth="1"/>
    <col min="4611" max="4611" width="18" customWidth="1"/>
    <col min="4612" max="4612" width="13.1640625" bestFit="1" customWidth="1"/>
    <col min="4613" max="4613" width="20.6640625" bestFit="1" customWidth="1"/>
    <col min="4615" max="4615" width="18.6640625" customWidth="1"/>
    <col min="4616" max="4616" width="22.6640625" customWidth="1"/>
    <col min="4617" max="4617" width="13.5" bestFit="1" customWidth="1"/>
    <col min="4865" max="4865" width="38" customWidth="1"/>
    <col min="4866" max="4866" width="12.5" bestFit="1" customWidth="1"/>
    <col min="4867" max="4867" width="18" customWidth="1"/>
    <col min="4868" max="4868" width="13.1640625" bestFit="1" customWidth="1"/>
    <col min="4869" max="4869" width="20.6640625" bestFit="1" customWidth="1"/>
    <col min="4871" max="4871" width="18.6640625" customWidth="1"/>
    <col min="4872" max="4872" width="22.6640625" customWidth="1"/>
    <col min="4873" max="4873" width="13.5" bestFit="1" customWidth="1"/>
    <col min="5121" max="5121" width="38" customWidth="1"/>
    <col min="5122" max="5122" width="12.5" bestFit="1" customWidth="1"/>
    <col min="5123" max="5123" width="18" customWidth="1"/>
    <col min="5124" max="5124" width="13.1640625" bestFit="1" customWidth="1"/>
    <col min="5125" max="5125" width="20.6640625" bestFit="1" customWidth="1"/>
    <col min="5127" max="5127" width="18.6640625" customWidth="1"/>
    <col min="5128" max="5128" width="22.6640625" customWidth="1"/>
    <col min="5129" max="5129" width="13.5" bestFit="1" customWidth="1"/>
    <col min="5377" max="5377" width="38" customWidth="1"/>
    <col min="5378" max="5378" width="12.5" bestFit="1" customWidth="1"/>
    <col min="5379" max="5379" width="18" customWidth="1"/>
    <col min="5380" max="5380" width="13.1640625" bestFit="1" customWidth="1"/>
    <col min="5381" max="5381" width="20.6640625" bestFit="1" customWidth="1"/>
    <col min="5383" max="5383" width="18.6640625" customWidth="1"/>
    <col min="5384" max="5384" width="22.6640625" customWidth="1"/>
    <col min="5385" max="5385" width="13.5" bestFit="1" customWidth="1"/>
    <col min="5633" max="5633" width="38" customWidth="1"/>
    <col min="5634" max="5634" width="12.5" bestFit="1" customWidth="1"/>
    <col min="5635" max="5635" width="18" customWidth="1"/>
    <col min="5636" max="5636" width="13.1640625" bestFit="1" customWidth="1"/>
    <col min="5637" max="5637" width="20.6640625" bestFit="1" customWidth="1"/>
    <col min="5639" max="5639" width="18.6640625" customWidth="1"/>
    <col min="5640" max="5640" width="22.6640625" customWidth="1"/>
    <col min="5641" max="5641" width="13.5" bestFit="1" customWidth="1"/>
    <col min="5889" max="5889" width="38" customWidth="1"/>
    <col min="5890" max="5890" width="12.5" bestFit="1" customWidth="1"/>
    <col min="5891" max="5891" width="18" customWidth="1"/>
    <col min="5892" max="5892" width="13.1640625" bestFit="1" customWidth="1"/>
    <col min="5893" max="5893" width="20.6640625" bestFit="1" customWidth="1"/>
    <col min="5895" max="5895" width="18.6640625" customWidth="1"/>
    <col min="5896" max="5896" width="22.6640625" customWidth="1"/>
    <col min="5897" max="5897" width="13.5" bestFit="1" customWidth="1"/>
    <col min="6145" max="6145" width="38" customWidth="1"/>
    <col min="6146" max="6146" width="12.5" bestFit="1" customWidth="1"/>
    <col min="6147" max="6147" width="18" customWidth="1"/>
    <col min="6148" max="6148" width="13.1640625" bestFit="1" customWidth="1"/>
    <col min="6149" max="6149" width="20.6640625" bestFit="1" customWidth="1"/>
    <col min="6151" max="6151" width="18.6640625" customWidth="1"/>
    <col min="6152" max="6152" width="22.6640625" customWidth="1"/>
    <col min="6153" max="6153" width="13.5" bestFit="1" customWidth="1"/>
    <col min="6401" max="6401" width="38" customWidth="1"/>
    <col min="6402" max="6402" width="12.5" bestFit="1" customWidth="1"/>
    <col min="6403" max="6403" width="18" customWidth="1"/>
    <col min="6404" max="6404" width="13.1640625" bestFit="1" customWidth="1"/>
    <col min="6405" max="6405" width="20.6640625" bestFit="1" customWidth="1"/>
    <col min="6407" max="6407" width="18.6640625" customWidth="1"/>
    <col min="6408" max="6408" width="22.6640625" customWidth="1"/>
    <col min="6409" max="6409" width="13.5" bestFit="1" customWidth="1"/>
    <col min="6657" max="6657" width="38" customWidth="1"/>
    <col min="6658" max="6658" width="12.5" bestFit="1" customWidth="1"/>
    <col min="6659" max="6659" width="18" customWidth="1"/>
    <col min="6660" max="6660" width="13.1640625" bestFit="1" customWidth="1"/>
    <col min="6661" max="6661" width="20.6640625" bestFit="1" customWidth="1"/>
    <col min="6663" max="6663" width="18.6640625" customWidth="1"/>
    <col min="6664" max="6664" width="22.6640625" customWidth="1"/>
    <col min="6665" max="6665" width="13.5" bestFit="1" customWidth="1"/>
    <col min="6913" max="6913" width="38" customWidth="1"/>
    <col min="6914" max="6914" width="12.5" bestFit="1" customWidth="1"/>
    <col min="6915" max="6915" width="18" customWidth="1"/>
    <col min="6916" max="6916" width="13.1640625" bestFit="1" customWidth="1"/>
    <col min="6917" max="6917" width="20.6640625" bestFit="1" customWidth="1"/>
    <col min="6919" max="6919" width="18.6640625" customWidth="1"/>
    <col min="6920" max="6920" width="22.6640625" customWidth="1"/>
    <col min="6921" max="6921" width="13.5" bestFit="1" customWidth="1"/>
    <col min="7169" max="7169" width="38" customWidth="1"/>
    <col min="7170" max="7170" width="12.5" bestFit="1" customWidth="1"/>
    <col min="7171" max="7171" width="18" customWidth="1"/>
    <col min="7172" max="7172" width="13.1640625" bestFit="1" customWidth="1"/>
    <col min="7173" max="7173" width="20.6640625" bestFit="1" customWidth="1"/>
    <col min="7175" max="7175" width="18.6640625" customWidth="1"/>
    <col min="7176" max="7176" width="22.6640625" customWidth="1"/>
    <col min="7177" max="7177" width="13.5" bestFit="1" customWidth="1"/>
    <col min="7425" max="7425" width="38" customWidth="1"/>
    <col min="7426" max="7426" width="12.5" bestFit="1" customWidth="1"/>
    <col min="7427" max="7427" width="18" customWidth="1"/>
    <col min="7428" max="7428" width="13.1640625" bestFit="1" customWidth="1"/>
    <col min="7429" max="7429" width="20.6640625" bestFit="1" customWidth="1"/>
    <col min="7431" max="7431" width="18.6640625" customWidth="1"/>
    <col min="7432" max="7432" width="22.6640625" customWidth="1"/>
    <col min="7433" max="7433" width="13.5" bestFit="1" customWidth="1"/>
    <col min="7681" max="7681" width="38" customWidth="1"/>
    <col min="7682" max="7682" width="12.5" bestFit="1" customWidth="1"/>
    <col min="7683" max="7683" width="18" customWidth="1"/>
    <col min="7684" max="7684" width="13.1640625" bestFit="1" customWidth="1"/>
    <col min="7685" max="7685" width="20.6640625" bestFit="1" customWidth="1"/>
    <col min="7687" max="7687" width="18.6640625" customWidth="1"/>
    <col min="7688" max="7688" width="22.6640625" customWidth="1"/>
    <col min="7689" max="7689" width="13.5" bestFit="1" customWidth="1"/>
    <col min="7937" max="7937" width="38" customWidth="1"/>
    <col min="7938" max="7938" width="12.5" bestFit="1" customWidth="1"/>
    <col min="7939" max="7939" width="18" customWidth="1"/>
    <col min="7940" max="7940" width="13.1640625" bestFit="1" customWidth="1"/>
    <col min="7941" max="7941" width="20.6640625" bestFit="1" customWidth="1"/>
    <col min="7943" max="7943" width="18.6640625" customWidth="1"/>
    <col min="7944" max="7944" width="22.6640625" customWidth="1"/>
    <col min="7945" max="7945" width="13.5" bestFit="1" customWidth="1"/>
    <col min="8193" max="8193" width="38" customWidth="1"/>
    <col min="8194" max="8194" width="12.5" bestFit="1" customWidth="1"/>
    <col min="8195" max="8195" width="18" customWidth="1"/>
    <col min="8196" max="8196" width="13.1640625" bestFit="1" customWidth="1"/>
    <col min="8197" max="8197" width="20.6640625" bestFit="1" customWidth="1"/>
    <col min="8199" max="8199" width="18.6640625" customWidth="1"/>
    <col min="8200" max="8200" width="22.6640625" customWidth="1"/>
    <col min="8201" max="8201" width="13.5" bestFit="1" customWidth="1"/>
    <col min="8449" max="8449" width="38" customWidth="1"/>
    <col min="8450" max="8450" width="12.5" bestFit="1" customWidth="1"/>
    <col min="8451" max="8451" width="18" customWidth="1"/>
    <col min="8452" max="8452" width="13.1640625" bestFit="1" customWidth="1"/>
    <col min="8453" max="8453" width="20.6640625" bestFit="1" customWidth="1"/>
    <col min="8455" max="8455" width="18.6640625" customWidth="1"/>
    <col min="8456" max="8456" width="22.6640625" customWidth="1"/>
    <col min="8457" max="8457" width="13.5" bestFit="1" customWidth="1"/>
    <col min="8705" max="8705" width="38" customWidth="1"/>
    <col min="8706" max="8706" width="12.5" bestFit="1" customWidth="1"/>
    <col min="8707" max="8707" width="18" customWidth="1"/>
    <col min="8708" max="8708" width="13.1640625" bestFit="1" customWidth="1"/>
    <col min="8709" max="8709" width="20.6640625" bestFit="1" customWidth="1"/>
    <col min="8711" max="8711" width="18.6640625" customWidth="1"/>
    <col min="8712" max="8712" width="22.6640625" customWidth="1"/>
    <col min="8713" max="8713" width="13.5" bestFit="1" customWidth="1"/>
    <col min="8961" max="8961" width="38" customWidth="1"/>
    <col min="8962" max="8962" width="12.5" bestFit="1" customWidth="1"/>
    <col min="8963" max="8963" width="18" customWidth="1"/>
    <col min="8964" max="8964" width="13.1640625" bestFit="1" customWidth="1"/>
    <col min="8965" max="8965" width="20.6640625" bestFit="1" customWidth="1"/>
    <col min="8967" max="8967" width="18.6640625" customWidth="1"/>
    <col min="8968" max="8968" width="22.6640625" customWidth="1"/>
    <col min="8969" max="8969" width="13.5" bestFit="1" customWidth="1"/>
    <col min="9217" max="9217" width="38" customWidth="1"/>
    <col min="9218" max="9218" width="12.5" bestFit="1" customWidth="1"/>
    <col min="9219" max="9219" width="18" customWidth="1"/>
    <col min="9220" max="9220" width="13.1640625" bestFit="1" customWidth="1"/>
    <col min="9221" max="9221" width="20.6640625" bestFit="1" customWidth="1"/>
    <col min="9223" max="9223" width="18.6640625" customWidth="1"/>
    <col min="9224" max="9224" width="22.6640625" customWidth="1"/>
    <col min="9225" max="9225" width="13.5" bestFit="1" customWidth="1"/>
    <col min="9473" max="9473" width="38" customWidth="1"/>
    <col min="9474" max="9474" width="12.5" bestFit="1" customWidth="1"/>
    <col min="9475" max="9475" width="18" customWidth="1"/>
    <col min="9476" max="9476" width="13.1640625" bestFit="1" customWidth="1"/>
    <col min="9477" max="9477" width="20.6640625" bestFit="1" customWidth="1"/>
    <col min="9479" max="9479" width="18.6640625" customWidth="1"/>
    <col min="9480" max="9480" width="22.6640625" customWidth="1"/>
    <col min="9481" max="9481" width="13.5" bestFit="1" customWidth="1"/>
    <col min="9729" max="9729" width="38" customWidth="1"/>
    <col min="9730" max="9730" width="12.5" bestFit="1" customWidth="1"/>
    <col min="9731" max="9731" width="18" customWidth="1"/>
    <col min="9732" max="9732" width="13.1640625" bestFit="1" customWidth="1"/>
    <col min="9733" max="9733" width="20.6640625" bestFit="1" customWidth="1"/>
    <col min="9735" max="9735" width="18.6640625" customWidth="1"/>
    <col min="9736" max="9736" width="22.6640625" customWidth="1"/>
    <col min="9737" max="9737" width="13.5" bestFit="1" customWidth="1"/>
    <col min="9985" max="9985" width="38" customWidth="1"/>
    <col min="9986" max="9986" width="12.5" bestFit="1" customWidth="1"/>
    <col min="9987" max="9987" width="18" customWidth="1"/>
    <col min="9988" max="9988" width="13.1640625" bestFit="1" customWidth="1"/>
    <col min="9989" max="9989" width="20.6640625" bestFit="1" customWidth="1"/>
    <col min="9991" max="9991" width="18.6640625" customWidth="1"/>
    <col min="9992" max="9992" width="22.6640625" customWidth="1"/>
    <col min="9993" max="9993" width="13.5" bestFit="1" customWidth="1"/>
    <col min="10241" max="10241" width="38" customWidth="1"/>
    <col min="10242" max="10242" width="12.5" bestFit="1" customWidth="1"/>
    <col min="10243" max="10243" width="18" customWidth="1"/>
    <col min="10244" max="10244" width="13.1640625" bestFit="1" customWidth="1"/>
    <col min="10245" max="10245" width="20.6640625" bestFit="1" customWidth="1"/>
    <col min="10247" max="10247" width="18.6640625" customWidth="1"/>
    <col min="10248" max="10248" width="22.6640625" customWidth="1"/>
    <col min="10249" max="10249" width="13.5" bestFit="1" customWidth="1"/>
    <col min="10497" max="10497" width="38" customWidth="1"/>
    <col min="10498" max="10498" width="12.5" bestFit="1" customWidth="1"/>
    <col min="10499" max="10499" width="18" customWidth="1"/>
    <col min="10500" max="10500" width="13.1640625" bestFit="1" customWidth="1"/>
    <col min="10501" max="10501" width="20.6640625" bestFit="1" customWidth="1"/>
    <col min="10503" max="10503" width="18.6640625" customWidth="1"/>
    <col min="10504" max="10504" width="22.6640625" customWidth="1"/>
    <col min="10505" max="10505" width="13.5" bestFit="1" customWidth="1"/>
    <col min="10753" max="10753" width="38" customWidth="1"/>
    <col min="10754" max="10754" width="12.5" bestFit="1" customWidth="1"/>
    <col min="10755" max="10755" width="18" customWidth="1"/>
    <col min="10756" max="10756" width="13.1640625" bestFit="1" customWidth="1"/>
    <col min="10757" max="10757" width="20.6640625" bestFit="1" customWidth="1"/>
    <col min="10759" max="10759" width="18.6640625" customWidth="1"/>
    <col min="10760" max="10760" width="22.6640625" customWidth="1"/>
    <col min="10761" max="10761" width="13.5" bestFit="1" customWidth="1"/>
    <col min="11009" max="11009" width="38" customWidth="1"/>
    <col min="11010" max="11010" width="12.5" bestFit="1" customWidth="1"/>
    <col min="11011" max="11011" width="18" customWidth="1"/>
    <col min="11012" max="11012" width="13.1640625" bestFit="1" customWidth="1"/>
    <col min="11013" max="11013" width="20.6640625" bestFit="1" customWidth="1"/>
    <col min="11015" max="11015" width="18.6640625" customWidth="1"/>
    <col min="11016" max="11016" width="22.6640625" customWidth="1"/>
    <col min="11017" max="11017" width="13.5" bestFit="1" customWidth="1"/>
    <col min="11265" max="11265" width="38" customWidth="1"/>
    <col min="11266" max="11266" width="12.5" bestFit="1" customWidth="1"/>
    <col min="11267" max="11267" width="18" customWidth="1"/>
    <col min="11268" max="11268" width="13.1640625" bestFit="1" customWidth="1"/>
    <col min="11269" max="11269" width="20.6640625" bestFit="1" customWidth="1"/>
    <col min="11271" max="11271" width="18.6640625" customWidth="1"/>
    <col min="11272" max="11272" width="22.6640625" customWidth="1"/>
    <col min="11273" max="11273" width="13.5" bestFit="1" customWidth="1"/>
    <col min="11521" max="11521" width="38" customWidth="1"/>
    <col min="11522" max="11522" width="12.5" bestFit="1" customWidth="1"/>
    <col min="11523" max="11523" width="18" customWidth="1"/>
    <col min="11524" max="11524" width="13.1640625" bestFit="1" customWidth="1"/>
    <col min="11525" max="11525" width="20.6640625" bestFit="1" customWidth="1"/>
    <col min="11527" max="11527" width="18.6640625" customWidth="1"/>
    <col min="11528" max="11528" width="22.6640625" customWidth="1"/>
    <col min="11529" max="11529" width="13.5" bestFit="1" customWidth="1"/>
    <col min="11777" max="11777" width="38" customWidth="1"/>
    <col min="11778" max="11778" width="12.5" bestFit="1" customWidth="1"/>
    <col min="11779" max="11779" width="18" customWidth="1"/>
    <col min="11780" max="11780" width="13.1640625" bestFit="1" customWidth="1"/>
    <col min="11781" max="11781" width="20.6640625" bestFit="1" customWidth="1"/>
    <col min="11783" max="11783" width="18.6640625" customWidth="1"/>
    <col min="11784" max="11784" width="22.6640625" customWidth="1"/>
    <col min="11785" max="11785" width="13.5" bestFit="1" customWidth="1"/>
    <col min="12033" max="12033" width="38" customWidth="1"/>
    <col min="12034" max="12034" width="12.5" bestFit="1" customWidth="1"/>
    <col min="12035" max="12035" width="18" customWidth="1"/>
    <col min="12036" max="12036" width="13.1640625" bestFit="1" customWidth="1"/>
    <col min="12037" max="12037" width="20.6640625" bestFit="1" customWidth="1"/>
    <col min="12039" max="12039" width="18.6640625" customWidth="1"/>
    <col min="12040" max="12040" width="22.6640625" customWidth="1"/>
    <col min="12041" max="12041" width="13.5" bestFit="1" customWidth="1"/>
    <col min="12289" max="12289" width="38" customWidth="1"/>
    <col min="12290" max="12290" width="12.5" bestFit="1" customWidth="1"/>
    <col min="12291" max="12291" width="18" customWidth="1"/>
    <col min="12292" max="12292" width="13.1640625" bestFit="1" customWidth="1"/>
    <col min="12293" max="12293" width="20.6640625" bestFit="1" customWidth="1"/>
    <col min="12295" max="12295" width="18.6640625" customWidth="1"/>
    <col min="12296" max="12296" width="22.6640625" customWidth="1"/>
    <col min="12297" max="12297" width="13.5" bestFit="1" customWidth="1"/>
    <col min="12545" max="12545" width="38" customWidth="1"/>
    <col min="12546" max="12546" width="12.5" bestFit="1" customWidth="1"/>
    <col min="12547" max="12547" width="18" customWidth="1"/>
    <col min="12548" max="12548" width="13.1640625" bestFit="1" customWidth="1"/>
    <col min="12549" max="12549" width="20.6640625" bestFit="1" customWidth="1"/>
    <col min="12551" max="12551" width="18.6640625" customWidth="1"/>
    <col min="12552" max="12552" width="22.6640625" customWidth="1"/>
    <col min="12553" max="12553" width="13.5" bestFit="1" customWidth="1"/>
    <col min="12801" max="12801" width="38" customWidth="1"/>
    <col min="12802" max="12802" width="12.5" bestFit="1" customWidth="1"/>
    <col min="12803" max="12803" width="18" customWidth="1"/>
    <col min="12804" max="12804" width="13.1640625" bestFit="1" customWidth="1"/>
    <col min="12805" max="12805" width="20.6640625" bestFit="1" customWidth="1"/>
    <col min="12807" max="12807" width="18.6640625" customWidth="1"/>
    <col min="12808" max="12808" width="22.6640625" customWidth="1"/>
    <col min="12809" max="12809" width="13.5" bestFit="1" customWidth="1"/>
    <col min="13057" max="13057" width="38" customWidth="1"/>
    <col min="13058" max="13058" width="12.5" bestFit="1" customWidth="1"/>
    <col min="13059" max="13059" width="18" customWidth="1"/>
    <col min="13060" max="13060" width="13.1640625" bestFit="1" customWidth="1"/>
    <col min="13061" max="13061" width="20.6640625" bestFit="1" customWidth="1"/>
    <col min="13063" max="13063" width="18.6640625" customWidth="1"/>
    <col min="13064" max="13064" width="22.6640625" customWidth="1"/>
    <col min="13065" max="13065" width="13.5" bestFit="1" customWidth="1"/>
    <col min="13313" max="13313" width="38" customWidth="1"/>
    <col min="13314" max="13314" width="12.5" bestFit="1" customWidth="1"/>
    <col min="13315" max="13315" width="18" customWidth="1"/>
    <col min="13316" max="13316" width="13.1640625" bestFit="1" customWidth="1"/>
    <col min="13317" max="13317" width="20.6640625" bestFit="1" customWidth="1"/>
    <col min="13319" max="13319" width="18.6640625" customWidth="1"/>
    <col min="13320" max="13320" width="22.6640625" customWidth="1"/>
    <col min="13321" max="13321" width="13.5" bestFit="1" customWidth="1"/>
    <col min="13569" max="13569" width="38" customWidth="1"/>
    <col min="13570" max="13570" width="12.5" bestFit="1" customWidth="1"/>
    <col min="13571" max="13571" width="18" customWidth="1"/>
    <col min="13572" max="13572" width="13.1640625" bestFit="1" customWidth="1"/>
    <col min="13573" max="13573" width="20.6640625" bestFit="1" customWidth="1"/>
    <col min="13575" max="13575" width="18.6640625" customWidth="1"/>
    <col min="13576" max="13576" width="22.6640625" customWidth="1"/>
    <col min="13577" max="13577" width="13.5" bestFit="1" customWidth="1"/>
    <col min="13825" max="13825" width="38" customWidth="1"/>
    <col min="13826" max="13826" width="12.5" bestFit="1" customWidth="1"/>
    <col min="13827" max="13827" width="18" customWidth="1"/>
    <col min="13828" max="13828" width="13.1640625" bestFit="1" customWidth="1"/>
    <col min="13829" max="13829" width="20.6640625" bestFit="1" customWidth="1"/>
    <col min="13831" max="13831" width="18.6640625" customWidth="1"/>
    <col min="13832" max="13832" width="22.6640625" customWidth="1"/>
    <col min="13833" max="13833" width="13.5" bestFit="1" customWidth="1"/>
    <col min="14081" max="14081" width="38" customWidth="1"/>
    <col min="14082" max="14082" width="12.5" bestFit="1" customWidth="1"/>
    <col min="14083" max="14083" width="18" customWidth="1"/>
    <col min="14084" max="14084" width="13.1640625" bestFit="1" customWidth="1"/>
    <col min="14085" max="14085" width="20.6640625" bestFit="1" customWidth="1"/>
    <col min="14087" max="14087" width="18.6640625" customWidth="1"/>
    <col min="14088" max="14088" width="22.6640625" customWidth="1"/>
    <col min="14089" max="14089" width="13.5" bestFit="1" customWidth="1"/>
    <col min="14337" max="14337" width="38" customWidth="1"/>
    <col min="14338" max="14338" width="12.5" bestFit="1" customWidth="1"/>
    <col min="14339" max="14339" width="18" customWidth="1"/>
    <col min="14340" max="14340" width="13.1640625" bestFit="1" customWidth="1"/>
    <col min="14341" max="14341" width="20.6640625" bestFit="1" customWidth="1"/>
    <col min="14343" max="14343" width="18.6640625" customWidth="1"/>
    <col min="14344" max="14344" width="22.6640625" customWidth="1"/>
    <col min="14345" max="14345" width="13.5" bestFit="1" customWidth="1"/>
    <col min="14593" max="14593" width="38" customWidth="1"/>
    <col min="14594" max="14594" width="12.5" bestFit="1" customWidth="1"/>
    <col min="14595" max="14595" width="18" customWidth="1"/>
    <col min="14596" max="14596" width="13.1640625" bestFit="1" customWidth="1"/>
    <col min="14597" max="14597" width="20.6640625" bestFit="1" customWidth="1"/>
    <col min="14599" max="14599" width="18.6640625" customWidth="1"/>
    <col min="14600" max="14600" width="22.6640625" customWidth="1"/>
    <col min="14601" max="14601" width="13.5" bestFit="1" customWidth="1"/>
    <col min="14849" max="14849" width="38" customWidth="1"/>
    <col min="14850" max="14850" width="12.5" bestFit="1" customWidth="1"/>
    <col min="14851" max="14851" width="18" customWidth="1"/>
    <col min="14852" max="14852" width="13.1640625" bestFit="1" customWidth="1"/>
    <col min="14853" max="14853" width="20.6640625" bestFit="1" customWidth="1"/>
    <col min="14855" max="14855" width="18.6640625" customWidth="1"/>
    <col min="14856" max="14856" width="22.6640625" customWidth="1"/>
    <col min="14857" max="14857" width="13.5" bestFit="1" customWidth="1"/>
    <col min="15105" max="15105" width="38" customWidth="1"/>
    <col min="15106" max="15106" width="12.5" bestFit="1" customWidth="1"/>
    <col min="15107" max="15107" width="18" customWidth="1"/>
    <col min="15108" max="15108" width="13.1640625" bestFit="1" customWidth="1"/>
    <col min="15109" max="15109" width="20.6640625" bestFit="1" customWidth="1"/>
    <col min="15111" max="15111" width="18.6640625" customWidth="1"/>
    <col min="15112" max="15112" width="22.6640625" customWidth="1"/>
    <col min="15113" max="15113" width="13.5" bestFit="1" customWidth="1"/>
    <col min="15361" max="15361" width="38" customWidth="1"/>
    <col min="15362" max="15362" width="12.5" bestFit="1" customWidth="1"/>
    <col min="15363" max="15363" width="18" customWidth="1"/>
    <col min="15364" max="15364" width="13.1640625" bestFit="1" customWidth="1"/>
    <col min="15365" max="15365" width="20.6640625" bestFit="1" customWidth="1"/>
    <col min="15367" max="15367" width="18.6640625" customWidth="1"/>
    <col min="15368" max="15368" width="22.6640625" customWidth="1"/>
    <col min="15369" max="15369" width="13.5" bestFit="1" customWidth="1"/>
    <col min="15617" max="15617" width="38" customWidth="1"/>
    <col min="15618" max="15618" width="12.5" bestFit="1" customWidth="1"/>
    <col min="15619" max="15619" width="18" customWidth="1"/>
    <col min="15620" max="15620" width="13.1640625" bestFit="1" customWidth="1"/>
    <col min="15621" max="15621" width="20.6640625" bestFit="1" customWidth="1"/>
    <col min="15623" max="15623" width="18.6640625" customWidth="1"/>
    <col min="15624" max="15624" width="22.6640625" customWidth="1"/>
    <col min="15625" max="15625" width="13.5" bestFit="1" customWidth="1"/>
    <col min="15873" max="15873" width="38" customWidth="1"/>
    <col min="15874" max="15874" width="12.5" bestFit="1" customWidth="1"/>
    <col min="15875" max="15875" width="18" customWidth="1"/>
    <col min="15876" max="15876" width="13.1640625" bestFit="1" customWidth="1"/>
    <col min="15877" max="15877" width="20.6640625" bestFit="1" customWidth="1"/>
    <col min="15879" max="15879" width="18.6640625" customWidth="1"/>
    <col min="15880" max="15880" width="22.6640625" customWidth="1"/>
    <col min="15881" max="15881" width="13.5" bestFit="1" customWidth="1"/>
    <col min="16129" max="16129" width="38" customWidth="1"/>
    <col min="16130" max="16130" width="12.5" bestFit="1" customWidth="1"/>
    <col min="16131" max="16131" width="18" customWidth="1"/>
    <col min="16132" max="16132" width="13.1640625" bestFit="1" customWidth="1"/>
    <col min="16133" max="16133" width="20.6640625" bestFit="1" customWidth="1"/>
    <col min="16135" max="16135" width="18.6640625" customWidth="1"/>
    <col min="16136" max="16136" width="22.6640625" customWidth="1"/>
    <col min="16137" max="16137" width="13.5" bestFit="1" customWidth="1"/>
  </cols>
  <sheetData>
    <row r="1" spans="1:10" ht="18.75" x14ac:dyDescent="0.25">
      <c r="A1" s="48" t="s">
        <v>0</v>
      </c>
      <c r="B1" s="48"/>
      <c r="C1" s="48"/>
      <c r="D1" s="48"/>
      <c r="E1" s="48"/>
    </row>
    <row r="3" spans="1:10" ht="15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10" x14ac:dyDescent="0.2">
      <c r="A4" s="45" t="s">
        <v>6</v>
      </c>
      <c r="B4" s="45"/>
      <c r="C4" s="45"/>
      <c r="D4" s="45"/>
      <c r="E4" s="45"/>
    </row>
    <row r="5" spans="1:10" ht="17" customHeight="1" x14ac:dyDescent="0.2">
      <c r="A5" s="49" t="s">
        <v>7</v>
      </c>
      <c r="B5" s="50"/>
      <c r="C5" s="50"/>
      <c r="D5" s="50"/>
      <c r="E5" s="51"/>
    </row>
    <row r="6" spans="1:10" ht="53" customHeight="1" x14ac:dyDescent="0.2">
      <c r="A6" s="2" t="s">
        <v>8</v>
      </c>
      <c r="B6" s="3" t="s">
        <v>9</v>
      </c>
      <c r="C6" s="3">
        <v>3000</v>
      </c>
      <c r="D6" s="4">
        <f>'[1]ESTUDIO DE MERCADO PAQUETES '!O23</f>
        <v>186428</v>
      </c>
      <c r="E6" s="4">
        <f>ROUND(C6*D6,0)</f>
        <v>559284000</v>
      </c>
    </row>
    <row r="7" spans="1:10" ht="44" customHeight="1" x14ac:dyDescent="0.2">
      <c r="A7" s="2" t="s">
        <v>10</v>
      </c>
      <c r="B7" s="3" t="s">
        <v>9</v>
      </c>
      <c r="C7" s="3">
        <f>C6</f>
        <v>3000</v>
      </c>
      <c r="D7" s="58">
        <v>15707</v>
      </c>
      <c r="E7" s="58">
        <f>ROUND(C7*D7,0)</f>
        <v>47121000</v>
      </c>
      <c r="G7" s="5"/>
      <c r="H7" s="5"/>
      <c r="I7" s="6"/>
    </row>
    <row r="8" spans="1:10" ht="54" customHeight="1" x14ac:dyDescent="0.2">
      <c r="A8" s="2" t="s">
        <v>11</v>
      </c>
      <c r="B8" s="3" t="s">
        <v>9</v>
      </c>
      <c r="C8" s="3">
        <f>C6</f>
        <v>3000</v>
      </c>
      <c r="D8" s="4">
        <f>'[1]ESTUDIO DE MERCADO EMPAQUE'!J5</f>
        <v>2418</v>
      </c>
      <c r="E8" s="4">
        <f>ROUND(C8*D8,0)</f>
        <v>7254000</v>
      </c>
      <c r="G8" s="5"/>
      <c r="H8" s="5"/>
      <c r="I8" s="6"/>
    </row>
    <row r="9" spans="1:10" ht="29" customHeight="1" x14ac:dyDescent="0.2">
      <c r="A9" s="7" t="s">
        <v>12</v>
      </c>
      <c r="B9" s="7" t="s">
        <v>13</v>
      </c>
      <c r="C9" s="7" t="s">
        <v>13</v>
      </c>
      <c r="D9" s="7" t="s">
        <v>13</v>
      </c>
      <c r="E9" s="8">
        <f>SUM(E6:E8)</f>
        <v>613659000</v>
      </c>
      <c r="G9" s="5"/>
      <c r="H9" s="5"/>
      <c r="I9" s="9"/>
      <c r="J9" s="6"/>
    </row>
    <row r="10" spans="1:10" ht="29" customHeight="1" x14ac:dyDescent="0.2">
      <c r="A10" s="52" t="s">
        <v>14</v>
      </c>
      <c r="B10" s="53"/>
      <c r="C10" s="53"/>
      <c r="D10" s="53"/>
      <c r="E10" s="54"/>
      <c r="H10" s="10"/>
      <c r="I10" s="6"/>
    </row>
    <row r="11" spans="1:10" ht="34" x14ac:dyDescent="0.2">
      <c r="A11" s="2" t="s">
        <v>15</v>
      </c>
      <c r="B11" s="3" t="s">
        <v>16</v>
      </c>
      <c r="C11" s="3">
        <v>1</v>
      </c>
      <c r="D11" s="4">
        <f>68000000*3</f>
        <v>204000000</v>
      </c>
      <c r="E11" s="4">
        <f>ROUND(D11*C11,0)</f>
        <v>204000000</v>
      </c>
      <c r="G11" s="18"/>
      <c r="H11" s="5"/>
      <c r="I11" s="12"/>
    </row>
    <row r="12" spans="1:10" ht="87" customHeight="1" x14ac:dyDescent="0.2">
      <c r="A12" s="42" t="s">
        <v>40</v>
      </c>
      <c r="B12" s="43" t="s">
        <v>16</v>
      </c>
      <c r="C12" s="43">
        <v>1</v>
      </c>
      <c r="D12" s="44">
        <f>8000000*3</f>
        <v>24000000</v>
      </c>
      <c r="E12" s="44">
        <f>ROUND(D12*C12,0)</f>
        <v>24000000</v>
      </c>
      <c r="G12" s="11"/>
    </row>
    <row r="13" spans="1:10" ht="34" x14ac:dyDescent="0.2">
      <c r="A13" s="2" t="s">
        <v>17</v>
      </c>
      <c r="B13" s="3" t="s">
        <v>18</v>
      </c>
      <c r="C13" s="3" t="s">
        <v>32</v>
      </c>
      <c r="D13" s="13">
        <f>4000000+(4000000*5.1%)</f>
        <v>4204000</v>
      </c>
      <c r="E13" s="13">
        <f>D13*3</f>
        <v>12612000</v>
      </c>
      <c r="G13" s="14"/>
    </row>
    <row r="14" spans="1:10" ht="15" x14ac:dyDescent="0.2">
      <c r="A14" s="42" t="s">
        <v>19</v>
      </c>
      <c r="B14" s="43" t="s">
        <v>18</v>
      </c>
      <c r="C14" s="43" t="s">
        <v>33</v>
      </c>
      <c r="D14" s="44">
        <v>3427077</v>
      </c>
      <c r="E14" s="44">
        <f>ROUND(D14*5*3,0)</f>
        <v>51406155</v>
      </c>
      <c r="G14" s="11"/>
    </row>
    <row r="15" spans="1:10" ht="15" x14ac:dyDescent="0.2">
      <c r="A15" s="42" t="s">
        <v>20</v>
      </c>
      <c r="B15" s="43" t="s">
        <v>18</v>
      </c>
      <c r="C15" s="43" t="s">
        <v>41</v>
      </c>
      <c r="D15" s="44">
        <v>4019276</v>
      </c>
      <c r="E15" s="44">
        <f>ROUND(D15*2*3,0)</f>
        <v>24115656</v>
      </c>
      <c r="G15" s="11"/>
    </row>
    <row r="16" spans="1:10" ht="34.25" customHeight="1" x14ac:dyDescent="0.2">
      <c r="A16" s="15" t="s">
        <v>21</v>
      </c>
      <c r="B16" s="15" t="s">
        <v>13</v>
      </c>
      <c r="C16" s="16" t="s">
        <v>13</v>
      </c>
      <c r="D16" s="16" t="s">
        <v>13</v>
      </c>
      <c r="E16" s="17">
        <f>ROUND(SUM(E11:E15),0)</f>
        <v>316133811</v>
      </c>
      <c r="G16" s="14"/>
    </row>
    <row r="17" spans="1:11" x14ac:dyDescent="0.2">
      <c r="A17" s="55" t="s">
        <v>22</v>
      </c>
      <c r="B17" s="56"/>
      <c r="C17" s="56"/>
      <c r="D17" s="56"/>
      <c r="E17" s="57"/>
      <c r="G17" s="11"/>
    </row>
    <row r="18" spans="1:11" ht="33" customHeight="1" x14ac:dyDescent="0.2">
      <c r="A18" s="2" t="s">
        <v>23</v>
      </c>
      <c r="B18" s="3" t="s">
        <v>16</v>
      </c>
      <c r="C18" s="3">
        <v>1</v>
      </c>
      <c r="D18" s="4">
        <f>14000000*3</f>
        <v>42000000</v>
      </c>
      <c r="E18" s="4">
        <f>D18</f>
        <v>42000000</v>
      </c>
      <c r="G18" s="18"/>
    </row>
    <row r="19" spans="1:11" ht="32" customHeight="1" x14ac:dyDescent="0.2">
      <c r="A19" s="19" t="s">
        <v>24</v>
      </c>
      <c r="B19" s="20"/>
      <c r="C19" s="21"/>
      <c r="D19" s="21"/>
      <c r="E19" s="22">
        <f t="shared" ref="E19" si="0">E18</f>
        <v>42000000</v>
      </c>
      <c r="G19" s="23"/>
    </row>
    <row r="20" spans="1:11" ht="27" customHeight="1" x14ac:dyDescent="0.2">
      <c r="A20" s="24" t="s">
        <v>25</v>
      </c>
      <c r="B20" s="24" t="s">
        <v>13</v>
      </c>
      <c r="C20" s="25" t="s">
        <v>13</v>
      </c>
      <c r="D20" s="25" t="s">
        <v>13</v>
      </c>
      <c r="E20" s="26">
        <f>E9+E16+E19</f>
        <v>971792811</v>
      </c>
      <c r="G20" s="27"/>
    </row>
    <row r="21" spans="1:11" ht="15" x14ac:dyDescent="0.2">
      <c r="A21" s="45" t="s">
        <v>26</v>
      </c>
      <c r="B21" s="45"/>
      <c r="C21" s="45"/>
      <c r="D21" s="45"/>
      <c r="E21" s="45"/>
      <c r="G21" s="27"/>
    </row>
    <row r="22" spans="1:11" ht="15" x14ac:dyDescent="0.2">
      <c r="A22" s="2" t="s">
        <v>35</v>
      </c>
      <c r="B22" s="28"/>
      <c r="C22" s="28"/>
      <c r="D22" s="28"/>
      <c r="E22" s="28"/>
      <c r="G22" s="23"/>
    </row>
    <row r="23" spans="1:11" ht="30" x14ac:dyDescent="0.2">
      <c r="A23" s="29" t="s">
        <v>36</v>
      </c>
      <c r="B23" s="30" t="s">
        <v>18</v>
      </c>
      <c r="C23" s="30" t="s">
        <v>34</v>
      </c>
      <c r="D23" s="31">
        <f>3000000+(3000000*5.1%)</f>
        <v>3153000</v>
      </c>
      <c r="E23" s="32">
        <f>D23*3</f>
        <v>9459000</v>
      </c>
      <c r="G23" s="27"/>
      <c r="H23" s="6"/>
    </row>
    <row r="24" spans="1:11" ht="17" x14ac:dyDescent="0.2">
      <c r="A24" s="29" t="s">
        <v>37</v>
      </c>
      <c r="B24" s="30" t="s">
        <v>16</v>
      </c>
      <c r="C24" s="30" t="s">
        <v>16</v>
      </c>
      <c r="D24" s="31">
        <v>55000000</v>
      </c>
      <c r="E24" s="32">
        <f>D24</f>
        <v>55000000</v>
      </c>
      <c r="G24" s="18"/>
      <c r="H24" s="33"/>
    </row>
    <row r="25" spans="1:11" ht="15" x14ac:dyDescent="0.2">
      <c r="A25" s="24" t="s">
        <v>27</v>
      </c>
      <c r="B25" s="24" t="s">
        <v>13</v>
      </c>
      <c r="C25" s="25" t="s">
        <v>13</v>
      </c>
      <c r="D25" s="25" t="s">
        <v>13</v>
      </c>
      <c r="E25" s="26">
        <f t="shared" ref="E25" si="1">E23+E24</f>
        <v>64459000</v>
      </c>
      <c r="H25" s="6"/>
    </row>
    <row r="26" spans="1:11" ht="15" x14ac:dyDescent="0.2">
      <c r="A26" s="45" t="s">
        <v>28</v>
      </c>
      <c r="B26" s="45"/>
      <c r="C26" s="45"/>
      <c r="D26" s="45"/>
      <c r="E26" s="45"/>
      <c r="H26" s="6"/>
      <c r="I26" s="12"/>
    </row>
    <row r="27" spans="1:11" ht="15" x14ac:dyDescent="0.2">
      <c r="A27" s="2" t="s">
        <v>38</v>
      </c>
      <c r="B27" s="46" t="s">
        <v>29</v>
      </c>
      <c r="C27" s="46"/>
      <c r="D27" s="46"/>
      <c r="E27" s="4">
        <v>0</v>
      </c>
    </row>
    <row r="28" spans="1:11" ht="15" x14ac:dyDescent="0.2">
      <c r="A28" s="2" t="s">
        <v>39</v>
      </c>
      <c r="B28" s="46" t="s">
        <v>29</v>
      </c>
      <c r="C28" s="46"/>
      <c r="D28" s="46"/>
      <c r="E28" s="4">
        <v>0</v>
      </c>
      <c r="J28" s="6"/>
      <c r="K28" s="34"/>
    </row>
    <row r="29" spans="1:11" ht="15" x14ac:dyDescent="0.2">
      <c r="A29" s="35" t="s">
        <v>30</v>
      </c>
      <c r="B29" s="35" t="s">
        <v>13</v>
      </c>
      <c r="C29" s="36" t="s">
        <v>13</v>
      </c>
      <c r="D29" s="36" t="s">
        <v>13</v>
      </c>
      <c r="E29" s="37">
        <f t="shared" ref="E29" si="2">E28</f>
        <v>0</v>
      </c>
    </row>
    <row r="30" spans="1:11" ht="21" customHeight="1" x14ac:dyDescent="0.2">
      <c r="A30" s="47" t="s">
        <v>31</v>
      </c>
      <c r="B30" s="47"/>
      <c r="C30" s="47"/>
      <c r="D30" s="47"/>
      <c r="E30" s="38">
        <f t="shared" ref="E30" si="3">ROUND((E20+E25+E29),0)</f>
        <v>1036251811</v>
      </c>
      <c r="G30" s="9">
        <v>1036251811</v>
      </c>
      <c r="H30" s="6">
        <f>G30-E30</f>
        <v>0</v>
      </c>
      <c r="I30" s="39"/>
      <c r="J30" s="39"/>
    </row>
    <row r="31" spans="1:11" x14ac:dyDescent="0.2">
      <c r="G31" s="40"/>
      <c r="H31" s="34"/>
    </row>
    <row r="32" spans="1:11" x14ac:dyDescent="0.2">
      <c r="G32" s="40"/>
      <c r="H32" s="34"/>
      <c r="I32" s="40"/>
      <c r="J32" s="12"/>
      <c r="K32" s="6"/>
    </row>
    <row r="33" spans="5:10" x14ac:dyDescent="0.2">
      <c r="E33" s="41"/>
    </row>
    <row r="34" spans="5:10" x14ac:dyDescent="0.2">
      <c r="H34" s="41"/>
    </row>
    <row r="35" spans="5:10" x14ac:dyDescent="0.2">
      <c r="H35" s="34"/>
    </row>
    <row r="36" spans="5:10" x14ac:dyDescent="0.2">
      <c r="E36" s="41"/>
      <c r="J36" s="12"/>
    </row>
    <row r="37" spans="5:10" x14ac:dyDescent="0.2">
      <c r="J37" s="12"/>
    </row>
    <row r="38" spans="5:10" x14ac:dyDescent="0.2">
      <c r="J38" s="12"/>
    </row>
  </sheetData>
  <mergeCells count="10">
    <mergeCell ref="A26:E26"/>
    <mergeCell ref="B27:D27"/>
    <mergeCell ref="B28:D28"/>
    <mergeCell ref="A30:D30"/>
    <mergeCell ref="A1:E1"/>
    <mergeCell ref="A4:E4"/>
    <mergeCell ref="A5:E5"/>
    <mergeCell ref="A10:E10"/>
    <mergeCell ref="A17:E17"/>
    <mergeCell ref="A21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AGOTAMIENTO RECURSO (2)</vt:lpstr>
      <vt:lpstr>'AGOTAMIENTO RECURSO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Arboleda</dc:creator>
  <cp:lastModifiedBy>Mateo Rua Correa</cp:lastModifiedBy>
  <dcterms:created xsi:type="dcterms:W3CDTF">2026-06-23T12:22:57Z</dcterms:created>
  <dcterms:modified xsi:type="dcterms:W3CDTF">2026-09-23T21:46:34Z</dcterms:modified>
</cp:coreProperties>
</file>