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ocuments\1. ALCALDIA-2026\12. PROCESO - DIAGNÓSTICO TÉCNICO ESPECIALIZADO DE ASECENSORES\"/>
    </mc:Choice>
  </mc:AlternateContent>
  <xr:revisionPtr revIDLastSave="0" documentId="13_ncr:1_{6D22CB8B-6243-488E-A721-2B84F2ABCB8A}" xr6:coauthVersionLast="47" xr6:coauthVersionMax="47" xr10:uidLastSave="{00000000-0000-0000-0000-000000000000}"/>
  <bookViews>
    <workbookView xWindow="-108" yWindow="-108" windowWidth="23256" windowHeight="13896" tabRatio="800" xr2:uid="{00000000-000D-0000-FFFF-FFFF00000000}"/>
  </bookViews>
  <sheets>
    <sheet name="Propues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1" i="2" l="1"/>
  <c r="N17" i="2"/>
  <c r="N25" i="2"/>
  <c r="N33" i="2"/>
  <c r="N9" i="2"/>
  <c r="M17" i="2"/>
  <c r="L25" i="2"/>
  <c r="M25" i="2" s="1"/>
  <c r="L33" i="2"/>
  <c r="M33" i="2" s="1"/>
  <c r="L17" i="2"/>
  <c r="M9" i="2"/>
  <c r="K41" i="2" l="1"/>
  <c r="L9" i="2"/>
  <c r="I9" i="2" l="1"/>
  <c r="J9" i="2" s="1"/>
  <c r="I33" i="2"/>
  <c r="J33" i="2" s="1"/>
  <c r="I25" i="2"/>
  <c r="J25" i="2" s="1"/>
  <c r="I17" i="2"/>
  <c r="J17" i="2" s="1"/>
  <c r="M41" i="2" l="1"/>
  <c r="L41" i="2"/>
  <c r="J41" i="2"/>
  <c r="I41" i="2"/>
  <c r="H41" i="2"/>
</calcChain>
</file>

<file path=xl/sharedStrings.xml><?xml version="1.0" encoding="utf-8"?>
<sst xmlns="http://schemas.openxmlformats.org/spreadsheetml/2006/main" count="85" uniqueCount="57">
  <si>
    <t>DESCRIPCIÓN</t>
  </si>
  <si>
    <t>2.</t>
  </si>
  <si>
    <t>3.</t>
  </si>
  <si>
    <t>4.</t>
  </si>
  <si>
    <t>ESPECIFICACIONES</t>
  </si>
  <si>
    <t>Marca</t>
  </si>
  <si>
    <t>PAANTEC-FUJI</t>
  </si>
  <si>
    <t>Modelo</t>
  </si>
  <si>
    <t>ESTANDAR</t>
  </si>
  <si>
    <t>Velocidad</t>
  </si>
  <si>
    <t>1,0m/s</t>
  </si>
  <si>
    <t>Capacidad de Operación</t>
  </si>
  <si>
    <t>08 personas (630 kg)</t>
  </si>
  <si>
    <t>Número de Paradas</t>
  </si>
  <si>
    <t>Número de Entradas</t>
  </si>
  <si>
    <t>Recorrido Aproximado sobre Recorrido Mínimo</t>
  </si>
  <si>
    <t>18 m.</t>
  </si>
  <si>
    <t>Pozo</t>
  </si>
  <si>
    <t>2000 mm ancho por 2100 mm fondo</t>
  </si>
  <si>
    <t>SCHINDLER</t>
  </si>
  <si>
    <t>1.0 m/s</t>
  </si>
  <si>
    <t>10 personas (750 kg)</t>
  </si>
  <si>
    <t>1, embarque simple</t>
  </si>
  <si>
    <t>7,8 m.</t>
  </si>
  <si>
    <t>2.0 m X 1.73 m</t>
  </si>
  <si>
    <t>CHINDLER ANDINO</t>
  </si>
  <si>
    <t>3300 New edition</t>
  </si>
  <si>
    <t>360 kg-8 personas</t>
  </si>
  <si>
    <t>6.76 m</t>
  </si>
  <si>
    <t>1.80m x 1.80m</t>
  </si>
  <si>
    <t>TVC</t>
  </si>
  <si>
    <t>Eléctrica tipo Hidráulico</t>
  </si>
  <si>
    <t>0.50 m/s</t>
  </si>
  <si>
    <t>320 Kg</t>
  </si>
  <si>
    <t>3400 mm</t>
  </si>
  <si>
    <t>1700mmX1700mm</t>
  </si>
  <si>
    <t>ITEM</t>
  </si>
  <si>
    <t>SEDES</t>
  </si>
  <si>
    <t>TOTAL, OFERTA COMERCIAL</t>
  </si>
  <si>
    <t>ACTIVIDADES MÍNIMAS</t>
  </si>
  <si>
    <t xml:space="preserve">CANTIDAD </t>
  </si>
  <si>
    <t xml:space="preserve">VALOR UNITARIO </t>
  </si>
  <si>
    <t>IVA %</t>
  </si>
  <si>
    <t>VALOR TOTAL CON GRAVÁMENES E IVA INCLUIDO</t>
  </si>
  <si>
    <t xml:space="preserve">ASCENSOR CENTRO VIDA KENEDY </t>
  </si>
  <si>
    <t>ASCENSOR ESMESON DE LOS BUCAROS</t>
  </si>
  <si>
    <t>ASCENSORES  CASA BÚHO</t>
  </si>
  <si>
    <t>PLATAFORMA DISCAPACITADOS                       CENTRO VIDA AÑOS MARAVILLOSOS</t>
  </si>
  <si>
    <t xml:space="preserve">DIAGNÓSTICO TÉCNICO ESPECIALIZADO </t>
  </si>
  <si>
    <r>
      <rPr>
        <sz val="9"/>
        <color rgb="FF000000"/>
        <rFont val="Arial"/>
        <family val="2"/>
      </rPr>
      <t xml:space="preserve">El informe deberá contar como mínimo las siguientes actividades técnicas, sin perjuicio de aquellas adicionales que considere necesarias para la correcta elaboración del diagnóstico y la emisión de los conceptos técnicos requeridos:
</t>
    </r>
    <r>
      <rPr>
        <b/>
        <sz val="9"/>
        <color rgb="FF000000"/>
        <rFont val="Arial"/>
        <family val="2"/>
      </rPr>
      <t>1.</t>
    </r>
    <r>
      <rPr>
        <sz val="9"/>
        <color rgb="FF000000"/>
        <rFont val="Arial"/>
        <family val="2"/>
      </rPr>
      <t xml:space="preserve">	Inspección técnica integral de los cuatro (4) equipos.
</t>
    </r>
    <r>
      <rPr>
        <b/>
        <sz val="9"/>
        <color rgb="FF000000"/>
        <rFont val="Arial"/>
        <family val="2"/>
      </rPr>
      <t>2.</t>
    </r>
    <r>
      <rPr>
        <sz val="9"/>
        <color rgb="FF000000"/>
        <rFont val="Arial"/>
        <family val="2"/>
      </rPr>
      <t xml:space="preserve">	Evaluación mecánica, eléctrica, electrónica y estructural.
</t>
    </r>
    <r>
      <rPr>
        <b/>
        <sz val="9"/>
        <color rgb="FF000000"/>
        <rFont val="Arial"/>
        <family val="2"/>
      </rPr>
      <t>3.</t>
    </r>
    <r>
      <rPr>
        <sz val="9"/>
        <color rgb="FF000000"/>
        <rFont val="Arial"/>
        <family val="2"/>
      </rPr>
      <t xml:space="preserve">	Verificación de sistemas de seguridad y emergencia.
</t>
    </r>
    <r>
      <rPr>
        <b/>
        <sz val="9"/>
        <color rgb="FF000000"/>
        <rFont val="Arial"/>
        <family val="2"/>
      </rPr>
      <t>4.</t>
    </r>
    <r>
      <rPr>
        <sz val="9"/>
        <color rgb="FF000000"/>
        <rFont val="Arial"/>
        <family val="2"/>
      </rPr>
      <t xml:space="preserve">	Inventario de componentes instalados.
</t>
    </r>
    <r>
      <rPr>
        <b/>
        <sz val="9"/>
        <color rgb="FF000000"/>
        <rFont val="Arial"/>
        <family val="2"/>
      </rPr>
      <t>5.</t>
    </r>
    <r>
      <rPr>
        <sz val="9"/>
        <color rgb="FF000000"/>
        <rFont val="Arial"/>
        <family val="2"/>
      </rPr>
      <t xml:space="preserve">	Identificación de componentes dañados, faltantes u obsoletos.
</t>
    </r>
    <r>
      <rPr>
        <b/>
        <sz val="9"/>
        <color rgb="FF000000"/>
        <rFont val="Arial"/>
        <family val="2"/>
      </rPr>
      <t>6.</t>
    </r>
    <r>
      <rPr>
        <sz val="9"/>
        <color rgb="FF000000"/>
        <rFont val="Arial"/>
        <family val="2"/>
      </rPr>
      <t xml:space="preserve">	Verificación de disponibilidad de repuestos.
</t>
    </r>
    <r>
      <rPr>
        <b/>
        <sz val="9"/>
        <color rgb="FF000000"/>
        <rFont val="Arial"/>
        <family val="2"/>
      </rPr>
      <t>7.</t>
    </r>
    <r>
      <rPr>
        <sz val="9"/>
        <color rgb="FF000000"/>
        <rFont val="Arial"/>
        <family val="2"/>
      </rPr>
      <t xml:space="preserve">	Determinación del estado operativo de cada equipo.
</t>
    </r>
    <r>
      <rPr>
        <b/>
        <sz val="9"/>
        <color rgb="FF000000"/>
        <rFont val="Arial"/>
        <family val="2"/>
      </rPr>
      <t>8.</t>
    </r>
    <r>
      <rPr>
        <sz val="9"/>
        <color rgb="FF000000"/>
        <rFont val="Arial"/>
        <family val="2"/>
      </rPr>
      <t xml:space="preserve">	Registro fotográfico detallado.
</t>
    </r>
    <r>
      <rPr>
        <b/>
        <sz val="9"/>
        <color rgb="FF000000"/>
        <rFont val="Arial"/>
        <family val="2"/>
      </rPr>
      <t>9.</t>
    </r>
    <r>
      <rPr>
        <sz val="9"/>
        <color rgb="FF000000"/>
        <rFont val="Arial"/>
        <family val="2"/>
      </rPr>
      <t xml:space="preserve">	Identificación y evaluación de riesgos operacionales y de seguridad.
</t>
    </r>
    <r>
      <rPr>
        <b/>
        <sz val="9"/>
        <color rgb="FF000000"/>
        <rFont val="Arial"/>
        <family val="2"/>
      </rPr>
      <t>10.</t>
    </r>
    <r>
      <rPr>
        <sz val="9"/>
        <color rgb="FF000000"/>
        <rFont val="Arial"/>
        <family val="2"/>
      </rPr>
      <t xml:space="preserve">	Elaboración de diagnóstico individual por cada equipo.
</t>
    </r>
    <r>
      <rPr>
        <b/>
        <sz val="9"/>
        <color rgb="FF000000"/>
        <rFont val="Arial"/>
        <family val="2"/>
      </rPr>
      <t>11.</t>
    </r>
    <r>
      <rPr>
        <sz val="9"/>
        <color rgb="FF000000"/>
        <rFont val="Arial"/>
        <family val="2"/>
      </rPr>
      <t xml:space="preserve">	Estimación de costos requeridos para recuperación.
</t>
    </r>
    <r>
      <rPr>
        <b/>
        <sz val="9"/>
        <color rgb="FF000000"/>
        <rFont val="Arial"/>
        <family val="2"/>
      </rPr>
      <t>12.</t>
    </r>
    <r>
      <rPr>
        <sz val="9"/>
        <color rgb="FF000000"/>
        <rFont val="Arial"/>
        <family val="2"/>
      </rPr>
      <t xml:space="preserve">	Estimación de costos requeridos para modernización.
</t>
    </r>
    <r>
      <rPr>
        <b/>
        <sz val="9"/>
        <color rgb="FF000000"/>
        <rFont val="Arial"/>
        <family val="2"/>
      </rPr>
      <t>13.</t>
    </r>
    <r>
      <rPr>
        <sz val="9"/>
        <color rgb="FF000000"/>
        <rFont val="Arial"/>
        <family val="2"/>
      </rPr>
      <t xml:space="preserve">	Estimación de costos requeridos para reposición mediante equipo nuevo.
</t>
    </r>
    <r>
      <rPr>
        <b/>
        <sz val="9"/>
        <color rgb="FF000000"/>
        <rFont val="Arial"/>
        <family val="2"/>
      </rPr>
      <t>14.</t>
    </r>
    <r>
      <rPr>
        <sz val="9"/>
        <color rgb="FF000000"/>
        <rFont val="Arial"/>
        <family val="2"/>
      </rPr>
      <t xml:space="preserve">	Elaboración de análisis comparativo de alternativas.
</t>
    </r>
    <r>
      <rPr>
        <b/>
        <sz val="9"/>
        <color rgb="FF000000"/>
        <rFont val="Arial"/>
        <family val="2"/>
      </rPr>
      <t>15.</t>
    </r>
    <r>
      <rPr>
        <sz val="9"/>
        <color rgb="FF000000"/>
        <rFont val="Arial"/>
        <family val="2"/>
      </rPr>
      <t xml:space="preserve">	Presentación de informe técnico final.
</t>
    </r>
    <r>
      <rPr>
        <b/>
        <sz val="9"/>
        <color rgb="FF000000"/>
        <rFont val="Arial"/>
        <family val="2"/>
      </rPr>
      <t xml:space="preserve">
A. ANÁLISIS DE VIABILIDAD TÉCNICA Y ECONÓMICA
ALTERNATIVA 1. RECUPERACIÓN
</t>
    </r>
    <r>
      <rPr>
        <sz val="9"/>
        <color rgb="FF000000"/>
        <rFont val="Arial"/>
        <family val="2"/>
      </rPr>
      <t xml:space="preserve">Cuando técnicamente sea viable restablecer las condiciones de funcionamiento del equipo mediante reparaciones o sustitución de componentes específicos, el contratista deberá presentar como mínimo:
•	Actividades requeridas.
•	Repuestos requeridos.
•	Tiempo estimado de intervención.
•	Valor estimado de recuperación.
•	Vida útil esperada posterior a la intervención.
</t>
    </r>
    <r>
      <rPr>
        <b/>
        <sz val="9"/>
        <color rgb="FF000000"/>
        <rFont val="Arial"/>
        <family val="2"/>
      </rPr>
      <t xml:space="preserve">ALTERNATIVA 2. MODERNIZACIÓN
</t>
    </r>
    <r>
      <rPr>
        <sz val="9"/>
        <color rgb="FF000000"/>
        <rFont val="Arial"/>
        <family val="2"/>
      </rPr>
      <t>Cuando se determine que el equipo puede preservarse mediante la actualización o sustitución de componentes críticos que permitan mejorar su desempeño, seguridad y confiabilidad, el contratista deberá presentar como mínimo: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•	Componentes a reemplazar.
•	Componentes a conservar.
•	Mejoras tecnológicas propuestas.
•	Valor estimado.
•	Vida útil proyectada.
</t>
    </r>
    <r>
      <rPr>
        <b/>
        <sz val="9"/>
        <color rgb="FF000000"/>
        <rFont val="Arial"/>
        <family val="2"/>
      </rPr>
      <t xml:space="preserve">ALTERNATIVA 3. REPOSICIÓN MEDIANTE EQUIPO NUEVO
</t>
    </r>
    <r>
      <rPr>
        <sz val="9"/>
        <color rgb="FF000000"/>
        <rFont val="Arial"/>
        <family val="2"/>
      </rPr>
      <t xml:space="preserve">Cuando las condiciones encontradas indiquen que la sustitución total del equipo constituye una alternativa viable para la entidad, el contratista deberá presentar un análisis preliminar que incluya como mínimo:
•	Características técnicas recomendadas.
•	Requerimientos de instalación.
•	Valor estimado de suministro e instalación.
•	Tiempo estimado de ejecución.
•	Vida útil proyectada.
</t>
    </r>
    <r>
      <rPr>
        <b/>
        <sz val="9"/>
        <color rgb="FF000000"/>
        <rFont val="Arial"/>
        <family val="2"/>
      </rPr>
      <t xml:space="preserve">B. CONCEPTO DE RECUPERABILIDAD
</t>
    </r>
    <r>
      <rPr>
        <sz val="9"/>
        <color rgb="FF000000"/>
        <rFont val="Arial"/>
        <family val="2"/>
      </rPr>
      <t>Como resultado del proceso de diagnóstico, el contratista deberá emitir un concepto técnico individual para cada uno de los equipos inspeccionados, sustentado en criterios técnicos, operativos, económicos y normativos. 
Para cada equipo se deberá establecer una de las siguientes condiciones:
•	Es recuperable.
•	Es recuperable mediante modernización.
•	No es recuperable.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>Cuando se concluya que un equipo no es recuperable o que su recuperación no resulta conveniente para la entidad, el contratista deberá presentar un informe técnico adicional que incluya como mínimo:
•	Justificación técnica detallada.
•	Análisis de obsolescencia.
•	Disponibilidad de repuestos.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>•	Evaluación de riesgos.
•	Comparativo entre recuperación y reposición.
•	Cotización o estudio de mercado de referencia para un equipo nuevo.
•	Recomendación técnica sobre la conveniencia de adquirir un nuevo equipo.</t>
    </r>
  </si>
  <si>
    <t>X</t>
  </si>
  <si>
    <t>COTIZACIÓN # 1                                                                                                                 OTIS ELEVATOR COMPANY</t>
  </si>
  <si>
    <t xml:space="preserve">PROMEDIO DE PRECIOS DIAGNOSTICO </t>
  </si>
  <si>
    <t xml:space="preserve">           ANÁLISIS DE PRECIOS DE MERCADO</t>
  </si>
  <si>
    <t xml:space="preserve">TOTAL , PRESUPUESTO OFICIAL </t>
  </si>
  <si>
    <t xml:space="preserve">VALOR TOTAL INCLUIDO GRAVAMENES </t>
  </si>
  <si>
    <t xml:space="preserve">COTIZACIÓN # 2                                                              ASOTECNICOS Y CIA. LIMITADA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</si>
</sst>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9C9C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left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left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44" fontId="6" fillId="5" borderId="1" xfId="1" applyFont="1" applyFill="1" applyBorder="1" applyAlignment="1">
      <alignment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 wrapText="1"/>
    </xf>
    <xf numFmtId="44" fontId="6" fillId="7" borderId="1" xfId="1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 wrapText="1"/>
    </xf>
    <xf numFmtId="44" fontId="7" fillId="5" borderId="1" xfId="0" applyNumberFormat="1" applyFont="1" applyFill="1" applyBorder="1" applyAlignment="1">
      <alignment vertical="center"/>
    </xf>
    <xf numFmtId="44" fontId="7" fillId="7" borderId="1" xfId="0" applyNumberFormat="1" applyFont="1" applyFill="1" applyBorder="1" applyAlignment="1">
      <alignment vertical="center"/>
    </xf>
    <xf numFmtId="3" fontId="0" fillId="0" borderId="0" xfId="0" applyNumberFormat="1"/>
    <xf numFmtId="44" fontId="10" fillId="5" borderId="11" xfId="1" applyFont="1" applyFill="1" applyBorder="1" applyAlignment="1">
      <alignment horizontal="center" vertical="center"/>
    </xf>
    <xf numFmtId="44" fontId="10" fillId="5" borderId="15" xfId="1" applyFont="1" applyFill="1" applyBorder="1" applyAlignment="1">
      <alignment horizontal="center" vertical="center"/>
    </xf>
    <xf numFmtId="44" fontId="10" fillId="5" borderId="12" xfId="1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4" fontId="10" fillId="7" borderId="11" xfId="1" applyFont="1" applyFill="1" applyBorder="1" applyAlignment="1">
      <alignment horizontal="center" vertical="center"/>
    </xf>
    <xf numFmtId="44" fontId="10" fillId="7" borderId="15" xfId="1" applyFont="1" applyFill="1" applyBorder="1" applyAlignment="1">
      <alignment horizontal="center" vertical="center"/>
    </xf>
    <xf numFmtId="44" fontId="10" fillId="7" borderId="12" xfId="1" applyFont="1" applyFill="1" applyBorder="1" applyAlignment="1">
      <alignment horizontal="center" vertical="center"/>
    </xf>
    <xf numFmtId="44" fontId="10" fillId="7" borderId="11" xfId="1" applyFont="1" applyFill="1" applyBorder="1" applyAlignment="1">
      <alignment horizontal="center" vertical="center" wrapText="1"/>
    </xf>
    <xf numFmtId="44" fontId="10" fillId="7" borderId="15" xfId="1" applyFont="1" applyFill="1" applyBorder="1" applyAlignment="1">
      <alignment horizontal="center" vertical="center" wrapText="1"/>
    </xf>
    <xf numFmtId="44" fontId="10" fillId="7" borderId="12" xfId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11" fillId="0" borderId="11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4" fontId="10" fillId="5" borderId="11" xfId="1" applyFont="1" applyFill="1" applyBorder="1" applyAlignment="1">
      <alignment horizontal="center" vertical="center" wrapText="1"/>
    </xf>
    <xf numFmtId="44" fontId="10" fillId="5" borderId="15" xfId="1" applyFont="1" applyFill="1" applyBorder="1" applyAlignment="1">
      <alignment horizontal="center" vertical="center" wrapText="1"/>
    </xf>
    <xf numFmtId="44" fontId="10" fillId="5" borderId="12" xfId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44" fontId="9" fillId="0" borderId="11" xfId="0" applyNumberFormat="1" applyFont="1" applyBorder="1" applyAlignment="1">
      <alignment horizontal="center"/>
    </xf>
    <xf numFmtId="44" fontId="9" fillId="0" borderId="12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355425</xdr:colOff>
      <xdr:row>1</xdr:row>
      <xdr:rowOff>50907</xdr:rowOff>
    </xdr:from>
    <xdr:to>
      <xdr:col>4</xdr:col>
      <xdr:colOff>1132480</xdr:colOff>
      <xdr:row>4</xdr:row>
      <xdr:rowOff>41563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581042-6FF8-4E78-B45B-A1482860311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9" r="-1" b="37863"/>
        <a:stretch/>
      </xdr:blipFill>
      <xdr:spPr bwMode="auto">
        <a:xfrm>
          <a:off x="5952661" y="244871"/>
          <a:ext cx="777055" cy="530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0FA9-C8A7-4BBF-A520-0540C66ABA85}">
  <dimension ref="B1:N57"/>
  <sheetViews>
    <sheetView showGridLines="0" tabSelected="1" topLeftCell="A18" zoomScale="55" zoomScaleNormal="55" workbookViewId="0">
      <selection activeCell="R34" sqref="R34"/>
    </sheetView>
  </sheetViews>
  <sheetFormatPr baseColWidth="10" defaultRowHeight="14.4" x14ac:dyDescent="0.3"/>
  <cols>
    <col min="1" max="1" width="13" customWidth="1"/>
    <col min="2" max="2" width="42.33203125" customWidth="1"/>
    <col min="3" max="3" width="6.44140625" customWidth="1"/>
    <col min="4" max="4" width="19.77734375" customWidth="1"/>
    <col min="5" max="5" width="29.44140625" customWidth="1"/>
    <col min="6" max="6" width="36" bestFit="1" customWidth="1"/>
    <col min="7" max="7" width="11.88671875" customWidth="1"/>
    <col min="8" max="8" width="21.6640625" customWidth="1"/>
    <col min="9" max="9" width="21.77734375" hidden="1" customWidth="1"/>
    <col min="10" max="11" width="21.77734375" customWidth="1"/>
    <col min="12" max="12" width="21.6640625" hidden="1" customWidth="1"/>
    <col min="13" max="13" width="21.6640625" customWidth="1"/>
    <col min="14" max="14" width="21.77734375" customWidth="1"/>
  </cols>
  <sheetData>
    <row r="1" spans="2:14" ht="15" thickBot="1" x14ac:dyDescent="0.35"/>
    <row r="2" spans="2:14" ht="14.4" customHeight="1" x14ac:dyDescent="0.3">
      <c r="B2" s="59" t="s">
        <v>53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2:14" ht="14.4" customHeight="1" x14ac:dyDescent="0.3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2:14" ht="14.4" customHeight="1" x14ac:dyDescent="0.3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</row>
    <row r="5" spans="2:14" ht="8.4" customHeight="1" thickBot="1" x14ac:dyDescent="0.35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7"/>
    </row>
    <row r="6" spans="2:14" ht="14.4" customHeight="1" x14ac:dyDescent="0.3">
      <c r="B6" s="86" t="s">
        <v>48</v>
      </c>
      <c r="C6" s="87"/>
      <c r="D6" s="87"/>
      <c r="E6" s="87"/>
      <c r="F6" s="87"/>
      <c r="G6" s="87"/>
      <c r="H6" s="80" t="s">
        <v>51</v>
      </c>
      <c r="I6" s="81"/>
      <c r="J6" s="82"/>
      <c r="K6" s="74" t="s">
        <v>56</v>
      </c>
      <c r="L6" s="75"/>
      <c r="M6" s="76"/>
      <c r="N6" s="57" t="s">
        <v>52</v>
      </c>
    </row>
    <row r="7" spans="2:14" ht="30" customHeight="1" thickBot="1" x14ac:dyDescent="0.35">
      <c r="B7" s="88"/>
      <c r="C7" s="89"/>
      <c r="D7" s="89"/>
      <c r="E7" s="89"/>
      <c r="F7" s="89"/>
      <c r="G7" s="89"/>
      <c r="H7" s="83"/>
      <c r="I7" s="84"/>
      <c r="J7" s="85"/>
      <c r="K7" s="77"/>
      <c r="L7" s="78"/>
      <c r="M7" s="79"/>
      <c r="N7" s="58"/>
    </row>
    <row r="8" spans="2:14" ht="39" customHeight="1" thickBot="1" x14ac:dyDescent="0.35">
      <c r="B8" s="3" t="s">
        <v>39</v>
      </c>
      <c r="C8" s="2" t="s">
        <v>36</v>
      </c>
      <c r="D8" s="2" t="s">
        <v>37</v>
      </c>
      <c r="E8" s="12" t="s">
        <v>0</v>
      </c>
      <c r="F8" s="13" t="s">
        <v>4</v>
      </c>
      <c r="G8" s="14" t="s">
        <v>40</v>
      </c>
      <c r="H8" s="15" t="s">
        <v>41</v>
      </c>
      <c r="I8" s="15" t="s">
        <v>42</v>
      </c>
      <c r="J8" s="16" t="s">
        <v>43</v>
      </c>
      <c r="K8" s="18" t="s">
        <v>41</v>
      </c>
      <c r="L8" s="18" t="s">
        <v>42</v>
      </c>
      <c r="M8" s="19" t="s">
        <v>43</v>
      </c>
      <c r="N8" s="21" t="s">
        <v>55</v>
      </c>
    </row>
    <row r="9" spans="2:14" ht="30" customHeight="1" x14ac:dyDescent="0.3">
      <c r="B9" s="31" t="s">
        <v>49</v>
      </c>
      <c r="C9" s="48">
        <v>1</v>
      </c>
      <c r="D9" s="54" t="s">
        <v>44</v>
      </c>
      <c r="E9" s="4" t="s">
        <v>5</v>
      </c>
      <c r="F9" s="5" t="s">
        <v>6</v>
      </c>
      <c r="G9" s="33">
        <v>1</v>
      </c>
      <c r="H9" s="25">
        <v>500000</v>
      </c>
      <c r="I9" s="25">
        <f>H9*19%</f>
        <v>95000</v>
      </c>
      <c r="J9" s="96">
        <f>H9+I9*G9</f>
        <v>595000</v>
      </c>
      <c r="K9" s="68">
        <v>522000</v>
      </c>
      <c r="L9" s="68">
        <f>K9*19%</f>
        <v>99180</v>
      </c>
      <c r="M9" s="71">
        <f>K9+L9*G9</f>
        <v>621180</v>
      </c>
      <c r="N9" s="90">
        <f>AVERAGE(M9,J9)</f>
        <v>608090</v>
      </c>
    </row>
    <row r="10" spans="2:14" ht="30" customHeight="1" x14ac:dyDescent="0.3">
      <c r="B10" s="31"/>
      <c r="C10" s="49"/>
      <c r="D10" s="55"/>
      <c r="E10" s="6" t="s">
        <v>7</v>
      </c>
      <c r="F10" s="7" t="s">
        <v>8</v>
      </c>
      <c r="G10" s="34"/>
      <c r="H10" s="26"/>
      <c r="I10" s="26"/>
      <c r="J10" s="97"/>
      <c r="K10" s="69"/>
      <c r="L10" s="69"/>
      <c r="M10" s="72"/>
      <c r="N10" s="91"/>
    </row>
    <row r="11" spans="2:14" ht="30" customHeight="1" x14ac:dyDescent="0.3">
      <c r="B11" s="31"/>
      <c r="C11" s="49"/>
      <c r="D11" s="55"/>
      <c r="E11" s="6" t="s">
        <v>9</v>
      </c>
      <c r="F11" s="7" t="s">
        <v>10</v>
      </c>
      <c r="G11" s="34"/>
      <c r="H11" s="26"/>
      <c r="I11" s="26"/>
      <c r="J11" s="97"/>
      <c r="K11" s="69"/>
      <c r="L11" s="69"/>
      <c r="M11" s="72"/>
      <c r="N11" s="91"/>
    </row>
    <row r="12" spans="2:14" ht="30" customHeight="1" x14ac:dyDescent="0.3">
      <c r="B12" s="31"/>
      <c r="C12" s="49"/>
      <c r="D12" s="55"/>
      <c r="E12" s="6" t="s">
        <v>11</v>
      </c>
      <c r="F12" s="7" t="s">
        <v>12</v>
      </c>
      <c r="G12" s="34"/>
      <c r="H12" s="26"/>
      <c r="I12" s="26"/>
      <c r="J12" s="97"/>
      <c r="K12" s="69"/>
      <c r="L12" s="69"/>
      <c r="M12" s="72"/>
      <c r="N12" s="91"/>
    </row>
    <row r="13" spans="2:14" ht="30" customHeight="1" x14ac:dyDescent="0.3">
      <c r="B13" s="31"/>
      <c r="C13" s="49"/>
      <c r="D13" s="55"/>
      <c r="E13" s="6" t="s">
        <v>13</v>
      </c>
      <c r="F13" s="7">
        <v>4</v>
      </c>
      <c r="G13" s="34"/>
      <c r="H13" s="26"/>
      <c r="I13" s="26"/>
      <c r="J13" s="97"/>
      <c r="K13" s="69"/>
      <c r="L13" s="69"/>
      <c r="M13" s="72"/>
      <c r="N13" s="91"/>
    </row>
    <row r="14" spans="2:14" ht="30" customHeight="1" x14ac:dyDescent="0.3">
      <c r="B14" s="31"/>
      <c r="C14" s="49"/>
      <c r="D14" s="55"/>
      <c r="E14" s="6" t="s">
        <v>14</v>
      </c>
      <c r="F14" s="7">
        <v>4</v>
      </c>
      <c r="G14" s="34"/>
      <c r="H14" s="26"/>
      <c r="I14" s="26"/>
      <c r="J14" s="97"/>
      <c r="K14" s="69"/>
      <c r="L14" s="69"/>
      <c r="M14" s="72"/>
      <c r="N14" s="91"/>
    </row>
    <row r="15" spans="2:14" ht="30" customHeight="1" x14ac:dyDescent="0.3">
      <c r="B15" s="31"/>
      <c r="C15" s="49"/>
      <c r="D15" s="55"/>
      <c r="E15" s="8" t="s">
        <v>15</v>
      </c>
      <c r="F15" s="9" t="s">
        <v>16</v>
      </c>
      <c r="G15" s="34"/>
      <c r="H15" s="26"/>
      <c r="I15" s="26"/>
      <c r="J15" s="97"/>
      <c r="K15" s="69"/>
      <c r="L15" s="69"/>
      <c r="M15" s="72"/>
      <c r="N15" s="91"/>
    </row>
    <row r="16" spans="2:14" ht="30" customHeight="1" thickBot="1" x14ac:dyDescent="0.35">
      <c r="B16" s="31"/>
      <c r="C16" s="50"/>
      <c r="D16" s="56"/>
      <c r="E16" s="10" t="s">
        <v>17</v>
      </c>
      <c r="F16" s="11" t="s">
        <v>18</v>
      </c>
      <c r="G16" s="35"/>
      <c r="H16" s="27"/>
      <c r="I16" s="27"/>
      <c r="J16" s="98"/>
      <c r="K16" s="70"/>
      <c r="L16" s="70"/>
      <c r="M16" s="73"/>
      <c r="N16" s="92"/>
    </row>
    <row r="17" spans="2:14" ht="30" customHeight="1" x14ac:dyDescent="0.3">
      <c r="B17" s="31"/>
      <c r="C17" s="51" t="s">
        <v>1</v>
      </c>
      <c r="D17" s="36" t="s">
        <v>45</v>
      </c>
      <c r="E17" s="4" t="s">
        <v>5</v>
      </c>
      <c r="F17" s="5" t="s">
        <v>19</v>
      </c>
      <c r="G17" s="33">
        <v>1</v>
      </c>
      <c r="H17" s="25">
        <v>500000</v>
      </c>
      <c r="I17" s="25">
        <f>G17*H17*0.19</f>
        <v>95000</v>
      </c>
      <c r="J17" s="25">
        <f t="shared" ref="J17" si="0">(G17*H17)+I17</f>
        <v>595000</v>
      </c>
      <c r="K17" s="68">
        <v>522000</v>
      </c>
      <c r="L17" s="68">
        <f>K17*19%</f>
        <v>99180</v>
      </c>
      <c r="M17" s="71">
        <f t="shared" ref="M17" si="1">K17+L17*G17</f>
        <v>621180</v>
      </c>
      <c r="N17" s="90">
        <f t="shared" ref="N17" si="2">AVERAGE(M17,J17)</f>
        <v>608090</v>
      </c>
    </row>
    <row r="18" spans="2:14" ht="30" customHeight="1" x14ac:dyDescent="0.3">
      <c r="B18" s="31"/>
      <c r="C18" s="52"/>
      <c r="D18" s="37"/>
      <c r="E18" s="6" t="s">
        <v>7</v>
      </c>
      <c r="F18" s="7">
        <v>5500</v>
      </c>
      <c r="G18" s="34"/>
      <c r="H18" s="26"/>
      <c r="I18" s="26"/>
      <c r="J18" s="26"/>
      <c r="K18" s="69"/>
      <c r="L18" s="69"/>
      <c r="M18" s="72"/>
      <c r="N18" s="91"/>
    </row>
    <row r="19" spans="2:14" ht="30" customHeight="1" x14ac:dyDescent="0.3">
      <c r="B19" s="31"/>
      <c r="C19" s="52"/>
      <c r="D19" s="37"/>
      <c r="E19" s="6" t="s">
        <v>9</v>
      </c>
      <c r="F19" s="7" t="s">
        <v>20</v>
      </c>
      <c r="G19" s="34"/>
      <c r="H19" s="26"/>
      <c r="I19" s="26"/>
      <c r="J19" s="26"/>
      <c r="K19" s="69"/>
      <c r="L19" s="69"/>
      <c r="M19" s="72"/>
      <c r="N19" s="91"/>
    </row>
    <row r="20" spans="2:14" ht="30" customHeight="1" x14ac:dyDescent="0.3">
      <c r="B20" s="31"/>
      <c r="C20" s="52"/>
      <c r="D20" s="37"/>
      <c r="E20" s="6" t="s">
        <v>11</v>
      </c>
      <c r="F20" s="7" t="s">
        <v>21</v>
      </c>
      <c r="G20" s="34"/>
      <c r="H20" s="26"/>
      <c r="I20" s="26"/>
      <c r="J20" s="26"/>
      <c r="K20" s="69"/>
      <c r="L20" s="69"/>
      <c r="M20" s="72"/>
      <c r="N20" s="91"/>
    </row>
    <row r="21" spans="2:14" ht="30" customHeight="1" x14ac:dyDescent="0.3">
      <c r="B21" s="31"/>
      <c r="C21" s="52"/>
      <c r="D21" s="37"/>
      <c r="E21" s="6" t="s">
        <v>13</v>
      </c>
      <c r="F21" s="7">
        <v>2</v>
      </c>
      <c r="G21" s="34"/>
      <c r="H21" s="26"/>
      <c r="I21" s="26"/>
      <c r="J21" s="26"/>
      <c r="K21" s="69"/>
      <c r="L21" s="69"/>
      <c r="M21" s="72"/>
      <c r="N21" s="91"/>
    </row>
    <row r="22" spans="2:14" ht="30" customHeight="1" x14ac:dyDescent="0.3">
      <c r="B22" s="31"/>
      <c r="C22" s="52"/>
      <c r="D22" s="37"/>
      <c r="E22" s="6" t="s">
        <v>14</v>
      </c>
      <c r="F22" s="7" t="s">
        <v>22</v>
      </c>
      <c r="G22" s="34"/>
      <c r="H22" s="26"/>
      <c r="I22" s="26"/>
      <c r="J22" s="26"/>
      <c r="K22" s="69"/>
      <c r="L22" s="69"/>
      <c r="M22" s="72"/>
      <c r="N22" s="91"/>
    </row>
    <row r="23" spans="2:14" ht="30" customHeight="1" x14ac:dyDescent="0.3">
      <c r="B23" s="31"/>
      <c r="C23" s="52"/>
      <c r="D23" s="37"/>
      <c r="E23" s="8" t="s">
        <v>15</v>
      </c>
      <c r="F23" s="9" t="s">
        <v>23</v>
      </c>
      <c r="G23" s="34"/>
      <c r="H23" s="26"/>
      <c r="I23" s="26"/>
      <c r="J23" s="26"/>
      <c r="K23" s="69"/>
      <c r="L23" s="69"/>
      <c r="M23" s="72"/>
      <c r="N23" s="91"/>
    </row>
    <row r="24" spans="2:14" ht="30" customHeight="1" thickBot="1" x14ac:dyDescent="0.35">
      <c r="B24" s="31"/>
      <c r="C24" s="53"/>
      <c r="D24" s="38"/>
      <c r="E24" s="10" t="s">
        <v>17</v>
      </c>
      <c r="F24" s="11" t="s">
        <v>24</v>
      </c>
      <c r="G24" s="35"/>
      <c r="H24" s="27"/>
      <c r="I24" s="27"/>
      <c r="J24" s="27"/>
      <c r="K24" s="70"/>
      <c r="L24" s="70"/>
      <c r="M24" s="73"/>
      <c r="N24" s="92"/>
    </row>
    <row r="25" spans="2:14" ht="30" customHeight="1" x14ac:dyDescent="0.3">
      <c r="B25" s="31"/>
      <c r="C25" s="39" t="s">
        <v>2</v>
      </c>
      <c r="D25" s="42" t="s">
        <v>46</v>
      </c>
      <c r="E25" s="4" t="s">
        <v>5</v>
      </c>
      <c r="F25" s="5" t="s">
        <v>25</v>
      </c>
      <c r="G25" s="33">
        <v>1</v>
      </c>
      <c r="H25" s="25">
        <v>500000</v>
      </c>
      <c r="I25" s="25">
        <f>G25*H25*0.19</f>
        <v>95000</v>
      </c>
      <c r="J25" s="25">
        <f t="shared" ref="J25" si="3">(G25*H25)+I25</f>
        <v>595000</v>
      </c>
      <c r="K25" s="68">
        <v>522000</v>
      </c>
      <c r="L25" s="68">
        <f>K25*19%</f>
        <v>99180</v>
      </c>
      <c r="M25" s="71">
        <f t="shared" ref="M25" si="4">K25+L25*G25</f>
        <v>621180</v>
      </c>
      <c r="N25" s="90">
        <f t="shared" ref="N25" si="5">AVERAGE(M25,J25)</f>
        <v>608090</v>
      </c>
    </row>
    <row r="26" spans="2:14" ht="30" customHeight="1" x14ac:dyDescent="0.3">
      <c r="B26" s="31"/>
      <c r="C26" s="40"/>
      <c r="D26" s="43"/>
      <c r="E26" s="6" t="s">
        <v>7</v>
      </c>
      <c r="F26" s="7" t="s">
        <v>26</v>
      </c>
      <c r="G26" s="34"/>
      <c r="H26" s="26"/>
      <c r="I26" s="26"/>
      <c r="J26" s="26"/>
      <c r="K26" s="69"/>
      <c r="L26" s="69"/>
      <c r="M26" s="72"/>
      <c r="N26" s="91"/>
    </row>
    <row r="27" spans="2:14" ht="30" customHeight="1" x14ac:dyDescent="0.3">
      <c r="B27" s="31"/>
      <c r="C27" s="40"/>
      <c r="D27" s="43"/>
      <c r="E27" s="6" t="s">
        <v>9</v>
      </c>
      <c r="F27" s="7" t="s">
        <v>20</v>
      </c>
      <c r="G27" s="34"/>
      <c r="H27" s="26"/>
      <c r="I27" s="26"/>
      <c r="J27" s="26"/>
      <c r="K27" s="69"/>
      <c r="L27" s="69"/>
      <c r="M27" s="72"/>
      <c r="N27" s="91"/>
    </row>
    <row r="28" spans="2:14" ht="30" customHeight="1" x14ac:dyDescent="0.3">
      <c r="B28" s="31"/>
      <c r="C28" s="40"/>
      <c r="D28" s="43"/>
      <c r="E28" s="6" t="s">
        <v>11</v>
      </c>
      <c r="F28" s="7" t="s">
        <v>27</v>
      </c>
      <c r="G28" s="34"/>
      <c r="H28" s="26"/>
      <c r="I28" s="26"/>
      <c r="J28" s="26"/>
      <c r="K28" s="69"/>
      <c r="L28" s="69"/>
      <c r="M28" s="72"/>
      <c r="N28" s="91"/>
    </row>
    <row r="29" spans="2:14" ht="30" customHeight="1" x14ac:dyDescent="0.3">
      <c r="B29" s="31"/>
      <c r="C29" s="40"/>
      <c r="D29" s="43"/>
      <c r="E29" s="6" t="s">
        <v>13</v>
      </c>
      <c r="F29" s="7">
        <v>3</v>
      </c>
      <c r="G29" s="34"/>
      <c r="H29" s="26"/>
      <c r="I29" s="26"/>
      <c r="J29" s="26"/>
      <c r="K29" s="69"/>
      <c r="L29" s="69"/>
      <c r="M29" s="72"/>
      <c r="N29" s="91"/>
    </row>
    <row r="30" spans="2:14" ht="30" customHeight="1" x14ac:dyDescent="0.3">
      <c r="B30" s="31"/>
      <c r="C30" s="40"/>
      <c r="D30" s="43"/>
      <c r="E30" s="6" t="s">
        <v>14</v>
      </c>
      <c r="F30" s="7">
        <v>3</v>
      </c>
      <c r="G30" s="34"/>
      <c r="H30" s="26"/>
      <c r="I30" s="26"/>
      <c r="J30" s="26"/>
      <c r="K30" s="69"/>
      <c r="L30" s="69"/>
      <c r="M30" s="72"/>
      <c r="N30" s="91"/>
    </row>
    <row r="31" spans="2:14" ht="30" customHeight="1" x14ac:dyDescent="0.3">
      <c r="B31" s="31"/>
      <c r="C31" s="40"/>
      <c r="D31" s="43"/>
      <c r="E31" s="8" t="s">
        <v>15</v>
      </c>
      <c r="F31" s="9" t="s">
        <v>28</v>
      </c>
      <c r="G31" s="34"/>
      <c r="H31" s="26"/>
      <c r="I31" s="26"/>
      <c r="J31" s="26"/>
      <c r="K31" s="69"/>
      <c r="L31" s="69"/>
      <c r="M31" s="72"/>
      <c r="N31" s="91"/>
    </row>
    <row r="32" spans="2:14" ht="30" customHeight="1" thickBot="1" x14ac:dyDescent="0.35">
      <c r="B32" s="31"/>
      <c r="C32" s="41"/>
      <c r="D32" s="44"/>
      <c r="E32" s="10" t="s">
        <v>17</v>
      </c>
      <c r="F32" s="11" t="s">
        <v>29</v>
      </c>
      <c r="G32" s="35"/>
      <c r="H32" s="27"/>
      <c r="I32" s="27"/>
      <c r="J32" s="27"/>
      <c r="K32" s="70"/>
      <c r="L32" s="70"/>
      <c r="M32" s="73"/>
      <c r="N32" s="92"/>
    </row>
    <row r="33" spans="2:14" ht="30" customHeight="1" x14ac:dyDescent="0.3">
      <c r="B33" s="31"/>
      <c r="C33" s="45" t="s">
        <v>3</v>
      </c>
      <c r="D33" s="28" t="s">
        <v>47</v>
      </c>
      <c r="E33" s="4" t="s">
        <v>5</v>
      </c>
      <c r="F33" s="5" t="s">
        <v>30</v>
      </c>
      <c r="G33" s="33">
        <v>1</v>
      </c>
      <c r="H33" s="25">
        <v>500000</v>
      </c>
      <c r="I33" s="25">
        <f>G33*H33*0.19</f>
        <v>95000</v>
      </c>
      <c r="J33" s="25">
        <f t="shared" ref="J33" si="6">(G33*H33)+I33</f>
        <v>595000</v>
      </c>
      <c r="K33" s="68">
        <v>522000</v>
      </c>
      <c r="L33" s="68">
        <f>K33*19%</f>
        <v>99180</v>
      </c>
      <c r="M33" s="71">
        <f t="shared" ref="M33" si="7">K33+L33*G33</f>
        <v>621180</v>
      </c>
      <c r="N33" s="90">
        <f t="shared" ref="N33" si="8">AVERAGE(M33,J33)</f>
        <v>608090</v>
      </c>
    </row>
    <row r="34" spans="2:14" ht="30" customHeight="1" x14ac:dyDescent="0.3">
      <c r="B34" s="31"/>
      <c r="C34" s="46"/>
      <c r="D34" s="29"/>
      <c r="E34" s="6" t="s">
        <v>7</v>
      </c>
      <c r="F34" s="7" t="s">
        <v>31</v>
      </c>
      <c r="G34" s="34"/>
      <c r="H34" s="26"/>
      <c r="I34" s="26"/>
      <c r="J34" s="26"/>
      <c r="K34" s="69"/>
      <c r="L34" s="69"/>
      <c r="M34" s="72"/>
      <c r="N34" s="91"/>
    </row>
    <row r="35" spans="2:14" ht="30" customHeight="1" x14ac:dyDescent="0.3">
      <c r="B35" s="31"/>
      <c r="C35" s="46"/>
      <c r="D35" s="29"/>
      <c r="E35" s="6" t="s">
        <v>9</v>
      </c>
      <c r="F35" s="7" t="s">
        <v>32</v>
      </c>
      <c r="G35" s="34"/>
      <c r="H35" s="26"/>
      <c r="I35" s="26"/>
      <c r="J35" s="26"/>
      <c r="K35" s="69"/>
      <c r="L35" s="69"/>
      <c r="M35" s="72"/>
      <c r="N35" s="91"/>
    </row>
    <row r="36" spans="2:14" ht="30" customHeight="1" x14ac:dyDescent="0.3">
      <c r="B36" s="31"/>
      <c r="C36" s="46"/>
      <c r="D36" s="29"/>
      <c r="E36" s="6" t="s">
        <v>11</v>
      </c>
      <c r="F36" s="7" t="s">
        <v>33</v>
      </c>
      <c r="G36" s="34"/>
      <c r="H36" s="26"/>
      <c r="I36" s="26"/>
      <c r="J36" s="26"/>
      <c r="K36" s="69"/>
      <c r="L36" s="69"/>
      <c r="M36" s="72"/>
      <c r="N36" s="91"/>
    </row>
    <row r="37" spans="2:14" ht="30" customHeight="1" x14ac:dyDescent="0.3">
      <c r="B37" s="31"/>
      <c r="C37" s="46"/>
      <c r="D37" s="29"/>
      <c r="E37" s="6" t="s">
        <v>13</v>
      </c>
      <c r="F37" s="7">
        <v>2</v>
      </c>
      <c r="G37" s="34"/>
      <c r="H37" s="26"/>
      <c r="I37" s="26"/>
      <c r="J37" s="26"/>
      <c r="K37" s="69"/>
      <c r="L37" s="69"/>
      <c r="M37" s="72"/>
      <c r="N37" s="91"/>
    </row>
    <row r="38" spans="2:14" ht="30" customHeight="1" x14ac:dyDescent="0.3">
      <c r="B38" s="31"/>
      <c r="C38" s="46"/>
      <c r="D38" s="29"/>
      <c r="E38" s="6" t="s">
        <v>14</v>
      </c>
      <c r="F38" s="7">
        <v>2</v>
      </c>
      <c r="G38" s="34"/>
      <c r="H38" s="26"/>
      <c r="I38" s="26"/>
      <c r="J38" s="26"/>
      <c r="K38" s="69"/>
      <c r="L38" s="69"/>
      <c r="M38" s="72"/>
      <c r="N38" s="91"/>
    </row>
    <row r="39" spans="2:14" ht="30" customHeight="1" x14ac:dyDescent="0.3">
      <c r="B39" s="31"/>
      <c r="C39" s="46"/>
      <c r="D39" s="29"/>
      <c r="E39" s="8" t="s">
        <v>15</v>
      </c>
      <c r="F39" s="9" t="s">
        <v>34</v>
      </c>
      <c r="G39" s="34"/>
      <c r="H39" s="26"/>
      <c r="I39" s="26"/>
      <c r="J39" s="26"/>
      <c r="K39" s="69"/>
      <c r="L39" s="69"/>
      <c r="M39" s="72"/>
      <c r="N39" s="91"/>
    </row>
    <row r="40" spans="2:14" ht="34.200000000000003" customHeight="1" thickBot="1" x14ac:dyDescent="0.35">
      <c r="B40" s="32"/>
      <c r="C40" s="47"/>
      <c r="D40" s="30"/>
      <c r="E40" s="10" t="s">
        <v>17</v>
      </c>
      <c r="F40" s="11" t="s">
        <v>35</v>
      </c>
      <c r="G40" s="35"/>
      <c r="H40" s="27"/>
      <c r="I40" s="27"/>
      <c r="J40" s="27"/>
      <c r="K40" s="70"/>
      <c r="L40" s="70"/>
      <c r="M40" s="73"/>
      <c r="N40" s="92"/>
    </row>
    <row r="41" spans="2:14" ht="27.6" customHeight="1" thickBot="1" x14ac:dyDescent="0.35">
      <c r="B41" s="99" t="s">
        <v>38</v>
      </c>
      <c r="C41" s="100"/>
      <c r="D41" s="100"/>
      <c r="E41" s="100"/>
      <c r="F41" s="100"/>
      <c r="G41" s="101"/>
      <c r="H41" s="22">
        <f t="shared" ref="H41:M41" si="9">SUM(H9:H40)</f>
        <v>2000000</v>
      </c>
      <c r="I41" s="22">
        <f t="shared" si="9"/>
        <v>380000</v>
      </c>
      <c r="J41" s="17">
        <f t="shared" si="9"/>
        <v>2380000</v>
      </c>
      <c r="K41" s="23">
        <f t="shared" si="9"/>
        <v>2088000</v>
      </c>
      <c r="L41" s="23">
        <f t="shared" si="9"/>
        <v>396720</v>
      </c>
      <c r="M41" s="20">
        <f t="shared" si="9"/>
        <v>2484720</v>
      </c>
      <c r="N41" s="102">
        <f>AVERAGE(J41,M41)</f>
        <v>2432360</v>
      </c>
    </row>
    <row r="42" spans="2:14" ht="28.2" customHeight="1" thickBot="1" x14ac:dyDescent="0.35">
      <c r="B42" s="93" t="s">
        <v>54</v>
      </c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5"/>
      <c r="N42" s="103"/>
    </row>
    <row r="43" spans="2:14" x14ac:dyDescent="0.3">
      <c r="E43" s="1"/>
      <c r="F43" s="1"/>
    </row>
    <row r="47" spans="2:14" x14ac:dyDescent="0.3">
      <c r="N47" s="24"/>
    </row>
    <row r="57" spans="9:9" x14ac:dyDescent="0.3">
      <c r="I57" t="s">
        <v>50</v>
      </c>
    </row>
  </sheetData>
  <mergeCells count="49">
    <mergeCell ref="N9:N16"/>
    <mergeCell ref="B42:M42"/>
    <mergeCell ref="N41:N42"/>
    <mergeCell ref="N33:N40"/>
    <mergeCell ref="N25:N32"/>
    <mergeCell ref="N17:N24"/>
    <mergeCell ref="K33:K40"/>
    <mergeCell ref="L33:L40"/>
    <mergeCell ref="M33:M40"/>
    <mergeCell ref="G33:G40"/>
    <mergeCell ref="J9:J16"/>
    <mergeCell ref="H17:H24"/>
    <mergeCell ref="H33:H40"/>
    <mergeCell ref="I33:I40"/>
    <mergeCell ref="J33:J40"/>
    <mergeCell ref="B41:G41"/>
    <mergeCell ref="N6:N7"/>
    <mergeCell ref="B2:N5"/>
    <mergeCell ref="K25:K32"/>
    <mergeCell ref="L25:L32"/>
    <mergeCell ref="M25:M32"/>
    <mergeCell ref="K6:M7"/>
    <mergeCell ref="K9:K16"/>
    <mergeCell ref="L9:L16"/>
    <mergeCell ref="M9:M16"/>
    <mergeCell ref="K17:K24"/>
    <mergeCell ref="L17:L24"/>
    <mergeCell ref="M17:M24"/>
    <mergeCell ref="H6:J7"/>
    <mergeCell ref="B6:G7"/>
    <mergeCell ref="H9:H16"/>
    <mergeCell ref="I9:I16"/>
    <mergeCell ref="D33:D40"/>
    <mergeCell ref="B9:B40"/>
    <mergeCell ref="G9:G16"/>
    <mergeCell ref="G17:G24"/>
    <mergeCell ref="G25:G32"/>
    <mergeCell ref="D17:D24"/>
    <mergeCell ref="C25:C32"/>
    <mergeCell ref="D25:D32"/>
    <mergeCell ref="C33:C40"/>
    <mergeCell ref="C9:C16"/>
    <mergeCell ref="C17:C24"/>
    <mergeCell ref="D9:D16"/>
    <mergeCell ref="I17:I24"/>
    <mergeCell ref="J17:J24"/>
    <mergeCell ref="H25:H32"/>
    <mergeCell ref="I25:I32"/>
    <mergeCell ref="J25:J32"/>
  </mergeCells>
  <pageMargins left="0.7" right="0.7" top="0.75" bottom="0.75" header="0.3" footer="0.3"/>
  <pageSetup paperSiz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Jesus</cp:lastModifiedBy>
  <cp:lastPrinted>2026-07-30T17:12:14Z</cp:lastPrinted>
  <dcterms:created xsi:type="dcterms:W3CDTF">2023-06-27T19:51:18Z</dcterms:created>
  <dcterms:modified xsi:type="dcterms:W3CDTF">2026-09-04T21:36:55Z</dcterms:modified>
</cp:coreProperties>
</file>