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mc:AlternateContent xmlns:mc="http://schemas.openxmlformats.org/markup-compatibility/2006">
    <mc:Choice Requires="x15">
      <x15ac:absPath xmlns:x15ac="http://schemas.microsoft.com/office/spreadsheetml/2010/11/ac" url="https://icbfgob-my.sharepoint.com/personal/angelag_benavides_icbf_gov_co/Documents/Escritorio/2026/MINIMA CUANTIA/10. FOTOCOPIAS/"/>
    </mc:Choice>
  </mc:AlternateContent>
  <xr:revisionPtr revIDLastSave="126" documentId="11_2016BEDD746793F9740A5F01245798124C999F96" xr6:coauthVersionLast="47" xr6:coauthVersionMax="47" xr10:uidLastSave="{D85D3963-3235-47B8-9D5A-184EC54A1EB9}"/>
  <bookViews>
    <workbookView xWindow="-120" yWindow="-120" windowWidth="29040" windowHeight="15840" tabRatio="925" xr2:uid="{00000000-000D-0000-FFFF-FFFF00000000}"/>
  </bookViews>
  <sheets>
    <sheet name="SDC" sheetId="26" r:id="rId1"/>
    <sheet name="Borrador" sheetId="11" state="hidden" r:id="rId2"/>
  </sheets>
  <definedNames>
    <definedName name="_xlnm._FilterDatabase" localSheetId="0" hidden="1">SDC!$A$45:$K$46</definedName>
    <definedName name="_Hlk66285045" localSheetId="0">SDC!#REF!</definedName>
    <definedName name="_Hlk78209723" localSheetId="0">SDC!#REF!</definedName>
    <definedName name="_Hlk83370603" localSheetId="0">SDC!#REF!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6" i="26" l="1"/>
  <c r="F29" i="11"/>
  <c r="D29" i="11"/>
  <c r="F28" i="11"/>
  <c r="F27" i="11"/>
  <c r="F26" i="11"/>
  <c r="F25" i="11"/>
  <c r="F24" i="11"/>
  <c r="F23" i="11"/>
  <c r="F22" i="11"/>
  <c r="F21" i="11"/>
  <c r="F20" i="11"/>
  <c r="AG15" i="11"/>
  <c r="AF15" i="11"/>
  <c r="AE15" i="11"/>
  <c r="AC15" i="11"/>
  <c r="AB15" i="11"/>
  <c r="AA15" i="11"/>
  <c r="Y15" i="11"/>
  <c r="X15" i="11"/>
  <c r="W15" i="11"/>
  <c r="U15" i="11"/>
  <c r="T15" i="11"/>
  <c r="S15" i="11"/>
  <c r="Q15" i="11"/>
  <c r="N15" i="11"/>
  <c r="K15" i="11"/>
  <c r="D15" i="11"/>
  <c r="AG14" i="11"/>
  <c r="AF14" i="11"/>
  <c r="AE14" i="11"/>
  <c r="AC14" i="11"/>
  <c r="AB14" i="11"/>
  <c r="AA14" i="11"/>
  <c r="Y14" i="11"/>
  <c r="X14" i="11"/>
  <c r="W14" i="11"/>
  <c r="U14" i="11"/>
  <c r="T14" i="11"/>
  <c r="S14" i="11"/>
  <c r="K14" i="11"/>
  <c r="AG13" i="11"/>
  <c r="AF13" i="11"/>
  <c r="AE13" i="11"/>
  <c r="AC13" i="11"/>
  <c r="AB13" i="11"/>
  <c r="AA13" i="11"/>
  <c r="Y13" i="11"/>
  <c r="X13" i="11"/>
  <c r="W13" i="11"/>
  <c r="U13" i="11"/>
  <c r="T13" i="11"/>
  <c r="S13" i="11"/>
  <c r="K13" i="11"/>
  <c r="AG12" i="11"/>
  <c r="AF12" i="11"/>
  <c r="AE12" i="11"/>
  <c r="AC12" i="11"/>
  <c r="AB12" i="11"/>
  <c r="AA12" i="11"/>
  <c r="Y12" i="11"/>
  <c r="X12" i="11"/>
  <c r="W12" i="11"/>
  <c r="U12" i="11"/>
  <c r="T12" i="11"/>
  <c r="S12" i="11"/>
  <c r="K12" i="11"/>
  <c r="AG11" i="11"/>
  <c r="AF11" i="11"/>
  <c r="AE11" i="11"/>
  <c r="AC11" i="11"/>
  <c r="AB11" i="11"/>
  <c r="AA11" i="11"/>
  <c r="Y11" i="11"/>
  <c r="X11" i="11"/>
  <c r="W11" i="11"/>
  <c r="U11" i="11"/>
  <c r="T11" i="11"/>
  <c r="S11" i="11"/>
  <c r="K11" i="11"/>
  <c r="AG10" i="11"/>
  <c r="AF10" i="11"/>
  <c r="AE10" i="11"/>
  <c r="AC10" i="11"/>
  <c r="AB10" i="11"/>
  <c r="AA10" i="11"/>
  <c r="Y10" i="11"/>
  <c r="X10" i="11"/>
  <c r="W10" i="11"/>
  <c r="U10" i="11"/>
  <c r="T10" i="11"/>
  <c r="S10" i="11"/>
  <c r="K10" i="11"/>
  <c r="AG9" i="11"/>
  <c r="AF9" i="11"/>
  <c r="AE9" i="11"/>
  <c r="AC9" i="11"/>
  <c r="AB9" i="11"/>
  <c r="AA9" i="11"/>
  <c r="Y9" i="11"/>
  <c r="X9" i="11"/>
  <c r="W9" i="11"/>
  <c r="U9" i="11"/>
  <c r="T9" i="11"/>
  <c r="S9" i="11"/>
  <c r="K9" i="11"/>
  <c r="AG8" i="11"/>
  <c r="AF8" i="11"/>
  <c r="AE8" i="11"/>
  <c r="AC8" i="11"/>
  <c r="AB8" i="11"/>
  <c r="AA8" i="11"/>
  <c r="Y8" i="11"/>
  <c r="X8" i="11"/>
  <c r="W8" i="11"/>
  <c r="U8" i="11"/>
  <c r="T8" i="11"/>
  <c r="S8" i="11"/>
  <c r="K8" i="11"/>
  <c r="AG7" i="11"/>
  <c r="AF7" i="11"/>
  <c r="AE7" i="11"/>
  <c r="AC7" i="11"/>
  <c r="AB7" i="11"/>
  <c r="AA7" i="11"/>
  <c r="Y7" i="11"/>
  <c r="X7" i="11"/>
  <c r="W7" i="11"/>
  <c r="U7" i="11"/>
  <c r="T7" i="11"/>
  <c r="S7" i="11"/>
  <c r="K7" i="11"/>
  <c r="AG6" i="11"/>
  <c r="AF6" i="11"/>
  <c r="AE6" i="11"/>
  <c r="AC6" i="11"/>
  <c r="AB6" i="11"/>
  <c r="AA6" i="11"/>
  <c r="Y6" i="11"/>
  <c r="X6" i="11"/>
  <c r="W6" i="11"/>
  <c r="U6" i="11"/>
  <c r="T6" i="11"/>
  <c r="S6" i="11"/>
  <c r="K6" i="11"/>
</calcChain>
</file>

<file path=xl/sharedStrings.xml><?xml version="1.0" encoding="utf-8"?>
<sst xmlns="http://schemas.openxmlformats.org/spreadsheetml/2006/main" count="219" uniqueCount="85">
  <si>
    <t>República de Colombia
Instituto Colombiano de Bienestar Familiar
Cecilia de la Fuente de Lleras 
Regional Nariño</t>
  </si>
  <si>
    <t>CLASIFICACIÓN DE LA INFORMACIÓN 
PÚBLICA</t>
  </si>
  <si>
    <t>Objeto</t>
  </si>
  <si>
    <t xml:space="preserve">EMPRESA:  </t>
  </si>
  <si>
    <t xml:space="preserve">CONTACTO: </t>
  </si>
  <si>
    <t xml:space="preserve">E-MAIL: </t>
  </si>
  <si>
    <t>Instrucciones para el diligenciamiento del formato de cotización</t>
  </si>
  <si>
    <r>
      <rPr>
        <sz val="9"/>
        <color rgb="FFFF0000"/>
        <rFont val="Arial"/>
        <charset val="134"/>
      </rPr>
      <t xml:space="preserve">NOTAS:
(1) </t>
    </r>
    <r>
      <rPr>
        <sz val="9"/>
        <color theme="1"/>
        <rFont val="Arial"/>
        <charset val="134"/>
      </rPr>
      <t xml:space="preserve">Tener en cuenta para cotizar el plazo de ejecución. 
</t>
    </r>
    <r>
      <rPr>
        <sz val="9"/>
        <color rgb="FFFF0000"/>
        <rFont val="Arial"/>
        <charset val="134"/>
      </rPr>
      <t xml:space="preserve">(2) </t>
    </r>
    <r>
      <rPr>
        <sz val="9"/>
        <color theme="1"/>
        <rFont val="Arial"/>
        <charset val="134"/>
      </rPr>
      <t>Los precios cotizados se deberán mantener hasta la finalización del contrato.</t>
    </r>
    <r>
      <rPr>
        <sz val="9"/>
        <color rgb="FFFF0000"/>
        <rFont val="Arial"/>
        <charset val="134"/>
      </rPr>
      <t xml:space="preserve">
(3) </t>
    </r>
    <r>
      <rPr>
        <sz val="9"/>
        <rFont val="Arial"/>
        <charset val="134"/>
      </rPr>
      <t xml:space="preserve">Los servicios incluidos en la FCT son los que la Entidad espera realizar, sin embargo, se podrán realizar todos o algunas de las contempladas. Así mismo, las cantidades corresponden a las estimadas en la FCT. Estas cantidades podrán variar durante la ejecución del contrato. El precio cotizado para las actividades debe incluir todos los elementos, insumos y servicios establecidos en la FCT en el numeral en el cual se describe cada una.
</t>
    </r>
    <r>
      <rPr>
        <sz val="9"/>
        <color rgb="FFFF0000"/>
        <rFont val="Arial"/>
        <charset val="134"/>
      </rPr>
      <t>(4)</t>
    </r>
    <r>
      <rPr>
        <sz val="9"/>
        <rFont val="Arial"/>
        <charset val="134"/>
      </rPr>
      <t xml:space="preserve"> El Oferente debera disponer de los equipos, elementos y personal necesario para la debida prestación de los servicios requeridos. 
</t>
    </r>
    <r>
      <rPr>
        <sz val="9"/>
        <color rgb="FFFF0000"/>
        <rFont val="Arial"/>
        <charset val="134"/>
      </rPr>
      <t>(5)</t>
    </r>
    <r>
      <rPr>
        <sz val="9"/>
        <rFont val="Arial"/>
        <charset val="134"/>
      </rPr>
      <t xml:space="preserve"> El precio unitario de los servicios deberan contemplar  todos los costos directos, indirectos, imprevistos, utilidades, impuestos, tasas, contribuciones y demás erogaciones en que pueda incurrir por necesidades del cumplimiento del contrato.
</t>
    </r>
    <r>
      <rPr>
        <sz val="9"/>
        <color rgb="FFFF0000"/>
        <rFont val="Arial"/>
        <charset val="134"/>
      </rPr>
      <t>(6)</t>
    </r>
    <r>
      <rPr>
        <sz val="9"/>
        <rFont val="Arial"/>
        <charset val="134"/>
      </rPr>
      <t xml:space="preserve"> El oferente debera cotizar todos los servicios listados por la Entidad en la FCT. </t>
    </r>
  </si>
  <si>
    <t>Plazo estimado de ejecución</t>
  </si>
  <si>
    <t>SERVICIOS O PRODUCTOS REQUERIDAS (CAPITULO 6 FCT)</t>
  </si>
  <si>
    <t>Item</t>
  </si>
  <si>
    <t>Categoría y Elemento o Servicio</t>
  </si>
  <si>
    <t xml:space="preserve">Nota </t>
  </si>
  <si>
    <t>Unidad de medida</t>
  </si>
  <si>
    <t>Cantidad estimada total</t>
  </si>
  <si>
    <t>Precio total IVA inlcuido</t>
  </si>
  <si>
    <t>Fotocopias Blanco y negro, Regional Nariño</t>
  </si>
  <si>
    <t>Número 6 de la FCT</t>
  </si>
  <si>
    <t>Unidad</t>
  </si>
  <si>
    <t>Fotocopias Blanco y negro, CZ Pasto uno</t>
  </si>
  <si>
    <t>Fotocopias Blanco y negro, CZ Pasto dos</t>
  </si>
  <si>
    <t>Fotocopias Blanco y negro, CZ Ipiales</t>
  </si>
  <si>
    <t>Fotocopias Blanco y negro, CZ La Unión</t>
  </si>
  <si>
    <t>Fotocopias Blanco y negro, CZ Tuquerres</t>
  </si>
  <si>
    <t>Fotocopias Blanco y negro, Barbacoas</t>
  </si>
  <si>
    <t>Fotocopias Blanco y negro, CZ Tumaco</t>
  </si>
  <si>
    <t>Fotocopias Blanco y negro, CZ Remolino</t>
  </si>
  <si>
    <t>Fotocopias a Color, Regional Nariño</t>
  </si>
  <si>
    <t>Fotocopias a Color, CZ Pasto uno</t>
  </si>
  <si>
    <t>Fotocopias a Color negro, CZ Pasto uno</t>
  </si>
  <si>
    <t>Fotocopias a Color, CZ Pasto dos</t>
  </si>
  <si>
    <t>Fotocopias a Color, CZ  Ipiales</t>
  </si>
  <si>
    <t>Fotocopias a Color CZ La Unión</t>
  </si>
  <si>
    <t>Fotocopias a Color, CZ Tuquerres</t>
  </si>
  <si>
    <t>Fotocopias a Color, CZ Barbacoas</t>
  </si>
  <si>
    <t>Fotocopias a Color, CZ Tumaco</t>
  </si>
  <si>
    <t>Fotocopias a Color, CZ Remolino</t>
  </si>
  <si>
    <t>Encuadernación Espiral, Regional Nariño</t>
  </si>
  <si>
    <t>Encuadernación Espiral, CZ Pasto uno</t>
  </si>
  <si>
    <t>Encuadernación Espiral, CZ Pasto dos</t>
  </si>
  <si>
    <t>Encuadernación Espiral, CZ Ipiales</t>
  </si>
  <si>
    <t>Encuadernación Espiral, CZ La Unión</t>
  </si>
  <si>
    <t>Encuadernación Espiral, CZ Tuquerres</t>
  </si>
  <si>
    <t>Encuadernación Espiral, CZ Barbacoas</t>
  </si>
  <si>
    <t>Encuadernación Espiral, CZ Tumaco</t>
  </si>
  <si>
    <t>Encuadernación Espiral, CZ Remolino</t>
  </si>
  <si>
    <t>TOTAL</t>
  </si>
  <si>
    <t>LOS DATOS PROPORCIONADOS SERÁN TRATADOS DE ACUERDO A LA POLÍTICA DE TRATAMIENTO DE DATOS PERSONALES DEL ICBF Y A LA LEY 1581 DE 2012</t>
  </si>
  <si>
    <t>IVA</t>
  </si>
  <si>
    <t>Tipo de examén</t>
  </si>
  <si>
    <t>Cantidades aproximadas</t>
  </si>
  <si>
    <t>PRECIO UNITARIO IVA INCLUIDO</t>
  </si>
  <si>
    <t>PRECIO TOTAL IVA INCLUIDO</t>
  </si>
  <si>
    <t>SOCIEDAD ENTORNO &amp; COMPAÑÍA LTDA</t>
  </si>
  <si>
    <t>CAJA DE COMPENSACION FAMILIAR CAFAM</t>
  </si>
  <si>
    <t>UNIDAD MEDICA TOLCOROMA</t>
  </si>
  <si>
    <t>PROMEDIO MEDICION</t>
  </si>
  <si>
    <t>MEDIA GEOMETRICA</t>
  </si>
  <si>
    <t>PROMEDIO DE LAS 3 MAS BAJAS</t>
  </si>
  <si>
    <t>DESVIACIÓN</t>
  </si>
  <si>
    <t>Precio unitario sin IVA</t>
  </si>
  <si>
    <r>
      <rPr>
        <b/>
        <sz val="9"/>
        <color theme="1"/>
        <rFont val="Arial"/>
        <charset val="134"/>
      </rPr>
      <t xml:space="preserve">Precio unitario </t>
    </r>
    <r>
      <rPr>
        <b/>
        <u/>
        <sz val="9"/>
        <color theme="1"/>
        <rFont val="Arial"/>
        <charset val="134"/>
      </rPr>
      <t xml:space="preserve"> </t>
    </r>
    <r>
      <rPr>
        <b/>
        <sz val="9"/>
        <color theme="1"/>
        <rFont val="Arial"/>
        <charset val="134"/>
      </rPr>
      <t>IVA incluido</t>
    </r>
  </si>
  <si>
    <t>PRECIO UNITARIO SIN IVA</t>
  </si>
  <si>
    <t>MIN</t>
  </si>
  <si>
    <t>MAX</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</si>
  <si>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</si>
  <si>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</si>
  <si>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</si>
  <si>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</si>
  <si>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</si>
  <si>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</si>
  <si>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</si>
  <si>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</si>
  <si>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</si>
  <si>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El plazo de ejecución del contrato será hasta el treinta y uno (31) de diciembre de 2026, contado a partir del cumplimiento de los requisitos de perfeccionamiento y ejecución del contrato.</t>
  </si>
  <si>
    <t>Tiempo de Ejecución 2026</t>
  </si>
  <si>
    <t xml:space="preserve">NIT: </t>
  </si>
  <si>
    <t xml:space="preserve">CARGO: </t>
  </si>
  <si>
    <t xml:space="preserve">DIRECCIÓN: </t>
  </si>
  <si>
    <t>• Revisar todos los requerimientos que se exponen en el documento "Ficha de Condiciones Técnicas Escenciales para la Prestación del Servicio y/o Entrega del Bien" (FCT) y Anexos; Formular su cotización en concordancia con lo alli estipulado garantizando que los bienes y/o servicios ofrecidos cumplan en su totalidad con las especificaciones técnicas descritas en la FCT.
• Los precios de la cotización deben ser expresados en PESOS COLOMBIANOS.
• Los valores deberán aproximarse por exceso o por defecto al entero más cercano así: (i) si es igual o superior a 50 centavos, se aproxima al entero siguiente; (ii) si es inferior a 50 centavos se baja al entero anterior.
• No modificar o quitar ningún ítem o sub-ítem.</t>
  </si>
  <si>
    <t>“Contratar el servicio integral de fotocopiado a color y en blanco y negro, así como la encuadernación de documentos, requerido para el desarrollo de los programas, proyectos y modalidades de atención a cargo del ICBF Regional Nariño”</t>
  </si>
  <si>
    <t xml:space="preserve">Formato - Oferta Economica </t>
  </si>
  <si>
    <t>La presente propuesta :</t>
  </si>
  <si>
    <t>___________________________________
NOMBRE Y FIRMA DEL PROPONENTE 
CC.
NIT.
DIRECCION 
CORREO:</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</si>
  <si>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asi como los costos de las pólizas.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</si>
</sst>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3" formatCode="_-* #,##0.00_-;\-* #,##0.00_-;_-* &quot;-&quot;??_-;_-@_-"/>
    <numFmt numFmtId="164" formatCode="_ * #,##0.00_ ;_ * \-#,##0.00_ ;_ * &quot;-&quot;??_ ;_ @_ "/>
    <numFmt numFmtId="165" formatCode="_-&quot;$&quot;* #,##0.00_-;\-&quot;$&quot;* #,##0.00_-;_-&quot;$&quot;* &quot;-&quot;??_-;_-@_-"/>
    <numFmt numFmtId="166" formatCode="_(&quot;$&quot;\ * #,##0.00_);_(&quot;$&quot;\ * \(#,##0.00\);_(&quot;$&quot;\ * &quot;-&quot;??_);_(@_)"/>
    <numFmt numFmtId="167" formatCode="_ &quot;$&quot;\ * #,##0.00_ ;_ &quot;$&quot;\ * \-#,##0.00_ ;_ &quot;$&quot;\ * &quot;-&quot;??_ ;_ @_ "/>
    <numFmt numFmtId="168" formatCode="&quot;$&quot;\ #,##0"/>
    <numFmt numFmtId="169" formatCode="&quot;$&quot;#,##0"/>
    <numFmt numFmtId="170" formatCode="0\ &quot;Meses&quot;"/>
    <numFmt numFmtId="171" formatCode="_-* #,##0_-;\-* #,##0_-;_-* &quot;-&quot;??_-;_-@_-"/>
  </numFmts>
  <fonts count="29">
    <font>
      <sz val="11"/>
      <color theme="1"/>
      <name val="Calibri"/>
      <charset val="134"/>
      <scheme val="minor"/>
    </font>
    <font>
      <b/>
      <sz val="11"/>
      <color theme="1"/>
      <name val="Calibri"/>
      <charset val="134"/>
      <scheme val="minor"/>
    </font>
    <font>
      <b/>
      <sz val="9"/>
      <color theme="1"/>
      <name val="Arial"/>
      <charset val="134"/>
    </font>
    <font>
      <sz val="8"/>
      <color theme="1"/>
      <name val="Arial"/>
      <charset val="134"/>
    </font>
    <font>
      <b/>
      <sz val="8"/>
      <color theme="1"/>
      <name val="Arial"/>
      <charset val="134"/>
    </font>
    <font>
      <b/>
      <sz val="10"/>
      <color theme="1"/>
      <name val="Calibri"/>
      <charset val="134"/>
      <scheme val="minor"/>
    </font>
    <font>
      <sz val="10"/>
      <color theme="1"/>
      <name val="Calibri"/>
      <charset val="134"/>
      <scheme val="minor"/>
    </font>
    <font>
      <sz val="8"/>
      <color rgb="FF000000"/>
      <name val="Arial"/>
      <charset val="134"/>
    </font>
    <font>
      <sz val="8"/>
      <color theme="1"/>
      <name val="Calibri"/>
      <charset val="134"/>
      <scheme val="minor"/>
    </font>
    <font>
      <b/>
      <sz val="8"/>
      <color rgb="FF000000"/>
      <name val="Arial"/>
      <charset val="134"/>
    </font>
    <font>
      <b/>
      <sz val="8"/>
      <color theme="1"/>
      <name val="Calibri"/>
      <charset val="134"/>
      <scheme val="minor"/>
    </font>
    <font>
      <sz val="10"/>
      <color theme="1"/>
      <name val="Arial"/>
      <charset val="134"/>
    </font>
    <font>
      <b/>
      <sz val="10"/>
      <color theme="1"/>
      <name val="Arial"/>
      <charset val="134"/>
    </font>
    <font>
      <u/>
      <sz val="11"/>
      <color rgb="FF800080"/>
      <name val="Calibri"/>
      <charset val="134"/>
      <scheme val="minor"/>
    </font>
    <font>
      <sz val="9"/>
      <name val="Arial"/>
      <charset val="134"/>
    </font>
    <font>
      <sz val="9"/>
      <color rgb="FFFF0000"/>
      <name val="Arial"/>
      <charset val="134"/>
    </font>
    <font>
      <b/>
      <sz val="10"/>
      <name val="Arial"/>
      <charset val="134"/>
    </font>
    <font>
      <b/>
      <sz val="9"/>
      <name val="Arial"/>
      <charset val="134"/>
    </font>
    <font>
      <sz val="9"/>
      <color theme="1"/>
      <name val="Arial"/>
      <charset val="134"/>
    </font>
    <font>
      <b/>
      <sz val="10"/>
      <color rgb="FF000000"/>
      <name val="Arial"/>
      <charset val="134"/>
    </font>
    <font>
      <sz val="10"/>
      <color rgb="FF000000"/>
      <name val="Arial"/>
      <charset val="134"/>
    </font>
    <font>
      <sz val="11"/>
      <color theme="1"/>
      <name val="Calibri"/>
      <charset val="134"/>
      <scheme val="minor"/>
    </font>
    <font>
      <u/>
      <sz val="11"/>
      <color theme="10"/>
      <name val="Calibri"/>
      <charset val="134"/>
      <scheme val="minor"/>
    </font>
    <font>
      <u/>
      <sz val="11"/>
      <color theme="10"/>
      <name val="Calibri"/>
      <charset val="134"/>
    </font>
    <font>
      <sz val="11"/>
      <color theme="1"/>
      <name val="Arial"/>
      <charset val="134"/>
    </font>
    <font>
      <sz val="10"/>
      <name val="Zurich BT"/>
      <charset val="134"/>
    </font>
    <font>
      <sz val="10"/>
      <color theme="1"/>
      <name val="Zurich BT"/>
      <charset val="134"/>
    </font>
    <font>
      <sz val="10"/>
      <name val="Arial"/>
      <charset val="134"/>
    </font>
    <font>
      <b/>
      <u/>
      <sz val="9"/>
      <color theme="1"/>
      <name val="Arial"/>
      <charset val="134"/>
    </font>
  </fonts>
  <fills count="8">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4" tint="0.79995117038483843"/>
        <bgColor indexed="64"/>
      </patternFill>
    </fill>
    <fill>
      <patternFill patternType="solid">
        <fgColor rgb="FFFFFF00"/>
        <bgColor indexed="64"/>
      </patternFill>
    </fill>
    <fill>
      <patternFill patternType="solid">
        <fgColor theme="0" tint="-0.249977111117893"/>
        <bgColor indexed="64"/>
      </patternFill>
    </fill>
  </fills>
  <borders count="20">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theme="0" tint="-0.499984740745262"/>
      </right>
      <top style="thin">
        <color auto="1"/>
      </top>
      <bottom/>
      <diagonal/>
    </border>
    <border>
      <left style="thin">
        <color theme="0" tint="-0.499984740745262"/>
      </left>
      <right style="thin">
        <color theme="0" tint="-0.499984740745262"/>
      </right>
      <top style="thin">
        <color auto="1"/>
      </top>
      <bottom/>
      <diagonal/>
    </border>
    <border>
      <left style="thin">
        <color auto="1"/>
      </left>
      <right style="thin">
        <color theme="0" tint="-0.499984740745262"/>
      </right>
      <top/>
      <bottom style="thin">
        <color auto="1"/>
      </bottom>
      <diagonal/>
    </border>
    <border>
      <left style="thin">
        <color theme="0" tint="-0.499984740745262"/>
      </left>
      <right style="thin">
        <color theme="0" tint="-0.499984740745262"/>
      </right>
      <top/>
      <bottom style="thin">
        <color auto="1"/>
      </bottom>
      <diagonal/>
    </border>
    <border>
      <left style="thin">
        <color auto="1"/>
      </left>
      <right/>
      <top style="thin">
        <color auto="1"/>
      </top>
      <bottom style="thin">
        <color theme="0" tint="-0.499984740745262"/>
      </bottom>
      <diagonal/>
    </border>
    <border>
      <left/>
      <right style="thin">
        <color auto="1"/>
      </right>
      <top style="thin">
        <color auto="1"/>
      </top>
      <bottom style="thin">
        <color theme="0" tint="-0.499984740745262"/>
      </bottom>
      <diagonal/>
    </border>
  </borders>
  <cellStyleXfs count="22">
    <xf numFmtId="0" fontId="0" fillId="0" borderId="0"/>
    <xf numFmtId="43" fontId="21" fillId="0" borderId="0" applyFon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alignment vertical="top"/>
      <protection locked="0"/>
    </xf>
    <xf numFmtId="41" fontId="21" fillId="0" borderId="0" applyFont="0" applyFill="0" applyBorder="0" applyAlignment="0" applyProtection="0"/>
    <xf numFmtId="43" fontId="24" fillId="0" borderId="0" applyFont="0" applyFill="0" applyBorder="0" applyAlignment="0" applyProtection="0"/>
    <xf numFmtId="164" fontId="25" fillId="0" borderId="0" applyFont="0" applyFill="0" applyBorder="0" applyAlignment="0" applyProtection="0"/>
    <xf numFmtId="42" fontId="21" fillId="0" borderId="0" applyFont="0" applyFill="0" applyBorder="0" applyAlignment="0" applyProtection="0"/>
    <xf numFmtId="165" fontId="21" fillId="0" borderId="0" applyFont="0" applyFill="0" applyBorder="0" applyAlignment="0" applyProtection="0"/>
    <xf numFmtId="166" fontId="21" fillId="0" borderId="0" applyFont="0" applyFill="0" applyBorder="0" applyAlignment="0" applyProtection="0"/>
    <xf numFmtId="167" fontId="25" fillId="0" borderId="0" applyFont="0" applyFill="0" applyBorder="0" applyAlignment="0" applyProtection="0"/>
    <xf numFmtId="167" fontId="25" fillId="0" borderId="0" applyFont="0" applyFill="0" applyBorder="0" applyAlignment="0" applyProtection="0"/>
    <xf numFmtId="0" fontId="24" fillId="0" borderId="0"/>
    <xf numFmtId="0" fontId="26" fillId="0" borderId="0"/>
    <xf numFmtId="0" fontId="27" fillId="0" borderId="0"/>
    <xf numFmtId="0" fontId="24" fillId="0" borderId="0"/>
    <xf numFmtId="0" fontId="24" fillId="0" borderId="0"/>
    <xf numFmtId="0" fontId="27" fillId="0" borderId="0"/>
    <xf numFmtId="0" fontId="25" fillId="0" borderId="0"/>
    <xf numFmtId="0" fontId="25" fillId="0" borderId="0"/>
    <xf numFmtId="9" fontId="24" fillId="0" borderId="0" applyFont="0" applyFill="0" applyBorder="0" applyAlignment="0" applyProtection="0"/>
    <xf numFmtId="9" fontId="25" fillId="0" borderId="0" applyFont="0" applyFill="0" applyBorder="0" applyAlignment="0" applyProtection="0"/>
  </cellStyleXfs>
  <cellXfs count="119">
    <xf numFmtId="0" fontId="0" fillId="0" borderId="0" xfId="0"/>
    <xf numFmtId="0" fontId="0" fillId="0" borderId="0" xfId="0" applyAlignment="1">
      <alignment vertical="center"/>
    </xf>
    <xf numFmtId="0" fontId="1" fillId="0" borderId="0" xfId="0" applyFont="1"/>
    <xf numFmtId="0" fontId="1" fillId="2" borderId="1" xfId="0" applyFont="1" applyFill="1" applyBorder="1" applyAlignment="1">
      <alignment horizontal="center"/>
    </xf>
    <xf numFmtId="0" fontId="1" fillId="2" borderId="0" xfId="0" applyFont="1" applyFill="1" applyAlignment="1">
      <alignment horizontal="center"/>
    </xf>
    <xf numFmtId="9" fontId="0" fillId="0" borderId="1" xfId="0" applyNumberFormat="1" applyBorder="1" applyAlignment="1">
      <alignment horizontal="center"/>
    </xf>
    <xf numFmtId="9" fontId="0" fillId="0" borderId="0" xfId="0" applyNumberFormat="1" applyAlignment="1">
      <alignment horizontal="center"/>
    </xf>
    <xf numFmtId="0" fontId="2" fillId="2" borderId="5" xfId="16" applyFont="1" applyFill="1" applyBorder="1" applyAlignment="1">
      <alignment horizontal="center" vertical="center" wrapText="1"/>
    </xf>
    <xf numFmtId="0" fontId="2" fillId="2" borderId="10" xfId="16"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 xfId="0" applyFont="1" applyFill="1" applyBorder="1" applyAlignment="1">
      <alignment horizontal="center" vertical="center" wrapText="1"/>
    </xf>
    <xf numFmtId="168" fontId="3" fillId="3" borderId="13"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168" fontId="4" fillId="2" borderId="11" xfId="0" applyNumberFormat="1" applyFont="1" applyFill="1" applyBorder="1" applyAlignment="1">
      <alignment horizontal="center" vertical="center" wrapText="1"/>
    </xf>
    <xf numFmtId="0" fontId="4" fillId="2" borderId="11" xfId="0" applyFont="1" applyFill="1" applyBorder="1" applyAlignment="1">
      <alignment horizontal="center" vertical="center" wrapText="1"/>
    </xf>
    <xf numFmtId="168" fontId="3" fillId="4" borderId="13" xfId="16" applyNumberFormat="1" applyFont="1" applyFill="1" applyBorder="1" applyAlignment="1" applyProtection="1">
      <alignment horizontal="center" vertical="center"/>
      <protection locked="0" hidden="1"/>
    </xf>
    <xf numFmtId="168" fontId="3" fillId="0" borderId="1" xfId="16" applyNumberFormat="1" applyFont="1" applyBorder="1" applyAlignment="1">
      <alignment horizontal="center" vertical="center"/>
    </xf>
    <xf numFmtId="168" fontId="3" fillId="4" borderId="13" xfId="16" applyNumberFormat="1" applyFont="1" applyFill="1" applyBorder="1" applyAlignment="1" applyProtection="1">
      <alignment vertical="center"/>
      <protection locked="0" hidden="1"/>
    </xf>
    <xf numFmtId="168" fontId="3" fillId="0" borderId="1" xfId="16" applyNumberFormat="1" applyFont="1" applyBorder="1" applyAlignment="1">
      <alignment vertical="center"/>
    </xf>
    <xf numFmtId="168" fontId="4" fillId="3" borderId="1" xfId="16" applyNumberFormat="1" applyFont="1" applyFill="1" applyBorder="1" applyAlignment="1">
      <alignment horizontal="center" vertical="center"/>
    </xf>
    <xf numFmtId="168" fontId="4" fillId="3" borderId="1" xfId="16" applyNumberFormat="1" applyFont="1" applyFill="1" applyBorder="1" applyAlignment="1">
      <alignment vertical="center"/>
    </xf>
    <xf numFmtId="0" fontId="6" fillId="0" borderId="0" xfId="0" applyFont="1" applyAlignment="1">
      <alignment vertical="center"/>
    </xf>
    <xf numFmtId="0" fontId="6" fillId="0" borderId="0" xfId="0" applyFont="1"/>
    <xf numFmtId="169" fontId="7" fillId="0" borderId="1" xfId="0" applyNumberFormat="1" applyFont="1" applyBorder="1" applyAlignment="1">
      <alignment horizontal="right" vertical="center" wrapText="1"/>
    </xf>
    <xf numFmtId="0" fontId="8" fillId="0" borderId="0" xfId="0" applyFont="1"/>
    <xf numFmtId="169" fontId="9" fillId="0" borderId="1" xfId="0" applyNumberFormat="1" applyFont="1" applyBorder="1" applyAlignment="1">
      <alignment horizontal="right" vertical="center" wrapText="1"/>
    </xf>
    <xf numFmtId="0" fontId="10" fillId="0" borderId="0" xfId="0" applyFont="1"/>
    <xf numFmtId="0" fontId="11" fillId="0" borderId="0" xfId="0" applyFont="1" applyAlignment="1" applyProtection="1">
      <alignment vertical="center"/>
      <protection hidden="1"/>
    </xf>
    <xf numFmtId="0" fontId="6" fillId="0" borderId="0" xfId="0" applyFont="1" applyProtection="1">
      <protection hidden="1"/>
    </xf>
    <xf numFmtId="0" fontId="6" fillId="0" borderId="0" xfId="0" applyFont="1" applyAlignment="1" applyProtection="1">
      <alignment horizontal="left" vertical="center"/>
      <protection hidden="1"/>
    </xf>
    <xf numFmtId="0" fontId="11" fillId="0" borderId="0" xfId="0" applyFont="1" applyProtection="1">
      <protection hidden="1"/>
    </xf>
    <xf numFmtId="0" fontId="12" fillId="0" borderId="1" xfId="0" applyFont="1" applyBorder="1" applyAlignment="1" applyProtection="1">
      <alignment horizontal="center" vertical="center" wrapText="1"/>
      <protection hidden="1"/>
    </xf>
    <xf numFmtId="0" fontId="11" fillId="6" borderId="12" xfId="0" applyFont="1" applyFill="1" applyBorder="1" applyAlignment="1" applyProtection="1">
      <alignment horizontal="left" vertical="center"/>
      <protection locked="0"/>
    </xf>
    <xf numFmtId="0" fontId="13" fillId="6" borderId="12" xfId="2" applyFont="1" applyFill="1" applyBorder="1" applyAlignment="1" applyProtection="1">
      <alignment horizontal="left" vertical="center"/>
      <protection locked="0"/>
    </xf>
    <xf numFmtId="0" fontId="2" fillId="2" borderId="1" xfId="16" applyFont="1" applyFill="1" applyBorder="1" applyAlignment="1" applyProtection="1">
      <alignment horizontal="center" vertical="center" wrapText="1"/>
      <protection hidden="1"/>
    </xf>
    <xf numFmtId="0" fontId="18" fillId="0" borderId="1" xfId="0" applyFont="1" applyBorder="1" applyAlignment="1" applyProtection="1">
      <alignment horizontal="center" vertical="center" wrapText="1"/>
      <protection hidden="1"/>
    </xf>
    <xf numFmtId="0" fontId="2" fillId="0" borderId="1" xfId="0" applyFont="1" applyBorder="1" applyAlignment="1" applyProtection="1">
      <alignment horizontal="center" vertical="center" wrapText="1"/>
      <protection hidden="1"/>
    </xf>
    <xf numFmtId="0" fontId="4" fillId="0" borderId="0" xfId="0" applyFont="1" applyAlignment="1" applyProtection="1">
      <alignment vertical="center" wrapText="1"/>
      <protection hidden="1"/>
    </xf>
    <xf numFmtId="171" fontId="18" fillId="0" borderId="1" xfId="1" applyNumberFormat="1" applyFont="1" applyBorder="1" applyAlignment="1" applyProtection="1">
      <alignment horizontal="right" vertical="center"/>
      <protection hidden="1"/>
    </xf>
    <xf numFmtId="169" fontId="12" fillId="7" borderId="1" xfId="16" applyNumberFormat="1" applyFont="1" applyFill="1" applyBorder="1" applyAlignment="1" applyProtection="1">
      <alignment horizontal="right" vertical="center"/>
      <protection hidden="1"/>
    </xf>
    <xf numFmtId="169" fontId="6" fillId="0" borderId="0" xfId="0" applyNumberFormat="1" applyFont="1" applyAlignment="1" applyProtection="1">
      <alignment horizontal="left" vertical="center"/>
      <protection hidden="1"/>
    </xf>
    <xf numFmtId="0" fontId="20" fillId="6" borderId="13" xfId="0" applyFont="1" applyFill="1" applyBorder="1" applyAlignment="1" applyProtection="1">
      <alignment horizontal="left" vertical="center" wrapText="1"/>
      <protection locked="0"/>
    </xf>
    <xf numFmtId="0" fontId="18" fillId="0" borderId="11" xfId="0" applyFont="1" applyBorder="1" applyAlignment="1" applyProtection="1">
      <alignment horizontal="left" vertical="center" wrapText="1"/>
      <protection hidden="1"/>
    </xf>
    <xf numFmtId="0" fontId="18" fillId="0" borderId="12" xfId="0" applyFont="1" applyBorder="1" applyAlignment="1" applyProtection="1">
      <alignment horizontal="left" vertical="center" wrapText="1"/>
      <protection hidden="1"/>
    </xf>
    <xf numFmtId="0" fontId="18" fillId="0" borderId="13" xfId="0" applyFont="1" applyBorder="1" applyAlignment="1" applyProtection="1">
      <alignment horizontal="left" vertical="center" wrapText="1"/>
      <protection hidden="1"/>
    </xf>
    <xf numFmtId="0" fontId="2" fillId="0" borderId="11" xfId="0" applyFont="1" applyBorder="1" applyAlignment="1" applyProtection="1">
      <alignment horizontal="center" vertical="center" wrapText="1"/>
      <protection hidden="1"/>
    </xf>
    <xf numFmtId="0" fontId="2" fillId="0" borderId="12" xfId="0" applyFont="1" applyBorder="1" applyAlignment="1" applyProtection="1">
      <alignment horizontal="center" vertical="center" wrapText="1"/>
      <protection hidden="1"/>
    </xf>
    <xf numFmtId="0" fontId="12" fillId="2" borderId="11" xfId="0" applyFont="1" applyFill="1" applyBorder="1" applyAlignment="1" applyProtection="1">
      <alignment horizontal="center" vertical="center" wrapText="1"/>
      <protection hidden="1"/>
    </xf>
    <xf numFmtId="0" fontId="12" fillId="2" borderId="12" xfId="0" applyFont="1" applyFill="1" applyBorder="1" applyAlignment="1" applyProtection="1">
      <alignment horizontal="center" vertical="center" wrapText="1"/>
      <protection hidden="1"/>
    </xf>
    <xf numFmtId="0" fontId="12" fillId="2" borderId="13" xfId="0" applyFont="1" applyFill="1" applyBorder="1" applyAlignment="1" applyProtection="1">
      <alignment horizontal="center" vertical="center" wrapText="1"/>
      <protection hidden="1"/>
    </xf>
    <xf numFmtId="0" fontId="11" fillId="0" borderId="11" xfId="0" applyFont="1" applyBorder="1" applyAlignment="1" applyProtection="1">
      <alignment horizontal="justify" vertical="center" wrapText="1"/>
      <protection hidden="1"/>
    </xf>
    <xf numFmtId="0" fontId="11" fillId="0" borderId="12" xfId="0" applyFont="1" applyBorder="1" applyAlignment="1" applyProtection="1">
      <alignment horizontal="justify" vertical="center" wrapText="1"/>
      <protection hidden="1"/>
    </xf>
    <xf numFmtId="0" fontId="11" fillId="0" borderId="13" xfId="0" applyFont="1" applyBorder="1" applyAlignment="1" applyProtection="1">
      <alignment horizontal="justify" vertical="center" wrapText="1"/>
      <protection hidden="1"/>
    </xf>
    <xf numFmtId="0" fontId="11" fillId="6" borderId="11" xfId="0" applyFont="1" applyFill="1" applyBorder="1" applyAlignment="1" applyProtection="1">
      <alignment horizontal="left" vertical="center"/>
      <protection locked="0"/>
    </xf>
    <xf numFmtId="0" fontId="11" fillId="6" borderId="12" xfId="0" applyFont="1" applyFill="1" applyBorder="1" applyAlignment="1" applyProtection="1">
      <alignment horizontal="left" vertical="center"/>
      <protection locked="0"/>
    </xf>
    <xf numFmtId="0" fontId="11" fillId="6" borderId="11" xfId="0" applyFont="1" applyFill="1" applyBorder="1" applyAlignment="1" applyProtection="1">
      <alignment horizontal="left" vertical="center" wrapText="1"/>
      <protection locked="0"/>
    </xf>
    <xf numFmtId="0" fontId="11" fillId="6" borderId="12" xfId="0" applyFont="1" applyFill="1" applyBorder="1" applyAlignment="1" applyProtection="1">
      <alignment horizontal="left" vertical="center" wrapText="1"/>
      <protection locked="0"/>
    </xf>
    <xf numFmtId="0" fontId="12" fillId="2" borderId="11" xfId="0" applyFont="1" applyFill="1" applyBorder="1" applyAlignment="1" applyProtection="1">
      <alignment horizontal="center" vertical="center"/>
      <protection hidden="1"/>
    </xf>
    <xf numFmtId="0" fontId="12" fillId="2" borderId="12" xfId="0" applyFont="1" applyFill="1" applyBorder="1" applyAlignment="1" applyProtection="1">
      <alignment horizontal="center" vertical="center"/>
      <protection hidden="1"/>
    </xf>
    <xf numFmtId="0" fontId="12" fillId="2" borderId="13" xfId="0" applyFont="1" applyFill="1" applyBorder="1" applyAlignment="1" applyProtection="1">
      <alignment horizontal="center" vertical="center"/>
      <protection hidden="1"/>
    </xf>
    <xf numFmtId="0" fontId="14" fillId="0" borderId="11" xfId="0" applyFont="1" applyBorder="1" applyAlignment="1" applyProtection="1">
      <alignment horizontal="left" vertical="center" wrapText="1"/>
      <protection hidden="1"/>
    </xf>
    <xf numFmtId="0" fontId="14" fillId="0" borderId="12" xfId="0" applyFont="1" applyBorder="1" applyAlignment="1" applyProtection="1">
      <alignment horizontal="left" vertical="center" wrapText="1"/>
      <protection hidden="1"/>
    </xf>
    <xf numFmtId="0" fontId="14" fillId="0" borderId="13" xfId="0" applyFont="1" applyBorder="1" applyAlignment="1" applyProtection="1">
      <alignment horizontal="left" vertical="center" wrapText="1"/>
      <protection hidden="1"/>
    </xf>
    <xf numFmtId="0" fontId="15" fillId="0" borderId="11" xfId="0" applyFont="1" applyBorder="1" applyAlignment="1" applyProtection="1">
      <alignment horizontal="left" vertical="center" wrapText="1"/>
      <protection hidden="1"/>
    </xf>
    <xf numFmtId="0" fontId="15" fillId="0" borderId="12" xfId="0" applyFont="1" applyBorder="1" applyAlignment="1" applyProtection="1">
      <alignment horizontal="left" vertical="center" wrapText="1"/>
      <protection hidden="1"/>
    </xf>
    <xf numFmtId="0" fontId="15" fillId="0" borderId="13" xfId="0" applyFont="1" applyBorder="1" applyAlignment="1" applyProtection="1">
      <alignment horizontal="left" vertical="center" wrapText="1"/>
      <protection hidden="1"/>
    </xf>
    <xf numFmtId="0" fontId="17" fillId="2" borderId="11" xfId="0" applyFont="1" applyFill="1" applyBorder="1" applyAlignment="1" applyProtection="1">
      <alignment horizontal="center" vertical="center" wrapText="1"/>
      <protection hidden="1"/>
    </xf>
    <xf numFmtId="0" fontId="17" fillId="2" borderId="13" xfId="0" applyFont="1" applyFill="1" applyBorder="1" applyAlignment="1" applyProtection="1">
      <alignment horizontal="center" vertical="center" wrapText="1"/>
      <protection hidden="1"/>
    </xf>
    <xf numFmtId="170" fontId="14" fillId="0" borderId="11" xfId="0" applyNumberFormat="1" applyFont="1" applyBorder="1" applyAlignment="1" applyProtection="1">
      <alignment horizontal="justify" vertical="top" wrapText="1"/>
      <protection hidden="1"/>
    </xf>
    <xf numFmtId="170" fontId="14" fillId="0" borderId="12" xfId="0" applyNumberFormat="1" applyFont="1" applyBorder="1" applyAlignment="1" applyProtection="1">
      <alignment horizontal="justify" vertical="top" wrapText="1"/>
      <protection hidden="1"/>
    </xf>
    <xf numFmtId="170" fontId="14" fillId="0" borderId="13" xfId="0" applyNumberFormat="1" applyFont="1" applyBorder="1" applyAlignment="1" applyProtection="1">
      <alignment horizontal="justify" vertical="top" wrapText="1"/>
      <protection hidden="1"/>
    </xf>
    <xf numFmtId="0" fontId="12" fillId="0" borderId="11" xfId="0" applyFont="1" applyBorder="1" applyAlignment="1" applyProtection="1">
      <alignment horizontal="center" vertical="center" wrapText="1"/>
      <protection hidden="1"/>
    </xf>
    <xf numFmtId="0" fontId="12" fillId="0" borderId="12" xfId="0" applyFont="1" applyBorder="1" applyAlignment="1" applyProtection="1">
      <alignment horizontal="center" vertical="center" wrapText="1"/>
      <protection hidden="1"/>
    </xf>
    <xf numFmtId="0" fontId="12" fillId="0" borderId="13" xfId="0" applyFont="1" applyBorder="1" applyAlignment="1" applyProtection="1">
      <alignment horizontal="center" vertical="center" wrapText="1"/>
      <protection hidden="1"/>
    </xf>
    <xf numFmtId="0" fontId="2" fillId="2" borderId="11" xfId="16" applyFont="1" applyFill="1" applyBorder="1" applyAlignment="1" applyProtection="1">
      <alignment horizontal="center" vertical="center" wrapText="1"/>
      <protection hidden="1"/>
    </xf>
    <xf numFmtId="0" fontId="2" fillId="2" borderId="12" xfId="16" applyFont="1" applyFill="1" applyBorder="1" applyAlignment="1" applyProtection="1">
      <alignment horizontal="center" vertical="center" wrapText="1"/>
      <protection hidden="1"/>
    </xf>
    <xf numFmtId="0" fontId="2" fillId="2" borderId="13" xfId="16" applyFont="1" applyFill="1" applyBorder="1" applyAlignment="1" applyProtection="1">
      <alignment horizontal="center" vertical="center" wrapText="1"/>
      <protection hidden="1"/>
    </xf>
    <xf numFmtId="0" fontId="18" fillId="0" borderId="11" xfId="0" applyFont="1" applyBorder="1" applyAlignment="1" applyProtection="1">
      <alignment horizontal="justify" vertical="center" wrapText="1"/>
      <protection hidden="1"/>
    </xf>
    <xf numFmtId="0" fontId="18" fillId="0" borderId="12" xfId="0" applyFont="1" applyBorder="1" applyAlignment="1" applyProtection="1">
      <alignment horizontal="justify" vertical="center" wrapText="1"/>
      <protection hidden="1"/>
    </xf>
    <xf numFmtId="0" fontId="18" fillId="0" borderId="13" xfId="0" applyFont="1" applyBorder="1" applyAlignment="1" applyProtection="1">
      <alignment horizontal="justify" vertical="center" wrapText="1"/>
      <protection hidden="1"/>
    </xf>
    <xf numFmtId="0" fontId="12" fillId="0" borderId="11" xfId="0" applyFont="1" applyBorder="1" applyAlignment="1" applyProtection="1">
      <alignment horizontal="left" vertical="center"/>
      <protection hidden="1"/>
    </xf>
    <xf numFmtId="0" fontId="12" fillId="0" borderId="12" xfId="0" applyFont="1" applyBorder="1" applyAlignment="1" applyProtection="1">
      <alignment horizontal="left" vertical="center"/>
      <protection hidden="1"/>
    </xf>
    <xf numFmtId="0" fontId="12" fillId="0" borderId="13" xfId="0" applyFont="1" applyBorder="1" applyAlignment="1" applyProtection="1">
      <alignment horizontal="left" vertical="center"/>
      <protection hidden="1"/>
    </xf>
    <xf numFmtId="0" fontId="11" fillId="0" borderId="11" xfId="0" applyFont="1" applyBorder="1" applyAlignment="1" applyProtection="1">
      <alignment horizontal="center" vertical="center" wrapText="1"/>
      <protection hidden="1"/>
    </xf>
    <xf numFmtId="0" fontId="11" fillId="0" borderId="12" xfId="0" applyFont="1" applyBorder="1" applyAlignment="1" applyProtection="1">
      <alignment horizontal="center" vertical="center" wrapText="1"/>
      <protection hidden="1"/>
    </xf>
    <xf numFmtId="0" fontId="11" fillId="0" borderId="13" xfId="0" applyFont="1" applyBorder="1" applyAlignment="1" applyProtection="1">
      <alignment horizontal="center" vertical="center" wrapText="1"/>
      <protection hidden="1"/>
    </xf>
    <xf numFmtId="0" fontId="16" fillId="0" borderId="2" xfId="0" applyFont="1" applyBorder="1" applyAlignment="1" applyProtection="1">
      <alignment horizontal="center" vertical="center" wrapText="1"/>
      <protection hidden="1"/>
    </xf>
    <xf numFmtId="0" fontId="16" fillId="0" borderId="7" xfId="0" applyFont="1" applyBorder="1" applyAlignment="1" applyProtection="1">
      <alignment horizontal="center" vertical="center" wrapText="1"/>
      <protection hidden="1"/>
    </xf>
    <xf numFmtId="0" fontId="19" fillId="7" borderId="11" xfId="0" applyFont="1" applyFill="1" applyBorder="1" applyAlignment="1" applyProtection="1">
      <alignment horizontal="center" vertical="center" wrapText="1"/>
      <protection hidden="1"/>
    </xf>
    <xf numFmtId="0" fontId="19" fillId="7" borderId="12" xfId="0" applyFont="1" applyFill="1" applyBorder="1" applyAlignment="1" applyProtection="1">
      <alignment horizontal="center" vertical="center" wrapText="1"/>
      <protection hidden="1"/>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5" fillId="5" borderId="1" xfId="0" applyFont="1" applyFill="1" applyBorder="1" applyAlignment="1">
      <alignment horizontal="center" vertical="center" wrapText="1"/>
    </xf>
    <xf numFmtId="0" fontId="5" fillId="5" borderId="1" xfId="0" applyFont="1" applyFill="1" applyBorder="1" applyAlignment="1">
      <alignment horizontal="center" vertical="center"/>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2" fillId="2" borderId="4" xfId="16" applyFont="1" applyFill="1" applyBorder="1" applyAlignment="1">
      <alignment horizontal="center" vertical="center" wrapText="1"/>
    </xf>
    <xf numFmtId="0" fontId="2" fillId="2" borderId="9" xfId="16" applyFont="1" applyFill="1" applyBorder="1" applyAlignment="1">
      <alignment horizontal="center" vertical="center" wrapText="1"/>
    </xf>
    <xf numFmtId="0" fontId="2" fillId="2" borderId="14" xfId="16" applyFont="1" applyFill="1" applyBorder="1" applyAlignment="1">
      <alignment horizontal="center" vertical="center" wrapText="1"/>
    </xf>
    <xf numFmtId="0" fontId="2" fillId="2" borderId="16" xfId="16" applyFont="1" applyFill="1" applyBorder="1" applyAlignment="1">
      <alignment horizontal="center" vertical="center" wrapText="1"/>
    </xf>
    <xf numFmtId="0" fontId="2" fillId="2" borderId="15" xfId="16" applyFont="1" applyFill="1" applyBorder="1" applyAlignment="1">
      <alignment horizontal="center" vertical="center" wrapText="1"/>
    </xf>
    <xf numFmtId="0" fontId="2" fillId="2" borderId="17" xfId="16" applyFont="1" applyFill="1" applyBorder="1" applyAlignment="1">
      <alignment horizontal="center" vertical="center" wrapText="1"/>
    </xf>
    <xf numFmtId="168" fontId="4" fillId="2" borderId="11" xfId="0" applyNumberFormat="1" applyFont="1" applyFill="1" applyBorder="1" applyAlignment="1">
      <alignment horizontal="center" vertical="center" wrapText="1"/>
    </xf>
    <xf numFmtId="168" fontId="4" fillId="2" borderId="13" xfId="0" applyNumberFormat="1" applyFont="1" applyFill="1" applyBorder="1" applyAlignment="1">
      <alignment horizontal="center" vertical="center" wrapText="1"/>
    </xf>
    <xf numFmtId="0" fontId="4" fillId="2" borderId="18"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2" fillId="2" borderId="1" xfId="16" applyFont="1" applyFill="1" applyBorder="1" applyAlignment="1">
      <alignment horizontal="center" vertical="center" wrapText="1"/>
    </xf>
    <xf numFmtId="0" fontId="2" fillId="2" borderId="2" xfId="16" applyFont="1" applyFill="1" applyBorder="1" applyAlignment="1">
      <alignment horizontal="center" vertical="center" wrapText="1"/>
    </xf>
    <xf numFmtId="0" fontId="2" fillId="2" borderId="3" xfId="16" applyFont="1" applyFill="1" applyBorder="1" applyAlignment="1">
      <alignment horizontal="center" vertical="center" wrapText="1"/>
    </xf>
    <xf numFmtId="0" fontId="2" fillId="2" borderId="0" xfId="16" applyFont="1" applyFill="1" applyAlignment="1">
      <alignment horizontal="center" vertical="center" wrapText="1"/>
    </xf>
    <xf numFmtId="0" fontId="2" fillId="2" borderId="6" xfId="16" applyFont="1" applyFill="1" applyBorder="1" applyAlignment="1">
      <alignment horizontal="center" vertical="center" wrapText="1"/>
    </xf>
    <xf numFmtId="0" fontId="2" fillId="2" borderId="7" xfId="16" applyFont="1" applyFill="1" applyBorder="1" applyAlignment="1">
      <alignment horizontal="center" vertical="center" wrapText="1"/>
    </xf>
    <xf numFmtId="0" fontId="2" fillId="2" borderId="8" xfId="16" applyFont="1" applyFill="1" applyBorder="1" applyAlignment="1">
      <alignment horizontal="center" vertical="center" wrapText="1"/>
    </xf>
    <xf numFmtId="0" fontId="11" fillId="0" borderId="11" xfId="0" applyFont="1" applyBorder="1" applyAlignment="1" applyProtection="1">
      <alignment horizontal="justify" wrapText="1"/>
      <protection hidden="1"/>
    </xf>
    <xf numFmtId="0" fontId="11" fillId="0" borderId="12" xfId="0" applyFont="1" applyBorder="1" applyAlignment="1" applyProtection="1">
      <alignment horizontal="justify" wrapText="1"/>
      <protection hidden="1"/>
    </xf>
    <xf numFmtId="0" fontId="11" fillId="0" borderId="13" xfId="0" applyFont="1" applyBorder="1" applyAlignment="1" applyProtection="1">
      <alignment horizontal="justify" wrapText="1"/>
      <protection hidden="1"/>
    </xf>
  </cellXfs>
  <cellStyles count="22">
    <cellStyle name="Hipervínculo" xfId="2" builtinId="8"/>
    <cellStyle name="Hipervínculo 2" xfId="3" xr:uid="{00000000-0005-0000-0000-000031000000}"/>
    <cellStyle name="Millares" xfId="1" builtinId="3"/>
    <cellStyle name="Millares [0] 2" xfId="4" xr:uid="{00000000-0005-0000-0000-000032000000}"/>
    <cellStyle name="Millares 2" xfId="5" xr:uid="{00000000-0005-0000-0000-000033000000}"/>
    <cellStyle name="Millares 5" xfId="6" xr:uid="{00000000-0005-0000-0000-000034000000}"/>
    <cellStyle name="Moneda [0] 2" xfId="7" xr:uid="{00000000-0005-0000-0000-000035000000}"/>
    <cellStyle name="Moneda 2" xfId="8" xr:uid="{00000000-0005-0000-0000-000036000000}"/>
    <cellStyle name="Moneda 3" xfId="9" xr:uid="{00000000-0005-0000-0000-000037000000}"/>
    <cellStyle name="Moneda 4" xfId="10" xr:uid="{00000000-0005-0000-0000-000038000000}"/>
    <cellStyle name="Moneda 5" xfId="11" xr:uid="{00000000-0005-0000-0000-000039000000}"/>
    <cellStyle name="Normal" xfId="0" builtinId="0"/>
    <cellStyle name="Normal 2" xfId="12" xr:uid="{00000000-0005-0000-0000-00003A000000}"/>
    <cellStyle name="Normal 2 2" xfId="13" xr:uid="{00000000-0005-0000-0000-00003B000000}"/>
    <cellStyle name="Normal 2 2 2" xfId="14" xr:uid="{00000000-0005-0000-0000-00003C000000}"/>
    <cellStyle name="Normal 2 3" xfId="15" xr:uid="{00000000-0005-0000-0000-00003D000000}"/>
    <cellStyle name="Normal 28" xfId="16" xr:uid="{00000000-0005-0000-0000-00003E000000}"/>
    <cellStyle name="Normal 3" xfId="17" xr:uid="{00000000-0005-0000-0000-00003F000000}"/>
    <cellStyle name="Normal 3 2" xfId="18" xr:uid="{00000000-0005-0000-0000-000040000000}"/>
    <cellStyle name="Normal 4" xfId="19" xr:uid="{00000000-0005-0000-0000-000041000000}"/>
    <cellStyle name="Porcentual 2" xfId="20" xr:uid="{00000000-0005-0000-0000-000042000000}"/>
    <cellStyle name="Porcentual 5" xfId="21" xr:uid="{00000000-0005-0000-0000-000043000000}"/>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240847</xdr:colOff>
      <xdr:row>0</xdr:row>
      <xdr:rowOff>95250</xdr:rowOff>
    </xdr:from>
    <xdr:to>
      <xdr:col>1</xdr:col>
      <xdr:colOff>285159</xdr:colOff>
      <xdr:row>0</xdr:row>
      <xdr:rowOff>667024</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240665" y="95250"/>
          <a:ext cx="492125" cy="5715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5"/>
  <sheetViews>
    <sheetView showGridLines="0" tabSelected="1" view="pageBreakPreview" topLeftCell="A47" zoomScale="115" zoomScaleNormal="130" workbookViewId="0">
      <selection activeCell="A50" sqref="A50:H50"/>
    </sheetView>
  </sheetViews>
  <sheetFormatPr baseColWidth="10" defaultColWidth="11.42578125" defaultRowHeight="12.75" customHeight="1" zeroHeight="1"/>
  <cols>
    <col min="1" max="1" width="6.7109375" style="30" customWidth="1"/>
    <col min="2" max="2" width="18.28515625" style="30" customWidth="1"/>
    <col min="3" max="3" width="7.42578125" style="30" customWidth="1"/>
    <col min="4" max="4" width="21.42578125" style="30" customWidth="1"/>
    <col min="5" max="5" width="13" style="30" customWidth="1"/>
    <col min="6" max="6" width="14.140625" style="30" customWidth="1"/>
    <col min="7" max="7" width="12.42578125" style="30" customWidth="1"/>
    <col min="8" max="8" width="17.42578125" style="30" customWidth="1"/>
    <col min="9" max="9" width="1.28515625" style="30" customWidth="1"/>
    <col min="10" max="11" width="11.42578125" style="30" customWidth="1"/>
    <col min="12" max="16384" width="11.42578125" style="30"/>
  </cols>
  <sheetData>
    <row r="1" spans="1:11" s="27" customFormat="1" ht="61.5" customHeight="1">
      <c r="A1" s="45" t="s">
        <v>0</v>
      </c>
      <c r="B1" s="46"/>
      <c r="C1" s="46"/>
      <c r="D1" s="46"/>
      <c r="E1" s="46"/>
      <c r="F1" s="46"/>
      <c r="G1" s="46"/>
      <c r="H1" s="36" t="s">
        <v>1</v>
      </c>
      <c r="K1" s="37"/>
    </row>
    <row r="2" spans="1:11" ht="8.25" customHeight="1">
      <c r="K2" s="37"/>
    </row>
    <row r="3" spans="1:11" ht="13.5" customHeight="1">
      <c r="A3" s="47" t="s">
        <v>81</v>
      </c>
      <c r="B3" s="48"/>
      <c r="C3" s="48"/>
      <c r="D3" s="48"/>
      <c r="E3" s="48"/>
      <c r="F3" s="48"/>
      <c r="G3" s="48"/>
      <c r="H3" s="49"/>
      <c r="K3" s="37"/>
    </row>
    <row r="4" spans="1:11" ht="44.25" customHeight="1">
      <c r="A4" s="31" t="s">
        <v>2</v>
      </c>
      <c r="B4" s="50" t="s">
        <v>80</v>
      </c>
      <c r="C4" s="51"/>
      <c r="D4" s="51"/>
      <c r="E4" s="51"/>
      <c r="F4" s="51"/>
      <c r="G4" s="51"/>
      <c r="H4" s="52"/>
      <c r="K4" s="37"/>
    </row>
    <row r="5" spans="1:11" ht="7.5" customHeight="1"/>
    <row r="6" spans="1:11" ht="15" customHeight="1">
      <c r="A6" s="53" t="s">
        <v>3</v>
      </c>
      <c r="B6" s="54"/>
      <c r="C6" s="54"/>
      <c r="D6" s="32"/>
      <c r="E6" s="55" t="s">
        <v>76</v>
      </c>
      <c r="F6" s="56"/>
      <c r="G6" s="56"/>
      <c r="H6" s="41"/>
    </row>
    <row r="7" spans="1:11" ht="15" customHeight="1">
      <c r="A7" s="53" t="s">
        <v>4</v>
      </c>
      <c r="B7" s="54"/>
      <c r="C7" s="54"/>
      <c r="D7" s="32"/>
      <c r="E7" s="55" t="s">
        <v>77</v>
      </c>
      <c r="F7" s="56"/>
      <c r="G7" s="56"/>
      <c r="H7" s="41"/>
    </row>
    <row r="8" spans="1:11" ht="17.25" customHeight="1">
      <c r="A8" s="53" t="s">
        <v>5</v>
      </c>
      <c r="B8" s="54"/>
      <c r="C8" s="54"/>
      <c r="D8" s="33"/>
      <c r="E8" s="55" t="s">
        <v>78</v>
      </c>
      <c r="F8" s="56"/>
      <c r="G8" s="56"/>
      <c r="H8" s="41"/>
    </row>
    <row r="9" spans="1:11" hidden="1"/>
    <row r="10" spans="1:11">
      <c r="A10" s="57" t="s">
        <v>6</v>
      </c>
      <c r="B10" s="58"/>
      <c r="C10" s="58"/>
      <c r="D10" s="58"/>
      <c r="E10" s="58"/>
      <c r="F10" s="58"/>
      <c r="G10" s="58"/>
      <c r="H10" s="59"/>
    </row>
    <row r="11" spans="1:11" ht="90.75" customHeight="1">
      <c r="A11" s="60" t="s">
        <v>79</v>
      </c>
      <c r="B11" s="61"/>
      <c r="C11" s="61"/>
      <c r="D11" s="61"/>
      <c r="E11" s="61"/>
      <c r="F11" s="61"/>
      <c r="G11" s="61"/>
      <c r="H11" s="62"/>
    </row>
    <row r="12" spans="1:11" ht="138.75" customHeight="1">
      <c r="A12" s="63" t="s">
        <v>7</v>
      </c>
      <c r="B12" s="64"/>
      <c r="C12" s="64"/>
      <c r="D12" s="64"/>
      <c r="E12" s="64"/>
      <c r="F12" s="64"/>
      <c r="G12" s="64"/>
      <c r="H12" s="65"/>
    </row>
    <row r="13" spans="1:11" s="27" customFormat="1" ht="7.5" customHeight="1">
      <c r="A13" s="86" t="s">
        <v>75</v>
      </c>
      <c r="B13" s="86"/>
      <c r="C13" s="86"/>
      <c r="D13" s="86"/>
      <c r="E13" s="86"/>
      <c r="F13" s="86"/>
      <c r="G13" s="86"/>
      <c r="H13" s="86"/>
    </row>
    <row r="14" spans="1:11" s="27" customFormat="1" ht="17.25" customHeight="1">
      <c r="A14" s="87"/>
      <c r="B14" s="87"/>
      <c r="C14" s="87"/>
      <c r="D14" s="87"/>
      <c r="E14" s="87"/>
      <c r="F14" s="87"/>
      <c r="G14" s="87"/>
      <c r="H14" s="87"/>
    </row>
    <row r="15" spans="1:11" ht="24.75" customHeight="1">
      <c r="A15" s="66" t="s">
        <v>8</v>
      </c>
      <c r="B15" s="67"/>
      <c r="C15" s="68" t="s">
        <v>74</v>
      </c>
      <c r="D15" s="69"/>
      <c r="E15" s="69"/>
      <c r="F15" s="69"/>
      <c r="G15" s="69"/>
      <c r="H15" s="70"/>
    </row>
    <row r="16" spans="1:11" ht="9.75" customHeight="1"/>
    <row r="17" spans="1:8" ht="18" customHeight="1">
      <c r="A17" s="71" t="s">
        <v>9</v>
      </c>
      <c r="B17" s="72"/>
      <c r="C17" s="72"/>
      <c r="D17" s="72"/>
      <c r="E17" s="72"/>
      <c r="F17" s="72"/>
      <c r="G17" s="72"/>
      <c r="H17" s="73"/>
    </row>
    <row r="18" spans="1:8" s="28" customFormat="1" ht="39.75" customHeight="1">
      <c r="A18" s="34" t="s">
        <v>10</v>
      </c>
      <c r="B18" s="74" t="s">
        <v>11</v>
      </c>
      <c r="C18" s="75"/>
      <c r="D18" s="76"/>
      <c r="E18" s="34" t="s">
        <v>12</v>
      </c>
      <c r="F18" s="34" t="s">
        <v>13</v>
      </c>
      <c r="G18" s="34" t="s">
        <v>14</v>
      </c>
      <c r="H18" s="34" t="s">
        <v>15</v>
      </c>
    </row>
    <row r="19" spans="1:8" s="29" customFormat="1" ht="24">
      <c r="A19" s="35">
        <v>1</v>
      </c>
      <c r="B19" s="77" t="s">
        <v>16</v>
      </c>
      <c r="C19" s="78" t="s">
        <v>16</v>
      </c>
      <c r="D19" s="79" t="s">
        <v>16</v>
      </c>
      <c r="E19" s="35" t="s">
        <v>17</v>
      </c>
      <c r="F19" s="35" t="s">
        <v>18</v>
      </c>
      <c r="G19" s="35">
        <v>1</v>
      </c>
      <c r="H19" s="38"/>
    </row>
    <row r="20" spans="1:8" s="29" customFormat="1" ht="21.75" customHeight="1">
      <c r="A20" s="35">
        <v>2</v>
      </c>
      <c r="B20" s="77" t="s">
        <v>19</v>
      </c>
      <c r="C20" s="78" t="s">
        <v>19</v>
      </c>
      <c r="D20" s="79" t="s">
        <v>19</v>
      </c>
      <c r="E20" s="35" t="s">
        <v>17</v>
      </c>
      <c r="F20" s="35" t="s">
        <v>18</v>
      </c>
      <c r="G20" s="35">
        <v>1</v>
      </c>
      <c r="H20" s="38"/>
    </row>
    <row r="21" spans="1:8" s="29" customFormat="1" ht="25.5" customHeight="1">
      <c r="A21" s="35">
        <v>3</v>
      </c>
      <c r="B21" s="42" t="s">
        <v>20</v>
      </c>
      <c r="C21" s="43"/>
      <c r="D21" s="44"/>
      <c r="E21" s="35" t="s">
        <v>17</v>
      </c>
      <c r="F21" s="35" t="s">
        <v>18</v>
      </c>
      <c r="G21" s="35">
        <v>1</v>
      </c>
      <c r="H21" s="38"/>
    </row>
    <row r="22" spans="1:8" s="29" customFormat="1" ht="22.5" customHeight="1">
      <c r="A22" s="35">
        <v>4</v>
      </c>
      <c r="B22" s="77" t="s">
        <v>21</v>
      </c>
      <c r="C22" s="78" t="s">
        <v>21</v>
      </c>
      <c r="D22" s="79" t="s">
        <v>21</v>
      </c>
      <c r="E22" s="35" t="s">
        <v>17</v>
      </c>
      <c r="F22" s="35" t="s">
        <v>18</v>
      </c>
      <c r="G22" s="35">
        <v>1</v>
      </c>
      <c r="H22" s="38"/>
    </row>
    <row r="23" spans="1:8" s="29" customFormat="1" ht="24.75" customHeight="1">
      <c r="A23" s="35">
        <v>5</v>
      </c>
      <c r="B23" s="77" t="s">
        <v>22</v>
      </c>
      <c r="C23" s="78" t="s">
        <v>22</v>
      </c>
      <c r="D23" s="79" t="s">
        <v>22</v>
      </c>
      <c r="E23" s="35" t="s">
        <v>17</v>
      </c>
      <c r="F23" s="35" t="s">
        <v>18</v>
      </c>
      <c r="G23" s="35">
        <v>1</v>
      </c>
      <c r="H23" s="38"/>
    </row>
    <row r="24" spans="1:8" s="29" customFormat="1" ht="24" customHeight="1">
      <c r="A24" s="35">
        <v>6</v>
      </c>
      <c r="B24" s="77" t="s">
        <v>23</v>
      </c>
      <c r="C24" s="78" t="s">
        <v>23</v>
      </c>
      <c r="D24" s="79" t="s">
        <v>23</v>
      </c>
      <c r="E24" s="35" t="s">
        <v>17</v>
      </c>
      <c r="F24" s="35" t="s">
        <v>18</v>
      </c>
      <c r="G24" s="35">
        <v>1</v>
      </c>
      <c r="H24" s="38"/>
    </row>
    <row r="25" spans="1:8" s="29" customFormat="1" ht="27.75" customHeight="1">
      <c r="A25" s="35">
        <v>7</v>
      </c>
      <c r="B25" s="77" t="s">
        <v>24</v>
      </c>
      <c r="C25" s="78" t="s">
        <v>24</v>
      </c>
      <c r="D25" s="79" t="s">
        <v>24</v>
      </c>
      <c r="E25" s="35" t="s">
        <v>17</v>
      </c>
      <c r="F25" s="35" t="s">
        <v>18</v>
      </c>
      <c r="G25" s="35">
        <v>1</v>
      </c>
      <c r="H25" s="38"/>
    </row>
    <row r="26" spans="1:8" s="29" customFormat="1" ht="27" customHeight="1">
      <c r="A26" s="35">
        <v>8</v>
      </c>
      <c r="B26" s="77" t="s">
        <v>25</v>
      </c>
      <c r="C26" s="78" t="s">
        <v>25</v>
      </c>
      <c r="D26" s="79" t="s">
        <v>25</v>
      </c>
      <c r="E26" s="35" t="s">
        <v>17</v>
      </c>
      <c r="F26" s="35" t="s">
        <v>18</v>
      </c>
      <c r="G26" s="35">
        <v>1</v>
      </c>
      <c r="H26" s="38"/>
    </row>
    <row r="27" spans="1:8" s="29" customFormat="1" ht="26.25" customHeight="1">
      <c r="A27" s="35">
        <v>9</v>
      </c>
      <c r="B27" s="77" t="s">
        <v>26</v>
      </c>
      <c r="C27" s="78" t="s">
        <v>26</v>
      </c>
      <c r="D27" s="79" t="s">
        <v>26</v>
      </c>
      <c r="E27" s="35" t="s">
        <v>17</v>
      </c>
      <c r="F27" s="35" t="s">
        <v>18</v>
      </c>
      <c r="G27" s="35">
        <v>1</v>
      </c>
      <c r="H27" s="38"/>
    </row>
    <row r="28" spans="1:8" s="29" customFormat="1" ht="25.5" customHeight="1">
      <c r="A28" s="35">
        <v>10</v>
      </c>
      <c r="B28" s="77" t="s">
        <v>27</v>
      </c>
      <c r="C28" s="78" t="s">
        <v>27</v>
      </c>
      <c r="D28" s="79" t="s">
        <v>27</v>
      </c>
      <c r="E28" s="35" t="s">
        <v>17</v>
      </c>
      <c r="F28" s="35" t="s">
        <v>18</v>
      </c>
      <c r="G28" s="35">
        <v>1</v>
      </c>
      <c r="H28" s="38"/>
    </row>
    <row r="29" spans="1:8" s="29" customFormat="1" ht="21.75" customHeight="1">
      <c r="A29" s="35">
        <v>11</v>
      </c>
      <c r="B29" s="77" t="s">
        <v>28</v>
      </c>
      <c r="C29" s="78" t="s">
        <v>29</v>
      </c>
      <c r="D29" s="79" t="s">
        <v>29</v>
      </c>
      <c r="E29" s="35" t="s">
        <v>17</v>
      </c>
      <c r="F29" s="35" t="s">
        <v>18</v>
      </c>
      <c r="G29" s="35">
        <v>1</v>
      </c>
      <c r="H29" s="38"/>
    </row>
    <row r="30" spans="1:8" s="29" customFormat="1" ht="22.5" customHeight="1">
      <c r="A30" s="35">
        <v>12</v>
      </c>
      <c r="B30" s="77" t="s">
        <v>30</v>
      </c>
      <c r="C30" s="78" t="s">
        <v>30</v>
      </c>
      <c r="D30" s="79" t="s">
        <v>30</v>
      </c>
      <c r="E30" s="35" t="s">
        <v>17</v>
      </c>
      <c r="F30" s="35" t="s">
        <v>18</v>
      </c>
      <c r="G30" s="35">
        <v>1</v>
      </c>
      <c r="H30" s="38"/>
    </row>
    <row r="31" spans="1:8" s="29" customFormat="1" ht="27.75" customHeight="1">
      <c r="A31" s="35">
        <v>13</v>
      </c>
      <c r="B31" s="77" t="s">
        <v>31</v>
      </c>
      <c r="C31" s="78" t="s">
        <v>31</v>
      </c>
      <c r="D31" s="79" t="s">
        <v>31</v>
      </c>
      <c r="E31" s="35" t="s">
        <v>17</v>
      </c>
      <c r="F31" s="35" t="s">
        <v>18</v>
      </c>
      <c r="G31" s="35">
        <v>1</v>
      </c>
      <c r="H31" s="38"/>
    </row>
    <row r="32" spans="1:8" s="29" customFormat="1" ht="25.5" customHeight="1">
      <c r="A32" s="35">
        <v>14</v>
      </c>
      <c r="B32" s="77" t="s">
        <v>32</v>
      </c>
      <c r="C32" s="78" t="s">
        <v>32</v>
      </c>
      <c r="D32" s="79" t="s">
        <v>32</v>
      </c>
      <c r="E32" s="35" t="s">
        <v>17</v>
      </c>
      <c r="F32" s="35" t="s">
        <v>18</v>
      </c>
      <c r="G32" s="35">
        <v>1</v>
      </c>
      <c r="H32" s="38"/>
    </row>
    <row r="33" spans="1:10" s="29" customFormat="1" ht="25.5" customHeight="1">
      <c r="A33" s="35">
        <v>15</v>
      </c>
      <c r="B33" s="77" t="s">
        <v>33</v>
      </c>
      <c r="C33" s="78" t="s">
        <v>33</v>
      </c>
      <c r="D33" s="79" t="s">
        <v>33</v>
      </c>
      <c r="E33" s="35" t="s">
        <v>17</v>
      </c>
      <c r="F33" s="35" t="s">
        <v>18</v>
      </c>
      <c r="G33" s="35">
        <v>1</v>
      </c>
      <c r="H33" s="38"/>
    </row>
    <row r="34" spans="1:10" s="29" customFormat="1" ht="23.25" customHeight="1">
      <c r="A34" s="35">
        <v>16</v>
      </c>
      <c r="B34" s="77" t="s">
        <v>34</v>
      </c>
      <c r="C34" s="78" t="s">
        <v>34</v>
      </c>
      <c r="D34" s="79" t="s">
        <v>34</v>
      </c>
      <c r="E34" s="35" t="s">
        <v>17</v>
      </c>
      <c r="F34" s="35" t="s">
        <v>18</v>
      </c>
      <c r="G34" s="35">
        <v>1</v>
      </c>
      <c r="H34" s="38"/>
    </row>
    <row r="35" spans="1:10" s="29" customFormat="1" ht="22.5" customHeight="1">
      <c r="A35" s="35">
        <v>17</v>
      </c>
      <c r="B35" s="77" t="s">
        <v>35</v>
      </c>
      <c r="C35" s="78" t="s">
        <v>35</v>
      </c>
      <c r="D35" s="79" t="s">
        <v>35</v>
      </c>
      <c r="E35" s="35" t="s">
        <v>17</v>
      </c>
      <c r="F35" s="35" t="s">
        <v>18</v>
      </c>
      <c r="G35" s="35">
        <v>1</v>
      </c>
      <c r="H35" s="38"/>
    </row>
    <row r="36" spans="1:10" s="29" customFormat="1" ht="24">
      <c r="A36" s="35">
        <v>18</v>
      </c>
      <c r="B36" s="77" t="s">
        <v>36</v>
      </c>
      <c r="C36" s="78" t="s">
        <v>36</v>
      </c>
      <c r="D36" s="79" t="s">
        <v>36</v>
      </c>
      <c r="E36" s="35" t="s">
        <v>17</v>
      </c>
      <c r="F36" s="35" t="s">
        <v>18</v>
      </c>
      <c r="G36" s="35">
        <v>1</v>
      </c>
      <c r="H36" s="38"/>
    </row>
    <row r="37" spans="1:10" s="29" customFormat="1" ht="22.5" customHeight="1">
      <c r="A37" s="35">
        <v>19</v>
      </c>
      <c r="B37" s="77" t="s">
        <v>37</v>
      </c>
      <c r="C37" s="78" t="s">
        <v>37</v>
      </c>
      <c r="D37" s="79" t="s">
        <v>37</v>
      </c>
      <c r="E37" s="35" t="s">
        <v>17</v>
      </c>
      <c r="F37" s="35" t="s">
        <v>18</v>
      </c>
      <c r="G37" s="35">
        <v>1</v>
      </c>
      <c r="H37" s="38"/>
    </row>
    <row r="38" spans="1:10" s="29" customFormat="1" ht="24.75" customHeight="1">
      <c r="A38" s="35">
        <v>20</v>
      </c>
      <c r="B38" s="77" t="s">
        <v>38</v>
      </c>
      <c r="C38" s="78" t="s">
        <v>38</v>
      </c>
      <c r="D38" s="79" t="s">
        <v>38</v>
      </c>
      <c r="E38" s="35" t="s">
        <v>17</v>
      </c>
      <c r="F38" s="35" t="s">
        <v>18</v>
      </c>
      <c r="G38" s="35">
        <v>1</v>
      </c>
      <c r="H38" s="38"/>
    </row>
    <row r="39" spans="1:10" s="29" customFormat="1" ht="21.75" customHeight="1">
      <c r="A39" s="35">
        <v>21</v>
      </c>
      <c r="B39" s="77" t="s">
        <v>39</v>
      </c>
      <c r="C39" s="78" t="s">
        <v>39</v>
      </c>
      <c r="D39" s="79" t="s">
        <v>39</v>
      </c>
      <c r="E39" s="35" t="s">
        <v>17</v>
      </c>
      <c r="F39" s="35" t="s">
        <v>18</v>
      </c>
      <c r="G39" s="35">
        <v>1</v>
      </c>
      <c r="H39" s="38"/>
    </row>
    <row r="40" spans="1:10" s="29" customFormat="1" ht="21.75" customHeight="1">
      <c r="A40" s="35">
        <v>22</v>
      </c>
      <c r="B40" s="77" t="s">
        <v>40</v>
      </c>
      <c r="C40" s="78" t="s">
        <v>40</v>
      </c>
      <c r="D40" s="79" t="s">
        <v>40</v>
      </c>
      <c r="E40" s="35" t="s">
        <v>17</v>
      </c>
      <c r="F40" s="35" t="s">
        <v>18</v>
      </c>
      <c r="G40" s="35">
        <v>1</v>
      </c>
      <c r="H40" s="38"/>
    </row>
    <row r="41" spans="1:10" s="29" customFormat="1" ht="24.75" customHeight="1">
      <c r="A41" s="35">
        <v>23</v>
      </c>
      <c r="B41" s="77" t="s">
        <v>41</v>
      </c>
      <c r="C41" s="78" t="s">
        <v>41</v>
      </c>
      <c r="D41" s="79" t="s">
        <v>41</v>
      </c>
      <c r="E41" s="35" t="s">
        <v>17</v>
      </c>
      <c r="F41" s="35" t="s">
        <v>18</v>
      </c>
      <c r="G41" s="35">
        <v>1</v>
      </c>
      <c r="H41" s="38"/>
    </row>
    <row r="42" spans="1:10" s="29" customFormat="1" ht="23.25" customHeight="1">
      <c r="A42" s="35">
        <v>24</v>
      </c>
      <c r="B42" s="77" t="s">
        <v>42</v>
      </c>
      <c r="C42" s="78" t="s">
        <v>42</v>
      </c>
      <c r="D42" s="79" t="s">
        <v>42</v>
      </c>
      <c r="E42" s="35" t="s">
        <v>17</v>
      </c>
      <c r="F42" s="35" t="s">
        <v>18</v>
      </c>
      <c r="G42" s="35">
        <v>1</v>
      </c>
      <c r="H42" s="38"/>
    </row>
    <row r="43" spans="1:10" s="29" customFormat="1" ht="24" customHeight="1">
      <c r="A43" s="35">
        <v>25</v>
      </c>
      <c r="B43" s="77" t="s">
        <v>43</v>
      </c>
      <c r="C43" s="78" t="s">
        <v>43</v>
      </c>
      <c r="D43" s="79" t="s">
        <v>43</v>
      </c>
      <c r="E43" s="35" t="s">
        <v>17</v>
      </c>
      <c r="F43" s="35" t="s">
        <v>18</v>
      </c>
      <c r="G43" s="35">
        <v>1</v>
      </c>
      <c r="H43" s="38"/>
    </row>
    <row r="44" spans="1:10" s="29" customFormat="1" ht="19.5" customHeight="1">
      <c r="A44" s="35">
        <v>26</v>
      </c>
      <c r="B44" s="77" t="s">
        <v>44</v>
      </c>
      <c r="C44" s="78" t="s">
        <v>44</v>
      </c>
      <c r="D44" s="79" t="s">
        <v>44</v>
      </c>
      <c r="E44" s="35" t="s">
        <v>17</v>
      </c>
      <c r="F44" s="35" t="s">
        <v>18</v>
      </c>
      <c r="G44" s="35">
        <v>1</v>
      </c>
      <c r="H44" s="38"/>
    </row>
    <row r="45" spans="1:10" s="29" customFormat="1" ht="21.75" customHeight="1">
      <c r="A45" s="35">
        <v>27</v>
      </c>
      <c r="B45" s="77" t="s">
        <v>45</v>
      </c>
      <c r="C45" s="78" t="s">
        <v>45</v>
      </c>
      <c r="D45" s="79" t="s">
        <v>45</v>
      </c>
      <c r="E45" s="35" t="s">
        <v>17</v>
      </c>
      <c r="F45" s="35" t="s">
        <v>18</v>
      </c>
      <c r="G45" s="35">
        <v>1</v>
      </c>
      <c r="H45" s="38"/>
    </row>
    <row r="46" spans="1:10" s="29" customFormat="1" ht="18" customHeight="1">
      <c r="A46" s="88" t="s">
        <v>46</v>
      </c>
      <c r="B46" s="89"/>
      <c r="C46" s="89"/>
      <c r="D46" s="89"/>
      <c r="E46" s="89"/>
      <c r="F46" s="89"/>
      <c r="G46" s="89"/>
      <c r="H46" s="39">
        <f>SUM(H19:H45)</f>
        <v>0</v>
      </c>
      <c r="J46" s="40"/>
    </row>
    <row r="47" spans="1:10" ht="20.25" customHeight="1"/>
    <row r="48" spans="1:10" ht="14.25" customHeight="1">
      <c r="A48" s="80" t="s">
        <v>82</v>
      </c>
      <c r="B48" s="81"/>
      <c r="C48" s="81"/>
      <c r="D48" s="81"/>
      <c r="E48" s="81"/>
      <c r="F48" s="81"/>
      <c r="G48" s="81"/>
      <c r="H48" s="82"/>
    </row>
    <row r="49" spans="1:8" ht="60" customHeight="1">
      <c r="A49" s="50" t="s">
        <v>84</v>
      </c>
      <c r="B49" s="51"/>
      <c r="C49" s="51"/>
      <c r="D49" s="51"/>
      <c r="E49" s="51"/>
      <c r="F49" s="51"/>
      <c r="G49" s="51"/>
      <c r="H49" s="52"/>
    </row>
    <row r="50" spans="1:8" ht="150" customHeight="1">
      <c r="A50" s="116" t="s">
        <v>83</v>
      </c>
      <c r="B50" s="117"/>
      <c r="C50" s="117"/>
      <c r="D50" s="117"/>
      <c r="E50" s="117"/>
      <c r="F50" s="117"/>
      <c r="G50" s="117"/>
      <c r="H50" s="118"/>
    </row>
    <row r="51" spans="1:8" ht="28.5" customHeight="1">
      <c r="A51" s="83" t="s">
        <v>47</v>
      </c>
      <c r="B51" s="84"/>
      <c r="C51" s="84"/>
      <c r="D51" s="84"/>
      <c r="E51" s="84"/>
      <c r="F51" s="84"/>
      <c r="G51" s="84"/>
      <c r="H51" s="85"/>
    </row>
    <row r="52" spans="1:8" ht="14.25" customHeight="1"/>
    <row r="53" spans="1:8" ht="14.25" customHeight="1"/>
    <row r="54" spans="1:8" ht="12.75" customHeight="1"/>
    <row r="55" spans="1:8" hidden="1"/>
    <row r="56" spans="1:8" hidden="1"/>
    <row r="57" spans="1:8" hidden="1"/>
    <row r="58" spans="1:8" hidden="1"/>
    <row r="59" spans="1:8" hidden="1"/>
    <row r="60" spans="1:8" hidden="1"/>
    <row r="61" spans="1:8" hidden="1"/>
    <row r="62" spans="1:8" hidden="1"/>
    <row r="63" spans="1:8" hidden="1"/>
    <row r="64" spans="1:8"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sheetData>
  <mergeCells count="49">
    <mergeCell ref="A48:H48"/>
    <mergeCell ref="A49:H49"/>
    <mergeCell ref="A50:H50"/>
    <mergeCell ref="A51:H51"/>
    <mergeCell ref="A13:H14"/>
    <mergeCell ref="B42:D42"/>
    <mergeCell ref="B43:D43"/>
    <mergeCell ref="B44:D44"/>
    <mergeCell ref="B45:D45"/>
    <mergeCell ref="A46:G46"/>
    <mergeCell ref="B37:D37"/>
    <mergeCell ref="B38:D38"/>
    <mergeCell ref="B39:D39"/>
    <mergeCell ref="B40:D40"/>
    <mergeCell ref="B41:D41"/>
    <mergeCell ref="B32:D32"/>
    <mergeCell ref="B33:D33"/>
    <mergeCell ref="B34:D34"/>
    <mergeCell ref="B35:D35"/>
    <mergeCell ref="B36:D36"/>
    <mergeCell ref="B27:D27"/>
    <mergeCell ref="B28:D28"/>
    <mergeCell ref="B29:D29"/>
    <mergeCell ref="B30:D30"/>
    <mergeCell ref="B31:D31"/>
    <mergeCell ref="B22:D22"/>
    <mergeCell ref="B23:D23"/>
    <mergeCell ref="B24:D24"/>
    <mergeCell ref="B25:D25"/>
    <mergeCell ref="B26:D26"/>
    <mergeCell ref="A17:H17"/>
    <mergeCell ref="B18:D18"/>
    <mergeCell ref="B19:D19"/>
    <mergeCell ref="B20:D20"/>
    <mergeCell ref="B21:D21"/>
    <mergeCell ref="A1:G1"/>
    <mergeCell ref="A3:H3"/>
    <mergeCell ref="B4:H4"/>
    <mergeCell ref="A6:C6"/>
    <mergeCell ref="E6:G6"/>
    <mergeCell ref="A7:C7"/>
    <mergeCell ref="E7:G7"/>
    <mergeCell ref="A8:C8"/>
    <mergeCell ref="E8:G8"/>
    <mergeCell ref="A10:H10"/>
    <mergeCell ref="A11:H11"/>
    <mergeCell ref="A12:H12"/>
    <mergeCell ref="A15:B15"/>
    <mergeCell ref="C15:H15"/>
  </mergeCells>
  <pageMargins left="0.70866141732283505" right="0.70866141732283505" top="0.74803149606299202" bottom="0.74803149606299202" header="0.31496062992126" footer="0.31496062992126"/>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baseColWidth="10" defaultColWidth="11"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3" t="s">
        <v>48</v>
      </c>
      <c r="E1" s="4"/>
      <c r="F1" s="4"/>
      <c r="G1" s="4"/>
      <c r="H1" s="4"/>
    </row>
    <row r="2" spans="1:33">
      <c r="D2" s="5">
        <v>0</v>
      </c>
      <c r="E2" s="6"/>
      <c r="F2" s="6"/>
      <c r="G2" s="6"/>
      <c r="H2" s="6"/>
    </row>
    <row r="3" spans="1:33" s="1" customFormat="1" ht="41.25" customHeight="1">
      <c r="A3" s="110" t="s">
        <v>49</v>
      </c>
      <c r="B3" s="110"/>
      <c r="C3" s="111"/>
      <c r="D3" s="98" t="s">
        <v>50</v>
      </c>
      <c r="E3" s="109" t="s">
        <v>51</v>
      </c>
      <c r="F3" s="109" t="s">
        <v>52</v>
      </c>
      <c r="G3" s="7"/>
      <c r="H3" s="7"/>
      <c r="I3" s="90" t="s">
        <v>53</v>
      </c>
      <c r="J3" s="91"/>
      <c r="K3" s="92"/>
      <c r="L3" s="90" t="s">
        <v>54</v>
      </c>
      <c r="M3" s="91"/>
      <c r="N3" s="92"/>
      <c r="O3" s="90" t="s">
        <v>55</v>
      </c>
      <c r="P3" s="91"/>
      <c r="Q3" s="92"/>
      <c r="S3" s="93" t="s">
        <v>56</v>
      </c>
      <c r="T3" s="93"/>
      <c r="U3" s="93"/>
      <c r="V3" s="21"/>
      <c r="W3" s="93" t="s">
        <v>57</v>
      </c>
      <c r="X3" s="93"/>
      <c r="Y3" s="93"/>
      <c r="Z3" s="21"/>
      <c r="AA3" s="93" t="s">
        <v>58</v>
      </c>
      <c r="AB3" s="93"/>
      <c r="AC3" s="93"/>
      <c r="AD3" s="21"/>
      <c r="AE3" s="94" t="s">
        <v>59</v>
      </c>
      <c r="AF3" s="94"/>
      <c r="AG3" s="94"/>
    </row>
    <row r="4" spans="1:33" ht="15" customHeight="1">
      <c r="A4" s="112"/>
      <c r="B4" s="112"/>
      <c r="C4" s="113"/>
      <c r="D4" s="98"/>
      <c r="E4" s="109"/>
      <c r="F4" s="109"/>
      <c r="G4" s="7"/>
      <c r="H4" s="7"/>
      <c r="I4" s="100" t="s">
        <v>60</v>
      </c>
      <c r="J4" s="102" t="s">
        <v>61</v>
      </c>
      <c r="K4" s="102" t="s">
        <v>15</v>
      </c>
      <c r="L4" s="102" t="s">
        <v>60</v>
      </c>
      <c r="M4" s="102" t="s">
        <v>61</v>
      </c>
      <c r="N4" s="102" t="s">
        <v>15</v>
      </c>
      <c r="O4" s="102" t="s">
        <v>60</v>
      </c>
      <c r="P4" s="102" t="s">
        <v>61</v>
      </c>
      <c r="Q4" s="102" t="s">
        <v>15</v>
      </c>
      <c r="S4" s="93" t="s">
        <v>62</v>
      </c>
      <c r="T4" s="93" t="s">
        <v>51</v>
      </c>
      <c r="U4" s="93" t="s">
        <v>52</v>
      </c>
      <c r="V4" s="22"/>
      <c r="W4" s="93" t="s">
        <v>62</v>
      </c>
      <c r="X4" s="93" t="s">
        <v>51</v>
      </c>
      <c r="Y4" s="93" t="s">
        <v>52</v>
      </c>
      <c r="Z4" s="22"/>
      <c r="AA4" s="93" t="s">
        <v>62</v>
      </c>
      <c r="AB4" s="93" t="s">
        <v>51</v>
      </c>
      <c r="AC4" s="93" t="s">
        <v>52</v>
      </c>
      <c r="AD4" s="22"/>
      <c r="AE4" s="93" t="s">
        <v>62</v>
      </c>
      <c r="AF4" s="94" t="s">
        <v>63</v>
      </c>
      <c r="AG4" s="94" t="s">
        <v>64</v>
      </c>
    </row>
    <row r="5" spans="1:33" ht="15" customHeight="1">
      <c r="A5" s="114"/>
      <c r="B5" s="114"/>
      <c r="C5" s="115"/>
      <c r="D5" s="99"/>
      <c r="E5" s="109"/>
      <c r="F5" s="109"/>
      <c r="G5" s="8"/>
      <c r="H5" s="8"/>
      <c r="I5" s="101"/>
      <c r="J5" s="103"/>
      <c r="K5" s="103"/>
      <c r="L5" s="103"/>
      <c r="M5" s="103"/>
      <c r="N5" s="103"/>
      <c r="O5" s="103"/>
      <c r="P5" s="103"/>
      <c r="Q5" s="103"/>
      <c r="S5" s="93"/>
      <c r="T5" s="93"/>
      <c r="U5" s="93"/>
      <c r="V5" s="22"/>
      <c r="W5" s="93"/>
      <c r="X5" s="93"/>
      <c r="Y5" s="93"/>
      <c r="Z5" s="22"/>
      <c r="AA5" s="93"/>
      <c r="AB5" s="93"/>
      <c r="AC5" s="93"/>
      <c r="AD5" s="22"/>
      <c r="AE5" s="93"/>
      <c r="AF5" s="94"/>
      <c r="AG5" s="94"/>
    </row>
    <row r="6" spans="1:33" ht="21.75" customHeight="1">
      <c r="A6" s="95" t="s">
        <v>65</v>
      </c>
      <c r="B6" s="96"/>
      <c r="C6" s="97"/>
      <c r="D6" s="10">
        <v>50</v>
      </c>
      <c r="E6" s="11">
        <v>67097</v>
      </c>
      <c r="F6" s="11">
        <v>3354850</v>
      </c>
      <c r="G6" s="9"/>
      <c r="H6" s="9"/>
      <c r="I6" s="15">
        <v>72700</v>
      </c>
      <c r="J6" s="16">
        <v>72700</v>
      </c>
      <c r="K6" s="16">
        <f>+J6*D6</f>
        <v>3635000</v>
      </c>
      <c r="L6" s="17">
        <v>83100</v>
      </c>
      <c r="M6" s="18">
        <v>83100</v>
      </c>
      <c r="N6" s="18">
        <v>4155000</v>
      </c>
      <c r="O6" s="17">
        <v>50000</v>
      </c>
      <c r="P6" s="18">
        <v>50000</v>
      </c>
      <c r="Q6" s="18">
        <v>2500000</v>
      </c>
      <c r="S6" s="23">
        <f t="shared" ref="S6:S14" si="0">+ROUND(AVERAGE(I6,L6,O6),0)</f>
        <v>68600</v>
      </c>
      <c r="T6" s="23">
        <f>+ROUND(S6*(1+$D$2),0)</f>
        <v>68600</v>
      </c>
      <c r="U6" s="23">
        <f t="shared" ref="U6:U14" si="1">+ROUND(T6*D6,0)</f>
        <v>3430000</v>
      </c>
      <c r="V6" s="24"/>
      <c r="W6" s="23">
        <f t="shared" ref="W6:W14" si="2">+ROUND(GEOMEAN(I6,L6,O6),0)</f>
        <v>67097</v>
      </c>
      <c r="X6" s="23">
        <f>+ROUND(W6*(1+$D$2),0)</f>
        <v>67097</v>
      </c>
      <c r="Y6" s="23">
        <f>+ROUND(X6*$D6,0)</f>
        <v>3354850</v>
      </c>
      <c r="Z6" s="24"/>
      <c r="AA6" s="23">
        <f>+ROUND(AVERAGE(SMALL((J6,L6,O6),{1;2;3})),0)</f>
        <v>68600</v>
      </c>
      <c r="AB6" s="23">
        <f>+ROUND(AA6*(1+$D$2),0)</f>
        <v>68600</v>
      </c>
      <c r="AC6" s="23">
        <f>+ROUND(AB6*$D6,0)</f>
        <v>3430000</v>
      </c>
      <c r="AD6" s="24"/>
      <c r="AE6" s="23">
        <f t="shared" ref="AE6:AE14" si="3">+ROUND(STDEV(I6,L6,O6),0)</f>
        <v>16927</v>
      </c>
      <c r="AF6" s="23">
        <f>+ROUND(S6-AE6,0)</f>
        <v>51673</v>
      </c>
      <c r="AG6" s="23">
        <f>+ROUND(S6+AE6,0)</f>
        <v>85527</v>
      </c>
    </row>
    <row r="7" spans="1:33" ht="20.25" customHeight="1">
      <c r="A7" s="95" t="s">
        <v>66</v>
      </c>
      <c r="B7" s="96"/>
      <c r="C7" s="97"/>
      <c r="D7" s="10">
        <v>350</v>
      </c>
      <c r="E7" s="11">
        <v>67097</v>
      </c>
      <c r="F7" s="11">
        <v>23483950</v>
      </c>
      <c r="G7" s="9"/>
      <c r="H7" s="9"/>
      <c r="I7" s="15">
        <v>72700</v>
      </c>
      <c r="J7" s="16">
        <v>72700</v>
      </c>
      <c r="K7" s="16">
        <f t="shared" ref="K7:K14" si="4">+J7*D7</f>
        <v>25445000</v>
      </c>
      <c r="L7" s="17">
        <v>83100</v>
      </c>
      <c r="M7" s="18">
        <v>83100</v>
      </c>
      <c r="N7" s="18">
        <v>29085000</v>
      </c>
      <c r="O7" s="17">
        <v>50000</v>
      </c>
      <c r="P7" s="18">
        <v>50000</v>
      </c>
      <c r="Q7" s="18">
        <v>17500000</v>
      </c>
      <c r="S7" s="23">
        <f t="shared" si="0"/>
        <v>68600</v>
      </c>
      <c r="T7" s="23">
        <f t="shared" ref="T7:T14" si="5">+ROUND(S7*(1+$D$2),0)</f>
        <v>68600</v>
      </c>
      <c r="U7" s="23">
        <f t="shared" si="1"/>
        <v>24010000</v>
      </c>
      <c r="V7" s="24"/>
      <c r="W7" s="23">
        <f t="shared" si="2"/>
        <v>67097</v>
      </c>
      <c r="X7" s="23">
        <f t="shared" ref="X7:X14" si="6">+ROUND(W7*(1+$D$2),0)</f>
        <v>67097</v>
      </c>
      <c r="Y7" s="23">
        <f t="shared" ref="Y7:Y14" si="7">+ROUND(X7*$D7,0)</f>
        <v>23483950</v>
      </c>
      <c r="Z7" s="24"/>
      <c r="AA7" s="23">
        <f>+ROUND(AVERAGE(SMALL((J7,L7,O7),{1;2;3})),0)</f>
        <v>68600</v>
      </c>
      <c r="AB7" s="23">
        <f t="shared" ref="AB7:AB14" si="8">+ROUND(AA7*(1+$D$2),0)</f>
        <v>68600</v>
      </c>
      <c r="AC7" s="23">
        <f t="shared" ref="AC7:AC14" si="9">+ROUND(AB7*$D7,0)</f>
        <v>24010000</v>
      </c>
      <c r="AD7" s="24"/>
      <c r="AE7" s="23">
        <f t="shared" si="3"/>
        <v>16927</v>
      </c>
      <c r="AF7" s="23">
        <f t="shared" ref="AF7:AF14" si="10">+ROUND(S7-AE7,0)</f>
        <v>51673</v>
      </c>
      <c r="AG7" s="23">
        <f t="shared" ref="AG7:AG14" si="11">+ROUND(S7+AE7,0)</f>
        <v>85527</v>
      </c>
    </row>
    <row r="8" spans="1:33" ht="15" customHeight="1">
      <c r="A8" s="95" t="s">
        <v>67</v>
      </c>
      <c r="B8" s="96"/>
      <c r="C8" s="97"/>
      <c r="D8" s="10">
        <v>50</v>
      </c>
      <c r="E8" s="11">
        <v>36005</v>
      </c>
      <c r="F8" s="11">
        <v>1800250</v>
      </c>
      <c r="G8" s="9"/>
      <c r="H8" s="9"/>
      <c r="I8" s="15">
        <v>33700</v>
      </c>
      <c r="J8" s="16">
        <v>33700</v>
      </c>
      <c r="K8" s="16">
        <f t="shared" si="4"/>
        <v>1685000</v>
      </c>
      <c r="L8" s="17">
        <v>27700</v>
      </c>
      <c r="M8" s="18">
        <v>27700</v>
      </c>
      <c r="N8" s="18">
        <v>1385000</v>
      </c>
      <c r="O8" s="17">
        <v>50000</v>
      </c>
      <c r="P8" s="18">
        <v>50000</v>
      </c>
      <c r="Q8" s="18">
        <v>2500000</v>
      </c>
      <c r="S8" s="23">
        <f t="shared" si="0"/>
        <v>37133</v>
      </c>
      <c r="T8" s="23">
        <f t="shared" si="5"/>
        <v>37133</v>
      </c>
      <c r="U8" s="23">
        <f t="shared" si="1"/>
        <v>1856650</v>
      </c>
      <c r="V8" s="24"/>
      <c r="W8" s="23">
        <f t="shared" si="2"/>
        <v>36005</v>
      </c>
      <c r="X8" s="23">
        <f t="shared" si="6"/>
        <v>36005</v>
      </c>
      <c r="Y8" s="23">
        <f t="shared" si="7"/>
        <v>1800250</v>
      </c>
      <c r="Z8" s="24"/>
      <c r="AA8" s="23">
        <f>+ROUND(AVERAGE(SMALL((J8,L8,O8),{1;2;3})),0)</f>
        <v>37133</v>
      </c>
      <c r="AB8" s="23">
        <f t="shared" si="8"/>
        <v>37133</v>
      </c>
      <c r="AC8" s="23">
        <f t="shared" si="9"/>
        <v>1856650</v>
      </c>
      <c r="AD8" s="24"/>
      <c r="AE8" s="23">
        <f t="shared" si="3"/>
        <v>11540</v>
      </c>
      <c r="AF8" s="23">
        <f t="shared" si="10"/>
        <v>25593</v>
      </c>
      <c r="AG8" s="23">
        <f t="shared" si="11"/>
        <v>48673</v>
      </c>
    </row>
    <row r="9" spans="1:33" ht="15" customHeight="1">
      <c r="A9" s="95" t="s">
        <v>68</v>
      </c>
      <c r="B9" s="96"/>
      <c r="C9" s="97"/>
      <c r="D9" s="10">
        <v>10</v>
      </c>
      <c r="E9" s="11">
        <v>75270</v>
      </c>
      <c r="F9" s="11">
        <v>752700</v>
      </c>
      <c r="G9" s="9"/>
      <c r="H9" s="9"/>
      <c r="I9" s="15">
        <v>110300</v>
      </c>
      <c r="J9" s="16">
        <v>110300</v>
      </c>
      <c r="K9" s="16">
        <f t="shared" si="4"/>
        <v>1103000</v>
      </c>
      <c r="L9" s="17">
        <v>51550</v>
      </c>
      <c r="M9" s="18">
        <v>51550</v>
      </c>
      <c r="N9" s="18">
        <v>515500</v>
      </c>
      <c r="O9" s="17">
        <v>75000</v>
      </c>
      <c r="P9" s="18">
        <v>75000</v>
      </c>
      <c r="Q9" s="18">
        <v>750000</v>
      </c>
      <c r="S9" s="23">
        <f t="shared" si="0"/>
        <v>78950</v>
      </c>
      <c r="T9" s="23">
        <f t="shared" si="5"/>
        <v>78950</v>
      </c>
      <c r="U9" s="23">
        <f t="shared" si="1"/>
        <v>789500</v>
      </c>
      <c r="V9" s="24"/>
      <c r="W9" s="23">
        <f t="shared" si="2"/>
        <v>75270</v>
      </c>
      <c r="X9" s="23">
        <f t="shared" si="6"/>
        <v>75270</v>
      </c>
      <c r="Y9" s="23">
        <f t="shared" si="7"/>
        <v>752700</v>
      </c>
      <c r="Z9" s="24"/>
      <c r="AA9" s="23">
        <f>+ROUND(AVERAGE(SMALL((J9,L9,O9),{1;2;3})),0)</f>
        <v>78950</v>
      </c>
      <c r="AB9" s="23">
        <f t="shared" si="8"/>
        <v>78950</v>
      </c>
      <c r="AC9" s="23">
        <f t="shared" si="9"/>
        <v>789500</v>
      </c>
      <c r="AD9" s="24"/>
      <c r="AE9" s="23">
        <f t="shared" si="3"/>
        <v>29574</v>
      </c>
      <c r="AF9" s="23">
        <f t="shared" si="10"/>
        <v>49376</v>
      </c>
      <c r="AG9" s="23">
        <f t="shared" si="11"/>
        <v>108524</v>
      </c>
    </row>
    <row r="10" spans="1:33">
      <c r="A10" s="95" t="s">
        <v>69</v>
      </c>
      <c r="B10" s="96"/>
      <c r="C10" s="97"/>
      <c r="D10" s="10">
        <v>7</v>
      </c>
      <c r="E10" s="11">
        <v>119085</v>
      </c>
      <c r="F10" s="11">
        <v>833595</v>
      </c>
      <c r="G10" s="9"/>
      <c r="H10" s="9"/>
      <c r="I10" s="15">
        <v>156500</v>
      </c>
      <c r="J10" s="16">
        <v>156500</v>
      </c>
      <c r="K10" s="16">
        <f t="shared" si="4"/>
        <v>1095500</v>
      </c>
      <c r="L10" s="17">
        <v>119900</v>
      </c>
      <c r="M10" s="18">
        <v>119900</v>
      </c>
      <c r="N10" s="18">
        <v>839300</v>
      </c>
      <c r="O10" s="17">
        <v>90000</v>
      </c>
      <c r="P10" s="18">
        <v>90000</v>
      </c>
      <c r="Q10" s="18">
        <v>630000</v>
      </c>
      <c r="S10" s="23">
        <f t="shared" si="0"/>
        <v>122133</v>
      </c>
      <c r="T10" s="23">
        <f t="shared" si="5"/>
        <v>122133</v>
      </c>
      <c r="U10" s="23">
        <f t="shared" si="1"/>
        <v>854931</v>
      </c>
      <c r="V10" s="24"/>
      <c r="W10" s="23">
        <f t="shared" si="2"/>
        <v>119085</v>
      </c>
      <c r="X10" s="23">
        <f t="shared" si="6"/>
        <v>119085</v>
      </c>
      <c r="Y10" s="23">
        <f t="shared" si="7"/>
        <v>833595</v>
      </c>
      <c r="Z10" s="24"/>
      <c r="AA10" s="23">
        <f>+ROUND(AVERAGE(SMALL((J10,L10,O10),{1;2;3})),0)</f>
        <v>122133</v>
      </c>
      <c r="AB10" s="23">
        <f t="shared" si="8"/>
        <v>122133</v>
      </c>
      <c r="AC10" s="23">
        <f t="shared" si="9"/>
        <v>854931</v>
      </c>
      <c r="AD10" s="24"/>
      <c r="AE10" s="23">
        <f t="shared" si="3"/>
        <v>33306</v>
      </c>
      <c r="AF10" s="23">
        <f t="shared" si="10"/>
        <v>88827</v>
      </c>
      <c r="AG10" s="23">
        <f t="shared" si="11"/>
        <v>155439</v>
      </c>
    </row>
    <row r="11" spans="1:33">
      <c r="A11" s="95" t="s">
        <v>70</v>
      </c>
      <c r="B11" s="96"/>
      <c r="C11" s="97"/>
      <c r="D11" s="10">
        <v>400</v>
      </c>
      <c r="E11" s="11">
        <v>23072</v>
      </c>
      <c r="F11" s="11">
        <v>9228800</v>
      </c>
      <c r="G11" s="9"/>
      <c r="H11" s="9"/>
      <c r="I11" s="15">
        <v>23000</v>
      </c>
      <c r="J11" s="16">
        <v>23000</v>
      </c>
      <c r="K11" s="16">
        <f t="shared" si="4"/>
        <v>9200000</v>
      </c>
      <c r="L11" s="17">
        <v>17800</v>
      </c>
      <c r="M11" s="18">
        <v>17800</v>
      </c>
      <c r="N11" s="18">
        <v>7120000</v>
      </c>
      <c r="O11" s="17">
        <v>30000</v>
      </c>
      <c r="P11" s="18">
        <v>30000</v>
      </c>
      <c r="Q11" s="18">
        <v>12000000</v>
      </c>
      <c r="S11" s="23">
        <f t="shared" si="0"/>
        <v>23600</v>
      </c>
      <c r="T11" s="23">
        <f t="shared" si="5"/>
        <v>23600</v>
      </c>
      <c r="U11" s="23">
        <f t="shared" si="1"/>
        <v>9440000</v>
      </c>
      <c r="V11" s="24"/>
      <c r="W11" s="23">
        <f t="shared" si="2"/>
        <v>23072</v>
      </c>
      <c r="X11" s="23">
        <f t="shared" si="6"/>
        <v>23072</v>
      </c>
      <c r="Y11" s="23">
        <f t="shared" si="7"/>
        <v>9228800</v>
      </c>
      <c r="Z11" s="24"/>
      <c r="AA11" s="23">
        <f>+ROUND(AVERAGE(SMALL((J11,L11,O11),{1;2;3})),0)</f>
        <v>23600</v>
      </c>
      <c r="AB11" s="23">
        <f t="shared" si="8"/>
        <v>23600</v>
      </c>
      <c r="AC11" s="23">
        <f t="shared" si="9"/>
        <v>9440000</v>
      </c>
      <c r="AD11" s="24"/>
      <c r="AE11" s="23">
        <f t="shared" si="3"/>
        <v>6122</v>
      </c>
      <c r="AF11" s="23">
        <f t="shared" si="10"/>
        <v>17478</v>
      </c>
      <c r="AG11" s="23">
        <f t="shared" si="11"/>
        <v>29722</v>
      </c>
    </row>
    <row r="12" spans="1:33" ht="15" customHeight="1">
      <c r="A12" s="95" t="s">
        <v>71</v>
      </c>
      <c r="B12" s="96"/>
      <c r="C12" s="97"/>
      <c r="D12" s="10">
        <v>50</v>
      </c>
      <c r="E12" s="11">
        <v>27460</v>
      </c>
      <c r="F12" s="11">
        <v>1373000</v>
      </c>
      <c r="G12" s="9"/>
      <c r="H12" s="9"/>
      <c r="I12" s="15">
        <v>29000</v>
      </c>
      <c r="J12" s="16">
        <v>29000</v>
      </c>
      <c r="K12" s="16">
        <f t="shared" si="4"/>
        <v>1450000</v>
      </c>
      <c r="L12" s="17">
        <v>20400</v>
      </c>
      <c r="M12" s="18">
        <v>20400</v>
      </c>
      <c r="N12" s="18">
        <v>1020000</v>
      </c>
      <c r="O12" s="17">
        <v>35000</v>
      </c>
      <c r="P12" s="18">
        <v>35000</v>
      </c>
      <c r="Q12" s="18">
        <v>1750000</v>
      </c>
      <c r="S12" s="23">
        <f t="shared" si="0"/>
        <v>28133</v>
      </c>
      <c r="T12" s="23">
        <f t="shared" si="5"/>
        <v>28133</v>
      </c>
      <c r="U12" s="23">
        <f t="shared" si="1"/>
        <v>1406650</v>
      </c>
      <c r="V12" s="24"/>
      <c r="W12" s="23">
        <f t="shared" si="2"/>
        <v>27460</v>
      </c>
      <c r="X12" s="23">
        <f t="shared" si="6"/>
        <v>27460</v>
      </c>
      <c r="Y12" s="23">
        <f t="shared" si="7"/>
        <v>1373000</v>
      </c>
      <c r="Z12" s="24"/>
      <c r="AA12" s="23">
        <f>+ROUND(AVERAGE(SMALL((J12,L12,O12),{1;2;3})),0)</f>
        <v>28133</v>
      </c>
      <c r="AB12" s="23">
        <f t="shared" si="8"/>
        <v>28133</v>
      </c>
      <c r="AC12" s="23">
        <f t="shared" si="9"/>
        <v>1406650</v>
      </c>
      <c r="AD12" s="24"/>
      <c r="AE12" s="23">
        <f t="shared" si="3"/>
        <v>7338</v>
      </c>
      <c r="AF12" s="23">
        <f t="shared" si="10"/>
        <v>20795</v>
      </c>
      <c r="AG12" s="23">
        <f t="shared" si="11"/>
        <v>35471</v>
      </c>
    </row>
    <row r="13" spans="1:33" ht="15" customHeight="1">
      <c r="A13" s="95" t="s">
        <v>72</v>
      </c>
      <c r="B13" s="96"/>
      <c r="C13" s="97"/>
      <c r="D13" s="10">
        <v>10</v>
      </c>
      <c r="E13" s="11">
        <v>50623</v>
      </c>
      <c r="F13" s="11">
        <v>506230</v>
      </c>
      <c r="G13" s="9"/>
      <c r="H13" s="9"/>
      <c r="I13" s="15">
        <v>81900</v>
      </c>
      <c r="J13" s="16">
        <v>81900</v>
      </c>
      <c r="K13" s="16">
        <f t="shared" si="4"/>
        <v>819000</v>
      </c>
      <c r="L13" s="17">
        <v>35200</v>
      </c>
      <c r="M13" s="18">
        <v>35200</v>
      </c>
      <c r="N13" s="18">
        <v>352000</v>
      </c>
      <c r="O13" s="17">
        <v>45000</v>
      </c>
      <c r="P13" s="18">
        <v>45000</v>
      </c>
      <c r="Q13" s="18">
        <v>450000</v>
      </c>
      <c r="S13" s="23">
        <f t="shared" si="0"/>
        <v>54033</v>
      </c>
      <c r="T13" s="23">
        <f t="shared" si="5"/>
        <v>54033</v>
      </c>
      <c r="U13" s="23">
        <f t="shared" si="1"/>
        <v>540330</v>
      </c>
      <c r="V13" s="24"/>
      <c r="W13" s="23">
        <f t="shared" si="2"/>
        <v>50623</v>
      </c>
      <c r="X13" s="23">
        <f t="shared" si="6"/>
        <v>50623</v>
      </c>
      <c r="Y13" s="23">
        <f t="shared" si="7"/>
        <v>506230</v>
      </c>
      <c r="Z13" s="24"/>
      <c r="AA13" s="23">
        <f>+ROUND(AVERAGE(SMALL((J13,L13,O13),{1;2;3})),0)</f>
        <v>54033</v>
      </c>
      <c r="AB13" s="23">
        <f t="shared" si="8"/>
        <v>54033</v>
      </c>
      <c r="AC13" s="23">
        <f t="shared" si="9"/>
        <v>540330</v>
      </c>
      <c r="AD13" s="24"/>
      <c r="AE13" s="23">
        <f t="shared" si="3"/>
        <v>24626</v>
      </c>
      <c r="AF13" s="23">
        <f t="shared" si="10"/>
        <v>29407</v>
      </c>
      <c r="AG13" s="23">
        <f t="shared" si="11"/>
        <v>78659</v>
      </c>
    </row>
    <row r="14" spans="1:33">
      <c r="A14" s="95" t="s">
        <v>73</v>
      </c>
      <c r="B14" s="96"/>
      <c r="C14" s="97"/>
      <c r="D14" s="10">
        <v>300</v>
      </c>
      <c r="E14" s="11">
        <v>42488</v>
      </c>
      <c r="F14" s="11">
        <v>12746400</v>
      </c>
      <c r="G14" s="9"/>
      <c r="H14" s="9"/>
      <c r="I14" s="15">
        <v>37000</v>
      </c>
      <c r="J14" s="16">
        <v>37000</v>
      </c>
      <c r="K14" s="16">
        <f t="shared" si="4"/>
        <v>11100000</v>
      </c>
      <c r="L14" s="17">
        <v>34550</v>
      </c>
      <c r="M14" s="18">
        <v>34550</v>
      </c>
      <c r="N14" s="18">
        <v>10365000</v>
      </c>
      <c r="O14" s="17">
        <v>60000</v>
      </c>
      <c r="P14" s="18">
        <v>60000</v>
      </c>
      <c r="Q14" s="18">
        <v>18000000</v>
      </c>
      <c r="S14" s="23">
        <f t="shared" si="0"/>
        <v>43850</v>
      </c>
      <c r="T14" s="23">
        <f t="shared" si="5"/>
        <v>43850</v>
      </c>
      <c r="U14" s="23">
        <f t="shared" si="1"/>
        <v>13155000</v>
      </c>
      <c r="V14" s="24"/>
      <c r="W14" s="23">
        <f t="shared" si="2"/>
        <v>42488</v>
      </c>
      <c r="X14" s="23">
        <f t="shared" si="6"/>
        <v>42488</v>
      </c>
      <c r="Y14" s="23">
        <f t="shared" si="7"/>
        <v>12746400</v>
      </c>
      <c r="Z14" s="24"/>
      <c r="AA14" s="23">
        <f>+ROUND(AVERAGE(SMALL((J14,L14,O14),{1;2;3})),0)</f>
        <v>43850</v>
      </c>
      <c r="AB14" s="23">
        <f t="shared" si="8"/>
        <v>43850</v>
      </c>
      <c r="AC14" s="23">
        <f t="shared" si="9"/>
        <v>13155000</v>
      </c>
      <c r="AD14" s="24"/>
      <c r="AE14" s="23">
        <f t="shared" si="3"/>
        <v>14040</v>
      </c>
      <c r="AF14" s="23">
        <f t="shared" si="10"/>
        <v>29810</v>
      </c>
      <c r="AG14" s="23">
        <f t="shared" si="11"/>
        <v>57890</v>
      </c>
    </row>
    <row r="15" spans="1:33" s="2" customFormat="1">
      <c r="A15" s="108" t="s">
        <v>46</v>
      </c>
      <c r="B15" s="108"/>
      <c r="C15" s="108"/>
      <c r="D15" s="12">
        <f>SUM(D6:D14)</f>
        <v>1227</v>
      </c>
      <c r="E15" s="13"/>
      <c r="F15" s="13">
        <v>54079775</v>
      </c>
      <c r="G15" s="14"/>
      <c r="H15" s="14"/>
      <c r="I15" s="104"/>
      <c r="J15" s="105"/>
      <c r="K15" s="19">
        <f>SUM(K6:K14)</f>
        <v>55532500</v>
      </c>
      <c r="L15" s="104"/>
      <c r="M15" s="105"/>
      <c r="N15" s="20">
        <f>SUM(N6:N14)</f>
        <v>54836800</v>
      </c>
      <c r="O15" s="106"/>
      <c r="P15" s="107"/>
      <c r="Q15" s="20">
        <f>SUM(Q6:Q14)</f>
        <v>56080000</v>
      </c>
      <c r="S15" s="25">
        <f>SUM(S6:S14)</f>
        <v>525032</v>
      </c>
      <c r="T15" s="25">
        <f t="shared" ref="T15:U15" si="12">SUM(T6:T14)</f>
        <v>525032</v>
      </c>
      <c r="U15" s="25">
        <f t="shared" si="12"/>
        <v>55483061</v>
      </c>
      <c r="V15" s="26"/>
      <c r="W15" s="25">
        <f>SUM(W6:W14)</f>
        <v>508197</v>
      </c>
      <c r="X15" s="25">
        <f>SUM(X6:X14)</f>
        <v>508197</v>
      </c>
      <c r="Y15" s="25">
        <f>SUM(Y6:Y14)</f>
        <v>54079775</v>
      </c>
      <c r="Z15" s="26"/>
      <c r="AA15" s="25">
        <f>SUM(AA6:AA14)</f>
        <v>525032</v>
      </c>
      <c r="AB15" s="25">
        <f>SUM(AB6:AB14)</f>
        <v>525032</v>
      </c>
      <c r="AC15" s="25">
        <f>SUM(AC6:AC14)</f>
        <v>55483061</v>
      </c>
      <c r="AD15" s="26"/>
      <c r="AE15" s="25">
        <f>SUM(AE6:AE14)</f>
        <v>160400</v>
      </c>
      <c r="AF15" s="25">
        <f>SUM(AF6:AF14)</f>
        <v>364632</v>
      </c>
      <c r="AG15" s="25">
        <f>SUM(AG6:AG14)</f>
        <v>685432</v>
      </c>
    </row>
    <row r="17" spans="1:6">
      <c r="A17" s="110" t="s">
        <v>49</v>
      </c>
      <c r="B17" s="110"/>
      <c r="C17" s="111"/>
      <c r="D17" s="98" t="s">
        <v>50</v>
      </c>
      <c r="E17" s="109" t="s">
        <v>51</v>
      </c>
      <c r="F17" s="109" t="s">
        <v>52</v>
      </c>
    </row>
    <row r="18" spans="1:6">
      <c r="A18" s="112"/>
      <c r="B18" s="112"/>
      <c r="C18" s="113"/>
      <c r="D18" s="98"/>
      <c r="E18" s="109"/>
      <c r="F18" s="109"/>
    </row>
    <row r="19" spans="1:6">
      <c r="A19" s="114"/>
      <c r="B19" s="114"/>
      <c r="C19" s="115"/>
      <c r="D19" s="99"/>
      <c r="E19" s="109"/>
      <c r="F19" s="109"/>
    </row>
    <row r="20" spans="1:6">
      <c r="A20" s="95" t="s">
        <v>65</v>
      </c>
      <c r="B20" s="96"/>
      <c r="C20" s="97"/>
      <c r="D20" s="10">
        <v>50</v>
      </c>
      <c r="E20" s="9">
        <v>67097</v>
      </c>
      <c r="F20" s="9">
        <f>D20*E20</f>
        <v>3354850</v>
      </c>
    </row>
    <row r="21" spans="1:6">
      <c r="A21" s="95" t="s">
        <v>66</v>
      </c>
      <c r="B21" s="96"/>
      <c r="C21" s="97"/>
      <c r="D21" s="10">
        <v>350</v>
      </c>
      <c r="E21" s="9">
        <v>67097</v>
      </c>
      <c r="F21" s="9">
        <f t="shared" ref="F21:F28" si="13">D21*E21</f>
        <v>23483950</v>
      </c>
    </row>
    <row r="22" spans="1:6">
      <c r="A22" s="95" t="s">
        <v>67</v>
      </c>
      <c r="B22" s="96"/>
      <c r="C22" s="97"/>
      <c r="D22" s="10">
        <v>50</v>
      </c>
      <c r="E22" s="9">
        <v>36005</v>
      </c>
      <c r="F22" s="9">
        <f t="shared" si="13"/>
        <v>1800250</v>
      </c>
    </row>
    <row r="23" spans="1:6">
      <c r="A23" s="95" t="s">
        <v>68</v>
      </c>
      <c r="B23" s="96"/>
      <c r="C23" s="97"/>
      <c r="D23" s="10">
        <v>10</v>
      </c>
      <c r="E23" s="9">
        <v>75270</v>
      </c>
      <c r="F23" s="9">
        <f t="shared" si="13"/>
        <v>752700</v>
      </c>
    </row>
    <row r="24" spans="1:6">
      <c r="A24" s="95" t="s">
        <v>69</v>
      </c>
      <c r="B24" s="96"/>
      <c r="C24" s="97"/>
      <c r="D24" s="10">
        <v>7</v>
      </c>
      <c r="E24" s="9">
        <v>119085</v>
      </c>
      <c r="F24" s="9">
        <f t="shared" si="13"/>
        <v>833595</v>
      </c>
    </row>
    <row r="25" spans="1:6">
      <c r="A25" s="95" t="s">
        <v>70</v>
      </c>
      <c r="B25" s="96"/>
      <c r="C25" s="97"/>
      <c r="D25" s="10">
        <v>400</v>
      </c>
      <c r="E25" s="9">
        <v>23072</v>
      </c>
      <c r="F25" s="9">
        <f t="shared" si="13"/>
        <v>9228800</v>
      </c>
    </row>
    <row r="26" spans="1:6">
      <c r="A26" s="95" t="s">
        <v>71</v>
      </c>
      <c r="B26" s="96"/>
      <c r="C26" s="97"/>
      <c r="D26" s="10">
        <v>50</v>
      </c>
      <c r="E26" s="9">
        <v>27460</v>
      </c>
      <c r="F26" s="9">
        <f t="shared" si="13"/>
        <v>1373000</v>
      </c>
    </row>
    <row r="27" spans="1:6">
      <c r="A27" s="95" t="s">
        <v>72</v>
      </c>
      <c r="B27" s="96"/>
      <c r="C27" s="97"/>
      <c r="D27" s="10">
        <v>10</v>
      </c>
      <c r="E27" s="9">
        <v>50623</v>
      </c>
      <c r="F27" s="9">
        <f t="shared" si="13"/>
        <v>506230</v>
      </c>
    </row>
    <row r="28" spans="1:6">
      <c r="A28" s="95" t="s">
        <v>73</v>
      </c>
      <c r="B28" s="96"/>
      <c r="C28" s="97"/>
      <c r="D28" s="10">
        <v>300</v>
      </c>
      <c r="E28" s="9">
        <v>42488</v>
      </c>
      <c r="F28" s="9">
        <f t="shared" si="13"/>
        <v>12746400</v>
      </c>
    </row>
    <row r="29" spans="1:6">
      <c r="A29" s="108" t="s">
        <v>46</v>
      </c>
      <c r="B29" s="108"/>
      <c r="C29" s="108"/>
      <c r="D29" s="12">
        <f>SUM(D20:D28)</f>
        <v>1227</v>
      </c>
      <c r="E29" s="14"/>
      <c r="F29" s="14">
        <f>SUM(F20:F28)</f>
        <v>54079775</v>
      </c>
    </row>
  </sheetData>
  <mergeCells count="59">
    <mergeCell ref="AG4:AG5"/>
    <mergeCell ref="A17:C19"/>
    <mergeCell ref="A3:C5"/>
    <mergeCell ref="AA4:AA5"/>
    <mergeCell ref="AB4:AB5"/>
    <mergeCell ref="AC4:AC5"/>
    <mergeCell ref="AE4:AE5"/>
    <mergeCell ref="AF4:AF5"/>
    <mergeCell ref="T4:T5"/>
    <mergeCell ref="U4:U5"/>
    <mergeCell ref="W4:W5"/>
    <mergeCell ref="X4:X5"/>
    <mergeCell ref="Y4:Y5"/>
    <mergeCell ref="D17:D19"/>
    <mergeCell ref="E3:E5"/>
    <mergeCell ref="E17:E19"/>
    <mergeCell ref="F3:F5"/>
    <mergeCell ref="F17:F19"/>
    <mergeCell ref="A25:C25"/>
    <mergeCell ref="A26:C26"/>
    <mergeCell ref="A27:C27"/>
    <mergeCell ref="A14:C14"/>
    <mergeCell ref="A15:C15"/>
    <mergeCell ref="A28:C28"/>
    <mergeCell ref="A29:C29"/>
    <mergeCell ref="A20:C20"/>
    <mergeCell ref="A21:C21"/>
    <mergeCell ref="A22:C22"/>
    <mergeCell ref="A23:C23"/>
    <mergeCell ref="A24:C24"/>
    <mergeCell ref="I15:J15"/>
    <mergeCell ref="L15:M15"/>
    <mergeCell ref="O15:P15"/>
    <mergeCell ref="A9:C9"/>
    <mergeCell ref="A10:C10"/>
    <mergeCell ref="A11:C11"/>
    <mergeCell ref="A12:C12"/>
    <mergeCell ref="A13:C13"/>
    <mergeCell ref="AA3:AC3"/>
    <mergeCell ref="AE3:AG3"/>
    <mergeCell ref="A6:C6"/>
    <mergeCell ref="A7:C7"/>
    <mergeCell ref="A8:C8"/>
    <mergeCell ref="D3:D5"/>
    <mergeCell ref="I4:I5"/>
    <mergeCell ref="J4:J5"/>
    <mergeCell ref="K4:K5"/>
    <mergeCell ref="L4:L5"/>
    <mergeCell ref="M4:M5"/>
    <mergeCell ref="N4:N5"/>
    <mergeCell ref="O4:O5"/>
    <mergeCell ref="P4:P5"/>
    <mergeCell ref="Q4:Q5"/>
    <mergeCell ref="S4:S5"/>
    <mergeCell ref="I3:K3"/>
    <mergeCell ref="L3:N3"/>
    <mergeCell ref="O3:Q3"/>
    <mergeCell ref="S3:U3"/>
    <mergeCell ref="W3:Y3"/>
  </mergeCells>
  <pageMargins left="0.7" right="0.7" top="0.75" bottom="0.75" header="0.3" footer="0.3"/>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SDC</vt:lpstr>
      <vt:lpstr>Borrador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Angela Gabriela Benavides Ruiz</cp:lastModifiedBy>
  <cp:lastPrinted>2021-04-13T00:34:00Z</cp:lastPrinted>
  <dcterms:created xsi:type="dcterms:W3CDTF">2018-02-05T20:14:00Z</dcterms:created>
  <dcterms:modified xsi:type="dcterms:W3CDTF">2026-06-24T20:35:30Z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7AA891D653AE4415A263DA6CE5D68BCB_13</vt:lpwstr>
  </property>
  <property fmtid="{D5CDD505-2E9C-101B-9397-08002B2CF9AE}" pid="3" name="KSOProductBuildVer">
    <vt:lpwstr>3082-12.2.0.23196</vt:lpwstr>
  </property>
</Properties>
</file>