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onica Palacios\Documents\HOSPILTAL M\MEDICINA FÍSICA\"/>
    </mc:Choice>
  </mc:AlternateContent>
  <xr:revisionPtr revIDLastSave="0" documentId="13_ncr:1_{DCA8AB3A-A409-4D43-A651-ADDE47C63E17}" xr6:coauthVersionLast="47" xr6:coauthVersionMax="47" xr10:uidLastSave="{00000000-0000-0000-0000-000000000000}"/>
  <bookViews>
    <workbookView xWindow="-120" yWindow="-120" windowWidth="20730" windowHeight="11040" xr2:uid="{3197BA3A-F80D-43E4-B43C-1942ADEA8BB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N6" i="1" l="1"/>
  <c r="L6" i="1"/>
  <c r="J6" i="1"/>
  <c r="I6" i="1"/>
  <c r="O6" i="1" s="1"/>
  <c r="I5" i="1"/>
  <c r="N5" i="1" s="1"/>
  <c r="K5" i="1" l="1"/>
  <c r="M5" i="1"/>
  <c r="R5" i="1" s="1"/>
  <c r="O5" i="1"/>
  <c r="K6" i="1"/>
  <c r="M6" i="1"/>
  <c r="J5" i="1"/>
  <c r="L5" i="1"/>
  <c r="R6" i="1"/>
  <c r="H7" i="1"/>
  <c r="H8" i="1" s="1"/>
  <c r="H9" i="1" s="1"/>
  <c r="I7" i="1" l="1"/>
  <c r="I8" i="1" s="1"/>
  <c r="I9" i="1" s="1"/>
  <c r="G6" i="1" l="1"/>
  <c r="G5" i="1"/>
  <c r="P5" i="1" l="1"/>
  <c r="P6" i="1"/>
  <c r="G7" i="1"/>
  <c r="G8" i="1" s="1"/>
  <c r="G9" i="1" s="1"/>
</calcChain>
</file>

<file path=xl/sharedStrings.xml><?xml version="1.0" encoding="utf-8"?>
<sst xmlns="http://schemas.openxmlformats.org/spreadsheetml/2006/main" count="28" uniqueCount="26">
  <si>
    <t>Entregables</t>
  </si>
  <si>
    <t>Costo unitario</t>
  </si>
  <si>
    <t>Costo total</t>
  </si>
  <si>
    <t>Total Trabajo de Campo</t>
  </si>
  <si>
    <t>Total costos Directos ( Trabajo de Campo)</t>
  </si>
  <si>
    <t>COTIZACIONES 2026</t>
  </si>
  <si>
    <t>MINIMO</t>
  </si>
  <si>
    <t>MAXIMO</t>
  </si>
  <si>
    <t>PROMEDIO</t>
  </si>
  <si>
    <t>MEDIA ARMONICA</t>
  </si>
  <si>
    <t>MEDIANA</t>
  </si>
  <si>
    <t>DESVIACIÓN</t>
  </si>
  <si>
    <t>DISPERSION</t>
  </si>
  <si>
    <t>METRICA</t>
  </si>
  <si>
    <t>PRECIO TECHO ANTES DE IVA</t>
  </si>
  <si>
    <t>MENOR VALOR</t>
  </si>
  <si>
    <t>Características Técnicas</t>
  </si>
  <si>
    <t xml:space="preserve">Presentación </t>
  </si>
  <si>
    <t>Costo unitario 2025</t>
  </si>
  <si>
    <t>Costo unitario indexado 2026 6,14%</t>
  </si>
  <si>
    <t>PHARMA PLUS SAS</t>
  </si>
  <si>
    <t>AMPOLLETA PRELLENADA</t>
  </si>
  <si>
    <t>PESO MOLECULAR: Entre 500 kDa y 6.000 kDa CONCENTRACIÓN: 1 al 3.5% (10 a 35 mg/ml) TIPO DE PRESENTACIÓN: Jeringas prellenadas, mono dosis (dosis única). estéril.</t>
  </si>
  <si>
    <t>PESO MOLECULAR: Entre 500 kDa y 6.000 kDa CONCENTRACIÓN: 1 al 3.5% (10 a 35 mg/ml) TIPO DE PRESENTACIÓN: Jeringas prellenadas, dosis secuencial (multidosis).</t>
  </si>
  <si>
    <t>MÍNIMA CUANTÍA MC-143-2025- HOMIL</t>
  </si>
  <si>
    <t>Costo Subtotal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</si>
</sst>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sz val="11"/>
      <color theme="1"/>
      <name val="Arial Narrow"/>
      <family val="2"/>
    </font>
    <font>
      <sz val="11"/>
      <color theme="2" tint="-0.499984740745262"/>
      <name val="Arial Narrow"/>
      <family val="2"/>
    </font>
    <font>
      <b/>
      <sz val="11"/>
      <color rgb="FFFFFFFF"/>
      <name val="Arial Narrow"/>
      <family val="2"/>
    </font>
    <font>
      <sz val="10"/>
      <color theme="1"/>
      <name val="Tahoma"/>
      <family val="2"/>
    </font>
    <font>
      <sz val="10"/>
      <color rgb="FF1F1F1E"/>
      <name val="Tahoma"/>
      <family val="2"/>
    </font>
    <font>
      <sz val="1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theme="3" tint="0.89999084444715716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1">
    <xf numFmtId="0" fontId="0" fillId="0" borderId="0" xfId="0"/>
    <xf numFmtId="0" fontId="3" fillId="2" borderId="1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3" fillId="3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44" fontId="5" fillId="0" borderId="3" xfId="3" applyFont="1" applyBorder="1" applyAlignment="1">
      <alignment horizontal="center" vertical="center" wrapText="1"/>
    </xf>
    <xf numFmtId="44" fontId="2" fillId="4" borderId="3" xfId="3" applyFont="1" applyFill="1" applyBorder="1" applyAlignment="1">
      <alignment vertical="center"/>
    </xf>
    <xf numFmtId="44" fontId="5" fillId="5" borderId="3" xfId="0" applyNumberFormat="1" applyFont="1" applyFill="1" applyBorder="1" applyAlignment="1">
      <alignment horizontal="center" vertical="center"/>
    </xf>
    <xf numFmtId="44" fontId="0" fillId="6" borderId="3" xfId="3" applyFont="1" applyFill="1" applyBorder="1" applyAlignment="1">
      <alignment vertical="center"/>
    </xf>
    <xf numFmtId="4" fontId="0" fillId="0" borderId="0" xfId="0" applyNumberFormat="1"/>
    <xf numFmtId="44" fontId="2" fillId="4" borderId="5" xfId="3" applyFont="1" applyFill="1" applyBorder="1" applyAlignment="1">
      <alignment vertical="center"/>
    </xf>
    <xf numFmtId="0" fontId="3" fillId="3" borderId="3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vertical="center" wrapText="1"/>
    </xf>
    <xf numFmtId="0" fontId="3" fillId="3" borderId="3" xfId="0" applyFont="1" applyFill="1" applyBorder="1" applyAlignment="1">
      <alignment vertical="center" wrapText="1"/>
    </xf>
    <xf numFmtId="164" fontId="10" fillId="0" borderId="3" xfId="0" applyNumberFormat="1" applyFont="1" applyBorder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left" vertical="top" wrapText="1"/>
    </xf>
    <xf numFmtId="0" fontId="9" fillId="0" borderId="7" xfId="0" applyFont="1" applyBorder="1" applyAlignment="1">
      <alignment horizontal="left" vertical="top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4" borderId="3" xfId="0" applyFont="1" applyFill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4" fillId="5" borderId="5" xfId="0" applyFont="1" applyFill="1" applyBorder="1" applyAlignment="1">
      <alignment horizontal="right" vertical="center" wrapText="1"/>
    </xf>
    <xf numFmtId="0" fontId="7" fillId="6" borderId="3" xfId="0" applyFont="1" applyFill="1" applyBorder="1" applyAlignment="1">
      <alignment horizontal="right" vertical="center"/>
    </xf>
    <xf numFmtId="43" fontId="0" fillId="0" borderId="3" xfId="1" applyFont="1" applyBorder="1" applyAlignment="1">
      <alignment vertical="center"/>
    </xf>
    <xf numFmtId="9" fontId="0" fillId="0" borderId="3" xfId="2" applyFont="1" applyBorder="1" applyAlignment="1">
      <alignment vertical="center"/>
    </xf>
    <xf numFmtId="0" fontId="0" fillId="0" borderId="3" xfId="0" applyBorder="1" applyAlignment="1">
      <alignment vertical="center"/>
    </xf>
    <xf numFmtId="44" fontId="0" fillId="0" borderId="3" xfId="0" applyNumberFormat="1" applyBorder="1" applyAlignment="1">
      <alignment vertical="center"/>
    </xf>
    <xf numFmtId="0" fontId="6" fillId="0" borderId="4" xfId="0" applyFont="1" applyBorder="1" applyAlignment="1">
      <alignment vertical="center"/>
    </xf>
  </cellXfs>
  <cellStyles count="4">
    <cellStyle name="Millares" xfId="1" builtinId="3"/>
    <cellStyle name="Moneda 2 2" xfId="3" xr:uid="{E6772896-8F1C-4E7B-B339-C46531049DC4}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428625</xdr:colOff>
      <xdr:row>11</xdr:row>
      <xdr:rowOff>9525</xdr:rowOff>
    </xdr:from>
    <xdr:to>
      <xdr:col>21</xdr:col>
      <xdr:colOff>693208</xdr:colOff>
      <xdr:row>18</xdr:row>
      <xdr:rowOff>169844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59F84F3-CE52-46F3-863C-12B5C3F260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411200" y="3819525"/>
          <a:ext cx="9313333" cy="14938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B4FE2-8906-4403-A780-9F63AE742EC3}">
  <dimension ref="B2:R9"/>
  <sheetViews>
    <sheetView tabSelected="1" workbookViewId="0">
      <selection activeCell="G5" sqref="G5"/>
    </sheetView>
  </sheetViews>
  <sheetFormatPr baseColWidth="10" defaultRowHeight="15" x14ac:dyDescent="0.25"/>
  <cols>
    <col min="2" max="2" width="33.5703125" customWidth="1"/>
    <col min="3" max="3" width="32.28515625" customWidth="1"/>
    <col min="4" max="4" width="27.28515625" customWidth="1"/>
    <col min="5" max="5" width="12.42578125" bestFit="1" customWidth="1"/>
    <col min="6" max="6" width="13.42578125" customWidth="1"/>
    <col min="7" max="7" width="13" customWidth="1"/>
    <col min="8" max="9" width="17.85546875" customWidth="1"/>
    <col min="10" max="11" width="11.85546875" customWidth="1"/>
    <col min="12" max="12" width="12.140625" customWidth="1"/>
    <col min="13" max="13" width="13.42578125" customWidth="1"/>
    <col min="14" max="16" width="12.42578125" customWidth="1"/>
    <col min="17" max="17" width="13.5703125" customWidth="1"/>
    <col min="18" max="18" width="13.140625" customWidth="1"/>
  </cols>
  <sheetData>
    <row r="2" spans="2:18" ht="16.5" x14ac:dyDescent="0.25">
      <c r="B2" s="1"/>
      <c r="C2" s="2"/>
      <c r="D2" s="2"/>
      <c r="E2" s="2"/>
      <c r="F2" s="16" t="s">
        <v>5</v>
      </c>
      <c r="G2" s="16"/>
      <c r="H2" s="15"/>
      <c r="I2" s="15"/>
    </row>
    <row r="3" spans="2:18" ht="31.5" customHeight="1" x14ac:dyDescent="0.25">
      <c r="B3" s="1"/>
      <c r="C3" s="2"/>
      <c r="D3" s="2"/>
      <c r="E3" s="2"/>
      <c r="F3" s="23" t="s">
        <v>20</v>
      </c>
      <c r="G3" s="23"/>
      <c r="H3" s="21" t="s">
        <v>24</v>
      </c>
      <c r="I3" s="21"/>
    </row>
    <row r="4" spans="2:18" ht="49.5" x14ac:dyDescent="0.25">
      <c r="B4" s="13" t="s">
        <v>0</v>
      </c>
      <c r="C4" s="19" t="s">
        <v>16</v>
      </c>
      <c r="D4" s="20"/>
      <c r="E4" s="11" t="s">
        <v>17</v>
      </c>
      <c r="F4" s="3" t="s">
        <v>1</v>
      </c>
      <c r="G4" s="3" t="s">
        <v>2</v>
      </c>
      <c r="H4" s="3" t="s">
        <v>18</v>
      </c>
      <c r="I4" s="11" t="s">
        <v>19</v>
      </c>
      <c r="J4" s="3" t="s">
        <v>6</v>
      </c>
      <c r="K4" s="3" t="s">
        <v>7</v>
      </c>
      <c r="L4" s="3" t="s">
        <v>8</v>
      </c>
      <c r="M4" s="11" t="s">
        <v>9</v>
      </c>
      <c r="N4" s="3" t="s">
        <v>10</v>
      </c>
      <c r="O4" s="3" t="s">
        <v>11</v>
      </c>
      <c r="P4" s="3" t="s">
        <v>12</v>
      </c>
      <c r="Q4" s="3" t="s">
        <v>13</v>
      </c>
      <c r="R4" s="11" t="s">
        <v>14</v>
      </c>
    </row>
    <row r="5" spans="2:18" ht="56.25" customHeight="1" x14ac:dyDescent="0.25">
      <c r="B5" s="12" t="s">
        <v>21</v>
      </c>
      <c r="C5" s="17" t="s">
        <v>22</v>
      </c>
      <c r="D5" s="18"/>
      <c r="E5" s="4">
        <v>1</v>
      </c>
      <c r="F5" s="14">
        <v>527510</v>
      </c>
      <c r="G5" s="5">
        <f t="shared" ref="G5:G6" si="0">E5*F5</f>
        <v>527510</v>
      </c>
      <c r="H5" s="5">
        <v>493000</v>
      </c>
      <c r="I5" s="5">
        <f>+H5*0.0614+H5</f>
        <v>523270.2</v>
      </c>
      <c r="J5" s="5">
        <f>+MIN(F5,I5)</f>
        <v>523270.2</v>
      </c>
      <c r="K5" s="5">
        <f>+MAX(F5,I5)</f>
        <v>527510</v>
      </c>
      <c r="L5" s="5">
        <f>+AVERAGE(F5,I5)</f>
        <v>525390.1</v>
      </c>
      <c r="M5" s="5">
        <f>+HARMEAN(F5,I5)</f>
        <v>525381.5464014262</v>
      </c>
      <c r="N5" s="5">
        <f>+MEDIAN(F5,I5)</f>
        <v>525390.1</v>
      </c>
      <c r="O5" s="26">
        <f>+_xlfn.STDEV.P(F5,I5)</f>
        <v>2119.8999999999942</v>
      </c>
      <c r="P5" s="27">
        <f>+O5/N5</f>
        <v>4.0349066341371755E-3</v>
      </c>
      <c r="Q5" s="28" t="s">
        <v>15</v>
      </c>
      <c r="R5" s="29">
        <f>+M5</f>
        <v>525381.5464014262</v>
      </c>
    </row>
    <row r="6" spans="2:18" ht="51.75" customHeight="1" x14ac:dyDescent="0.25">
      <c r="B6" s="12" t="s">
        <v>21</v>
      </c>
      <c r="C6" s="17" t="s">
        <v>23</v>
      </c>
      <c r="D6" s="18"/>
      <c r="E6" s="4">
        <v>1</v>
      </c>
      <c r="F6" s="14">
        <v>149162</v>
      </c>
      <c r="G6" s="5">
        <f t="shared" si="0"/>
        <v>149162</v>
      </c>
      <c r="H6" s="5">
        <v>140151</v>
      </c>
      <c r="I6" s="5">
        <f t="shared" ref="I6" si="1">+H6*0.0614+H6</f>
        <v>148756.2714</v>
      </c>
      <c r="J6" s="5">
        <f>+MIN(F6,I6)</f>
        <v>148756.2714</v>
      </c>
      <c r="K6" s="5">
        <f>+MAX(F6,I6)</f>
        <v>149162</v>
      </c>
      <c r="L6" s="5">
        <f>+AVERAGE(F6,I6)</f>
        <v>148959.13569999998</v>
      </c>
      <c r="M6" s="5">
        <f>+HARMEAN(F6,I6)</f>
        <v>148958.85942339554</v>
      </c>
      <c r="N6" s="5">
        <f>+MEDIAN(F6,I6)</f>
        <v>148959.13569999998</v>
      </c>
      <c r="O6" s="26">
        <f>+_xlfn.STDEV.P(F6,I6)</f>
        <v>202.86430000000109</v>
      </c>
      <c r="P6" s="27">
        <f t="shared" ref="P6" si="2">+O6/N6</f>
        <v>1.3618788740058533E-3</v>
      </c>
      <c r="Q6" s="28" t="s">
        <v>15</v>
      </c>
      <c r="R6" s="29">
        <f t="shared" ref="R6" si="3">+M6</f>
        <v>148958.85942339554</v>
      </c>
    </row>
    <row r="7" spans="2:18" ht="16.5" x14ac:dyDescent="0.25">
      <c r="B7" s="22" t="s">
        <v>3</v>
      </c>
      <c r="C7" s="22"/>
      <c r="D7" s="22"/>
      <c r="E7" s="22"/>
      <c r="F7" s="22"/>
      <c r="G7" s="6">
        <f>+SUM(G5:G6)</f>
        <v>676672</v>
      </c>
      <c r="H7" s="10">
        <f>SUM(H5:H6)</f>
        <v>633151</v>
      </c>
      <c r="I7" s="10">
        <f>SUM(I5:I6)</f>
        <v>672026.47140000004</v>
      </c>
    </row>
    <row r="8" spans="2:18" ht="16.5" x14ac:dyDescent="0.25">
      <c r="B8" s="30"/>
      <c r="C8" s="24" t="s">
        <v>4</v>
      </c>
      <c r="D8" s="24"/>
      <c r="E8" s="24"/>
      <c r="F8" s="24"/>
      <c r="G8" s="7">
        <f>+G7</f>
        <v>676672</v>
      </c>
      <c r="H8" s="9">
        <f t="shared" ref="H8:I8" si="4">+H7</f>
        <v>633151</v>
      </c>
      <c r="I8" s="9">
        <f t="shared" si="4"/>
        <v>672026.47140000004</v>
      </c>
    </row>
    <row r="9" spans="2:18" ht="16.5" x14ac:dyDescent="0.25">
      <c r="B9" s="30"/>
      <c r="C9" s="25" t="s">
        <v>25</v>
      </c>
      <c r="D9" s="25"/>
      <c r="E9" s="25"/>
      <c r="F9" s="25"/>
      <c r="G9" s="8">
        <f>SUM(G8:G8)</f>
        <v>676672</v>
      </c>
      <c r="H9" s="8">
        <f t="shared" ref="H9:I9" si="5">+H8</f>
        <v>633151</v>
      </c>
      <c r="I9" s="8">
        <f t="shared" si="5"/>
        <v>672026.47140000004</v>
      </c>
    </row>
  </sheetData>
  <mergeCells count="9">
    <mergeCell ref="C8:F8"/>
    <mergeCell ref="C9:F9"/>
    <mergeCell ref="B7:F7"/>
    <mergeCell ref="F3:G3"/>
    <mergeCell ref="C5:D5"/>
    <mergeCell ref="C6:D6"/>
    <mergeCell ref="H3:I3"/>
    <mergeCell ref="F2:G2"/>
    <mergeCell ref="C4:D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Mónica E Palacios</dc:creator>
  <cp:lastModifiedBy>Mónica E Palacios</cp:lastModifiedBy>
  <dcterms:created xsi:type="dcterms:W3CDTF">2026-07-22T15:15:30Z</dcterms:created>
  <dcterms:modified xsi:type="dcterms:W3CDTF">2026-08-05T15:05:43Z</dcterms:modified>
</cp:coreProperties>
</file>