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ndr\OneDrive - dane.gov.co\2026\HARDWARE DE BACKUP\13082026 RADICACION COMPRAS\"/>
    </mc:Choice>
  </mc:AlternateContent>
  <bookViews>
    <workbookView xWindow="0" yWindow="0" windowWidth="20490" windowHeight="6330"/>
  </bookViews>
  <sheets>
    <sheet name=" GCO-040-PDT-002-f-016 (2)" sheetId="5" r:id="rId1"/>
    <sheet name="Hoja1" sheetId="2" r:id="rId2"/>
    <sheet name="Hoja2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5" l="1"/>
  <c r="G18" i="5"/>
  <c r="H10" i="5"/>
  <c r="H11" i="5"/>
  <c r="H12" i="5"/>
  <c r="H13" i="5"/>
  <c r="H14" i="5"/>
  <c r="H15" i="5"/>
  <c r="H16" i="5"/>
  <c r="H17" i="5"/>
  <c r="H9" i="5"/>
  <c r="I9" i="5" s="1"/>
  <c r="J9" i="5" s="1"/>
  <c r="F18" i="5"/>
  <c r="D9" i="2"/>
  <c r="D5" i="2"/>
  <c r="I10" i="5"/>
  <c r="J10" i="5" s="1"/>
  <c r="I17" i="5"/>
  <c r="J17" i="5" s="1"/>
  <c r="I16" i="5"/>
  <c r="J16" i="5" s="1"/>
  <c r="I15" i="5"/>
  <c r="J15" i="5" s="1"/>
  <c r="I14" i="5"/>
  <c r="J14" i="5" s="1"/>
  <c r="I13" i="5"/>
  <c r="J13" i="5" s="1"/>
  <c r="I12" i="5"/>
  <c r="J12" i="5" s="1"/>
  <c r="I11" i="5"/>
  <c r="J11" i="5" s="1"/>
  <c r="D16" i="4"/>
  <c r="E16" i="4" s="1"/>
  <c r="D15" i="4"/>
  <c r="E15" i="4" s="1"/>
  <c r="D14" i="4"/>
  <c r="E14" i="4" s="1"/>
  <c r="D12" i="4"/>
  <c r="E12" i="4" s="1"/>
  <c r="D10" i="4"/>
  <c r="D11" i="4"/>
  <c r="E11" i="4" s="1"/>
  <c r="E10" i="4"/>
  <c r="D2" i="4"/>
  <c r="D3" i="4"/>
  <c r="E3" i="4"/>
  <c r="D4" i="4"/>
  <c r="E4" i="4"/>
  <c r="D6" i="4"/>
  <c r="E6" i="4"/>
  <c r="D7" i="4"/>
  <c r="E7" i="4"/>
  <c r="D8" i="4"/>
  <c r="E8" i="4"/>
  <c r="E2" i="4"/>
  <c r="J18" i="5" l="1"/>
  <c r="D6" i="2"/>
  <c r="D4" i="2"/>
  <c r="D8" i="2" l="1"/>
  <c r="D11" i="2" l="1"/>
  <c r="D13" i="2" s="1"/>
  <c r="D10" i="2"/>
</calcChain>
</file>

<file path=xl/sharedStrings.xml><?xml version="1.0" encoding="utf-8"?>
<sst xmlns="http://schemas.openxmlformats.org/spreadsheetml/2006/main" count="48" uniqueCount="35">
  <si>
    <t xml:space="preserve">CONSOLIDADO ESTUDIO DE LA OFERTA </t>
  </si>
  <si>
    <t>Objeto:</t>
  </si>
  <si>
    <t xml:space="preserve">2325502226_OSIS_2026_ST Efectuar la renovación del soporte y garantía de la infraestructura de hardware de la solución de backup de acuerdo con las especificaciones técnicas definidas por la entidad. </t>
  </si>
  <si>
    <t>Ítem</t>
  </si>
  <si>
    <t>Descripción del bien o servicio</t>
  </si>
  <si>
    <t>Unidad de medida</t>
  </si>
  <si>
    <t>Cantidad</t>
  </si>
  <si>
    <t>HEIMCORE</t>
  </si>
  <si>
    <t>SPECTRUM</t>
  </si>
  <si>
    <t>Valor Unitario Promedio Incluido IVA</t>
  </si>
  <si>
    <t>Valor Unitario Promedio Incluido IVA (redondeado)</t>
  </si>
  <si>
    <t>Valor total promedio por ítem (para la cantidad requerida) incluido IVA</t>
  </si>
  <si>
    <t>Valor unitario incluido IVA</t>
  </si>
  <si>
    <t>Unidad</t>
  </si>
  <si>
    <t xml:space="preserve">TOTAL </t>
  </si>
  <si>
    <t>Elaborado: Sandra Paola Murcia Murcia 
Revisado: Nelson Mauricio Parada Botia – Asesor Oficina Sistemas  
Aprobado: Luis Martín Barrera Pino</t>
  </si>
  <si>
    <t>LOTE 1</t>
  </si>
  <si>
    <t>MANTENIMIENTO PREVENTIVO</t>
  </si>
  <si>
    <t>MANTENIMIENTO CORRECTIVO</t>
  </si>
  <si>
    <t>TOTAL LOTE 1</t>
  </si>
  <si>
    <t>LOTE 2</t>
  </si>
  <si>
    <t>TOTAL LOTE 2</t>
  </si>
  <si>
    <t>CDP</t>
  </si>
  <si>
    <t>FALTANTE</t>
  </si>
  <si>
    <r>
      <t xml:space="preserve">Observaciones: 
1. 
</t>
    </r>
    <r>
      <rPr>
        <sz val="11"/>
        <color rgb="FF000000"/>
        <rFont val="Segoe UI"/>
      </rPr>
      <t xml:space="preserve">El presupuesto oficial estimado es de SETECIENTOS SESENTA Y SEIS MILLONES QUINIENTOS VEINTISIETE MIL CIENTO SESENTA Y DOS   ($ 766.527.162) M/CTE, INCLUIDO IVA
</t>
    </r>
  </si>
  <si>
    <t>ALPHA TECNOLOGÍA SAS</t>
  </si>
  <si>
    <t xml:space="preserve">Soporte técnico, garantía y mantenimiento EXAGERID  EX84 serial: AVTA232107677 - Soporte premium 7x24 </t>
  </si>
  <si>
    <t xml:space="preserve">Soporte técnico, garantía y mantenimiento EXAGERID EX84 serial: AVTA432107675 - Soporte premium 7x24 </t>
  </si>
  <si>
    <t xml:space="preserve">Soporte técnico, garantía y mantenimiento EXAGERID EX84 serial: AVTA232107678 - Soporte premium 7x24 </t>
  </si>
  <si>
    <t xml:space="preserve">Soporte técnico, garantía y mantenimiento EXAGERID EX52 serial: AVTA232107678 - Soporte premium 7x24 </t>
  </si>
  <si>
    <t xml:space="preserve">Soporte técnico, garantía y mantenimiento EXAGERID EX84 serial: AVTA234408351 - Soporte premium 7x24 </t>
  </si>
  <si>
    <t xml:space="preserve">Soporte técnico, garantía y mantenimiento EXAGERID EX84 serial: AVTA234408353 - Soporte premium 7x24 </t>
  </si>
  <si>
    <t xml:space="preserve">Soporte técnico, garantía y mantenimiento EXAGERID EX52 serial: AVTA231107532 - Soporte premium 7x24 </t>
  </si>
  <si>
    <t>Soporte técnico, garantía y mantenimiento SR630 V3 (ThinkSystem) - Type 7D73  serial J1055WHY - Premier Support</t>
  </si>
  <si>
    <t>Soporte técnico, garantía y mantenimiento SR630 (ThinkSystem) - Type 7X01 serial J101V470 - Premier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</si>
</sst>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#,##0_);[Red]\(&quot;$&quot;#,##0\)"/>
    <numFmt numFmtId="165" formatCode="_-* #,##0.00\ &quot;€&quot;_-;\-* #,##0.00\ &quot;€&quot;_-;_-* &quot;-&quot;??\ &quot;€&quot;_-;_-@_-"/>
    <numFmt numFmtId="166" formatCode="_([$$-409]* #,##0.00_);_([$$-409]* \(#,##0.00\);_([$$-409]* &quot;-&quot;??_);_(@_)"/>
    <numFmt numFmtId="167" formatCode="_-&quot;$&quot;\ * #,##0.000_-;\-&quot;$&quot;\ * #,##0.000_-;_-&quot;$&quot;\ * &quot;-&quot;??_-;_-@_-"/>
    <numFmt numFmtId="168" formatCode="dd/mm/yyyy;@"/>
    <numFmt numFmtId="169" formatCode="&quot;$&quot;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8"/>
      <color theme="1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10"/>
      <name val="Segoe UI"/>
      <family val="2"/>
    </font>
    <font>
      <b/>
      <sz val="10"/>
      <color theme="1"/>
      <name val="Segoe UI"/>
      <family val="2"/>
    </font>
    <font>
      <sz val="10"/>
      <name val="Arial"/>
      <family val="2"/>
    </font>
    <font>
      <b/>
      <sz val="10"/>
      <color rgb="FF000000"/>
      <name val="Segoe UI"/>
      <family val="2"/>
    </font>
    <font>
      <b/>
      <sz val="10"/>
      <name val="Segoe UI"/>
      <family val="2"/>
    </font>
    <font>
      <sz val="10"/>
      <name val="Arial"/>
    </font>
    <font>
      <sz val="10"/>
      <color rgb="FF000000"/>
      <name val="Segoe UI"/>
      <family val="2"/>
    </font>
    <font>
      <sz val="8"/>
      <color theme="1"/>
      <name val="Segoe UI"/>
    </font>
    <font>
      <sz val="10"/>
      <color theme="1"/>
      <name val="Arial"/>
      <family val="2"/>
    </font>
    <font>
      <sz val="8"/>
      <color rgb="FF000000"/>
      <name val="Arial"/>
      <family val="2"/>
      <charset val="1"/>
    </font>
    <font>
      <b/>
      <sz val="11"/>
      <color rgb="FF000000"/>
      <name val="Segoe UI"/>
    </font>
    <font>
      <sz val="11"/>
      <color rgb="FF000000"/>
      <name val="Segoe UI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AD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166" fontId="2" fillId="0" borderId="0" xfId="1" applyNumberFormat="1" applyFont="1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/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2" fillId="0" borderId="1" xfId="0" applyFont="1" applyBorder="1"/>
    <xf numFmtId="6" fontId="2" fillId="0" borderId="1" xfId="0" applyNumberFormat="1" applyFont="1" applyBorder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7" fontId="2" fillId="0" borderId="2" xfId="1" applyNumberFormat="1" applyFont="1" applyFill="1" applyBorder="1"/>
    <xf numFmtId="49" fontId="2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0" fontId="2" fillId="2" borderId="1" xfId="0" applyFont="1" applyFill="1" applyBorder="1"/>
    <xf numFmtId="44" fontId="6" fillId="2" borderId="1" xfId="1" applyFont="1" applyFill="1" applyBorder="1" applyAlignment="1" applyProtection="1">
      <alignment horizontal="center" vertical="center"/>
      <protection locked="0"/>
    </xf>
    <xf numFmtId="167" fontId="2" fillId="0" borderId="0" xfId="1" applyNumberFormat="1" applyFont="1" applyFill="1" applyBorder="1"/>
    <xf numFmtId="166" fontId="7" fillId="0" borderId="1" xfId="1" applyNumberFormat="1" applyFont="1" applyFill="1" applyBorder="1" applyAlignment="1">
      <alignment horizontal="center" vertical="center" wrapText="1"/>
    </xf>
    <xf numFmtId="166" fontId="10" fillId="0" borderId="1" xfId="1" applyNumberFormat="1" applyFont="1" applyFill="1" applyBorder="1" applyAlignment="1">
      <alignment horizontal="center" vertical="top" wrapText="1"/>
    </xf>
    <xf numFmtId="44" fontId="10" fillId="0" borderId="1" xfId="1" applyFont="1" applyFill="1" applyBorder="1" applyAlignment="1">
      <alignment horizontal="center" vertical="top" wrapText="1"/>
    </xf>
    <xf numFmtId="44" fontId="7" fillId="0" borderId="1" xfId="1" applyFont="1" applyFill="1" applyBorder="1" applyAlignment="1">
      <alignment horizontal="center" vertical="center" wrapText="1"/>
    </xf>
    <xf numFmtId="168" fontId="10" fillId="0" borderId="1" xfId="1" applyNumberFormat="1" applyFont="1" applyFill="1" applyBorder="1" applyAlignment="1">
      <alignment horizontal="center" vertical="center" wrapText="1"/>
    </xf>
    <xf numFmtId="167" fontId="2" fillId="2" borderId="1" xfId="1" applyNumberFormat="1" applyFont="1" applyFill="1" applyBorder="1"/>
    <xf numFmtId="8" fontId="12" fillId="0" borderId="1" xfId="0" applyNumberFormat="1" applyFont="1" applyBorder="1" applyAlignment="1">
      <alignment horizontal="right" vertical="center" wrapText="1"/>
    </xf>
    <xf numFmtId="0" fontId="13" fillId="0" borderId="0" xfId="0" applyFont="1" applyAlignment="1">
      <alignment vertical="top" wrapText="1"/>
    </xf>
    <xf numFmtId="0" fontId="0" fillId="0" borderId="13" xfId="0" applyBorder="1" applyAlignment="1">
      <alignment vertical="center"/>
    </xf>
    <xf numFmtId="0" fontId="14" fillId="0" borderId="1" xfId="2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166" fontId="7" fillId="2" borderId="1" xfId="0" applyNumberFormat="1" applyFont="1" applyFill="1" applyBorder="1"/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8" fontId="0" fillId="0" borderId="1" xfId="1" applyNumberFormat="1" applyFont="1" applyBorder="1"/>
    <xf numFmtId="8" fontId="12" fillId="4" borderId="1" xfId="0" applyNumberFormat="1" applyFont="1" applyFill="1" applyBorder="1" applyAlignment="1">
      <alignment horizontal="right" vertical="center" wrapText="1"/>
    </xf>
    <xf numFmtId="8" fontId="12" fillId="5" borderId="1" xfId="0" applyNumberFormat="1" applyFont="1" applyFill="1" applyBorder="1" applyAlignment="1">
      <alignment horizontal="right" vertical="center" wrapText="1"/>
    </xf>
    <xf numFmtId="8" fontId="12" fillId="6" borderId="1" xfId="0" applyNumberFormat="1" applyFont="1" applyFill="1" applyBorder="1" applyAlignment="1">
      <alignment horizontal="right" vertical="center" wrapText="1"/>
    </xf>
    <xf numFmtId="8" fontId="2" fillId="0" borderId="1" xfId="0" applyNumberFormat="1" applyFont="1" applyBorder="1" applyAlignment="1">
      <alignment wrapText="1"/>
    </xf>
    <xf numFmtId="0" fontId="15" fillId="7" borderId="0" xfId="0" applyFont="1" applyFill="1" applyAlignment="1">
      <alignment wrapText="1"/>
    </xf>
    <xf numFmtId="169" fontId="0" fillId="0" borderId="0" xfId="0" applyNumberFormat="1"/>
    <xf numFmtId="10" fontId="0" fillId="0" borderId="0" xfId="0" applyNumberFormat="1"/>
    <xf numFmtId="166" fontId="12" fillId="4" borderId="1" xfId="0" applyNumberFormat="1" applyFont="1" applyFill="1" applyBorder="1" applyAlignment="1">
      <alignment horizontal="right" vertical="center" wrapText="1"/>
    </xf>
    <xf numFmtId="0" fontId="8" fillId="0" borderId="13" xfId="0" applyFont="1" applyBorder="1" applyAlignment="1">
      <alignment horizontal="left" vertical="center" wrapText="1"/>
    </xf>
    <xf numFmtId="164" fontId="18" fillId="0" borderId="1" xfId="0" applyNumberFormat="1" applyFont="1" applyBorder="1" applyAlignment="1">
      <alignment wrapText="1"/>
    </xf>
    <xf numFmtId="49" fontId="7" fillId="2" borderId="1" xfId="0" applyNumberFormat="1" applyFont="1" applyFill="1" applyBorder="1" applyAlignment="1">
      <alignment horizontal="center" vertical="center"/>
    </xf>
    <xf numFmtId="0" fontId="16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4" fontId="7" fillId="0" borderId="1" xfId="1" applyFont="1" applyFill="1" applyBorder="1" applyAlignment="1">
      <alignment horizontal="center" vertical="center" wrapText="1"/>
    </xf>
    <xf numFmtId="44" fontId="10" fillId="0" borderId="4" xfId="1" applyFont="1" applyFill="1" applyBorder="1" applyAlignment="1">
      <alignment horizontal="center" vertical="center" wrapText="1"/>
    </xf>
    <xf numFmtId="44" fontId="10" fillId="0" borderId="3" xfId="1" applyFont="1" applyFill="1" applyBorder="1" applyAlignment="1">
      <alignment horizontal="center" vertical="center" wrapText="1"/>
    </xf>
    <xf numFmtId="44" fontId="10" fillId="0" borderId="9" xfId="1" applyFont="1" applyFill="1" applyBorder="1" applyAlignment="1">
      <alignment horizontal="center" vertical="center" wrapText="1"/>
    </xf>
    <xf numFmtId="44" fontId="10" fillId="0" borderId="10" xfId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4" fontId="10" fillId="0" borderId="8" xfId="1" applyFont="1" applyFill="1" applyBorder="1" applyAlignment="1">
      <alignment horizontal="center" vertical="center" wrapText="1"/>
    </xf>
    <xf numFmtId="44" fontId="10" fillId="0" borderId="12" xfId="1" applyFont="1" applyFill="1" applyBorder="1" applyAlignment="1">
      <alignment horizontal="center" vertical="center" wrapText="1"/>
    </xf>
    <xf numFmtId="44" fontId="10" fillId="0" borderId="5" xfId="1" applyFont="1" applyFill="1" applyBorder="1" applyAlignment="1">
      <alignment horizontal="center" vertical="center" wrapText="1"/>
    </xf>
    <xf numFmtId="44" fontId="10" fillId="0" borderId="7" xfId="1" applyFont="1" applyFill="1" applyBorder="1" applyAlignment="1">
      <alignment horizontal="center" vertical="center" wrapText="1"/>
    </xf>
    <xf numFmtId="44" fontId="10" fillId="0" borderId="11" xfId="1" applyFont="1" applyFill="1" applyBorder="1" applyAlignment="1">
      <alignment horizontal="center" vertical="center" wrapText="1"/>
    </xf>
    <xf numFmtId="44" fontId="10" fillId="0" borderId="6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3">
    <cellStyle name="Moneda" xfId="1" builtinId="4"/>
    <cellStyle name="Moneda 13" xfId="11"/>
    <cellStyle name="Moneda 2" xfId="7"/>
    <cellStyle name="Moneda 3" xfId="10"/>
    <cellStyle name="Moneda 4" xfId="12"/>
    <cellStyle name="Normal" xfId="0" builtinId="0"/>
    <cellStyle name="Normal 2" xfId="4"/>
    <cellStyle name="Normal 2 2" xfId="6"/>
    <cellStyle name="Normal 2 3" xfId="9"/>
    <cellStyle name="Normal 2 4" xfId="2"/>
    <cellStyle name="Normal 3" xfId="5"/>
    <cellStyle name="Normal 4" xfId="8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1247775</xdr:colOff>
      <xdr:row>1</xdr:row>
      <xdr:rowOff>38100</xdr:rowOff>
    </xdr:from>
    <xdr:ext cx="2000250" cy="621366"/>
    <xdr:pic>
      <xdr:nvPicPr>
        <xdr:cNvPr id="2" name="Imagen 1">
          <a:extLst>
            <a:ext uri="{FF2B5EF4-FFF2-40B4-BE49-F238E27FC236}">
              <a16:creationId xmlns:a16="http://schemas.microsoft.com/office/drawing/2014/main" id="{BD40811A-05EB-4F9E-A501-CF178BF4C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1650" y="219075"/>
          <a:ext cx="2000250" cy="62136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6"/>
  <sheetViews>
    <sheetView showGridLines="0" tabSelected="1" topLeftCell="A22" zoomScale="70" zoomScaleNormal="70" zoomScaleSheetLayoutView="100" workbookViewId="0">
      <selection activeCell="B24" sqref="B24"/>
    </sheetView>
  </sheetViews>
  <sheetFormatPr baseColWidth="10" defaultColWidth="11.42578125" defaultRowHeight="15" customHeight="1" x14ac:dyDescent="0.25"/>
  <cols>
    <col min="1" max="1" width="7.85546875" style="1" customWidth="1"/>
    <col min="2" max="2" width="97" style="1" customWidth="1"/>
    <col min="3" max="3" width="11.42578125" style="3" customWidth="1"/>
    <col min="4" max="4" width="15.28515625" style="3" customWidth="1"/>
    <col min="5" max="5" width="23.7109375" style="3" customWidth="1"/>
    <col min="6" max="6" width="22.7109375" style="3" customWidth="1"/>
    <col min="7" max="7" width="17.85546875" style="3" customWidth="1"/>
    <col min="8" max="8" width="24.7109375" style="1" customWidth="1"/>
    <col min="9" max="9" width="18" style="1" customWidth="1"/>
    <col min="10" max="10" width="21.140625" style="1" customWidth="1"/>
    <col min="11" max="11" width="9.140625" style="1"/>
    <col min="12" max="16384" width="11.42578125" style="1"/>
  </cols>
  <sheetData>
    <row r="2" spans="1:10" s="10" customFormat="1" ht="26.1" customHeight="1" x14ac:dyDescent="0.25">
      <c r="A2" s="61"/>
      <c r="B2" s="62"/>
      <c r="C2" s="61" t="s">
        <v>0</v>
      </c>
      <c r="D2" s="65"/>
      <c r="E2" s="65"/>
      <c r="F2" s="65"/>
      <c r="G2" s="65"/>
      <c r="H2" s="52"/>
      <c r="I2" s="52"/>
      <c r="J2" s="53"/>
    </row>
    <row r="3" spans="1:10" s="10" customFormat="1" ht="26.1" customHeight="1" x14ac:dyDescent="0.25">
      <c r="A3" s="63"/>
      <c r="B3" s="64"/>
      <c r="C3" s="63"/>
      <c r="D3" s="66"/>
      <c r="E3" s="66"/>
      <c r="F3" s="66"/>
      <c r="G3" s="66"/>
      <c r="H3" s="54"/>
      <c r="I3" s="54"/>
      <c r="J3" s="55"/>
    </row>
    <row r="4" spans="1:10" s="10" customFormat="1" ht="51.95" customHeight="1" x14ac:dyDescent="0.25">
      <c r="A4" s="56" t="s">
        <v>1</v>
      </c>
      <c r="B4" s="57"/>
      <c r="C4" s="58" t="s">
        <v>2</v>
      </c>
      <c r="D4" s="59"/>
      <c r="E4" s="59"/>
      <c r="F4" s="59"/>
      <c r="G4" s="59"/>
      <c r="H4" s="59"/>
      <c r="I4" s="59"/>
      <c r="J4" s="60"/>
    </row>
    <row r="5" spans="1:10" s="10" customFormat="1" ht="14.25" customHeight="1" x14ac:dyDescent="0.25">
      <c r="A5" s="49" t="s">
        <v>3</v>
      </c>
      <c r="B5" s="49" t="s">
        <v>4</v>
      </c>
      <c r="C5" s="49" t="s">
        <v>5</v>
      </c>
      <c r="D5" s="49" t="s">
        <v>6</v>
      </c>
      <c r="E5" s="21" t="s">
        <v>7</v>
      </c>
      <c r="F5" t="s">
        <v>25</v>
      </c>
      <c r="G5" s="20" t="s">
        <v>8</v>
      </c>
      <c r="H5" s="51" t="s">
        <v>9</v>
      </c>
      <c r="I5" s="51" t="s">
        <v>10</v>
      </c>
      <c r="J5" s="49" t="s">
        <v>11</v>
      </c>
    </row>
    <row r="6" spans="1:10" s="10" customFormat="1" ht="14.25" x14ac:dyDescent="0.25">
      <c r="A6" s="49"/>
      <c r="B6" s="49"/>
      <c r="C6" s="49"/>
      <c r="D6" s="49"/>
      <c r="E6" s="23">
        <v>46175</v>
      </c>
      <c r="F6" s="23">
        <v>46175</v>
      </c>
      <c r="G6" s="23">
        <v>46175</v>
      </c>
      <c r="H6" s="51"/>
      <c r="I6" s="51"/>
      <c r="J6" s="49"/>
    </row>
    <row r="7" spans="1:10" s="10" customFormat="1" ht="32.25" customHeight="1" x14ac:dyDescent="0.25">
      <c r="A7" s="49"/>
      <c r="B7" s="49"/>
      <c r="C7" s="49"/>
      <c r="D7" s="49"/>
      <c r="E7" s="22" t="s">
        <v>12</v>
      </c>
      <c r="F7" s="19" t="s">
        <v>12</v>
      </c>
      <c r="G7" s="19" t="s">
        <v>12</v>
      </c>
      <c r="H7" s="51"/>
      <c r="I7" s="51"/>
      <c r="J7" s="49"/>
    </row>
    <row r="8" spans="1:10" s="10" customFormat="1" ht="32.25" customHeight="1" x14ac:dyDescent="0.25">
      <c r="A8" s="12">
        <v>1</v>
      </c>
      <c r="B8" s="50"/>
      <c r="C8" s="50"/>
      <c r="D8" s="50"/>
      <c r="E8" s="50"/>
      <c r="F8" s="50"/>
      <c r="G8" s="50"/>
      <c r="H8" s="11"/>
      <c r="I8" s="11"/>
      <c r="J8" s="11"/>
    </row>
    <row r="9" spans="1:10" x14ac:dyDescent="0.25">
      <c r="A9" s="12">
        <v>1</v>
      </c>
      <c r="B9" s="27" t="s">
        <v>26</v>
      </c>
      <c r="C9" s="28" t="s">
        <v>13</v>
      </c>
      <c r="D9" s="29">
        <v>1</v>
      </c>
      <c r="E9" s="45">
        <v>124912237</v>
      </c>
      <c r="F9" s="45">
        <v>132406972</v>
      </c>
      <c r="G9" s="45">
        <v>128659604</v>
      </c>
      <c r="H9" s="39">
        <f t="shared" ref="H9:H17" si="0">AVERAGE(E9:G9)</f>
        <v>128659604.33333333</v>
      </c>
      <c r="I9" s="9">
        <f>ROUND(H9,0)</f>
        <v>128659604</v>
      </c>
      <c r="J9" s="9">
        <f t="shared" ref="J9:J17" si="1">I9*D9</f>
        <v>128659604</v>
      </c>
    </row>
    <row r="10" spans="1:10" ht="16.5" customHeight="1" x14ac:dyDescent="0.25">
      <c r="A10" s="12">
        <v>2</v>
      </c>
      <c r="B10" s="27" t="s">
        <v>27</v>
      </c>
      <c r="C10" s="28" t="s">
        <v>13</v>
      </c>
      <c r="D10" s="29">
        <v>1</v>
      </c>
      <c r="E10" s="45">
        <v>124912237</v>
      </c>
      <c r="F10" s="45">
        <v>132406972</v>
      </c>
      <c r="G10" s="45">
        <v>128659604</v>
      </c>
      <c r="H10" s="39">
        <f t="shared" si="0"/>
        <v>128659604.33333333</v>
      </c>
      <c r="I10" s="9">
        <f t="shared" ref="I10:I17" si="2">ROUND(H10,0)</f>
        <v>128659604</v>
      </c>
      <c r="J10" s="9">
        <f t="shared" si="1"/>
        <v>128659604</v>
      </c>
    </row>
    <row r="11" spans="1:10" ht="17.25" customHeight="1" x14ac:dyDescent="0.25">
      <c r="A11" s="12">
        <v>3</v>
      </c>
      <c r="B11" s="27" t="s">
        <v>28</v>
      </c>
      <c r="C11" s="28" t="s">
        <v>13</v>
      </c>
      <c r="D11" s="29">
        <v>1</v>
      </c>
      <c r="E11" s="45">
        <v>124912237</v>
      </c>
      <c r="F11" s="45">
        <v>132406972</v>
      </c>
      <c r="G11" s="45">
        <v>128659604</v>
      </c>
      <c r="H11" s="39">
        <f t="shared" si="0"/>
        <v>128659604.33333333</v>
      </c>
      <c r="I11" s="9">
        <f t="shared" si="2"/>
        <v>128659604</v>
      </c>
      <c r="J11" s="9">
        <f t="shared" si="1"/>
        <v>128659604</v>
      </c>
    </row>
    <row r="12" spans="1:10" ht="17.25" customHeight="1" x14ac:dyDescent="0.25">
      <c r="A12" s="12">
        <v>4</v>
      </c>
      <c r="B12" s="27" t="s">
        <v>29</v>
      </c>
      <c r="C12" s="28" t="s">
        <v>13</v>
      </c>
      <c r="D12" s="29">
        <v>1</v>
      </c>
      <c r="E12" s="45">
        <v>82095884</v>
      </c>
      <c r="F12" s="45">
        <v>87021637</v>
      </c>
      <c r="G12" s="45">
        <v>84558761</v>
      </c>
      <c r="H12" s="39">
        <f t="shared" si="0"/>
        <v>84558760.666666672</v>
      </c>
      <c r="I12" s="9">
        <f t="shared" si="2"/>
        <v>84558761</v>
      </c>
      <c r="J12" s="9">
        <f t="shared" si="1"/>
        <v>84558761</v>
      </c>
    </row>
    <row r="13" spans="1:10" ht="17.25" customHeight="1" x14ac:dyDescent="0.25">
      <c r="A13" s="12">
        <v>5</v>
      </c>
      <c r="B13" s="27" t="s">
        <v>30</v>
      </c>
      <c r="C13" s="28" t="s">
        <v>13</v>
      </c>
      <c r="D13" s="29">
        <v>1</v>
      </c>
      <c r="E13" s="45">
        <v>62950234</v>
      </c>
      <c r="F13" s="45">
        <v>66727248</v>
      </c>
      <c r="G13" s="45">
        <v>64838741</v>
      </c>
      <c r="H13" s="39">
        <f t="shared" si="0"/>
        <v>64838741</v>
      </c>
      <c r="I13" s="9">
        <f t="shared" si="2"/>
        <v>64838741</v>
      </c>
      <c r="J13" s="9">
        <f t="shared" si="1"/>
        <v>64838741</v>
      </c>
    </row>
    <row r="14" spans="1:10" ht="17.25" customHeight="1" x14ac:dyDescent="0.25">
      <c r="A14" s="12">
        <v>6</v>
      </c>
      <c r="B14" s="27" t="s">
        <v>31</v>
      </c>
      <c r="C14" s="28" t="s">
        <v>13</v>
      </c>
      <c r="D14" s="29">
        <v>1</v>
      </c>
      <c r="E14" s="45">
        <v>99652970</v>
      </c>
      <c r="F14" s="45">
        <v>105632148</v>
      </c>
      <c r="G14" s="45">
        <v>102642559</v>
      </c>
      <c r="H14" s="39">
        <f t="shared" si="0"/>
        <v>102642559</v>
      </c>
      <c r="I14" s="9">
        <f t="shared" si="2"/>
        <v>102642559</v>
      </c>
      <c r="J14" s="9">
        <f t="shared" si="1"/>
        <v>102642559</v>
      </c>
    </row>
    <row r="15" spans="1:10" ht="17.25" customHeight="1" x14ac:dyDescent="0.25">
      <c r="A15" s="12">
        <v>7</v>
      </c>
      <c r="B15" s="27" t="s">
        <v>32</v>
      </c>
      <c r="C15" s="28" t="s">
        <v>13</v>
      </c>
      <c r="D15" s="29">
        <v>1</v>
      </c>
      <c r="E15" s="45">
        <v>99659093</v>
      </c>
      <c r="F15" s="45">
        <v>105638639</v>
      </c>
      <c r="G15" s="45">
        <v>102648866</v>
      </c>
      <c r="H15" s="39">
        <f t="shared" si="0"/>
        <v>102648866</v>
      </c>
      <c r="I15" s="9">
        <f t="shared" si="2"/>
        <v>102648866</v>
      </c>
      <c r="J15" s="9">
        <f t="shared" si="1"/>
        <v>102648866</v>
      </c>
    </row>
    <row r="16" spans="1:10" ht="17.25" customHeight="1" x14ac:dyDescent="0.25">
      <c r="A16" s="12">
        <v>8</v>
      </c>
      <c r="B16" s="44" t="s">
        <v>33</v>
      </c>
      <c r="C16" s="28" t="s">
        <v>13</v>
      </c>
      <c r="D16" s="29">
        <v>1</v>
      </c>
      <c r="E16" s="45">
        <v>11806745</v>
      </c>
      <c r="F16" s="45">
        <v>12515149</v>
      </c>
      <c r="G16" s="45">
        <v>12160947</v>
      </c>
      <c r="H16" s="39">
        <f t="shared" si="0"/>
        <v>12160947</v>
      </c>
      <c r="I16" s="9">
        <f t="shared" si="2"/>
        <v>12160947</v>
      </c>
      <c r="J16" s="9">
        <f t="shared" si="1"/>
        <v>12160947</v>
      </c>
    </row>
    <row r="17" spans="1:10" ht="17.25" customHeight="1" x14ac:dyDescent="0.25">
      <c r="A17" s="12">
        <v>9</v>
      </c>
      <c r="B17" s="30" t="s">
        <v>34</v>
      </c>
      <c r="C17" s="28" t="s">
        <v>13</v>
      </c>
      <c r="D17" s="29">
        <v>1</v>
      </c>
      <c r="E17" s="45">
        <v>13299492</v>
      </c>
      <c r="F17" s="45">
        <v>14097461</v>
      </c>
      <c r="G17" s="45">
        <v>13698476</v>
      </c>
      <c r="H17" s="39">
        <f t="shared" si="0"/>
        <v>13698476.333333334</v>
      </c>
      <c r="I17" s="9">
        <f t="shared" si="2"/>
        <v>13698476</v>
      </c>
      <c r="J17" s="9">
        <f t="shared" si="1"/>
        <v>13698476</v>
      </c>
    </row>
    <row r="18" spans="1:10" ht="14.25" x14ac:dyDescent="0.25">
      <c r="A18" s="16"/>
      <c r="B18" s="46" t="s">
        <v>14</v>
      </c>
      <c r="C18" s="46"/>
      <c r="D18" s="46"/>
      <c r="E18" s="17">
        <f>SUM(E9:E17)</f>
        <v>744201129</v>
      </c>
      <c r="F18" s="17">
        <f t="shared" ref="F18" si="3">SUM(F9:F17)</f>
        <v>788853198</v>
      </c>
      <c r="G18" s="17">
        <f>SUM(G9:G17)</f>
        <v>766527162</v>
      </c>
      <c r="H18" s="24"/>
      <c r="I18" s="16"/>
      <c r="J18" s="31">
        <f>SUM(J9:J17)</f>
        <v>766527162</v>
      </c>
    </row>
    <row r="19" spans="1:10" ht="14.25" x14ac:dyDescent="0.25">
      <c r="B19" s="14"/>
      <c r="C19" s="15"/>
      <c r="D19" s="15"/>
      <c r="E19" s="15"/>
      <c r="F19" s="15"/>
      <c r="G19" s="15"/>
      <c r="H19" s="13"/>
      <c r="I19" s="8"/>
    </row>
    <row r="20" spans="1:10" ht="14.25" x14ac:dyDescent="0.25">
      <c r="B20" s="14"/>
      <c r="C20" s="15"/>
      <c r="D20" s="15"/>
      <c r="E20" s="15"/>
      <c r="F20" s="15"/>
      <c r="G20" s="15"/>
      <c r="H20" s="18"/>
    </row>
    <row r="21" spans="1:10" ht="185.25" customHeight="1" x14ac:dyDescent="0.25">
      <c r="B21" s="47" t="s">
        <v>24</v>
      </c>
      <c r="C21" s="48"/>
      <c r="D21" s="48"/>
      <c r="E21" s="48"/>
      <c r="F21" s="48"/>
      <c r="G21" s="48"/>
      <c r="H21" s="48"/>
      <c r="I21" s="48"/>
      <c r="J21" s="48"/>
    </row>
    <row r="22" spans="1:10" ht="16.5" x14ac:dyDescent="0.25">
      <c r="B22" s="7"/>
      <c r="C22" s="7"/>
      <c r="D22" s="6"/>
      <c r="E22" s="6"/>
      <c r="F22" s="6"/>
      <c r="G22" s="6"/>
    </row>
    <row r="23" spans="1:10" ht="16.5" x14ac:dyDescent="0.25">
      <c r="B23" s="6"/>
      <c r="C23" s="6"/>
      <c r="D23" s="6"/>
      <c r="E23" s="6"/>
      <c r="F23" s="6"/>
      <c r="G23" s="6"/>
    </row>
    <row r="24" spans="1:10" ht="54" customHeight="1" x14ac:dyDescent="0.3">
      <c r="B24" s="26" t="s">
        <v>15</v>
      </c>
      <c r="C24" s="5"/>
      <c r="D24" s="5"/>
      <c r="E24" s="5"/>
      <c r="F24" s="5"/>
      <c r="G24" s="5"/>
    </row>
    <row r="25" spans="1:10" ht="14.25" x14ac:dyDescent="0.25">
      <c r="C25" s="4"/>
      <c r="D25" s="4"/>
      <c r="E25" s="4"/>
      <c r="F25" s="4"/>
      <c r="G25" s="4"/>
    </row>
    <row r="26" spans="1:10" ht="14.25" x14ac:dyDescent="0.25"/>
  </sheetData>
  <mergeCells count="16">
    <mergeCell ref="H2:J2"/>
    <mergeCell ref="H3:J3"/>
    <mergeCell ref="A4:B4"/>
    <mergeCell ref="C4:J4"/>
    <mergeCell ref="A5:A7"/>
    <mergeCell ref="B5:B7"/>
    <mergeCell ref="C5:C7"/>
    <mergeCell ref="D5:D7"/>
    <mergeCell ref="A2:B3"/>
    <mergeCell ref="C2:G3"/>
    <mergeCell ref="B18:D18"/>
    <mergeCell ref="B21:J21"/>
    <mergeCell ref="J5:J7"/>
    <mergeCell ref="B8:G8"/>
    <mergeCell ref="H5:H7"/>
    <mergeCell ref="I5:I7"/>
  </mergeCells>
  <pageMargins left="0.25" right="0.25" top="0.75" bottom="0.75" header="0.3" footer="0.3"/>
  <pageSetup scale="5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3"/>
  <sheetViews>
    <sheetView workbookViewId="0">
      <selection activeCell="D8" sqref="D8:D10"/>
    </sheetView>
  </sheetViews>
  <sheetFormatPr baseColWidth="10" defaultColWidth="11.42578125" defaultRowHeight="15" x14ac:dyDescent="0.25"/>
  <cols>
    <col min="3" max="3" width="28.7109375" bestFit="1" customWidth="1"/>
    <col min="4" max="4" width="16.7109375" bestFit="1" customWidth="1"/>
  </cols>
  <sheetData>
    <row r="3" spans="3:4" x14ac:dyDescent="0.25">
      <c r="C3" s="67" t="s">
        <v>16</v>
      </c>
      <c r="D3" s="68"/>
    </row>
    <row r="4" spans="3:4" x14ac:dyDescent="0.25">
      <c r="C4" s="32" t="s">
        <v>17</v>
      </c>
      <c r="D4" s="35" t="e">
        <f>' GCO-040-PDT-002-f-016 (2)'!#REF!</f>
        <v>#REF!</v>
      </c>
    </row>
    <row r="5" spans="3:4" x14ac:dyDescent="0.25">
      <c r="C5" s="32" t="s">
        <v>18</v>
      </c>
      <c r="D5" s="35" t="e">
        <f>' GCO-040-PDT-002-f-016 (2)'!#REF!</f>
        <v>#REF!</v>
      </c>
    </row>
    <row r="6" spans="3:4" x14ac:dyDescent="0.25">
      <c r="C6" s="32" t="s">
        <v>19</v>
      </c>
      <c r="D6" s="35" t="e">
        <f>' GCO-040-PDT-002-f-016 (2)'!#REF!</f>
        <v>#REF!</v>
      </c>
    </row>
    <row r="7" spans="3:4" x14ac:dyDescent="0.25">
      <c r="C7" s="67" t="s">
        <v>20</v>
      </c>
      <c r="D7" s="68"/>
    </row>
    <row r="8" spans="3:4" x14ac:dyDescent="0.25">
      <c r="C8" s="32" t="s">
        <v>17</v>
      </c>
      <c r="D8" s="35" t="e">
        <f>' GCO-040-PDT-002-f-016 (2)'!#REF!</f>
        <v>#REF!</v>
      </c>
    </row>
    <row r="9" spans="3:4" x14ac:dyDescent="0.25">
      <c r="C9" s="32" t="s">
        <v>18</v>
      </c>
      <c r="D9" s="35" t="e">
        <f>' GCO-040-PDT-002-f-016 (2)'!#REF!</f>
        <v>#REF!</v>
      </c>
    </row>
    <row r="10" spans="3:4" x14ac:dyDescent="0.25">
      <c r="C10" s="32" t="s">
        <v>21</v>
      </c>
      <c r="D10" s="35" t="e">
        <f>' GCO-040-PDT-002-f-016 (2)'!#REF!</f>
        <v>#REF!</v>
      </c>
    </row>
    <row r="11" spans="3:4" x14ac:dyDescent="0.25">
      <c r="C11" s="32" t="s">
        <v>14</v>
      </c>
      <c r="D11" s="35">
        <f>' GCO-040-PDT-002-f-016 (2)'!J18</f>
        <v>766527162</v>
      </c>
    </row>
    <row r="12" spans="3:4" x14ac:dyDescent="0.25">
      <c r="C12" s="32" t="s">
        <v>22</v>
      </c>
      <c r="D12" s="33">
        <v>260000000</v>
      </c>
    </row>
    <row r="13" spans="3:4" x14ac:dyDescent="0.25">
      <c r="C13" s="32" t="s">
        <v>23</v>
      </c>
      <c r="D13" s="34">
        <f>D11-D12</f>
        <v>506527162</v>
      </c>
    </row>
  </sheetData>
  <mergeCells count="2">
    <mergeCell ref="C3:D3"/>
    <mergeCell ref="C7:D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8"/>
  <sheetViews>
    <sheetView workbookViewId="0">
      <selection activeCell="E21" sqref="E21"/>
    </sheetView>
  </sheetViews>
  <sheetFormatPr baseColWidth="10" defaultColWidth="9.140625" defaultRowHeight="15" x14ac:dyDescent="0.25"/>
  <cols>
    <col min="3" max="3" width="14.28515625" customWidth="1"/>
    <col min="4" max="4" width="15.140625" customWidth="1"/>
    <col min="5" max="5" width="13.28515625" customWidth="1"/>
  </cols>
  <sheetData>
    <row r="1" spans="3:5" x14ac:dyDescent="0.25">
      <c r="D1" s="42">
        <v>5.0999999999999997E-2</v>
      </c>
    </row>
    <row r="2" spans="3:5" x14ac:dyDescent="0.25">
      <c r="C2" s="43">
        <v>1060575.3600000001</v>
      </c>
      <c r="D2" s="41">
        <f>C2*$D$1</f>
        <v>54089.343359999999</v>
      </c>
      <c r="E2" s="41">
        <f>C2+D2</f>
        <v>1114664.7033600002</v>
      </c>
    </row>
    <row r="3" spans="3:5" x14ac:dyDescent="0.25">
      <c r="C3" s="36">
        <v>1375527.36</v>
      </c>
      <c r="D3" s="41">
        <f t="shared" ref="D3:D16" si="0">C3*$D$1</f>
        <v>70151.895359999995</v>
      </c>
      <c r="E3" s="41">
        <f t="shared" ref="E3:E15" si="1">C3+D3</f>
        <v>1445679.2553600001</v>
      </c>
    </row>
    <row r="4" spans="3:5" x14ac:dyDescent="0.25">
      <c r="C4" s="40">
        <v>1375529.28</v>
      </c>
      <c r="D4" s="41">
        <f t="shared" si="0"/>
        <v>70151.993279999995</v>
      </c>
      <c r="E4" s="41">
        <f t="shared" si="1"/>
        <v>1445681.2732800001</v>
      </c>
    </row>
    <row r="5" spans="3:5" x14ac:dyDescent="0.25">
      <c r="C5" s="40">
        <v>832559.04</v>
      </c>
      <c r="D5" s="41"/>
      <c r="E5" s="41"/>
    </row>
    <row r="6" spans="3:5" x14ac:dyDescent="0.25">
      <c r="C6" s="40">
        <v>832559.04</v>
      </c>
      <c r="D6" s="41">
        <f t="shared" si="0"/>
        <v>42460.511039999998</v>
      </c>
      <c r="E6" s="41">
        <f t="shared" si="1"/>
        <v>875019.55104000005</v>
      </c>
    </row>
    <row r="7" spans="3:5" x14ac:dyDescent="0.25">
      <c r="C7" s="40">
        <v>832559.04</v>
      </c>
      <c r="D7" s="41">
        <f t="shared" si="0"/>
        <v>42460.511039999998</v>
      </c>
      <c r="E7" s="41">
        <f t="shared" si="1"/>
        <v>875019.55104000005</v>
      </c>
    </row>
    <row r="8" spans="3:5" x14ac:dyDescent="0.25">
      <c r="C8" s="40">
        <v>1644384.96</v>
      </c>
      <c r="D8" s="41">
        <f t="shared" si="0"/>
        <v>83863.632959999988</v>
      </c>
      <c r="E8" s="41">
        <f t="shared" si="1"/>
        <v>1728248.59296</v>
      </c>
    </row>
    <row r="9" spans="3:5" x14ac:dyDescent="0.25">
      <c r="D9" s="41"/>
      <c r="E9" s="41"/>
    </row>
    <row r="10" spans="3:5" x14ac:dyDescent="0.25">
      <c r="C10" s="36">
        <v>1203105.6000000001</v>
      </c>
      <c r="D10" s="41">
        <f>C10*$D$1</f>
        <v>61358.385600000001</v>
      </c>
      <c r="E10" s="41">
        <f t="shared" ref="E10:E11" si="2">C10+D10</f>
        <v>1264463.9856</v>
      </c>
    </row>
    <row r="11" spans="3:5" x14ac:dyDescent="0.25">
      <c r="C11" s="25">
        <v>1375505.28</v>
      </c>
      <c r="D11" s="41">
        <f t="shared" si="0"/>
        <v>70150.769279999993</v>
      </c>
      <c r="E11" s="41">
        <f t="shared" si="2"/>
        <v>1445656.0492799999</v>
      </c>
    </row>
    <row r="12" spans="3:5" x14ac:dyDescent="0.25">
      <c r="C12" s="36">
        <v>1278972.48</v>
      </c>
      <c r="D12" s="41">
        <f t="shared" si="0"/>
        <v>65227.596479999993</v>
      </c>
      <c r="E12" s="41">
        <f t="shared" ref="E12" si="3">C12+D12</f>
        <v>1344200.07648</v>
      </c>
    </row>
    <row r="13" spans="3:5" x14ac:dyDescent="0.25">
      <c r="C13" s="2"/>
      <c r="D13" s="41"/>
      <c r="E13" s="41"/>
    </row>
    <row r="14" spans="3:5" x14ac:dyDescent="0.25">
      <c r="C14" s="36">
        <v>1081482.24</v>
      </c>
      <c r="D14" s="41">
        <f t="shared" si="0"/>
        <v>55155.594239999999</v>
      </c>
      <c r="E14" s="41">
        <f t="shared" si="1"/>
        <v>1136637.83424</v>
      </c>
    </row>
    <row r="15" spans="3:5" x14ac:dyDescent="0.25">
      <c r="C15" s="36">
        <v>1156595.52</v>
      </c>
      <c r="D15" s="41">
        <f t="shared" si="0"/>
        <v>58986.371520000001</v>
      </c>
      <c r="E15" s="41">
        <f t="shared" si="1"/>
        <v>1215581.8915200001</v>
      </c>
    </row>
    <row r="16" spans="3:5" x14ac:dyDescent="0.25">
      <c r="C16" s="25">
        <v>1357790.4</v>
      </c>
      <c r="D16" s="41">
        <f t="shared" si="0"/>
        <v>69247.310399999988</v>
      </c>
      <c r="E16" s="41">
        <f t="shared" ref="E16" si="4">C16+D16</f>
        <v>1427037.7104</v>
      </c>
    </row>
    <row r="17" spans="3:5" x14ac:dyDescent="0.25">
      <c r="C17" s="38"/>
      <c r="D17" s="41"/>
      <c r="E17" s="41"/>
    </row>
    <row r="18" spans="3:5" x14ac:dyDescent="0.25">
      <c r="C18" s="25"/>
      <c r="D18" s="41"/>
      <c r="E18" s="41"/>
    </row>
    <row r="19" spans="3:5" x14ac:dyDescent="0.25">
      <c r="C19" s="25"/>
      <c r="D19" s="41"/>
      <c r="E19" s="41"/>
    </row>
    <row r="20" spans="3:5" x14ac:dyDescent="0.25">
      <c r="C20" s="37"/>
      <c r="D20" s="41"/>
      <c r="E20" s="41"/>
    </row>
    <row r="21" spans="3:5" x14ac:dyDescent="0.25">
      <c r="C21" s="37"/>
      <c r="D21" s="41"/>
      <c r="E21" s="41"/>
    </row>
    <row r="22" spans="3:5" x14ac:dyDescent="0.25">
      <c r="C22" s="36"/>
      <c r="D22" s="41"/>
      <c r="E22" s="41"/>
    </row>
    <row r="23" spans="3:5" x14ac:dyDescent="0.25">
      <c r="C23" s="36"/>
      <c r="D23" s="41"/>
      <c r="E23" s="41"/>
    </row>
    <row r="24" spans="3:5" x14ac:dyDescent="0.25">
      <c r="C24" s="36"/>
      <c r="D24" s="41"/>
      <c r="E24" s="41"/>
    </row>
    <row r="25" spans="3:5" x14ac:dyDescent="0.25">
      <c r="C25" s="36"/>
      <c r="D25" s="41"/>
      <c r="E25" s="41"/>
    </row>
    <row r="26" spans="3:5" x14ac:dyDescent="0.25">
      <c r="C26" s="25"/>
      <c r="D26" s="41"/>
      <c r="E26" s="41"/>
    </row>
    <row r="27" spans="3:5" x14ac:dyDescent="0.25">
      <c r="C27" s="25"/>
      <c r="D27" s="41"/>
      <c r="E27" s="41"/>
    </row>
    <row r="28" spans="3:5" x14ac:dyDescent="0.25">
      <c r="C28" s="25"/>
      <c r="D28" s="41"/>
      <c r="E28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 GCO-040-PDT-002-f-016 (2)</vt:lpstr>
      <vt:lpstr>Hoja1</vt:lpstr>
      <vt:lpstr>Hoja2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Murcia</dc:creator>
  <cp:keywords/>
  <dc:description/>
  <cp:lastModifiedBy>Sandra Murcia </cp:lastModifiedBy>
  <cp:revision/>
  <dcterms:created xsi:type="dcterms:W3CDTF">2025-06-03T03:43:48Z</dcterms:created>
  <dcterms:modified xsi:type="dcterms:W3CDTF">2026-08-13T22:10:36Z</dcterms:modified>
  <cp:category/>
  <cp:contentStatus/>
</cp:coreProperties>
</file>