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02"/>
  <workbookPr defaultThemeVersion="166925"/>
  <mc:AlternateContent xmlns:mc="http://schemas.openxmlformats.org/markup-compatibility/2006">
    <mc:Choice Requires="x15">
      <x15ac:absPath xmlns:x15ac="http://schemas.microsoft.com/office/spreadsheetml/2010/11/ac" url="C:\Users\anuribe\Downloads\"/>
    </mc:Choice>
  </mc:AlternateContent>
  <xr:revisionPtr revIDLastSave="85" documentId="8_{92260DD8-84B5-4F86-AF33-92315DBDA421}" xr6:coauthVersionLast="47" xr6:coauthVersionMax="47" xr10:uidLastSave="{AA3841B5-AAC8-4038-910B-0DDE2C8310CD}"/>
  <bookViews>
    <workbookView xWindow="-120" yWindow="-120" windowWidth="29040" windowHeight="15720" tabRatio="781" firstSheet="5" activeTab="5" xr2:uid="{00000000-000D-0000-FFFF-FFFF00000000}"/>
  </bookViews>
  <sheets>
    <sheet name="Aguas " sheetId="5" state="hidden" r:id="rId1"/>
    <sheet name="Suelos" sheetId="8" state="hidden" r:id="rId2"/>
    <sheet name="Fauna" sheetId="10" state="hidden" r:id="rId3"/>
    <sheet name="Flora" sheetId="9" state="hidden" r:id="rId4"/>
    <sheet name="Hoja6" sheetId="11" state="hidden" r:id="rId5"/>
    <sheet name="AMBIENTAL " sheetId="20" r:id="rId6"/>
    <sheet name="Materiales ambientales (3)" sheetId="16" state="hidden" r:id="rId7"/>
    <sheet name="Hoja2" sheetId="13" state="hidden" r:id="rId8"/>
    <sheet name="Materiales ambientales (2)" sheetId="14" state="hidden" r:id="rId9"/>
    <sheet name="Hoja1" sheetId="6" state="hidden" r:id="rId10"/>
  </sheets>
  <definedNames>
    <definedName name="_xlnm._FilterDatabase" localSheetId="5" hidden="1">'AMBIENTAL '!$A$6:$P$73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2" i="20" l="1"/>
  <c r="J29" i="20"/>
  <c r="J27" i="20"/>
  <c r="K27" i="20"/>
  <c r="K72" i="20"/>
  <c r="K10" i="20"/>
  <c r="J31" i="20" l="1"/>
  <c r="K31" i="20" s="1"/>
  <c r="L31" i="20" s="1"/>
  <c r="J32" i="20"/>
  <c r="K32" i="20" s="1"/>
  <c r="L32" i="20" s="1"/>
  <c r="J33" i="20"/>
  <c r="K33" i="20" s="1"/>
  <c r="L33" i="20" s="1"/>
  <c r="J34" i="20"/>
  <c r="K34" i="20" s="1"/>
  <c r="L34" i="20" s="1"/>
  <c r="J35" i="20"/>
  <c r="K35" i="20" s="1"/>
  <c r="L35" i="20" s="1"/>
  <c r="J36" i="20"/>
  <c r="K36" i="20" s="1"/>
  <c r="L36" i="20" s="1"/>
  <c r="J37" i="20"/>
  <c r="K37" i="20" s="1"/>
  <c r="L37" i="20" s="1"/>
  <c r="J38" i="20"/>
  <c r="J39" i="20"/>
  <c r="J40" i="20"/>
  <c r="K40" i="20" s="1"/>
  <c r="L40" i="20" s="1"/>
  <c r="J41" i="20"/>
  <c r="K41" i="20" s="1"/>
  <c r="L41" i="20" s="1"/>
  <c r="J42" i="20"/>
  <c r="K42" i="20" s="1"/>
  <c r="L42" i="20" s="1"/>
  <c r="J43" i="20"/>
  <c r="K43" i="20" s="1"/>
  <c r="L43" i="20" s="1"/>
  <c r="J44" i="20"/>
  <c r="K44" i="20" s="1"/>
  <c r="L44" i="20" s="1"/>
  <c r="J30" i="20"/>
  <c r="K30" i="20" s="1"/>
  <c r="L30" i="20" s="1"/>
  <c r="J28" i="20"/>
  <c r="K28" i="20" s="1"/>
  <c r="L28" i="20" s="1"/>
  <c r="L27" i="20"/>
  <c r="K29" i="20"/>
  <c r="L29" i="20" s="1"/>
  <c r="K38" i="20"/>
  <c r="L38" i="20" s="1"/>
  <c r="K39" i="20"/>
  <c r="L39" i="20" s="1"/>
  <c r="K45" i="20"/>
  <c r="L45" i="20" s="1"/>
  <c r="K46" i="20"/>
  <c r="L46" i="20" s="1"/>
  <c r="K47" i="20"/>
  <c r="L47" i="20" s="1"/>
  <c r="K48" i="20"/>
  <c r="L48" i="20" s="1"/>
  <c r="K49" i="20"/>
  <c r="L49" i="20" s="1"/>
  <c r="K50" i="20"/>
  <c r="L50" i="20" s="1"/>
  <c r="K51" i="20"/>
  <c r="L51" i="20" s="1"/>
  <c r="K52" i="20"/>
  <c r="L52" i="20" s="1"/>
  <c r="K53" i="20"/>
  <c r="L53" i="20" s="1"/>
  <c r="K54" i="20"/>
  <c r="L54" i="20" s="1"/>
  <c r="K55" i="20"/>
  <c r="L55" i="20" s="1"/>
  <c r="K56" i="20"/>
  <c r="L56" i="20" s="1"/>
  <c r="K57" i="20"/>
  <c r="L57" i="20" s="1"/>
  <c r="K58" i="20"/>
  <c r="L58" i="20" s="1"/>
  <c r="K59" i="20"/>
  <c r="L59" i="20" s="1"/>
  <c r="K60" i="20"/>
  <c r="L60" i="20" s="1"/>
  <c r="K61" i="20"/>
  <c r="L61" i="20" s="1"/>
  <c r="K62" i="20"/>
  <c r="L62" i="20" s="1"/>
  <c r="K63" i="20"/>
  <c r="L63" i="20" s="1"/>
  <c r="K64" i="20"/>
  <c r="L64" i="20" s="1"/>
  <c r="K65" i="20"/>
  <c r="L65" i="20" s="1"/>
  <c r="K66" i="20"/>
  <c r="L66" i="20" s="1"/>
  <c r="K67" i="20"/>
  <c r="L67" i="20" s="1"/>
  <c r="K68" i="20"/>
  <c r="L68" i="20" s="1"/>
  <c r="K69" i="20"/>
  <c r="L69" i="20" s="1"/>
  <c r="K70" i="20"/>
  <c r="L70" i="20" s="1"/>
  <c r="K71" i="20"/>
  <c r="L71" i="20" s="1"/>
  <c r="L72" i="20"/>
  <c r="J14" i="20"/>
  <c r="K14" i="20" s="1"/>
  <c r="L14" i="20" s="1"/>
  <c r="J15" i="20"/>
  <c r="K15" i="20" s="1"/>
  <c r="L15" i="20" s="1"/>
  <c r="J16" i="20"/>
  <c r="K16" i="20" s="1"/>
  <c r="L16" i="20" s="1"/>
  <c r="J17" i="20"/>
  <c r="K17" i="20" s="1"/>
  <c r="L17" i="20" s="1"/>
  <c r="J18" i="20"/>
  <c r="K18" i="20" s="1"/>
  <c r="L18" i="20" s="1"/>
  <c r="J19" i="20"/>
  <c r="K19" i="20" s="1"/>
  <c r="L19" i="20" s="1"/>
  <c r="J20" i="20"/>
  <c r="K20" i="20" s="1"/>
  <c r="L20" i="20" s="1"/>
  <c r="J21" i="20"/>
  <c r="K21" i="20" s="1"/>
  <c r="L21" i="20" s="1"/>
  <c r="J22" i="20"/>
  <c r="K22" i="20" s="1"/>
  <c r="L22" i="20" s="1"/>
  <c r="J23" i="20"/>
  <c r="K23" i="20" s="1"/>
  <c r="L23" i="20" s="1"/>
  <c r="J24" i="20"/>
  <c r="K24" i="20" s="1"/>
  <c r="L24" i="20" s="1"/>
  <c r="J25" i="20"/>
  <c r="K25" i="20" s="1"/>
  <c r="L25" i="20" s="1"/>
  <c r="J26" i="20"/>
  <c r="K26" i="20" s="1"/>
  <c r="L26" i="20" s="1"/>
  <c r="J13" i="20"/>
  <c r="K13" i="20" s="1"/>
  <c r="L13" i="20" s="1"/>
  <c r="J12" i="20"/>
  <c r="K12" i="20" s="1"/>
  <c r="L12" i="20" s="1"/>
  <c r="N8" i="20"/>
  <c r="O8" i="20" s="1"/>
  <c r="P8" i="20" s="1"/>
  <c r="N9" i="20"/>
  <c r="O9" i="20" s="1"/>
  <c r="P9" i="20" s="1"/>
  <c r="O10" i="20"/>
  <c r="P10" i="20" s="1"/>
  <c r="O11" i="20"/>
  <c r="P11" i="20" s="1"/>
  <c r="N12" i="20"/>
  <c r="O12" i="20" s="1"/>
  <c r="P12" i="20" s="1"/>
  <c r="N13" i="20"/>
  <c r="O13" i="20" s="1"/>
  <c r="P13" i="20" s="1"/>
  <c r="N14" i="20"/>
  <c r="O14" i="20" s="1"/>
  <c r="P14" i="20" s="1"/>
  <c r="N15" i="20"/>
  <c r="O15" i="20" s="1"/>
  <c r="P15" i="20" s="1"/>
  <c r="N16" i="20"/>
  <c r="O16" i="20" s="1"/>
  <c r="P16" i="20" s="1"/>
  <c r="N17" i="20"/>
  <c r="O17" i="20" s="1"/>
  <c r="P17" i="20" s="1"/>
  <c r="N18" i="20"/>
  <c r="O18" i="20" s="1"/>
  <c r="P18" i="20" s="1"/>
  <c r="N19" i="20"/>
  <c r="O19" i="20" s="1"/>
  <c r="P19" i="20" s="1"/>
  <c r="N20" i="20"/>
  <c r="O20" i="20" s="1"/>
  <c r="P20" i="20" s="1"/>
  <c r="N21" i="20"/>
  <c r="O21" i="20" s="1"/>
  <c r="P21" i="20" s="1"/>
  <c r="N22" i="20"/>
  <c r="O22" i="20" s="1"/>
  <c r="P22" i="20" s="1"/>
  <c r="N23" i="20"/>
  <c r="O23" i="20" s="1"/>
  <c r="P23" i="20" s="1"/>
  <c r="N24" i="20"/>
  <c r="O24" i="20" s="1"/>
  <c r="P24" i="20" s="1"/>
  <c r="N25" i="20"/>
  <c r="O25" i="20" s="1"/>
  <c r="P25" i="20" s="1"/>
  <c r="N26" i="20"/>
  <c r="O26" i="20" s="1"/>
  <c r="P26" i="20" s="1"/>
  <c r="N27" i="20"/>
  <c r="O27" i="20" s="1"/>
  <c r="P27" i="20" s="1"/>
  <c r="N28" i="20"/>
  <c r="O28" i="20" s="1"/>
  <c r="P28" i="20" s="1"/>
  <c r="N29" i="20"/>
  <c r="O29" i="20" s="1"/>
  <c r="P29" i="20" s="1"/>
  <c r="N30" i="20"/>
  <c r="O30" i="20" s="1"/>
  <c r="P30" i="20" s="1"/>
  <c r="N31" i="20"/>
  <c r="O31" i="20" s="1"/>
  <c r="P31" i="20" s="1"/>
  <c r="N32" i="20"/>
  <c r="O32" i="20" s="1"/>
  <c r="P32" i="20" s="1"/>
  <c r="N33" i="20"/>
  <c r="O33" i="20" s="1"/>
  <c r="P33" i="20" s="1"/>
  <c r="N34" i="20"/>
  <c r="O34" i="20" s="1"/>
  <c r="P34" i="20" s="1"/>
  <c r="N35" i="20"/>
  <c r="O35" i="20" s="1"/>
  <c r="P35" i="20" s="1"/>
  <c r="N36" i="20"/>
  <c r="O36" i="20" s="1"/>
  <c r="P36" i="20" s="1"/>
  <c r="N37" i="20"/>
  <c r="O37" i="20" s="1"/>
  <c r="P37" i="20" s="1"/>
  <c r="N38" i="20"/>
  <c r="O38" i="20" s="1"/>
  <c r="P38" i="20" s="1"/>
  <c r="N39" i="20"/>
  <c r="O39" i="20" s="1"/>
  <c r="P39" i="20" s="1"/>
  <c r="N40" i="20"/>
  <c r="O40" i="20" s="1"/>
  <c r="P40" i="20" s="1"/>
  <c r="N41" i="20"/>
  <c r="O41" i="20" s="1"/>
  <c r="P41" i="20" s="1"/>
  <c r="N42" i="20"/>
  <c r="O42" i="20" s="1"/>
  <c r="P42" i="20" s="1"/>
  <c r="N43" i="20"/>
  <c r="O43" i="20" s="1"/>
  <c r="P43" i="20" s="1"/>
  <c r="N44" i="20"/>
  <c r="O44" i="20" s="1"/>
  <c r="P44" i="20" s="1"/>
  <c r="O45" i="20"/>
  <c r="P45" i="20" s="1"/>
  <c r="Q45" i="20" s="1"/>
  <c r="N46" i="20"/>
  <c r="O46" i="20" s="1"/>
  <c r="P46" i="20" s="1"/>
  <c r="N47" i="20"/>
  <c r="O47" i="20" s="1"/>
  <c r="P47" i="20" s="1"/>
  <c r="N48" i="20"/>
  <c r="O48" i="20" s="1"/>
  <c r="P48" i="20" s="1"/>
  <c r="N49" i="20"/>
  <c r="O49" i="20" s="1"/>
  <c r="P49" i="20" s="1"/>
  <c r="N50" i="20"/>
  <c r="O50" i="20" s="1"/>
  <c r="P50" i="20" s="1"/>
  <c r="N51" i="20"/>
  <c r="O51" i="20" s="1"/>
  <c r="P51" i="20" s="1"/>
  <c r="N52" i="20"/>
  <c r="O52" i="20" s="1"/>
  <c r="P52" i="20" s="1"/>
  <c r="N53" i="20"/>
  <c r="O53" i="20" s="1"/>
  <c r="P53" i="20" s="1"/>
  <c r="N54" i="20"/>
  <c r="O54" i="20" s="1"/>
  <c r="P54" i="20" s="1"/>
  <c r="N55" i="20"/>
  <c r="O55" i="20" s="1"/>
  <c r="P55" i="20" s="1"/>
  <c r="N56" i="20"/>
  <c r="O56" i="20" s="1"/>
  <c r="P56" i="20" s="1"/>
  <c r="N57" i="20"/>
  <c r="O57" i="20" s="1"/>
  <c r="P57" i="20" s="1"/>
  <c r="N58" i="20"/>
  <c r="O58" i="20" s="1"/>
  <c r="P58" i="20" s="1"/>
  <c r="N59" i="20"/>
  <c r="O59" i="20" s="1"/>
  <c r="P59" i="20" s="1"/>
  <c r="N60" i="20"/>
  <c r="O60" i="20" s="1"/>
  <c r="P60" i="20" s="1"/>
  <c r="N61" i="20"/>
  <c r="O61" i="20" s="1"/>
  <c r="P61" i="20" s="1"/>
  <c r="N62" i="20"/>
  <c r="O62" i="20" s="1"/>
  <c r="P62" i="20" s="1"/>
  <c r="N63" i="20"/>
  <c r="O63" i="20" s="1"/>
  <c r="P63" i="20" s="1"/>
  <c r="N64" i="20"/>
  <c r="O64" i="20" s="1"/>
  <c r="P64" i="20" s="1"/>
  <c r="N65" i="20"/>
  <c r="O65" i="20" s="1"/>
  <c r="P65" i="20" s="1"/>
  <c r="N66" i="20"/>
  <c r="O66" i="20" s="1"/>
  <c r="P66" i="20" s="1"/>
  <c r="N67" i="20"/>
  <c r="O67" i="20" s="1"/>
  <c r="P67" i="20" s="1"/>
  <c r="N68" i="20"/>
  <c r="O68" i="20" s="1"/>
  <c r="P68" i="20" s="1"/>
  <c r="N69" i="20"/>
  <c r="O69" i="20" s="1"/>
  <c r="P69" i="20" s="1"/>
  <c r="N70" i="20"/>
  <c r="O70" i="20" s="1"/>
  <c r="P70" i="20" s="1"/>
  <c r="N71" i="20"/>
  <c r="O71" i="20" s="1"/>
  <c r="P71" i="20" s="1"/>
  <c r="N72" i="20"/>
  <c r="O72" i="20" s="1"/>
  <c r="P72" i="20" s="1"/>
  <c r="N7" i="20"/>
  <c r="O7" i="20" s="1"/>
  <c r="P7" i="20" s="1"/>
  <c r="P73" i="20" s="1"/>
  <c r="K11" i="20"/>
  <c r="L11" i="20" s="1"/>
  <c r="Q11" i="20" s="1"/>
  <c r="J9" i="20"/>
  <c r="K9" i="20"/>
  <c r="L9" i="20" s="1"/>
  <c r="Q9" i="20" s="1"/>
  <c r="J8" i="20"/>
  <c r="K8" i="20" s="1"/>
  <c r="L8" i="20" s="1"/>
  <c r="Q8" i="20" s="1"/>
  <c r="L10" i="20"/>
  <c r="J7" i="20"/>
  <c r="K7" i="20" s="1"/>
  <c r="L7" i="20" s="1"/>
  <c r="Q7" i="20" s="1"/>
  <c r="Q12" i="20" l="1"/>
  <c r="Q13" i="20"/>
  <c r="Q26" i="20"/>
  <c r="Q25" i="20"/>
  <c r="Q24" i="20"/>
  <c r="Q23" i="20"/>
  <c r="Q22" i="20"/>
  <c r="Q21" i="20"/>
  <c r="Q20" i="20"/>
  <c r="Q19" i="20"/>
  <c r="Q18" i="20"/>
  <c r="Q17" i="20"/>
  <c r="Q16" i="20"/>
  <c r="Q15" i="20"/>
  <c r="Q14" i="20"/>
  <c r="Q72" i="20"/>
  <c r="Q71" i="20"/>
  <c r="Q70" i="20"/>
  <c r="Q69" i="20"/>
  <c r="Q68" i="20"/>
  <c r="Q67" i="20"/>
  <c r="Q66" i="20"/>
  <c r="Q65" i="20"/>
  <c r="Q64" i="20"/>
  <c r="Q63" i="20"/>
  <c r="Q62" i="20"/>
  <c r="Q61" i="20"/>
  <c r="Q60" i="20"/>
  <c r="Q59" i="20"/>
  <c r="Q58" i="20"/>
  <c r="Q57" i="20"/>
  <c r="Q56" i="20"/>
  <c r="Q55" i="20"/>
  <c r="Q54" i="20"/>
  <c r="Q53" i="20"/>
  <c r="Q52" i="20"/>
  <c r="Q51" i="20"/>
  <c r="Q50" i="20"/>
  <c r="Q49" i="20"/>
  <c r="Q48" i="20"/>
  <c r="Q47" i="20"/>
  <c r="Q46" i="20"/>
  <c r="Q39" i="20"/>
  <c r="Q38" i="20"/>
  <c r="Q29" i="20"/>
  <c r="Q27" i="20"/>
  <c r="Q28" i="20"/>
  <c r="Q30" i="20"/>
  <c r="Q44" i="20"/>
  <c r="Q43" i="20"/>
  <c r="Q42" i="20"/>
  <c r="Q41" i="20"/>
  <c r="Q40" i="20"/>
  <c r="Q37" i="20"/>
  <c r="Q36" i="20"/>
  <c r="Q35" i="20"/>
  <c r="Q34" i="20"/>
  <c r="Q33" i="20"/>
  <c r="Q32" i="20"/>
  <c r="Q31" i="20"/>
  <c r="Q10" i="20"/>
  <c r="L73" i="20"/>
  <c r="Q73" i="20" l="1"/>
  <c r="J34" i="16"/>
  <c r="H31" i="14"/>
  <c r="I31" i="14" s="1"/>
  <c r="J31" i="14" s="1"/>
  <c r="H30" i="14"/>
  <c r="I30" i="14" s="1"/>
  <c r="J30" i="14" s="1"/>
  <c r="H29" i="14"/>
  <c r="I29" i="14" s="1"/>
  <c r="J29" i="14" s="1"/>
  <c r="H28" i="14"/>
  <c r="I28" i="14" s="1"/>
  <c r="J28" i="14" s="1"/>
  <c r="H27" i="14"/>
  <c r="I27" i="14" s="1"/>
  <c r="J27" i="14" s="1"/>
  <c r="H26" i="14"/>
  <c r="I26" i="14" s="1"/>
  <c r="J26" i="14" s="1"/>
  <c r="H25" i="14"/>
  <c r="I25" i="14" s="1"/>
  <c r="J25" i="14" s="1"/>
  <c r="H24" i="14"/>
  <c r="I24" i="14" s="1"/>
  <c r="J24" i="14" s="1"/>
  <c r="H23" i="14"/>
  <c r="I23" i="14" s="1"/>
  <c r="J23" i="14" s="1"/>
  <c r="H22" i="14"/>
  <c r="I22" i="14" s="1"/>
  <c r="J22" i="14" s="1"/>
  <c r="H21" i="14"/>
  <c r="I21" i="14" s="1"/>
  <c r="J21" i="14" s="1"/>
  <c r="H20" i="14"/>
  <c r="I20" i="14" s="1"/>
  <c r="J20" i="14" s="1"/>
  <c r="H19" i="14"/>
  <c r="I19" i="14" s="1"/>
  <c r="J19" i="14" s="1"/>
  <c r="H18" i="14"/>
  <c r="I18" i="14" s="1"/>
  <c r="J18" i="14" s="1"/>
  <c r="H17" i="14"/>
  <c r="I17" i="14" s="1"/>
  <c r="J17" i="14" s="1"/>
  <c r="H16" i="14"/>
  <c r="I16" i="14" s="1"/>
  <c r="J16" i="14" s="1"/>
  <c r="H15" i="14"/>
  <c r="I15" i="14" s="1"/>
  <c r="J15" i="14" s="1"/>
  <c r="H14" i="14"/>
  <c r="I14" i="14" s="1"/>
  <c r="J14" i="14" s="1"/>
  <c r="H13" i="14"/>
  <c r="I13" i="14" s="1"/>
  <c r="J13" i="14" s="1"/>
  <c r="H12" i="14"/>
  <c r="I12" i="14" s="1"/>
  <c r="J12" i="14" s="1"/>
  <c r="H11" i="14"/>
  <c r="I11" i="14" s="1"/>
  <c r="J11" i="14" s="1"/>
  <c r="H10" i="14"/>
  <c r="I10" i="14" s="1"/>
  <c r="J10" i="14" s="1"/>
  <c r="H9" i="14"/>
  <c r="I9" i="14" s="1"/>
  <c r="J9" i="14" s="1"/>
  <c r="H8" i="14"/>
  <c r="I8" i="14" s="1"/>
  <c r="J8" i="14" s="1"/>
  <c r="H7" i="14"/>
  <c r="I7" i="14" s="1"/>
  <c r="J7" i="14" s="1"/>
  <c r="H6" i="14"/>
  <c r="I6" i="14" s="1"/>
  <c r="J6" i="14" s="1"/>
  <c r="H23" i="10"/>
  <c r="I23" i="10" s="1"/>
  <c r="J23" i="10" s="1"/>
  <c r="K23" i="10"/>
  <c r="L23" i="10" s="1"/>
  <c r="H24" i="10"/>
  <c r="I24" i="10" s="1"/>
  <c r="J24" i="10" s="1"/>
  <c r="K24" i="10"/>
  <c r="L24" i="10" s="1"/>
  <c r="H25" i="10"/>
  <c r="I25" i="10" s="1"/>
  <c r="J25" i="10" s="1"/>
  <c r="K25" i="10"/>
  <c r="L25" i="10" s="1"/>
  <c r="H26" i="10"/>
  <c r="I26" i="10" s="1"/>
  <c r="J26" i="10" s="1"/>
  <c r="K26" i="10"/>
  <c r="L26" i="10" s="1"/>
  <c r="H27" i="10"/>
  <c r="I27" i="10" s="1"/>
  <c r="J27" i="10" s="1"/>
  <c r="K27" i="10"/>
  <c r="L27" i="10" s="1"/>
  <c r="H28" i="10"/>
  <c r="I28" i="10" s="1"/>
  <c r="J28" i="10" s="1"/>
  <c r="K28" i="10"/>
  <c r="L28" i="10" s="1"/>
  <c r="H29" i="10"/>
  <c r="I29" i="10" s="1"/>
  <c r="J29" i="10" s="1"/>
  <c r="K29" i="10"/>
  <c r="L29" i="10" s="1"/>
  <c r="H30" i="10"/>
  <c r="I30" i="10" s="1"/>
  <c r="J30" i="10" s="1"/>
  <c r="K30" i="10"/>
  <c r="L30" i="10" s="1"/>
  <c r="H31" i="10"/>
  <c r="I31" i="10" s="1"/>
  <c r="J31" i="10" s="1"/>
  <c r="K31" i="10"/>
  <c r="L31" i="10" s="1"/>
  <c r="H20" i="10"/>
  <c r="I20" i="10" s="1"/>
  <c r="J20" i="10" s="1"/>
  <c r="K20" i="10"/>
  <c r="L20" i="10" s="1"/>
  <c r="H21" i="10"/>
  <c r="I21" i="10" s="1"/>
  <c r="J21" i="10" s="1"/>
  <c r="K21" i="10"/>
  <c r="L21" i="10" s="1"/>
  <c r="H22" i="10"/>
  <c r="I22" i="10" s="1"/>
  <c r="J22" i="10" s="1"/>
  <c r="K22" i="10"/>
  <c r="L22" i="10" s="1"/>
  <c r="K15" i="10"/>
  <c r="L15" i="10" s="1"/>
  <c r="K16" i="10"/>
  <c r="L16" i="10" s="1"/>
  <c r="K17" i="10"/>
  <c r="L17" i="10" s="1"/>
  <c r="K18" i="10"/>
  <c r="L18" i="10" s="1"/>
  <c r="K19" i="10"/>
  <c r="L19" i="10" s="1"/>
  <c r="H15" i="10"/>
  <c r="I15" i="10" s="1"/>
  <c r="J15" i="10" s="1"/>
  <c r="H16" i="10"/>
  <c r="I16" i="10" s="1"/>
  <c r="J16" i="10" s="1"/>
  <c r="H17" i="10"/>
  <c r="I17" i="10" s="1"/>
  <c r="J17" i="10" s="1"/>
  <c r="H18" i="10"/>
  <c r="I18" i="10" s="1"/>
  <c r="J18" i="10" s="1"/>
  <c r="H19" i="10"/>
  <c r="I19" i="10" s="1"/>
  <c r="J19" i="10" s="1"/>
  <c r="H7" i="10"/>
  <c r="H8" i="10"/>
  <c r="I8" i="10" s="1"/>
  <c r="J8" i="10" s="1"/>
  <c r="H9" i="10"/>
  <c r="I9" i="10" s="1"/>
  <c r="H10" i="10"/>
  <c r="H11" i="10"/>
  <c r="H12" i="10"/>
  <c r="I12" i="10" s="1"/>
  <c r="J12" i="10" s="1"/>
  <c r="H13" i="10"/>
  <c r="I13" i="10" s="1"/>
  <c r="J13" i="10" s="1"/>
  <c r="H14" i="10"/>
  <c r="I14" i="10" s="1"/>
  <c r="J14" i="10" s="1"/>
  <c r="K7" i="10"/>
  <c r="L7" i="10" s="1"/>
  <c r="K8" i="10"/>
  <c r="L8" i="10" s="1"/>
  <c r="K9" i="10"/>
  <c r="L9" i="10" s="1"/>
  <c r="K10" i="10"/>
  <c r="L10" i="10" s="1"/>
  <c r="K11" i="10"/>
  <c r="L11" i="10" s="1"/>
  <c r="K12" i="10"/>
  <c r="L12" i="10" s="1"/>
  <c r="K13" i="10"/>
  <c r="L13" i="10" s="1"/>
  <c r="K14" i="10"/>
  <c r="L14" i="10" s="1"/>
  <c r="K6" i="10"/>
  <c r="L6" i="10" s="1"/>
  <c r="D12" i="11"/>
  <c r="C13" i="11" s="1"/>
  <c r="H6" i="10"/>
  <c r="I6" i="10" s="1"/>
  <c r="H7" i="9"/>
  <c r="I7" i="9" s="1"/>
  <c r="J7" i="9" s="1"/>
  <c r="H8" i="9"/>
  <c r="I8" i="9" s="1"/>
  <c r="J8" i="9" s="1"/>
  <c r="H9" i="9"/>
  <c r="I9" i="9" s="1"/>
  <c r="J9" i="9" s="1"/>
  <c r="H10" i="9"/>
  <c r="I10" i="9" s="1"/>
  <c r="J10" i="9" s="1"/>
  <c r="H11" i="9"/>
  <c r="I11" i="9" s="1"/>
  <c r="J11" i="9" s="1"/>
  <c r="H12" i="9"/>
  <c r="I12" i="9" s="1"/>
  <c r="J12" i="9" s="1"/>
  <c r="H13" i="9"/>
  <c r="I13" i="9" s="1"/>
  <c r="J13" i="9" s="1"/>
  <c r="H14" i="9"/>
  <c r="I14" i="9" s="1"/>
  <c r="J14" i="9" s="1"/>
  <c r="H6" i="9"/>
  <c r="I6" i="9" s="1"/>
  <c r="J6" i="9" s="1"/>
  <c r="J17" i="9" l="1"/>
  <c r="J34" i="14"/>
  <c r="I11" i="10"/>
  <c r="J11" i="10" s="1"/>
  <c r="I10" i="10"/>
  <c r="J10" i="10" s="1"/>
  <c r="J9" i="10"/>
  <c r="L50" i="10"/>
  <c r="J6" i="10"/>
  <c r="D13" i="11"/>
  <c r="C14" i="11"/>
  <c r="D14" i="11" s="1"/>
  <c r="I7" i="10"/>
  <c r="J7" i="10" s="1"/>
  <c r="J50" i="10" l="1"/>
  <c r="J6" i="8"/>
  <c r="J7" i="8"/>
  <c r="J8" i="8"/>
  <c r="J9" i="8"/>
  <c r="J10" i="8"/>
  <c r="J11" i="8"/>
  <c r="J12" i="8"/>
  <c r="J13" i="8"/>
  <c r="J14" i="8"/>
  <c r="H7" i="5" l="1"/>
  <c r="I7" i="5" s="1"/>
  <c r="J7" i="5" s="1"/>
  <c r="H6" i="5"/>
  <c r="I6" i="5" s="1"/>
  <c r="J6" i="5" s="1"/>
  <c r="H8" i="5"/>
  <c r="I8" i="5" s="1"/>
  <c r="J8" i="5" s="1"/>
  <c r="H10" i="5"/>
  <c r="I10" i="5" s="1"/>
  <c r="J10" i="5" s="1"/>
  <c r="H9" i="5"/>
  <c r="I9" i="5" s="1"/>
  <c r="J9" i="5" s="1"/>
  <c r="H13" i="5"/>
  <c r="I13" i="5" s="1"/>
  <c r="J13" i="5" s="1"/>
  <c r="H14" i="5"/>
  <c r="I14" i="5" s="1"/>
  <c r="J14" i="5" s="1"/>
  <c r="H12" i="5"/>
  <c r="I12" i="5" s="1"/>
  <c r="J12" i="5" s="1"/>
  <c r="H11" i="5"/>
  <c r="I11" i="5" s="1"/>
  <c r="J11" i="5" s="1"/>
  <c r="G17" i="6"/>
  <c r="G16" i="6"/>
  <c r="G15" i="6"/>
  <c r="G14" i="6"/>
  <c r="G13" i="6"/>
  <c r="G12" i="6"/>
  <c r="G11" i="6"/>
  <c r="G10" i="6"/>
  <c r="G9" i="6"/>
  <c r="G8" i="6"/>
  <c r="G7" i="6"/>
  <c r="G6" i="6"/>
  <c r="J15"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6" authorId="0" shapeId="0" xr:uid="{00000000-0006-0000-0000-000001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https://co.hach.com/test-kit-de-aguas-superficiales/product?id=53559662257
</t>
        </r>
        <r>
          <rPr>
            <sz val="10"/>
            <color rgb="FF000000"/>
            <rFont val="Tahoma"/>
            <family val="2"/>
          </rPr>
          <t xml:space="preserve">
</t>
        </r>
      </text>
    </comment>
    <comment ref="C7" authorId="0" shapeId="0" xr:uid="{00000000-0006-0000-0000-000002000000}">
      <text>
        <r>
          <rPr>
            <b/>
            <sz val="10"/>
            <color rgb="FF000000"/>
            <rFont val="Tahoma"/>
            <family val="2"/>
          </rPr>
          <t>Microsoft Office User:</t>
        </r>
        <r>
          <rPr>
            <sz val="10"/>
            <color rgb="FF000000"/>
            <rFont val="Tahoma"/>
            <family val="2"/>
          </rPr>
          <t xml:space="preserve">
</t>
        </r>
        <r>
          <rPr>
            <sz val="10"/>
            <color rgb="FF000000"/>
            <rFont val="Tahoma"/>
            <family val="2"/>
          </rPr>
          <t>Pure Water 3103817213</t>
        </r>
      </text>
    </comment>
    <comment ref="D7" authorId="0" shapeId="0" xr:uid="{00000000-0006-0000-0000-000003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https://purewater.com.co/product/kit-de-prueba-de-agua-potable-16-en-1/
</t>
        </r>
        <r>
          <rPr>
            <sz val="10"/>
            <color rgb="FF000000"/>
            <rFont val="Tahoma"/>
            <family val="2"/>
          </rPr>
          <t xml:space="preserve">
</t>
        </r>
      </text>
    </comment>
    <comment ref="D8" authorId="0" shapeId="0" xr:uid="{00000000-0006-0000-0000-000004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https://articulo.mercadolibre.com.co/MCO-894298810-kit-de-prueba-de-agua-potable-prueba-de-calidad-del-agua-_JM#position=3&amp;search_layout=stack&amp;type=item&amp;tracking_id=62a382d6-d10d-4896-abf1-960838d7f58d
</t>
        </r>
        <r>
          <rPr>
            <sz val="10"/>
            <color rgb="FF000000"/>
            <rFont val="Tahoma"/>
            <family val="2"/>
          </rPr>
          <t xml:space="preserve">
</t>
        </r>
      </text>
    </comment>
    <comment ref="D9" authorId="0" shapeId="0" xr:uid="{00000000-0006-0000-0000-000005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https://www.homecenter.com.co/homecenter-co/product/519677/tester-de-ph-y-temperatura-hi-98127/519677/
</t>
        </r>
        <r>
          <rPr>
            <sz val="10"/>
            <color rgb="FF000000"/>
            <rFont val="Tahoma"/>
            <family val="2"/>
          </rPr>
          <t xml:space="preserve">
</t>
        </r>
      </text>
    </comment>
    <comment ref="D10" authorId="0" shapeId="0" xr:uid="{00000000-0006-0000-0000-000006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https://www.homecenter.com.co/homecenter-co/product/357018/termo-22l-azul-noche/357018/?kid=goosho_1161562&amp;shop=googleShopping&amp;gclid=CjwKCAjw_YShBhAiEiwAMomsEKDrJIdQnepLD8mpyK-foz_tOg9e4cNn_0qUIlTjkHaMD9m3w7XFDxoCDV8QAvD_BwE
</t>
        </r>
      </text>
    </comment>
    <comment ref="D11" authorId="0" shapeId="0" xr:uid="{00000000-0006-0000-0000-000007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https://instrumentalia.com.co/material-vidrio/40232-frasco-plastico-polietileno-graduado-tapa-rosca-de-1000-ml.html?gclid=CjwKCAjw_YShBhAiEiwAMomsENEjZ65ZuaRRBUr7_NXl71e3LqoS52A2QQwJ_xwPK_3PWAK9K3uAfBoCxqsQAvD_BwE
</t>
        </r>
      </text>
    </comment>
    <comment ref="D12" authorId="0" shapeId="0" xr:uid="{00000000-0006-0000-0000-000008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https://instrumentalia.com.co/material-vidrio/11679-frascos-tapa-rosca-azul-vidrio-ambar-capacidad-1000-ml.html
</t>
        </r>
      </text>
    </comment>
    <comment ref="D13" authorId="0" shapeId="0" xr:uid="{00000000-0006-0000-0000-000009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articulo.mercadolibre.com.co/MCO-610282266-caja-6-frasco-envase-recipiente-vidrio-1000ml-1litro-_JM?matt_tool=45862477&amp;matt_word=&amp;matt_source=google&amp;matt_campaign_id=14633851677&amp;matt_ad_group_id=145183662637&amp;matt_match_type=&amp;matt_network=g&amp;matt_device=c&amp;matt_creative=644838201749&amp;matt_keyword=&amp;matt_ad_position=&amp;matt_ad_type=pla&amp;matt_merchant_id=310914831&amp;matt_product_id=MCO610282266&amp;matt_product_partition_id=1934975216305&amp;matt_target_id=aud-1919918614771:pla-1934975216305&amp;gclid=CjwKCAjw_YShBhAiEiwAMomsELREjkzcJptu3wcxbvJb2K9s6TkfYfbcbi1-k4dOD0XTThMUsbuejhoCSpoQAvD_BwE
</t>
        </r>
      </text>
    </comment>
    <comment ref="D14" authorId="0" shapeId="0" xr:uid="{00000000-0006-0000-0000-00000A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articulo.mercadolibre.com.co/MCO-876299109-frasco-tapa-rosca-azul-vidrio-claro-de-1000-ml-_JM?matt_tool=52751608&amp;matt_word=&amp;matt_source=google&amp;matt_campaign_id=14630807694&amp;matt_ad_group_id=150880830211&amp;matt_match_type=&amp;matt_network=g&amp;matt_device=c&amp;matt_creative=644704251117&amp;matt_keyword=&amp;matt_ad_position=&amp;matt_ad_type=pla&amp;matt_merchant_id=528650832&amp;matt_product_id=MCO876299109&amp;matt_product_partition_id=1933752070736&amp;matt_target_id=aud-1931146835904:pla-1933752070736&amp;gclid=CjwKCAjw_YShBhAiEiwAMomsEILEdNQoTxyF9mnXSkjUhW3uWlYWvk9cujxO8G0tQCgYn158Hqg4PBoCQUAQAvD_BwE
</t>
        </r>
      </text>
    </comment>
  </commentList>
</comments>
</file>

<file path=xl/sharedStrings.xml><?xml version="1.0" encoding="utf-8"?>
<sst xmlns="http://schemas.openxmlformats.org/spreadsheetml/2006/main" count="637" uniqueCount="246">
  <si>
    <t>FORMATO FICHA TÉCNICA PARA LA ADQUISICIÓN DE BIENES O SERVICOS DEL CENTRO PECUARIO Y AGROEMPRESARIAL DEL SENA - LA DORADA CALDAS</t>
  </si>
  <si>
    <t xml:space="preserve">OBJETO: </t>
  </si>
  <si>
    <r>
      <t xml:space="preserve">Elementos de formación  para el Tecnólogo en Gestión de Recursos Naturales, para la competencia: </t>
    </r>
    <r>
      <rPr>
        <i/>
        <sz val="11"/>
        <rFont val="Calibri"/>
        <family val="2"/>
        <scheme val="minor"/>
      </rPr>
      <t>Efectuar procesos de saneamiento ambiental básico.</t>
    </r>
  </si>
  <si>
    <t>ITEM</t>
  </si>
  <si>
    <t>CODIGO UNSPSC</t>
  </si>
  <si>
    <t>NOMBRE DEL ELEMENTO</t>
  </si>
  <si>
    <t>DESCRIPCIÓN DEL BIEN O SERVICIO SOLICTADO</t>
  </si>
  <si>
    <t>UNIDAD DE MEDIDA /PRESENTACIÓN</t>
  </si>
  <si>
    <t>CANTIDAD</t>
  </si>
  <si>
    <t>VALOR UNITARIO ANTES DE IVA</t>
  </si>
  <si>
    <t>IVA</t>
  </si>
  <si>
    <t>VALOR UNITARIO CON IVA</t>
  </si>
  <si>
    <t>VALOR TOTAL INCLUIDO IVA</t>
  </si>
  <si>
    <t>Test Kit de aguas superficiales</t>
  </si>
  <si>
    <t>La caja incluye incluye diez reactivos, agua desionizada, medidor de pH, tubo de medición, botellas, tijeras, caja de comparador, botella de DBO, gafas protectoras, tubos, discos de color, hoja de instrucciones y maletín de transporte.
La plataforma de medición es por discos de color.
Utiliza la valoración por recuento de gotas, colorimetría con disco de color y medidor de pH Pocket Pal.</t>
  </si>
  <si>
    <t>unidad</t>
  </si>
  <si>
    <t>Test de detección de Coliformes para agua potable</t>
  </si>
  <si>
    <t>Kit de prueba para la detección de bacterias Coliformes Fecales y E. Coli – fácil de usar – Resultado en 48 horas, sin usar incubadora | Método de prueba aprobado por EPA</t>
  </si>
  <si>
    <t>Kit De Prueba De Agua Potable Prueba De Calidad Del Agua</t>
  </si>
  <si>
    <r>
      <t xml:space="preserve">Actualización 14 en 1: prueba de alcalinidad total, pH, dureza, plomo, cobre, hierro, mercurio, cromo/cromo (VI), bromo, nitrato, nitrito, cloro residual, flúor, sulfito
Salud: las tiras reactivas se utilizan para agua potable, grifos, agua de pozo, tanques de agua dulce y más pruebas de calidad del agua. Utiliza tiras reactivas de agua potable para probar los estándares de calidad del agua.
Fácil de usar: sumerja el papel de prueba de agua potable en el agua durante 5 segundos, manténgalo en el aire durante unos 30 segundos, luego ajusta el color de la parte posterior de la botella para obtener la lectura. Incluso para los principiantes, las tiras reactivas de agua potable son fáciles de usar y punto;
Ecológicas: hechas de material PET ecológico
Fácil de transportar: aproximadamente 14 cm de largo, peso aproximado de 7 onzas, fácil de transportar y punto;
Modo de uso:
1. Remoja la tira reactiva en agua durante 5 segundos.
Sácala y espera 30 segundos. Compare la tira reactiva de agua potable con la tabla de colores de la botella.
Consejos:
manténgala alejada de la luz y la humedad. Después de quitar el cinturón, vuelva a colocar rápidamente la tapa. No retire los desecantes. No toque el área de prueba de la tira reactiva.
Lista del paquete:
50 tiras reactivas para agua potable.
</t>
    </r>
    <r>
      <rPr>
        <b/>
        <u/>
        <sz val="11"/>
        <color theme="1"/>
        <rFont val="Calibri (Cuerpo)"/>
      </rPr>
      <t>OJO: COMPRA INTERNACIONAL</t>
    </r>
    <r>
      <rPr>
        <sz val="11"/>
        <color theme="1"/>
        <rFont val="Calibri"/>
        <family val="2"/>
        <scheme val="minor"/>
      </rPr>
      <t xml:space="preserve">
</t>
    </r>
    <r>
      <rPr>
        <b/>
        <u/>
        <sz val="11"/>
        <color theme="1"/>
        <rFont val="Calibri (Cuerpo)"/>
      </rPr>
      <t xml:space="preserve">
Fecha de vencimiento Mayor a 24 meses</t>
    </r>
  </si>
  <si>
    <t>Tester de Ph y Temperatura Hi 98127 Marca HANNA</t>
  </si>
  <si>
    <t>Rango pH: -2.0 hasta 16.0 pH
Rango Temperatura: -5.0°C hasta 60.0° C / 23.0 hasta 140.0° F
Resolución pH: 0.1 pH
Resolución Temperatura: 0.1° C / 0.1° F
Precisión (@20°C) pH: ±0.1 pH
Precisión Temperatura: ±0.5° C /±1° F
Compensación de Temperatura: Automática
Calibración pH: automática, uno o dos puntos con dos juegos de tampones estándar (pH 4.01 / 7.01 / 10.01 o 4.01 / 6.86 / 9.18)
Electrodo de pH: HI 73127 (reemplazable, incluido)
Ambiente: -5.0°C hasta 50° C (23 hasta 122° F);HR max 100%
Tipo/Duración de Bateria: 1.5V (4) /aproximadamente 300 horas de uso continuo, apagado automático después de 8 minutos sin uso.
Dimensiones/Peso: 163 x 40 x 26 mm (6.4 x 1.6 x 1.0’’)/100 g (3.5 oz.)</t>
  </si>
  <si>
    <t>Nevera plástica para transporte de muestras de 22 L   (Termo  insulado con boquilla antigoteo y capacidad de 22L para toma de muestras en campo)</t>
  </si>
  <si>
    <t>Fabricado en materia prima de alta resistencia. Contiene como aislante térmico espuma de poliuretano rígida que ayuda a mantener los alimentos frios por mas tiempo. No retiene olores. Manija para facil transporte. Facil de lavar. Se recomienda llevar la boquilla hasta su posición final de abertura para evitar derrames.</t>
  </si>
  <si>
    <t>Frasco Plastico Polietileno Graduado Tapa Rosca De 1000 Ml</t>
  </si>
  <si>
    <t>Frasco Plastico
Marca: Kartell
Referencia: 1616
Unidad de venta: unidad
Uso: de uso general
Caracteristicas:
- Frascos de cuello ancho; fáciles de llenar y vaciar
- Conformes a las normas para sustancias alimentarias
- El cuello largo roscado garantiza un cierre a prueba de fugas
- Tapón con sistema de cierre integral totalmente estanco
- Cuello y rosca según las normas DIN 13316 y 168
- Material polietileno
- Graduado
- Vidrieria Y Accesorios Para Laboratorio Kartell
Especificaciones técnicas:
- Capacidad 1000 ml
- Grad. 100 ml
- Diámetro 95 mm; diámetro boca 55 mm</t>
  </si>
  <si>
    <t>Frascos Tapa Rosca Azul Vidrio Ambar Capacidad: 1000 Ml</t>
  </si>
  <si>
    <t>Frasco de tapa de rosca azul Simax de vidrio ambar.
Marca: JSW – Simax.
Referencia: 275.202.04.
Unidad de venta: unidad.
Uso: Protege los reactivos y soluciones sensibles a la luz.
Caracteristicas:
-Tapón de rosca de PP esterilizable en autoclave y anillo de vertido.
-Anillos de vertido de PP especialmente diseñados para operaciones sin goteo.
-Graduación de escala clara y área de marcado grande.
-Estos frascos completos se pueden esterilizar en autoclavable.
-El color ámbar uniforme es muy duradero y resistente a los productos químicos.
-Estas botellas son ideales para el almacenamiento a largo plazo de sustancias.
-Almacenamiento de medios sensibles a la luz.
-Capacidad 1000 ml.
-Fabricado en vidrio borosilicato 3.3.
-Color ámbar.
-Con boca ancha y tapa de rosca en polipropileno azul, y con anillo de vertido, campo de rotulación.
-Graduado.
-Tipo de rosca GL45. 
-Norma ISO: ISO 4796 - 1.
-Diametro: 234 mm.
-Altura 410 mm.
-EAN 8593419604140.
-Clasificación de riesgo: IIA Riesgo moderado.
-Esteriilización : 140°C.</t>
  </si>
  <si>
    <t>Frasco Envase Recipiente Vidrio 1000ml (1litro) Boca ancha</t>
  </si>
  <si>
    <t>Envase de vidrio de 1000ml con tapa de aluminio
Terminado en Media Rosca Tipo Twist Off.
Altura 177.8 mm
Diámetro 98.7 mm</t>
  </si>
  <si>
    <t>Frasco Tapa Rosca Azul Vidrio Claro De 1000 Ml</t>
  </si>
  <si>
    <t>FRASCO TAPA ROSCA AZUL VIDRIO CLARO X 1000ML
Marca: LABSCIEN
Fabricado en vidrio borosilicato 3.3 - DIN/ISO 4796, protege los reactivos y soluciones sensibles a la luz , tapa rosca en polipropileno azul DIN GL 45 , y con anillo de vertido, campo de rotulación, graduado y autoclavable a 140ºC.</t>
  </si>
  <si>
    <t>FIRMA DE QUIEN ELABORO:</t>
  </si>
  <si>
    <t>NOMBRE</t>
  </si>
  <si>
    <t>WILLIAM ALEXANDER CARDONA PERDOMO</t>
  </si>
  <si>
    <t>CARGO</t>
  </si>
  <si>
    <t>Instructor G20 - Area gestión ambiental sectorial y urbana</t>
  </si>
  <si>
    <t xml:space="preserve">Bugui </t>
  </si>
  <si>
    <t>Tolva Metálica 65 Litros, Llanta Antipinchazo 3.5</t>
  </si>
  <si>
    <t>Unidad</t>
  </si>
  <si>
    <t xml:space="preserve">Cascarilla </t>
  </si>
  <si>
    <t>Mezcla para vivero X bulto por 17 kilos</t>
  </si>
  <si>
    <t>Bulto</t>
  </si>
  <si>
    <t>Tijera podadora</t>
  </si>
  <si>
    <t xml:space="preserve"> Material en acero, con cuchilla De Paso 8 pulgadas Corte 3/4 de pulgada</t>
  </si>
  <si>
    <t xml:space="preserve">Bolsa </t>
  </si>
  <si>
    <t>10 cmts  x 17 cmts x  calibre 2 x 100 unidades</t>
  </si>
  <si>
    <t xml:space="preserve">paquete </t>
  </si>
  <si>
    <t xml:space="preserve">Bandeja de germinación </t>
  </si>
  <si>
    <t>Tamaño de la bandeja 55 cm X 29 cm x 72 cavidades
tamaño de cada una de las celdas 4 X 4 cm por 6 cm de profundidad X PAQUETE DE 10 UNIDADES</t>
  </si>
  <si>
    <t>Lupa</t>
  </si>
  <si>
    <t>Lupa 30X iluminación LED</t>
  </si>
  <si>
    <t>Calibrador</t>
  </si>
  <si>
    <t>Calibrador Pie De Rey Digital Acero Inoxidable
Calibrador pie de rey tipo digital, fabricado en acero inoxidable de fácil lectura con una precisión: ± 0.03 mm.
- Material: Acero inoxidable.
- Aplicación: Calibración.
- Instrumento de alta precisión.
- Tipo: Digital.
- Fácil lectura.
- Rango: 8'' (200 mm).
- Resolución: 0.0005 ''/0.01 mm.
- Precisión: ± 0.03 mm.
- Velocidad máxima de medición: 1.5 m / seg o 60 ''/ seg.
- Protección IP54</t>
  </si>
  <si>
    <t>Termohidrómetro</t>
  </si>
  <si>
    <t>Terrmohidrómetro digital, pantalla con 3 valores: T° externa, T° interna y %H máximas y mínimas</t>
  </si>
  <si>
    <t>Desjarretadora</t>
  </si>
  <si>
    <t>Desjarretadora profesional capacidad de corte 37 mm - mango modular en aluminio 9 m</t>
  </si>
  <si>
    <t>Red de Niebla</t>
  </si>
  <si>
    <t>Redes de Niebla Ojo 40 x 2,5 m H - 6 m</t>
  </si>
  <si>
    <t>Bolsa para culebras</t>
  </si>
  <si>
    <t>Bolsa Costal Para Culebras Serpientes Herpetología 60x35</t>
  </si>
  <si>
    <t>Trampas Sherman</t>
  </si>
  <si>
    <t>Trampas Sherman Originales Plegables</t>
  </si>
  <si>
    <t>Trampas Tomahawk</t>
  </si>
  <si>
    <t>Trampas Plegables Tomahawk de Una Puerta</t>
  </si>
  <si>
    <t>Tenazas para Serpientes Tomahawk</t>
  </si>
  <si>
    <t>Tenazas para Serpientes Tomahawk con Agarre Extremo en Aluminio</t>
  </si>
  <si>
    <t xml:space="preserve"> Chipiadora o Ripiadora</t>
  </si>
  <si>
    <t xml:space="preserve"> MASTER diametro 2" , 4 cuchillas , Motor 10HP Diesel (máquina trituradora que produce chips o astillas a partir del procesamiento de troncos de madera, ramas, restos de podas) 
MODELO:CF-700D
CILINDRADA: 270 CC
POTENCIA: 10 HP
VELOCIDAD DE GIRO: 3600 RPM
MOTOR: MONOCILÍNDRICO DE 4 TIEMPOS
MARCA: MASTER
COMBUSTIBLE: Diesel-Acpm
ARRANQUE:MANUAL
REFRIGERACIÓN: POR AIRE - ACEITE
DIÁMETRO MÁXIMO CORTE DE RAMA: 2.5 6.5CM
DIMENSIONES(LXAXH): 110CM X 90CM X 120 CM
PESO (NETO): 120 KG
PAIS DE ORIGEN:COLOMBIA</t>
  </si>
  <si>
    <t>Maya Zaranda</t>
  </si>
  <si>
    <t>Maya zaranda arena, color gris, fleje galvanizado, Malla zaranda arena 8x8 de 0.90 x 30 mts para zaranda de arena</t>
  </si>
  <si>
    <t>Termómetro Digital de suelos</t>
  </si>
  <si>
    <t>Termómetro Digital De Suelo 4 En 1 Termómetro De Suelo
mide la temperatura del suelo, la temperatura del aire y el nivel de luz solar, con 3 funciones, el medidor de plantas puede analizar el suelo de forma más portátil, con un panel de lectura claro y una respuesta rápida.
Fiable y precisa: la sonda de detección garantiza resultados de prueba precisos e instantáneos, adecuados tanto para uso en interiores como en exteriores. La precisión de la temperatura es de un grado.
Con una sonda de 8.67 pies de largo, también es ideal para plantas grandes en macetas.
Ligera y portátil: herramienta de análisis de suelo perfecta para uso en interiores y exteriores. pantalla de temperatura del
aire y temperatura del suelo
Pantalla de humedad del aire Pantalla de intensidad de luz solar Pantalla de intensidad de luz solar con 9 niveles: BAJO, BAJO. LOW+, NOR-, NOR, NOR+, HGR-, HGR, HGR+</t>
  </si>
  <si>
    <t>MIGUEL ANTONIO COY GONZÁLEZ</t>
  </si>
  <si>
    <t>INSTRUCTOR ÁREA AMBIENTAL</t>
  </si>
  <si>
    <t>Producto: Chipiadora MASTER diametro 2" , 4 cuchillas , Motor 10HP Diesel (máquina trituradora que produce chips o astillas a partir del procesamiento de troncos de madera, ramas, restos de podas )</t>
  </si>
  <si>
    <t>MODELO:CF-700D
CILINDRADA: 270 CC
POTENCIA: 10 HP
VELOCIDAD DE GIRO: 3600 RPM
MOTOR: MONOCILÍNDRICO DE 4 TIEMPOS
MARCA: MASTER
COMBUSTIBLE: Diesel-Acpm
ARRANQUE:MANUAL
REFRIGERACIÓN: POR AIRE - ACEITE
DIÁMETRO MÁXIMO CORTE DE RAMA: 2.5 6.5CM
DIMENSIONES(LXAXH): 110CM X 90CM X 120 CM
PESO (NETO): 120 KG
PAIS DE ORIGEN:COLOMBIA</t>
  </si>
  <si>
    <t>Flora</t>
  </si>
  <si>
    <t xml:space="preserve">Fauna </t>
  </si>
  <si>
    <t>Suelos</t>
  </si>
  <si>
    <t>Aguas</t>
  </si>
  <si>
    <t>FORMATO FICHA TÉCNICA Y ESTUDIO DE MERCADO PARA LA ADQUISICIÓN DE BIENES O SERVICOS DEL CENTRO PECUARIO Y AGROEMPRESARIAL DEL SENA - LA DORADA CALDAS</t>
  </si>
  <si>
    <t>SUMINISTRO DE MATERIALES PARA LOS PROCESOS DE FORMACIÓN EN EL ÁREA AMBIENTAL,  DEL CENTRO PECUARIO Y AGROEMPRESARIAL  DEL SENA REGIONAL CALDAS.</t>
  </si>
  <si>
    <t xml:space="preserve">SERVICIOS UNIVERSAL </t>
  </si>
  <si>
    <t xml:space="preserve">HISTORICO </t>
  </si>
  <si>
    <t xml:space="preserve">PROMEDIO </t>
  </si>
  <si>
    <t>PRESENTACIÓN</t>
  </si>
  <si>
    <t xml:space="preserve">CAMPESENA </t>
  </si>
  <si>
    <t xml:space="preserve">REGULAR </t>
  </si>
  <si>
    <t xml:space="preserve">Carta de colores para suelos y rocas
</t>
  </si>
  <si>
    <t>Manuales tipo Munsell en laminado rígido para proteger las páginas en campo. Argollados y con los orificios en las hojas de análisis. Excelente resolución de color. Munsell Soil Color 2‑Pack Descripción: Kit con las dos páginas más usadas (7.5YR y 10YR) de la carta completa, opción más económica para uso básico.  Uso principal: Clasificación preliminar de suelos por color.</t>
  </si>
  <si>
    <t xml:space="preserve">Bicarbonato de sodio
</t>
  </si>
  <si>
    <t>Bicarbonato De Sodio 25 Kg. Polvo blanco o terrones cristalino, sabor refrescante, ligeramente alcalino, soluble en agua, insoluble en alcohol, estable en aire seco, en solución se descompone a partir de los 20°C y como polvo seco se descompone al calor.</t>
  </si>
  <si>
    <t xml:space="preserve">Carbonato de Sodio
</t>
  </si>
  <si>
    <t>Carbonato de sodio (Na₂CO₃). Fórmula: Na₂CO₃. PM: 105.99 g/mol. Apariencia: Polvo blanco, Solubilidad: Alta en agua. Uso: Alcalinizante, buffer.
Almacenamiento: Seco, hermético</t>
  </si>
  <si>
    <t>Kilogramo</t>
  </si>
  <si>
    <t>Cloruro de sodio</t>
  </si>
  <si>
    <t>Cloruro de Sodio Usp 500 g. Sal de cocina.</t>
  </si>
  <si>
    <t>Libra</t>
  </si>
  <si>
    <t xml:space="preserve">EDTA disódico (EDTA-Na₂)
</t>
  </si>
  <si>
    <t>Uso: Agente quelante (Fe-EDTA). Solubilidad: Alta en agua. Nombre químico: Ácido etilendiaminotetraacético, sal disódica
Sinónimos: EDTA disódico, EDTA-Na₂. Fórmula molecular: C₁₀H₁₄N₂Na₂O₈. Peso molecular: 336.21 g/mol. N° CAS: 139-33-3
Propiedades fisicoquímicas: Apariencia: Polvo cristalino blanco. Olor: Inodoro. pH (solución 1 %): 4.5 – 6.5. Solubilidad:
Agua: Alta (~100 g/L a 20 °C).  Higroscopicidad: Baja</t>
  </si>
  <si>
    <t xml:space="preserve">Sulfato de potasio
</t>
  </si>
  <si>
    <t xml:space="preserve">Sulfato De Potasio Soluble X 1 Kg. Potasio soluble en agua pH en Solución al 10% Solubilidad a 20 ºC 50,0% </t>
  </si>
  <si>
    <t>Sulfato de magnesio heptahidratado</t>
  </si>
  <si>
    <t xml:space="preserve">Sulfato de Magnesio heptahidratado 1 Kg. también conocido como sal de Epsom, describe un sólido cristalino blanco, soluble en agua, usado como fertilizante (aporte de Mg y S para fotosíntesis) y en medicina (laxante, anticonvulsivo), requiriendo almacenamiento en lugar fresco, seco y protegido de la luz para mantener su estabilidad, </t>
  </si>
  <si>
    <t xml:space="preserve">Sulfato de hierro heptahidratado
</t>
  </si>
  <si>
    <t xml:space="preserve">Sulfato De Hierro Soluble Hidroponía X 1 Kg.  Sólido cristalino verde o pardo, inodoro, usado como fertilizante, pigmento, en purificación de aguas y como suplemento dietético, con una pureza de Hierro (Fe) mínima del 19.5%, fórmula química FeSO₄·7H₂O y peso molecular de 278 g/mol, siendo ligeramente soluble en agua y sensible a la humedad y álcalis, requiriendo almacenamiento en lugar fresco y seco. </t>
  </si>
  <si>
    <t xml:space="preserve">Cloruro de calcio dihidratado
</t>
  </si>
  <si>
    <t>Calcio cloruro dihidrato AR 99.00% 10035-04-08 CaCI2 2H2O frasco * 500 g. Sólido cristalino blanco, inodoro, altamente soluble en agua y extremadamente higroscópico (absorbe humedad, es delicuescente), con usos desde descongelante, control de polvo, aditivo alimentario (endurecedor), en tratamiento de aguas y piscinas (regulador de pH, fuente de calcio), hasta acelerador de fraguado de cemento, requiriendo almacenamiento en contenedores herméticos y ventilados para evitar su disolución y proteger de la irritación ocular que puede causar.</t>
  </si>
  <si>
    <t>Frasco</t>
  </si>
  <si>
    <t xml:space="preserve">EDTA
</t>
  </si>
  <si>
    <t>Edta Tetrasódico Preservante X 1000 Grs. Ácido Etilendiamino tetraacético, Polvo cristalino blanco, fórmula \(C10H16N2O8), bajo peso molecular (aprox. 292 g/mol)</t>
  </si>
  <si>
    <t xml:space="preserve">Sulfato de Aluminio
</t>
  </si>
  <si>
    <t xml:space="preserve">Sulfato De Aluminio Tipo A 1kg Sulfato de aluminio Formula química: Al2(SO4)3. Peso Molecular: 342.3 g. Sinónimos: Alumbre. Cristales o en solución. Soluble en agua, insoluble en alcohol, tiene sabor dulce. Estable en el aire. </t>
  </si>
  <si>
    <r>
      <rPr>
        <sz val="10"/>
        <color rgb="FF000000"/>
        <rFont val="Arial"/>
      </rPr>
      <t xml:space="preserve">Cultivo activo de </t>
    </r>
    <r>
      <rPr>
        <i/>
        <sz val="10"/>
        <color rgb="FF000000"/>
        <rFont val="Arial"/>
      </rPr>
      <t>Arthrospira platensis</t>
    </r>
    <r>
      <rPr>
        <sz val="10"/>
        <color rgb="FF000000"/>
        <rFont val="Arial"/>
      </rPr>
      <t xml:space="preserve"> (fase logaritmica tardía)
</t>
    </r>
  </si>
  <si>
    <t>Arthrospira platensis (espirulina) requiere condiciones controladas: temperatura de 30-35 °C, pH alcalino (8.5-10) y alta iluminación, generalmente en estanques poco profundos o fotobiorreactores. Se utiliza un medio rico en nutrientes (bicarbonato sódico, nitrato, hierro) con agitación constante para fotosíntesis y homogeneidad. Es una cianobacteria fotosintética de alto valor nutricional, rica en proteínas (~60%). Spirulina Cepa Viva- Espirulina</t>
  </si>
  <si>
    <t xml:space="preserve">DMSO (dimetilsulfóxido) grado biológico
</t>
  </si>
  <si>
    <r>
      <t>Dimetilsulfóxido (Dmso)
Son 500 mililitros ,pureza 99.0%, el DMSO es un solvente orgánico,</t>
    </r>
    <r>
      <rPr>
        <b/>
        <sz val="10"/>
        <color theme="1"/>
        <rFont val="Arial"/>
        <family val="2"/>
      </rPr>
      <t xml:space="preserve"> no es </t>
    </r>
    <r>
      <rPr>
        <sz val="10"/>
        <color theme="1"/>
        <rFont val="Arial"/>
        <family val="2"/>
      </rPr>
      <t>un medicamento.
El dimetilsulfóxido (DMSO) es un líquido orgánico incoloro de fórmula química CH3SOCH3 que contiene sulfóxido, usado como solvente orgánico</t>
    </r>
  </si>
  <si>
    <t xml:space="preserve">Tubos criogénicos estérlies (1-2 ml)
</t>
  </si>
  <si>
    <t>Criotubos Estériles De 2 Ml Con Tapas De Laboratorio. Caja X100 unidades</t>
  </si>
  <si>
    <t>Caja</t>
  </si>
  <si>
    <t xml:space="preserve">Contenedor de congelación lenta (~−1 °C/min)
</t>
  </si>
  <si>
    <t>Contenedor de almacenamiento de congelador de aperitivos para alimentos con lonchera de acero inoxidable</t>
  </si>
  <si>
    <t xml:space="preserve">Etiquetas resistentes al frío y marcador
</t>
  </si>
  <si>
    <t xml:space="preserve">Rollo Etiqueta 100 X 150 Mm Térmica Directa (10x15) 500 Unid Blanco Las etiquetas resistentes a bajas temperaturas, ideales para congelación y refrigeración, utilizan adhesivos acrílicos especiales o de caucho para mantener la adherencia entre -18°C y -196°C (criogenia). Fabricadas principalmente en poliolefina, polipropileno o vinilo, resisten humedad, escarcha y solventes sin desprenderse, siendo crucial aplicarlas antes de la congelación. 
</t>
  </si>
  <si>
    <t>Rollo</t>
  </si>
  <si>
    <t xml:space="preserve">Tiras o papeles para prueba de ph
</t>
  </si>
  <si>
    <t>Papel tornasol universal rango de ph de 0 a 14, papel tornasol de rango de ph de 0 a 7, papel tornasol de rango de ph de 7 a 14, con la respectiva tabla de identificacion de colores entre rangos de ph de 0 a 14.</t>
  </si>
  <si>
    <t xml:space="preserve">Hielo seco
</t>
  </si>
  <si>
    <t>Hielo seco en recipientes rigidos, para labores de preservacion de la muestra</t>
  </si>
  <si>
    <t xml:space="preserve">Kits de reactivos
</t>
  </si>
  <si>
    <t>Reactivo para analisis de calidad de agua para uso humano, cloro libre.</t>
  </si>
  <si>
    <t>Kit</t>
  </si>
  <si>
    <t xml:space="preserve">Balanzas de resorte tensor
</t>
  </si>
  <si>
    <t>Balanzas mecanicas capacidad 50 kilogramos, para pesar residuos solidos</t>
  </si>
  <si>
    <t>Guantes de cirugía</t>
  </si>
  <si>
    <t>Guantes latex o nitrilo talla 9 al 10 caja * 100 unidades</t>
  </si>
  <si>
    <t xml:space="preserve">Flexómetro metálico 
</t>
  </si>
  <si>
    <t>Flexómetro metálico de 5m, 3/4", 19mm, con graduación en ml y pulg con recubrimiento en PVC, manilla de rebobinado rápido.</t>
  </si>
  <si>
    <t xml:space="preserve">Tapabocas
</t>
  </si>
  <si>
    <t>Tapabocas quirúrgico, desechable, triple capa de alta eficiencia, adaptador nasal anatómico, con termosellado y tiras elásticas resistentes; registro Invima x 50 und.</t>
  </si>
  <si>
    <t xml:space="preserve">Bolsas de basura
</t>
  </si>
  <si>
    <t xml:space="preserve">Bolsas para residuos solidos color blanco tamaño largo 90 cm x ancho 60 cm, paquete por 100 unidades. </t>
  </si>
  <si>
    <t>Paquete</t>
  </si>
  <si>
    <t>Bolsas para residuos solidos color verde tamaño largo 90 cm x ancho 60 cm, paquete por 100 unidades</t>
  </si>
  <si>
    <t xml:space="preserve">Bolsas para residuos solidos color rojo tamaño largo 90 cm x ancho 60 cm, paquete por 100 unidades. </t>
  </si>
  <si>
    <t xml:space="preserve">Bolsas para residuos solidos color negro tamaño largo 90 cm x ancho 60 cm, paquete por 100 unidades. </t>
  </si>
  <si>
    <t xml:space="preserve">BALDE PLÁSTICO DE 10 LITROS
</t>
  </si>
  <si>
    <t>Balde para medicion de caudal aforado capacidad de 10lt</t>
  </si>
  <si>
    <t xml:space="preserve">Tamices
</t>
  </si>
  <si>
    <t>Tamices de malla inoxidable X5                        
Características:
tamiz para macetas de metal de alta calidad.
Perfecto para clasificar tierra y abono.
Práctico para espolvorear semillas en bandejas.
El paquete incluye: 5 mallas para tamizar acertijos de jardín</t>
  </si>
  <si>
    <t>Paquete  X 5 unidades</t>
  </si>
  <si>
    <t xml:space="preserve">Formol 10% 
</t>
  </si>
  <si>
    <t xml:space="preserve"> Formol al 10%, tarro de 200 ml</t>
  </si>
  <si>
    <t xml:space="preserve">Caja de petri 
</t>
  </si>
  <si>
    <t>instrumento de laboratorio que consta de una base circular y sus paredes son de una altura baja, aproximadamente de 1 cm. Posee una cubierta de la misma forma pero algo más grande de diámetro, para que se pueda colocar encima y cerrar el recipiente, aunque no de forma hermética, para proteger el cultivo de agentes externos que lo podrían contanimar.cajas-petri-de-60-x-15-mm. x 20 unidades</t>
  </si>
  <si>
    <t xml:space="preserve">Frasco para laboratorio
</t>
  </si>
  <si>
    <t>Frasco Fabricado en polietileno de baja densidad con tapa rosca y pico extraíble de 500ml</t>
  </si>
  <si>
    <t xml:space="preserve">Agar agar
</t>
  </si>
  <si>
    <t>El medio contiene extracto de carne, peptona y agar, siendo una formulación suficiente para el desarrollo de los microorganismos. El extracto de carne proporciona al medio fuente de carbohidratos,  de nitrógeno y vitaminas de 1000gr</t>
  </si>
  <si>
    <t xml:space="preserve">Agar PDA
</t>
  </si>
  <si>
    <t>El Agar Dextrosa y Patata está recomendado por APHA y FDA para cultivar levaduras y mohos. También se puede usar en la identificación de hongos y levaduras en paralelo con su morfología celular, o en métodos de microcultivo en portaobjetos. 1000gr</t>
  </si>
  <si>
    <t xml:space="preserve">ACIDOS ORGÁNICOS Y COMPUESTOS SUSTITUTOS
</t>
  </si>
  <si>
    <t>Acido NITRICO 60% PUREZA:  Ácido nítrico, extra puro, solución al 60 % en agua, Thermo Scientific Chemicals 1 litro</t>
  </si>
  <si>
    <t>Litro</t>
  </si>
  <si>
    <t xml:space="preserve">Pipetas volumétricas
</t>
  </si>
  <si>
    <t xml:space="preserve"> Pipeta graduada 25ml  para análisis de alta precisión, Material: Borosilicato 3.3, Graduación en ámbar</t>
  </si>
  <si>
    <t> 12352316</t>
  </si>
  <si>
    <t xml:space="preserve"> Hidróxido de sodio
</t>
  </si>
  <si>
    <t>Hidroxido de sodio Kg Para analisis de cianuro en lenteja o polvo</t>
  </si>
  <si>
    <t xml:space="preserve">Kilogramo </t>
  </si>
  <si>
    <t xml:space="preserve">ÁCIDOS INORGÁNICOS
</t>
  </si>
  <si>
    <t>Acido clorhidrico 33% Analisis de grasas, cianuro. Acido Fuerte- líquido claro, transparente, corrosivo y corresponde a una disolución acuosa del gas cloruro de hidrógeno. Se emplea comúnmente como reactivo químico, se usa para limpiar, tratar y galvanizar metales, curtir cueros, y en la refinación y manufactura</t>
  </si>
  <si>
    <t>Galon</t>
  </si>
  <si>
    <t xml:space="preserve">SULFATO DE AMONIO
</t>
  </si>
  <si>
    <t>Buffer sulfato de amonio gramos  La solución buffer se usa para la preservación de muestras para determinación de Cromo.  Nombre químico: Sulfato de Amonio al 33% Formula Química: (NH4)2 SO4 Sinónimo: Solución de sulfato de amonio, Sulfato de amonio (2:1), sulfato diamónico, sal diamónico, Sulfato de amonio estandar 21-0-0 + 24S Sc -25 Kg</t>
  </si>
  <si>
    <t xml:space="preserve"> Cajas de hielo
</t>
  </si>
  <si>
    <t>Nevera Termica Portatil Plast + Termometro + Sustituto Hielo Ideal para transporte de muestras. Nevera plastica portatil  de 22lt con termometro digital y sustituto de hielo. Cava termica plastica portatil con termometro digital y sustituto de hielo
ideal para el transporte de medicamentos - insulina - vacunas - botox - alimentos
Incluye termometro digital y sustituto de hielo para mantener cadena de frio. 
o: 41 centímetros Ancho: 31 centímetros Alto: 31 centímetros
• Peso: 2.3 Kilogramos
• Aislamiento térmico: (espuma poliuretano rígida) Ayuda a mantener temperatura interna baja
• Fácil de lavar / No retiene olores.
• Fabricado con materia prima de alta resistencia.
TERMÓMETRO DIGITAL -
• Tipo: Termometro con sonda
• Rango temperatura: -30 °C a 100 °C - resolución 0.1 °C
• Largo del cable (sensor fijo): 95cm
• Tamaño del instrumento: 48mm x 28mm x 15mm
• Tamaño de la pantalla 14 x 35mm
• Exactitud: +/- 1.5 °C
• Alimentación: 01 batería “LR44” (incluida)
• Display grande y de fácil lectura</t>
  </si>
  <si>
    <t xml:space="preserve">Acondicionador orgánico de suelos
</t>
  </si>
  <si>
    <t>MELAZA. PH..5.0. MATERIA ORGANIZA (% )61.7 (POR CALCINACIÓN 550°C.EXTRACTOHÚMICO TOTAL (%) 56.5. NITROGENOTOTAL(%N) 1.3 BULTO X 30 KILOS</t>
  </si>
  <si>
    <t xml:space="preserve"> Vasos de observación para laboratorio
</t>
  </si>
  <si>
    <t>ERLENMEYER DE POLIPROPILENO 500 ML.</t>
  </si>
  <si>
    <t xml:space="preserve"> Vasos de precipitados para laboratorio
</t>
  </si>
  <si>
    <t xml:space="preserve">BEAKER DE PLASTICO DE 250 ml. </t>
  </si>
  <si>
    <t>BEAKER DE PLASTICO DE 500 ml.</t>
  </si>
  <si>
    <t xml:space="preserve">Buretas para laboratorio
</t>
  </si>
  <si>
    <t>BURETA DE VIDRIO GRADUADA LLAVE RECTA EN VIDRIO 25 ML</t>
  </si>
  <si>
    <t>PIPETA DE LABORATORIO CON CAPACIDAD DE 50 ML</t>
  </si>
  <si>
    <t xml:space="preserve">Coladeras para uso comercial
</t>
  </si>
  <si>
    <t>COLADOR PLÁSTICO CON MALLA. TAMAÑO GRANDE</t>
  </si>
  <si>
    <t xml:space="preserve">Frascos para laboratorio
</t>
  </si>
  <si>
    <t>FRASCO PARA ALMACENAR SUSTANCIAS, COLOR AMBAR Y TAPA ROSCA AZUL DE 200 ML</t>
  </si>
  <si>
    <t>FRASCO PARA ALMACENAR SUSTANCIAS, COLOR AMBAR Y TAPAROSCA AZUL DE 500 ML</t>
  </si>
  <si>
    <t xml:space="preserve">Pinzas para laboratorio
</t>
  </si>
  <si>
    <t xml:space="preserve">PINZAS DE DISECCION RECTA, PUNTA ROMA 14 CM </t>
  </si>
  <si>
    <t>PINZAS DE DISECCION RECTA, PUNTA ROMA 20 CM</t>
  </si>
  <si>
    <t xml:space="preserve">Lupas
</t>
  </si>
  <si>
    <t>LUPA PLEGABLE DE BOLSILLO</t>
  </si>
  <si>
    <t xml:space="preserve">LUPA DE MANO </t>
  </si>
  <si>
    <t xml:space="preserve">Kits de probadores del suelo
</t>
  </si>
  <si>
    <t xml:space="preserve"> TIRAS CINTA PAPEL X 80 TIRAS RANGO 1 -14 PARA MEDIR PH</t>
  </si>
  <si>
    <t xml:space="preserve">Platos o placas petri
</t>
  </si>
  <si>
    <t>CAJAS DE PETRI REDONDA 9 A 10 CM DE DIAMETRO. X 10 UNIDADES</t>
  </si>
  <si>
    <t xml:space="preserve">Papeles filtrantes para laboratorio
</t>
  </si>
  <si>
    <t xml:space="preserve"> PAPEL FILTRO DE LABORATORIO No 4  DE 15 CM CONOCIDO COMO CAT # 1004-150, peso 96 g/m2. Papel filtro Grado 4 cualitativo x 100 un. Whatman PN: 1004-150</t>
  </si>
  <si>
    <t xml:space="preserve">pilas AA recargables para accionar equipos
</t>
  </si>
  <si>
    <t xml:space="preserve">Baterias Pilas Aa 2300 Mah Recargables Blisterx4 </t>
  </si>
  <si>
    <t>Pack X 4 unidades</t>
  </si>
  <si>
    <t xml:space="preserve">pilas AAA recargables para accionar equipos
</t>
  </si>
  <si>
    <t>Baterias Recargables Aaa 900 Mah X 4 Unidades</t>
  </si>
  <si>
    <t xml:space="preserve">Cargador de pilas 
</t>
  </si>
  <si>
    <t>Cargador de Pila Maxi AA/AAA. Cargador compacto
Carga 2 o 4 pilas AA o AAA al mismo tiempo
Enchufe desplegable para almacenamiento compacto
Temporizador automático
Indicadores de carga LED</t>
  </si>
  <si>
    <t xml:space="preserve">Solución buffer pH 4.0
</t>
  </si>
  <si>
    <t>Solución Buffer pH-4 Rojo x 500 ml. Uso en calibración de aparatos de medición de Ph</t>
  </si>
  <si>
    <t xml:space="preserve">Solución buffer pH 7.0
</t>
  </si>
  <si>
    <t>Solución Buffer pH-7 Rojo x 500 ml. Uso en calibración de aparatos de medición de pH</t>
  </si>
  <si>
    <t xml:space="preserve">Solución buffer pH 10.0
</t>
  </si>
  <si>
    <t>Solución Buffer pH-10 Rojo x 500 ml. Uso en calibración de aparatos de medición de pH</t>
  </si>
  <si>
    <t xml:space="preserve">Solución de NaOH 0,1N
</t>
  </si>
  <si>
    <t>Concentración precisa  Nuestros 16.9 fl oz (16.9 oz.) botella de solución de hidróxido de sodio se formula con precisión para ser 0,1M.</t>
  </si>
  <si>
    <t xml:space="preserve">Fenolftaleína
</t>
  </si>
  <si>
    <t>Fenolftaleína 2%p/v Acs X 120 ml Grado Analitico</t>
  </si>
  <si>
    <t xml:space="preserve">Sílica gel
</t>
  </si>
  <si>
    <t>Silica Gel Absorbente Humedad Por 100 Unidades, bolsas individuales de 1 Gr</t>
  </si>
  <si>
    <t xml:space="preserve">Cinta indicadora de esterilización
</t>
  </si>
  <si>
    <t>Cinta Control De Esterilizacion A Vapor</t>
  </si>
  <si>
    <t>Adquirir materiales para fortalecer los procesos formativos en el programa de Tecnología en Gestión de Recursos Naturales.</t>
  </si>
  <si>
    <t>Malla para Zaranda</t>
  </si>
  <si>
    <r>
      <t xml:space="preserve">Actualización 14 en 1: prueba de alcalinidad total, pH, dureza, plomo, cobre, hierro, mercurio, cromo/cromo (VI), bromo, nitrato, nitrito, cloro residual, flúor, sulfito
Salud: las tiras reactivas se utilizan para agua potable, grifos, agua de pozo, tanques de agua dulce y más pruebas de calidad del agua. Utiliza tiras reactivas de agua potable para probar los estándares de calidad del agua.
Fácil de usar: sumerja el papel de prueba de agua potable en el agua durante 5 segundos, manténgalo en el aire durante unos 30 segundos, luego ajusta el color de la parte posterior de la botella para obtener la lectura. Incluso para los principiantes, las tiras reactivas de agua potable son fáciles de usar y punto;
Ecológicas: hechas de material PET ecológico
Fácil de transportar: aproximadamente 14 cm de largo, peso aproximado de 7 onzas, fácil de transportar y punto;
Modo de uso:
1. Remoja la tira reactiva en agua durante 5 segundos.
Sácala y espera 30 segundos. Compare la tira reactiva de agua potable con la tabla de colores de la botella.
Consejos:
manténgala alejada de la luz y la humedad. Después de quitar el cinturón, vuelva a colocar rápidamente la tapa. No retire los desecantes. No toque el área de prueba de la tira reactiva.
Lista del paquete:
50 tiras reactivas para agua potable.
</t>
    </r>
    <r>
      <rPr>
        <b/>
        <u/>
        <sz val="11"/>
        <color theme="1"/>
        <rFont val="Calibri"/>
        <family val="2"/>
        <scheme val="minor"/>
      </rPr>
      <t xml:space="preserve">
Fecha de vencimiento Mayor a 24 meses</t>
    </r>
  </si>
  <si>
    <t>WILLIAM CARDONA, CARLOS CORREA, ANIBAL MOLINA, MIGUEL ANTONIO COY GONZÁLEZ Y ELIANA TUNARROSA</t>
  </si>
  <si>
    <t>INSTRUCTORES ÁREA AMBIENTAL</t>
  </si>
  <si>
    <t>El programa de Tecnología de Recursos Naturales se dedica al estudio y conservación de la biodiversidad y ambiental, abarcando una amplia gama de competencias de suelos, flora, fauna y aguas que requieren herramientas y equipos especializados. La adquisición de estos elementos es esencial para garantizar la eficiencia y la calidad de los resultados de aprendizaje obtenidos en los trabajos de monitoreo en campo y laboratorio. Contar con un conjunto completo de herramientas y equipos adecuados permitirá a los aprendices desempeñar sus actividades de manera más efectiva, optimizando los recursos disponibles y mejorando la calidad de los datos recolectados.
La contratación de los elementos mencionados se justifica por la necesidad de mantener y mejorar las capacidades de profundizar, monitorear, emplear elementos de la realidad laboral en diferentes áreas de estudio. La diversidad de equipos y herramientas asegura sea capaz de abordar adecuadamente los desafíos específicos que enfrentamos en cada proyecto formativo, desde la identificación y análisis de especies, hasta la recolección y el manejo de muestras ambientales. La adquisición de estos elementos también permitirá ampliar nuestras habilidades en el análisis de muestras y facilitarán la toma de decisiones basadas en datos precisos y confiables, lo que permitirá al proyecto formativo desarrollar estrategias de conservación y manejo más efectivas y orientadas hacia el logro de las competencias.</t>
  </si>
  <si>
    <t>Proveer los materiales para fortalecer los procesos formativos en el programa de Tecnología en Gestión de Recursos Naturales.</t>
  </si>
  <si>
    <t>Kit de análisis de Cloro</t>
  </si>
  <si>
    <t>Kit de análisis de Oxigeno Disuelto</t>
  </si>
  <si>
    <t>Cinta- rollo de papel indicador de PH</t>
  </si>
  <si>
    <t>KIT o Laboratorio portátil de plantas de tratamiento de aguas residuales</t>
  </si>
  <si>
    <t>KIT o Laboratorio portátil de agua potable</t>
  </si>
  <si>
    <t>Nevera plástica para transporte de muestras de 22 L</t>
  </si>
  <si>
    <t>Frasco plástico tapa rosca de Polipropileno volúmen 1 L</t>
  </si>
  <si>
    <t>Frasco vidrio ambar tapa rosca volúmen 1 L</t>
  </si>
  <si>
    <t>Frasco vidrio trnsparente tapa rosca volúmen 1 L</t>
  </si>
  <si>
    <t>Frasco plástico tapa rosca de Polipropileno volúmen 500 mL</t>
  </si>
  <si>
    <t>Frasco vidrio ambar tapa rosca volúmen 500 mL</t>
  </si>
  <si>
    <t>Frasco vidrio trnsparente tapa rosca volúmen 500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</si>
</sst>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_);[Red]\(&quot;$&quot;#,##0\)"/>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quot;$&quot;* #,##0_-;\-&quot;$&quot;* #,##0_-;_-&quot;$&quot;* &quot;-&quot;_-;_-@_-"/>
    <numFmt numFmtId="169" formatCode="_-[$$-240A]\ * #,##0.00_-;\-[$$-240A]\ * #,##0.00_-;_-[$$-240A]\ * &quot;-&quot;??_-;_-@_-"/>
    <numFmt numFmtId="170" formatCode="_-[$$-240A]\ * #,##0_-;\-[$$-240A]\ * #,##0_-;_-[$$-240A]\ * &quot;-&quot;??_-;_-@_-"/>
    <numFmt numFmtId="171" formatCode="_([$$-409]* #,##0_);_([$$-409]* \(#,##0\);_([$$-409]* &quot;-&quot;??_);_(@_)"/>
  </numFmts>
  <fonts count="35">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sz val="10"/>
      <name val="Arial"/>
      <family val="2"/>
    </font>
    <font>
      <sz val="8"/>
      <color rgb="FF000000"/>
      <name val="Arial"/>
      <family val="2"/>
    </font>
    <font>
      <sz val="8"/>
      <color theme="1"/>
      <name val="Calibri"/>
      <family val="2"/>
      <scheme val="minor"/>
    </font>
    <font>
      <sz val="11"/>
      <color rgb="FF000000"/>
      <name val="Arial"/>
      <family val="2"/>
    </font>
    <font>
      <sz val="10"/>
      <color rgb="FF000000"/>
      <name val="Tahoma"/>
      <family val="2"/>
    </font>
    <font>
      <b/>
      <sz val="10"/>
      <color rgb="FF000000"/>
      <name val="Tahoma"/>
      <family val="2"/>
    </font>
    <font>
      <sz val="18"/>
      <color rgb="FF222222"/>
      <name val="Poppins"/>
    </font>
    <font>
      <b/>
      <u/>
      <sz val="11"/>
      <color theme="1"/>
      <name val="Calibri (Cuerpo)"/>
    </font>
    <font>
      <i/>
      <sz val="11"/>
      <name val="Calibri"/>
      <family val="2"/>
      <scheme val="minor"/>
    </font>
    <font>
      <b/>
      <sz val="16"/>
      <color theme="1"/>
      <name val="Calibri"/>
      <family val="2"/>
      <scheme val="minor"/>
    </font>
    <font>
      <sz val="11"/>
      <color rgb="FF666666"/>
      <name val="Arial"/>
      <family val="2"/>
    </font>
    <font>
      <sz val="11"/>
      <color rgb="FF000000"/>
      <name val="Calibri"/>
      <family val="2"/>
      <scheme val="minor"/>
    </font>
    <font>
      <b/>
      <u/>
      <sz val="11"/>
      <color theme="1"/>
      <name val="Calibri"/>
      <family val="2"/>
      <scheme val="minor"/>
    </font>
    <font>
      <b/>
      <sz val="14"/>
      <color theme="1"/>
      <name val="Calibri"/>
      <family val="2"/>
      <scheme val="minor"/>
    </font>
    <font>
      <b/>
      <sz val="12"/>
      <color rgb="FFFFFFFF"/>
      <name val="Calibri"/>
      <family val="2"/>
      <scheme val="minor"/>
    </font>
    <font>
      <b/>
      <sz val="12"/>
      <color rgb="FF000000"/>
      <name val="Calibri"/>
      <family val="2"/>
      <scheme val="minor"/>
    </font>
    <font>
      <sz val="8"/>
      <color rgb="FF000000"/>
      <name val="Calibri"/>
      <family val="2"/>
      <scheme val="minor"/>
    </font>
    <font>
      <sz val="10"/>
      <color theme="1"/>
      <name val="Arial"/>
      <family val="2"/>
    </font>
    <font>
      <sz val="10"/>
      <color rgb="FF000000"/>
      <name val="Arial"/>
      <family val="2"/>
    </font>
    <font>
      <sz val="10"/>
      <color theme="1"/>
      <name val="Calibri"/>
      <family val="2"/>
      <scheme val="minor"/>
    </font>
    <font>
      <b/>
      <sz val="10"/>
      <color rgb="FF000000"/>
      <name val="Arial"/>
      <family val="2"/>
    </font>
    <font>
      <b/>
      <sz val="10"/>
      <name val="Arial"/>
      <family val="2"/>
    </font>
    <font>
      <sz val="10"/>
      <name val="Calibri"/>
      <family val="2"/>
      <scheme val="minor"/>
    </font>
    <font>
      <b/>
      <sz val="10"/>
      <color theme="1"/>
      <name val="Arial"/>
      <family val="2"/>
    </font>
    <font>
      <b/>
      <sz val="10"/>
      <color theme="1"/>
      <name val="Calibri"/>
      <family val="2"/>
      <scheme val="minor"/>
    </font>
    <font>
      <b/>
      <sz val="11"/>
      <color rgb="FF000000"/>
      <name val="Calibri"/>
      <family val="2"/>
      <scheme val="minor"/>
    </font>
    <font>
      <b/>
      <sz val="9"/>
      <color rgb="FF000000"/>
      <name val="Calibri"/>
      <family val="2"/>
      <scheme val="minor"/>
    </font>
    <font>
      <sz val="10"/>
      <color rgb="FF000000"/>
      <name val="Calibri"/>
      <family val="2"/>
      <scheme val="minor"/>
    </font>
    <font>
      <sz val="10"/>
      <color rgb="FF000000"/>
      <name val="Arial"/>
    </font>
    <font>
      <i/>
      <sz val="10"/>
      <color rgb="FF000000"/>
      <name val="Arial"/>
    </font>
  </fonts>
  <fills count="12">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FFC000"/>
        <bgColor indexed="64"/>
      </patternFill>
    </fill>
    <fill>
      <patternFill patternType="solid">
        <fgColor rgb="FF92D050"/>
        <bgColor indexed="64"/>
      </patternFill>
    </fill>
    <fill>
      <patternFill patternType="solid">
        <fgColor rgb="FFFFFF00"/>
        <bgColor indexed="64"/>
      </patternFill>
    </fill>
    <fill>
      <patternFill patternType="solid">
        <fgColor theme="9" tint="0.79998168889431442"/>
        <bgColor indexed="64"/>
      </patternFill>
    </fill>
    <fill>
      <patternFill patternType="solid">
        <fgColor rgb="FF8DB4E2"/>
        <bgColor rgb="FF000000"/>
      </patternFill>
    </fill>
    <fill>
      <patternFill patternType="solid">
        <fgColor theme="9"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s>
  <cellStyleXfs count="15">
    <xf numFmtId="0" fontId="0" fillId="0" borderId="0"/>
    <xf numFmtId="167" fontId="1" fillId="0" borderId="0" applyFont="0" applyFill="0" applyBorder="0" applyAlignment="0" applyProtection="0"/>
    <xf numFmtId="0" fontId="1" fillId="0" borderId="0"/>
    <xf numFmtId="166" fontId="1" fillId="0" borderId="0" applyFont="0" applyFill="0" applyBorder="0" applyAlignment="0" applyProtection="0"/>
    <xf numFmtId="0" fontId="5" fillId="0" borderId="0"/>
    <xf numFmtId="168"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0" fontId="5" fillId="0" borderId="0"/>
  </cellStyleXfs>
  <cellXfs count="149">
    <xf numFmtId="0" fontId="0" fillId="0" borderId="0" xfId="0"/>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0" xfId="0" applyAlignment="1">
      <alignment wrapText="1"/>
    </xf>
    <xf numFmtId="0" fontId="0" fillId="0" borderId="1" xfId="0" applyBorder="1" applyAlignment="1">
      <alignment horizontal="center" vertical="center" wrapText="1"/>
    </xf>
    <xf numFmtId="0" fontId="0" fillId="0" borderId="2" xfId="0" applyBorder="1" applyAlignment="1">
      <alignment horizontal="center" wrapText="1"/>
    </xf>
    <xf numFmtId="49" fontId="0" fillId="0" borderId="2" xfId="0" applyNumberFormat="1" applyBorder="1" applyAlignment="1">
      <alignment wrapText="1"/>
    </xf>
    <xf numFmtId="49" fontId="2" fillId="2" borderId="1" xfId="0" applyNumberFormat="1" applyFont="1" applyFill="1" applyBorder="1" applyAlignment="1">
      <alignment horizontal="center" vertical="center" wrapText="1"/>
    </xf>
    <xf numFmtId="49" fontId="0" fillId="0" borderId="0" xfId="0" applyNumberFormat="1" applyAlignment="1">
      <alignment wrapText="1"/>
    </xf>
    <xf numFmtId="49" fontId="3" fillId="0" borderId="2" xfId="0" applyNumberFormat="1" applyFont="1" applyBorder="1" applyAlignment="1">
      <alignment horizontal="center" wrapText="1"/>
    </xf>
    <xf numFmtId="49" fontId="4" fillId="2" borderId="1" xfId="0" applyNumberFormat="1" applyFont="1" applyFill="1" applyBorder="1" applyAlignment="1">
      <alignment horizontal="center" vertical="center" wrapText="1"/>
    </xf>
    <xf numFmtId="49" fontId="3" fillId="0" borderId="0" xfId="0" applyNumberFormat="1" applyFont="1" applyAlignment="1">
      <alignment horizontal="center" wrapText="1"/>
    </xf>
    <xf numFmtId="0" fontId="0" fillId="0" borderId="0" xfId="0" applyAlignment="1">
      <alignment horizontal="center" wrapText="1"/>
    </xf>
    <xf numFmtId="169" fontId="0" fillId="0" borderId="1" xfId="1" applyNumberFormat="1" applyFont="1" applyBorder="1" applyAlignment="1">
      <alignment horizontal="center" vertical="center" wrapText="1"/>
    </xf>
    <xf numFmtId="0" fontId="0" fillId="3" borderId="1" xfId="0" applyFill="1" applyBorder="1" applyAlignment="1">
      <alignment horizontal="center" vertical="center" wrapText="1"/>
    </xf>
    <xf numFmtId="0" fontId="3" fillId="3" borderId="1" xfId="0" applyFont="1" applyFill="1" applyBorder="1" applyAlignment="1">
      <alignment horizontal="left" vertical="center" wrapText="1"/>
    </xf>
    <xf numFmtId="169" fontId="0" fillId="0" borderId="0" xfId="0" applyNumberFormat="1" applyAlignment="1">
      <alignment vertical="center" wrapText="1"/>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169" fontId="0" fillId="3" borderId="0" xfId="1" applyNumberFormat="1" applyFont="1" applyFill="1" applyBorder="1" applyAlignment="1">
      <alignment horizontal="center" vertical="center" wrapText="1"/>
    </xf>
    <xf numFmtId="0" fontId="6" fillId="4" borderId="4" xfId="0" applyFont="1" applyFill="1" applyBorder="1" applyAlignment="1" applyProtection="1">
      <alignment vertical="center"/>
      <protection locked="0"/>
    </xf>
    <xf numFmtId="0" fontId="6" fillId="4" borderId="1" xfId="0" applyFont="1" applyFill="1" applyBorder="1" applyAlignment="1" applyProtection="1">
      <alignment horizontal="center" vertical="center"/>
      <protection locked="0"/>
    </xf>
    <xf numFmtId="168" fontId="7" fillId="4" borderId="1" xfId="5" applyFont="1" applyFill="1" applyBorder="1" applyAlignment="1" applyProtection="1">
      <alignment horizontal="center" vertical="top"/>
      <protection locked="0"/>
    </xf>
    <xf numFmtId="0" fontId="6" fillId="5" borderId="4" xfId="0" applyFont="1" applyFill="1" applyBorder="1" applyAlignment="1" applyProtection="1">
      <alignment vertical="center"/>
      <protection locked="0"/>
    </xf>
    <xf numFmtId="0" fontId="6" fillId="5" borderId="1" xfId="0" applyFont="1" applyFill="1" applyBorder="1" applyAlignment="1" applyProtection="1">
      <alignment horizontal="center" vertical="center"/>
      <protection locked="0"/>
    </xf>
    <xf numFmtId="168" fontId="7" fillId="5" borderId="1" xfId="5" applyFont="1" applyFill="1" applyBorder="1" applyAlignment="1" applyProtection="1">
      <alignment horizontal="center" vertical="top"/>
      <protection locked="0"/>
    </xf>
    <xf numFmtId="0" fontId="8" fillId="0" borderId="4" xfId="0" applyFont="1" applyBorder="1" applyAlignment="1" applyProtection="1">
      <alignment vertical="center"/>
      <protection locked="0"/>
    </xf>
    <xf numFmtId="0" fontId="8" fillId="0" borderId="1" xfId="0" applyFont="1" applyBorder="1" applyAlignment="1" applyProtection="1">
      <alignment horizontal="center" vertical="center"/>
      <protection locked="0"/>
    </xf>
    <xf numFmtId="49" fontId="0" fillId="0" borderId="1" xfId="0" applyNumberFormat="1" applyBorder="1" applyAlignment="1">
      <alignment vertical="top" wrapText="1"/>
    </xf>
    <xf numFmtId="0" fontId="0" fillId="0" borderId="1" xfId="0" applyBorder="1" applyAlignment="1">
      <alignment wrapText="1"/>
    </xf>
    <xf numFmtId="49" fontId="3" fillId="0" borderId="1" xfId="0" applyNumberFormat="1" applyFont="1" applyBorder="1" applyAlignment="1">
      <alignment horizontal="center" vertical="center" wrapText="1"/>
    </xf>
    <xf numFmtId="49" fontId="0" fillId="0" borderId="1" xfId="0" applyNumberFormat="1" applyBorder="1" applyAlignment="1">
      <alignment wrapText="1"/>
    </xf>
    <xf numFmtId="0" fontId="8" fillId="0" borderId="1" xfId="0" applyFont="1" applyBorder="1" applyAlignment="1" applyProtection="1">
      <alignment vertical="center" wrapText="1"/>
      <protection locked="0"/>
    </xf>
    <xf numFmtId="170" fontId="0" fillId="3" borderId="1" xfId="1" applyNumberFormat="1" applyFont="1" applyFill="1"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pplyProtection="1">
      <alignment vertical="center" wrapText="1"/>
      <protection locked="0"/>
    </xf>
    <xf numFmtId="49" fontId="3" fillId="0" borderId="5" xfId="0" applyNumberFormat="1" applyFont="1" applyBorder="1" applyAlignment="1">
      <alignment horizontal="center" vertical="center" wrapText="1"/>
    </xf>
    <xf numFmtId="0" fontId="0" fillId="0" borderId="5" xfId="0" applyBorder="1" applyAlignment="1">
      <alignment horizontal="center" vertical="center" wrapText="1"/>
    </xf>
    <xf numFmtId="170" fontId="0" fillId="3" borderId="5" xfId="1" applyNumberFormat="1" applyFont="1" applyFill="1" applyBorder="1" applyAlignment="1">
      <alignment horizontal="center" vertical="center" wrapText="1"/>
    </xf>
    <xf numFmtId="168" fontId="0" fillId="0" borderId="1" xfId="5" applyFont="1" applyBorder="1" applyAlignment="1">
      <alignment vertical="center" wrapText="1"/>
    </xf>
    <xf numFmtId="0" fontId="8" fillId="0" borderId="4" xfId="0" applyFont="1" applyBorder="1" applyAlignment="1" applyProtection="1">
      <alignment vertical="center" wrapText="1"/>
      <protection locked="0"/>
    </xf>
    <xf numFmtId="169" fontId="0" fillId="0" borderId="0" xfId="1" applyNumberFormat="1" applyFont="1" applyFill="1" applyBorder="1" applyAlignment="1">
      <alignment horizontal="center" vertical="center" wrapText="1"/>
    </xf>
    <xf numFmtId="0" fontId="11" fillId="0" borderId="0" xfId="0" applyFont="1"/>
    <xf numFmtId="49" fontId="2" fillId="0" borderId="0" xfId="0" applyNumberFormat="1" applyFont="1" applyAlignment="1">
      <alignment wrapText="1"/>
    </xf>
    <xf numFmtId="169" fontId="14" fillId="0" borderId="0" xfId="0" applyNumberFormat="1" applyFont="1" applyAlignment="1">
      <alignment wrapText="1"/>
    </xf>
    <xf numFmtId="49" fontId="3" fillId="3" borderId="1" xfId="0" applyNumberFormat="1" applyFont="1" applyFill="1" applyBorder="1" applyAlignment="1">
      <alignment horizontal="left" vertical="center" wrapText="1"/>
    </xf>
    <xf numFmtId="0" fontId="3" fillId="3" borderId="1" xfId="0" applyFont="1" applyFill="1" applyBorder="1" applyAlignment="1">
      <alignment horizontal="center" vertical="center" wrapText="1"/>
    </xf>
    <xf numFmtId="49" fontId="0" fillId="3" borderId="1" xfId="0" applyNumberFormat="1" applyFill="1" applyBorder="1" applyAlignment="1">
      <alignment horizontal="left" vertical="center" wrapText="1"/>
    </xf>
    <xf numFmtId="0" fontId="0" fillId="3" borderId="1" xfId="0" applyFill="1" applyBorder="1" applyAlignment="1">
      <alignment horizontal="left" vertical="center" wrapText="1"/>
    </xf>
    <xf numFmtId="0" fontId="15" fillId="0" borderId="0" xfId="0" applyFont="1" applyAlignment="1">
      <alignment wrapText="1"/>
    </xf>
    <xf numFmtId="0" fontId="0" fillId="0" borderId="0" xfId="0" applyAlignment="1">
      <alignment vertical="center" wrapText="1"/>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0" fontId="0" fillId="0" borderId="6" xfId="0" applyBorder="1" applyAlignment="1">
      <alignment wrapText="1"/>
    </xf>
    <xf numFmtId="49" fontId="0" fillId="0" borderId="0" xfId="0" applyNumberFormat="1" applyAlignment="1">
      <alignment horizontal="center" wrapText="1"/>
    </xf>
    <xf numFmtId="169" fontId="0" fillId="0" borderId="1" xfId="6" applyNumberFormat="1" applyFont="1" applyBorder="1" applyAlignment="1">
      <alignment horizontal="center" vertical="center" wrapText="1"/>
    </xf>
    <xf numFmtId="0" fontId="2" fillId="0" borderId="0" xfId="0" applyFont="1"/>
    <xf numFmtId="169" fontId="2" fillId="3" borderId="0" xfId="1" applyNumberFormat="1" applyFont="1" applyFill="1" applyBorder="1" applyAlignment="1">
      <alignment horizontal="center" vertical="center" wrapText="1"/>
    </xf>
    <xf numFmtId="169" fontId="0" fillId="0" borderId="0" xfId="0" applyNumberFormat="1"/>
    <xf numFmtId="169" fontId="2" fillId="0" borderId="0" xfId="0" applyNumberFormat="1" applyFont="1"/>
    <xf numFmtId="9" fontId="0" fillId="0" borderId="0" xfId="0" applyNumberFormat="1"/>
    <xf numFmtId="169" fontId="0" fillId="0" borderId="0" xfId="0" applyNumberFormat="1" applyAlignment="1">
      <alignment wrapText="1"/>
    </xf>
    <xf numFmtId="169" fontId="0" fillId="3" borderId="1" xfId="1" applyNumberFormat="1" applyFont="1" applyFill="1" applyBorder="1" applyAlignment="1">
      <alignment horizontal="center" vertical="center" wrapText="1"/>
    </xf>
    <xf numFmtId="169" fontId="0" fillId="3" borderId="5" xfId="1" applyNumberFormat="1" applyFont="1" applyFill="1" applyBorder="1" applyAlignment="1">
      <alignment horizontal="center" vertical="center" wrapText="1"/>
    </xf>
    <xf numFmtId="169" fontId="0" fillId="0" borderId="1" xfId="5" applyNumberFormat="1" applyFont="1" applyBorder="1" applyAlignment="1">
      <alignment vertical="center" wrapText="1"/>
    </xf>
    <xf numFmtId="0" fontId="0" fillId="0" borderId="0" xfId="0" applyAlignment="1">
      <alignment vertical="top" wrapText="1"/>
    </xf>
    <xf numFmtId="169" fontId="0" fillId="0" borderId="1" xfId="0" applyNumberFormat="1" applyBorder="1" applyAlignment="1">
      <alignment wrapText="1"/>
    </xf>
    <xf numFmtId="49" fontId="0" fillId="0" borderId="2" xfId="0" applyNumberFormat="1" applyBorder="1" applyAlignment="1">
      <alignment horizontal="center" wrapText="1"/>
    </xf>
    <xf numFmtId="49" fontId="0" fillId="0" borderId="1" xfId="0" applyNumberFormat="1" applyBorder="1" applyAlignment="1">
      <alignment horizontal="left" vertical="center" wrapText="1"/>
    </xf>
    <xf numFmtId="0" fontId="0" fillId="0" borderId="4" xfId="0" applyBorder="1" applyAlignment="1" applyProtection="1">
      <alignment vertical="center"/>
      <protection locked="0"/>
    </xf>
    <xf numFmtId="0" fontId="0" fillId="0" borderId="1" xfId="0" applyBorder="1" applyAlignment="1" applyProtection="1">
      <alignment horizontal="center" vertical="center"/>
      <protection locked="0"/>
    </xf>
    <xf numFmtId="0" fontId="0" fillId="0" borderId="1" xfId="0" applyBorder="1" applyAlignment="1" applyProtection="1">
      <alignment vertical="center" wrapText="1"/>
      <protection locked="0"/>
    </xf>
    <xf numFmtId="49" fontId="0" fillId="0" borderId="1" xfId="0" applyNumberFormat="1" applyBorder="1" applyAlignment="1">
      <alignment horizontal="center" vertical="center" wrapText="1"/>
    </xf>
    <xf numFmtId="0" fontId="0" fillId="0" borderId="5" xfId="0" applyBorder="1" applyAlignment="1" applyProtection="1">
      <alignment vertical="center" wrapText="1"/>
      <protection locked="0"/>
    </xf>
    <xf numFmtId="49" fontId="0" fillId="0" borderId="5" xfId="0" applyNumberFormat="1" applyBorder="1" applyAlignment="1">
      <alignment horizontal="center" vertical="center" wrapText="1"/>
    </xf>
    <xf numFmtId="0" fontId="0" fillId="0" borderId="4" xfId="0" applyBorder="1" applyAlignment="1" applyProtection="1">
      <alignment vertical="center" wrapText="1"/>
      <protection locked="0"/>
    </xf>
    <xf numFmtId="169" fontId="18" fillId="3" borderId="0" xfId="1" applyNumberFormat="1" applyFont="1" applyFill="1" applyBorder="1" applyAlignment="1">
      <alignment horizontal="center" vertical="center" wrapText="1"/>
    </xf>
    <xf numFmtId="0" fontId="19" fillId="0" borderId="0" xfId="0" applyFont="1" applyAlignment="1">
      <alignment horizontal="center"/>
    </xf>
    <xf numFmtId="0" fontId="16" fillId="0" borderId="0" xfId="0" applyFont="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wrapText="1"/>
    </xf>
    <xf numFmtId="0" fontId="25" fillId="0" borderId="6" xfId="0" applyFont="1" applyBorder="1" applyAlignment="1">
      <alignment horizontal="center" vertical="center" wrapText="1"/>
    </xf>
    <xf numFmtId="0" fontId="25" fillId="0" borderId="1" xfId="0" applyFont="1" applyBorder="1" applyAlignment="1">
      <alignment horizontal="center" vertical="center" wrapText="1"/>
    </xf>
    <xf numFmtId="0" fontId="24" fillId="0" borderId="0" xfId="0" applyFont="1"/>
    <xf numFmtId="0" fontId="25" fillId="0" borderId="4" xfId="0" applyFont="1" applyBorder="1" applyAlignment="1">
      <alignment horizontal="center" vertical="center" wrapText="1"/>
    </xf>
    <xf numFmtId="0" fontId="24" fillId="0" borderId="0" xfId="0" applyFont="1" applyAlignment="1">
      <alignment horizontal="center" wrapText="1"/>
    </xf>
    <xf numFmtId="0" fontId="24" fillId="0" borderId="0" xfId="0" applyFont="1" applyAlignment="1">
      <alignment vertical="center"/>
    </xf>
    <xf numFmtId="164" fontId="24" fillId="0" borderId="0" xfId="0" applyNumberFormat="1" applyFont="1" applyAlignment="1">
      <alignment vertical="center"/>
    </xf>
    <xf numFmtId="0" fontId="23" fillId="0" borderId="1" xfId="0" applyFont="1" applyBorder="1" applyAlignment="1">
      <alignment vertical="center" wrapText="1"/>
    </xf>
    <xf numFmtId="0" fontId="24" fillId="8" borderId="0" xfId="0" applyFont="1" applyFill="1"/>
    <xf numFmtId="164" fontId="23" fillId="9" borderId="1" xfId="0" applyNumberFormat="1" applyFont="1" applyFill="1" applyBorder="1" applyAlignment="1">
      <alignment vertical="center"/>
    </xf>
    <xf numFmtId="0" fontId="26" fillId="0" borderId="1" xfId="0" applyFont="1" applyBorder="1" applyAlignment="1">
      <alignment horizontal="center" vertical="center" wrapText="1"/>
    </xf>
    <xf numFmtId="164" fontId="23" fillId="0" borderId="1" xfId="0" applyNumberFormat="1" applyFont="1" applyBorder="1" applyAlignment="1">
      <alignment vertical="center"/>
    </xf>
    <xf numFmtId="0" fontId="22" fillId="0" borderId="4" xfId="0" applyFont="1" applyBorder="1" applyAlignment="1">
      <alignment horizontal="center" vertical="center" wrapText="1"/>
    </xf>
    <xf numFmtId="0" fontId="5" fillId="0" borderId="1" xfId="0" applyFont="1" applyBorder="1" applyAlignment="1">
      <alignment horizontal="center" vertical="center" wrapText="1"/>
    </xf>
    <xf numFmtId="0" fontId="27" fillId="0" borderId="0" xfId="0" applyFont="1" applyAlignment="1">
      <alignment horizontal="center"/>
    </xf>
    <xf numFmtId="0" fontId="27" fillId="0" borderId="0" xfId="0" applyFont="1"/>
    <xf numFmtId="6" fontId="23" fillId="9" borderId="1" xfId="0" applyNumberFormat="1" applyFont="1" applyFill="1" applyBorder="1" applyAlignment="1">
      <alignment vertical="center"/>
    </xf>
    <xf numFmtId="164" fontId="23" fillId="3" borderId="1" xfId="0" applyNumberFormat="1" applyFont="1" applyFill="1" applyBorder="1" applyAlignment="1">
      <alignment vertical="center"/>
    </xf>
    <xf numFmtId="171" fontId="23" fillId="9" borderId="1" xfId="0" applyNumberFormat="1" applyFont="1" applyFill="1" applyBorder="1" applyAlignment="1">
      <alignment vertical="center"/>
    </xf>
    <xf numFmtId="171" fontId="23" fillId="9" borderId="6" xfId="0" applyNumberFormat="1" applyFont="1" applyFill="1" applyBorder="1" applyAlignment="1">
      <alignment vertical="center"/>
    </xf>
    <xf numFmtId="6" fontId="23" fillId="9" borderId="7" xfId="0" applyNumberFormat="1" applyFont="1" applyFill="1" applyBorder="1" applyAlignment="1">
      <alignment vertical="center"/>
    </xf>
    <xf numFmtId="6" fontId="23" fillId="9" borderId="6" xfId="0" applyNumberFormat="1" applyFont="1" applyFill="1" applyBorder="1" applyAlignment="1">
      <alignment vertical="center"/>
    </xf>
    <xf numFmtId="49" fontId="28" fillId="0" borderId="1" xfId="0" applyNumberFormat="1" applyFont="1" applyBorder="1" applyAlignment="1">
      <alignment horizontal="center" vertical="center" wrapText="1"/>
    </xf>
    <xf numFmtId="49" fontId="28" fillId="0" borderId="5" xfId="0" applyNumberFormat="1" applyFont="1" applyBorder="1" applyAlignment="1">
      <alignment horizontal="center" vertical="center" wrapText="1"/>
    </xf>
    <xf numFmtId="164" fontId="25" fillId="0" borderId="1" xfId="0" applyNumberFormat="1" applyFont="1" applyBorder="1" applyAlignment="1">
      <alignment horizontal="center" vertical="center" wrapText="1"/>
    </xf>
    <xf numFmtId="0" fontId="22" fillId="0" borderId="1" xfId="0" applyFont="1" applyBorder="1" applyAlignment="1">
      <alignment vertical="center"/>
    </xf>
    <xf numFmtId="0" fontId="22" fillId="0" borderId="1"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1" xfId="0" applyFont="1" applyBorder="1" applyAlignment="1">
      <alignment horizontal="center" vertical="center"/>
    </xf>
    <xf numFmtId="0" fontId="22" fillId="0" borderId="4" xfId="0" applyFont="1" applyBorder="1" applyAlignment="1">
      <alignment wrapText="1"/>
    </xf>
    <xf numFmtId="0" fontId="22" fillId="0" borderId="1" xfId="0" applyFont="1" applyBorder="1"/>
    <xf numFmtId="0" fontId="22" fillId="0" borderId="6" xfId="0" applyFont="1" applyBorder="1" applyAlignment="1">
      <alignment vertical="center" wrapText="1"/>
    </xf>
    <xf numFmtId="49" fontId="5" fillId="0" borderId="1" xfId="0" applyNumberFormat="1" applyFont="1" applyBorder="1" applyAlignment="1">
      <alignment wrapText="1"/>
    </xf>
    <xf numFmtId="49" fontId="5" fillId="0" borderId="1" xfId="0" applyNumberFormat="1" applyFont="1" applyBorder="1" applyAlignment="1">
      <alignment horizontal="center" wrapText="1"/>
    </xf>
    <xf numFmtId="49" fontId="22" fillId="0" borderId="1" xfId="0" applyNumberFormat="1" applyFont="1" applyBorder="1" applyAlignment="1">
      <alignment horizontal="center" wrapText="1"/>
    </xf>
    <xf numFmtId="0" fontId="22" fillId="0" borderId="1" xfId="0" applyFont="1" applyBorder="1" applyAlignment="1">
      <alignment horizontal="center" wrapText="1"/>
    </xf>
    <xf numFmtId="0" fontId="22" fillId="0" borderId="1" xfId="0" applyFont="1" applyBorder="1" applyAlignment="1">
      <alignment vertical="center" wrapText="1"/>
    </xf>
    <xf numFmtId="165" fontId="22" fillId="0" borderId="1" xfId="0" applyNumberFormat="1" applyFont="1" applyBorder="1" applyAlignment="1">
      <alignment vertical="center" wrapText="1"/>
    </xf>
    <xf numFmtId="164" fontId="22" fillId="0" borderId="1" xfId="0" applyNumberFormat="1" applyFont="1" applyBorder="1" applyAlignment="1">
      <alignment vertical="center" wrapText="1"/>
    </xf>
    <xf numFmtId="6" fontId="22" fillId="9" borderId="1" xfId="0" applyNumberFormat="1" applyFont="1" applyFill="1" applyBorder="1" applyAlignment="1">
      <alignment vertical="center"/>
    </xf>
    <xf numFmtId="6" fontId="22" fillId="9" borderId="6" xfId="0" applyNumberFormat="1" applyFont="1" applyFill="1" applyBorder="1" applyAlignment="1">
      <alignment vertical="center"/>
    </xf>
    <xf numFmtId="171" fontId="22" fillId="0" borderId="1" xfId="0" applyNumberFormat="1" applyFont="1" applyBorder="1" applyAlignment="1">
      <alignment vertical="center" wrapText="1"/>
    </xf>
    <xf numFmtId="0" fontId="5" fillId="0" borderId="1" xfId="0" applyFont="1" applyBorder="1" applyAlignment="1">
      <alignment vertical="center" wrapText="1"/>
    </xf>
    <xf numFmtId="0" fontId="22" fillId="0" borderId="1" xfId="0" applyFont="1" applyBorder="1" applyAlignment="1">
      <alignment horizontal="left" vertical="center" wrapText="1"/>
    </xf>
    <xf numFmtId="0" fontId="22" fillId="0" borderId="5" xfId="0" applyFont="1" applyBorder="1" applyAlignment="1">
      <alignment horizontal="center" vertical="center" wrapText="1"/>
    </xf>
    <xf numFmtId="1" fontId="22" fillId="0" borderId="1" xfId="0" applyNumberFormat="1" applyFont="1" applyBorder="1" applyAlignment="1">
      <alignment horizontal="center" vertical="center" shrinkToFit="1"/>
    </xf>
    <xf numFmtId="0" fontId="22" fillId="0" borderId="8" xfId="0" applyFont="1" applyBorder="1" applyAlignment="1">
      <alignment horizontal="center" vertical="center" wrapText="1"/>
    </xf>
    <xf numFmtId="0" fontId="22" fillId="0" borderId="1" xfId="14" applyFont="1" applyBorder="1" applyAlignment="1">
      <alignment horizontal="center" vertical="center"/>
    </xf>
    <xf numFmtId="0" fontId="22" fillId="0" borderId="6" xfId="14" applyFont="1" applyBorder="1" applyAlignment="1">
      <alignment horizontal="center" vertical="center" wrapText="1"/>
    </xf>
    <xf numFmtId="164" fontId="24" fillId="0" borderId="1" xfId="0" applyNumberFormat="1" applyFont="1" applyBorder="1" applyAlignment="1">
      <alignment vertical="center"/>
    </xf>
    <xf numFmtId="164" fontId="29" fillId="0" borderId="1" xfId="0" applyNumberFormat="1" applyFont="1" applyBorder="1" applyAlignment="1">
      <alignment vertical="center"/>
    </xf>
    <xf numFmtId="0" fontId="5" fillId="0" borderId="0" xfId="0" applyFont="1"/>
    <xf numFmtId="0" fontId="31" fillId="0" borderId="1" xfId="0" applyFont="1" applyBorder="1" applyAlignment="1">
      <alignment horizontal="center" vertical="center" wrapText="1"/>
    </xf>
    <xf numFmtId="164" fontId="23" fillId="11" borderId="1" xfId="0" applyNumberFormat="1" applyFont="1" applyFill="1" applyBorder="1" applyAlignment="1">
      <alignment vertical="center"/>
    </xf>
    <xf numFmtId="164" fontId="22" fillId="11" borderId="1" xfId="0" applyNumberFormat="1" applyFont="1" applyFill="1" applyBorder="1" applyAlignment="1">
      <alignment vertical="center"/>
    </xf>
    <xf numFmtId="0" fontId="25" fillId="6"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25" fillId="7" borderId="1" xfId="0" applyFont="1" applyFill="1" applyBorder="1" applyAlignment="1">
      <alignment horizontal="center" vertical="center" wrapText="1"/>
    </xf>
    <xf numFmtId="0" fontId="29" fillId="0" borderId="1" xfId="0" applyFont="1" applyBorder="1" applyAlignment="1">
      <alignment horizontal="center" vertical="center"/>
    </xf>
    <xf numFmtId="0" fontId="5" fillId="0" borderId="1" xfId="0" applyFont="1" applyBorder="1" applyAlignment="1">
      <alignment horizontal="center"/>
    </xf>
    <xf numFmtId="0" fontId="32" fillId="0" borderId="1" xfId="0" applyFont="1" applyBorder="1" applyAlignment="1">
      <alignment horizontal="center" vertical="center" wrapText="1"/>
    </xf>
    <xf numFmtId="0" fontId="30" fillId="10" borderId="1" xfId="0" applyFont="1" applyFill="1" applyBorder="1" applyAlignment="1">
      <alignment horizontal="center" vertical="center" wrapText="1"/>
    </xf>
    <xf numFmtId="0" fontId="0" fillId="0" borderId="1" xfId="0" applyBorder="1" applyAlignment="1">
      <alignment horizontal="center" wrapText="1"/>
    </xf>
    <xf numFmtId="0" fontId="2" fillId="2" borderId="3" xfId="0" applyFont="1" applyFill="1" applyBorder="1" applyAlignment="1">
      <alignment horizontal="center" vertical="center" wrapText="1"/>
    </xf>
    <xf numFmtId="0" fontId="2" fillId="2" borderId="0" xfId="0" applyFont="1" applyFill="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center" vertical="center" wrapText="1"/>
    </xf>
    <xf numFmtId="0" fontId="33" fillId="0" borderId="6" xfId="0" applyFont="1" applyBorder="1" applyAlignment="1">
      <alignment horizontal="center" vertical="center" wrapText="1"/>
    </xf>
  </cellXfs>
  <cellStyles count="15">
    <cellStyle name="Moneda" xfId="1" builtinId="4"/>
    <cellStyle name="Moneda [0]" xfId="5" builtinId="7"/>
    <cellStyle name="Moneda [0] 2" xfId="3" xr:uid="{00000000-0005-0000-0000-000002000000}"/>
    <cellStyle name="Moneda [0] 2 2" xfId="8" xr:uid="{00000000-0005-0000-0000-000003000000}"/>
    <cellStyle name="Moneda [0] 2 2 2" xfId="13" xr:uid="{00000000-0005-0000-0000-000004000000}"/>
    <cellStyle name="Moneda [0] 2 3" xfId="10" xr:uid="{00000000-0005-0000-0000-000005000000}"/>
    <cellStyle name="Moneda 2" xfId="6" xr:uid="{00000000-0005-0000-0000-000006000000}"/>
    <cellStyle name="Moneda 2 2" xfId="11" xr:uid="{00000000-0005-0000-0000-000007000000}"/>
    <cellStyle name="Moneda 3" xfId="7" xr:uid="{00000000-0005-0000-0000-000008000000}"/>
    <cellStyle name="Moneda 3 2" xfId="12" xr:uid="{00000000-0005-0000-0000-000009000000}"/>
    <cellStyle name="Moneda 4" xfId="9" xr:uid="{00000000-0005-0000-0000-00000A000000}"/>
    <cellStyle name="Normal" xfId="0" builtinId="0"/>
    <cellStyle name="Normal 2" xfId="4" xr:uid="{00000000-0005-0000-0000-00000C000000}"/>
    <cellStyle name="Normal 4" xfId="2" xr:uid="{00000000-0005-0000-0000-00000D000000}"/>
    <cellStyle name="Normal 6" xfId="14" xr:uid="{4A509C74-D1D3-4C55-96D6-AAD6449E46C3}"/>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280147</xdr:colOff>
      <xdr:row>0</xdr:row>
      <xdr:rowOff>190500</xdr:rowOff>
    </xdr:from>
    <xdr:to>
      <xdr:col>1</xdr:col>
      <xdr:colOff>446069</xdr:colOff>
      <xdr:row>0</xdr:row>
      <xdr:rowOff>889635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280147" y="190500"/>
          <a:ext cx="715010" cy="6991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280147</xdr:colOff>
      <xdr:row>0</xdr:row>
      <xdr:rowOff>190500</xdr:rowOff>
    </xdr:from>
    <xdr:ext cx="715010" cy="699135"/>
    <xdr:pic>
      <xdr:nvPicPr>
        <xdr:cNvPr id="2" name="Imagen 1">
          <a:extLst>
            <a:ext uri="{FF2B5EF4-FFF2-40B4-BE49-F238E27FC236}">
              <a16:creationId xmlns:a16="http://schemas.microsoft.com/office/drawing/2014/main" id="{367090B4-B1A9-4633-8262-95F6E241C257}"/>
            </a:ext>
          </a:extLst>
        </xdr:cNvPr>
        <xdr:cNvPicPr/>
      </xdr:nvPicPr>
      <xdr:blipFill>
        <a:blip xmlns:r="http://schemas.openxmlformats.org/officeDocument/2006/relationships" r:embed="rId1"/>
        <a:stretch>
          <a:fillRect/>
        </a:stretch>
      </xdr:blipFill>
      <xdr:spPr>
        <a:xfrm>
          <a:off x="280147" y="190500"/>
          <a:ext cx="715010" cy="69913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280147</xdr:colOff>
      <xdr:row>0</xdr:row>
      <xdr:rowOff>190500</xdr:rowOff>
    </xdr:from>
    <xdr:to>
      <xdr:col>1</xdr:col>
      <xdr:colOff>446069</xdr:colOff>
      <xdr:row>0</xdr:row>
      <xdr:rowOff>889635</xdr:rowOff>
    </xdr:to>
    <xdr:pic>
      <xdr:nvPicPr>
        <xdr:cNvPr id="2" name="Imagen 1">
          <a:extLst>
            <a:ext uri="{FF2B5EF4-FFF2-40B4-BE49-F238E27FC236}">
              <a16:creationId xmlns:a16="http://schemas.microsoft.com/office/drawing/2014/main" id="{4E6E66F7-1841-4AC7-81F3-A07C3F5C1523}"/>
            </a:ext>
          </a:extLst>
        </xdr:cNvPr>
        <xdr:cNvPicPr/>
      </xdr:nvPicPr>
      <xdr:blipFill>
        <a:blip xmlns:r="http://schemas.openxmlformats.org/officeDocument/2006/relationships" r:embed="rId1"/>
        <a:stretch>
          <a:fillRect/>
        </a:stretch>
      </xdr:blipFill>
      <xdr:spPr>
        <a:xfrm>
          <a:off x="280147" y="190500"/>
          <a:ext cx="718372" cy="699135"/>
        </a:xfrm>
        <a:prstGeom prst="rect">
          <a:avLst/>
        </a:prstGeom>
      </xdr:spPr>
    </xdr:pic>
    <xdr:clientData/>
  </xdr:twoCellAnchor>
  <xdr:twoCellAnchor editAs="oneCell">
    <xdr:from>
      <xdr:col>3</xdr:col>
      <xdr:colOff>1240118</xdr:colOff>
      <xdr:row>50</xdr:row>
      <xdr:rowOff>74706</xdr:rowOff>
    </xdr:from>
    <xdr:to>
      <xdr:col>3</xdr:col>
      <xdr:colOff>3026401</xdr:colOff>
      <xdr:row>52</xdr:row>
      <xdr:rowOff>17929</xdr:rowOff>
    </xdr:to>
    <xdr:pic>
      <xdr:nvPicPr>
        <xdr:cNvPr id="3" name="Imagen 2">
          <a:extLst>
            <a:ext uri="{FF2B5EF4-FFF2-40B4-BE49-F238E27FC236}">
              <a16:creationId xmlns:a16="http://schemas.microsoft.com/office/drawing/2014/main" id="{3C7D7153-555A-4572-B8AE-D2B8D86DD4B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26143" y="7285131"/>
          <a:ext cx="1786283" cy="70522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280147</xdr:colOff>
      <xdr:row>0</xdr:row>
      <xdr:rowOff>190500</xdr:rowOff>
    </xdr:from>
    <xdr:ext cx="715010" cy="699135"/>
    <xdr:pic>
      <xdr:nvPicPr>
        <xdr:cNvPr id="2" name="Imagen 1">
          <a:extLst>
            <a:ext uri="{FF2B5EF4-FFF2-40B4-BE49-F238E27FC236}">
              <a16:creationId xmlns:a16="http://schemas.microsoft.com/office/drawing/2014/main" id="{7E761514-2E02-4DD9-BAE4-B161CF36D375}"/>
            </a:ext>
          </a:extLst>
        </xdr:cNvPr>
        <xdr:cNvPicPr/>
      </xdr:nvPicPr>
      <xdr:blipFill>
        <a:blip xmlns:r="http://schemas.openxmlformats.org/officeDocument/2006/relationships" r:embed="rId1"/>
        <a:stretch>
          <a:fillRect/>
        </a:stretch>
      </xdr:blipFill>
      <xdr:spPr>
        <a:xfrm>
          <a:off x="280147" y="190500"/>
          <a:ext cx="715010" cy="69913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619125</xdr:colOff>
      <xdr:row>0</xdr:row>
      <xdr:rowOff>59531</xdr:rowOff>
    </xdr:from>
    <xdr:to>
      <xdr:col>2</xdr:col>
      <xdr:colOff>526256</xdr:colOff>
      <xdr:row>1</xdr:row>
      <xdr:rowOff>7143</xdr:rowOff>
    </xdr:to>
    <xdr:pic>
      <xdr:nvPicPr>
        <xdr:cNvPr id="2" name="Imagen 1">
          <a:extLst>
            <a:ext uri="{FF2B5EF4-FFF2-40B4-BE49-F238E27FC236}">
              <a16:creationId xmlns:a16="http://schemas.microsoft.com/office/drawing/2014/main" id="{39141108-B322-495F-2B1B-1C4C03933D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6781" y="59531"/>
          <a:ext cx="800100" cy="7453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280147</xdr:colOff>
      <xdr:row>0</xdr:row>
      <xdr:rowOff>190500</xdr:rowOff>
    </xdr:from>
    <xdr:to>
      <xdr:col>1</xdr:col>
      <xdr:colOff>446069</xdr:colOff>
      <xdr:row>0</xdr:row>
      <xdr:rowOff>889635</xdr:rowOff>
    </xdr:to>
    <xdr:pic>
      <xdr:nvPicPr>
        <xdr:cNvPr id="2" name="Imagen 1">
          <a:extLst>
            <a:ext uri="{FF2B5EF4-FFF2-40B4-BE49-F238E27FC236}">
              <a16:creationId xmlns:a16="http://schemas.microsoft.com/office/drawing/2014/main" id="{CF81F271-1DC8-4190-B7DA-93F878E7946C}"/>
            </a:ext>
          </a:extLst>
        </xdr:cNvPr>
        <xdr:cNvPicPr/>
      </xdr:nvPicPr>
      <xdr:blipFill>
        <a:blip xmlns:r="http://schemas.openxmlformats.org/officeDocument/2006/relationships" r:embed="rId1"/>
        <a:stretch>
          <a:fillRect/>
        </a:stretch>
      </xdr:blipFill>
      <xdr:spPr>
        <a:xfrm>
          <a:off x="280147" y="190500"/>
          <a:ext cx="718372" cy="69913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280147</xdr:colOff>
      <xdr:row>0</xdr:row>
      <xdr:rowOff>190500</xdr:rowOff>
    </xdr:from>
    <xdr:to>
      <xdr:col>1</xdr:col>
      <xdr:colOff>446069</xdr:colOff>
      <xdr:row>0</xdr:row>
      <xdr:rowOff>889635</xdr:rowOff>
    </xdr:to>
    <xdr:pic>
      <xdr:nvPicPr>
        <xdr:cNvPr id="2" name="Imagen 1">
          <a:extLst>
            <a:ext uri="{FF2B5EF4-FFF2-40B4-BE49-F238E27FC236}">
              <a16:creationId xmlns:a16="http://schemas.microsoft.com/office/drawing/2014/main" id="{F636B9D0-A5AA-482C-8229-9CC04AC7040C}"/>
            </a:ext>
          </a:extLst>
        </xdr:cNvPr>
        <xdr:cNvPicPr/>
      </xdr:nvPicPr>
      <xdr:blipFill>
        <a:blip xmlns:r="http://schemas.openxmlformats.org/officeDocument/2006/relationships" r:embed="rId1"/>
        <a:stretch>
          <a:fillRect/>
        </a:stretch>
      </xdr:blipFill>
      <xdr:spPr>
        <a:xfrm>
          <a:off x="280147" y="190500"/>
          <a:ext cx="718372" cy="69913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6"/>
  <sheetViews>
    <sheetView showGridLines="0" topLeftCell="A13" zoomScale="75" zoomScaleNormal="85" workbookViewId="0">
      <selection activeCell="C6" sqref="C6:G14"/>
    </sheetView>
  </sheetViews>
  <sheetFormatPr defaultColWidth="11.42578125" defaultRowHeight="15"/>
  <cols>
    <col min="1" max="1" width="8.28515625" style="34" bestFit="1" customWidth="1"/>
    <col min="2" max="2" width="11.42578125" style="3"/>
    <col min="3" max="3" width="46.7109375" style="8" customWidth="1"/>
    <col min="4" max="4" width="83.28515625" style="8" customWidth="1"/>
    <col min="5" max="5" width="15" style="11" customWidth="1"/>
    <col min="6" max="6" width="11.42578125" style="12"/>
    <col min="7" max="7" width="16.85546875" style="3" customWidth="1"/>
    <col min="8" max="8" width="15.7109375" style="3" customWidth="1"/>
    <col min="9" max="9" width="12.7109375" style="3" bestFit="1" customWidth="1"/>
    <col min="10" max="10" width="24.85546875" style="3" customWidth="1"/>
    <col min="11" max="11" width="12.7109375" style="3" bestFit="1" customWidth="1"/>
    <col min="12" max="12" width="16.42578125" style="3" bestFit="1" customWidth="1"/>
    <col min="13" max="16384" width="11.42578125" style="3"/>
  </cols>
  <sheetData>
    <row r="1" spans="1:12" ht="87" customHeight="1">
      <c r="A1" s="143"/>
      <c r="B1" s="143"/>
      <c r="C1" s="144" t="s">
        <v>0</v>
      </c>
      <c r="D1" s="145"/>
      <c r="E1" s="145"/>
      <c r="F1" s="145"/>
      <c r="G1" s="145"/>
      <c r="H1" s="145"/>
      <c r="I1" s="145"/>
      <c r="J1" s="145"/>
    </row>
    <row r="2" spans="1:12">
      <c r="D2" s="6"/>
      <c r="E2" s="9"/>
      <c r="F2" s="5"/>
    </row>
    <row r="3" spans="1:12" ht="60.75" customHeight="1">
      <c r="A3" s="1" t="s">
        <v>1</v>
      </c>
      <c r="B3" s="146" t="s">
        <v>2</v>
      </c>
      <c r="C3" s="146"/>
      <c r="D3" s="146"/>
      <c r="E3" s="146"/>
      <c r="F3" s="146"/>
      <c r="G3" s="146"/>
      <c r="H3" s="146"/>
      <c r="I3" s="146"/>
      <c r="J3" s="146"/>
    </row>
    <row r="5" spans="1:12" ht="60">
      <c r="A5" s="2" t="s">
        <v>3</v>
      </c>
      <c r="B5" s="2" t="s">
        <v>4</v>
      </c>
      <c r="C5" s="7" t="s">
        <v>5</v>
      </c>
      <c r="D5" s="7" t="s">
        <v>6</v>
      </c>
      <c r="E5" s="10" t="s">
        <v>7</v>
      </c>
      <c r="F5" s="2" t="s">
        <v>8</v>
      </c>
      <c r="G5" s="2" t="s">
        <v>9</v>
      </c>
      <c r="H5" s="2" t="s">
        <v>10</v>
      </c>
      <c r="I5" s="2" t="s">
        <v>11</v>
      </c>
      <c r="J5" s="2" t="s">
        <v>12</v>
      </c>
    </row>
    <row r="6" spans="1:12" ht="120">
      <c r="A6" s="4">
        <v>1</v>
      </c>
      <c r="B6" s="15"/>
      <c r="C6" s="26" t="s">
        <v>13</v>
      </c>
      <c r="D6" s="18" t="s">
        <v>14</v>
      </c>
      <c r="E6" s="27" t="s">
        <v>15</v>
      </c>
      <c r="F6" s="27">
        <v>1</v>
      </c>
      <c r="G6" s="13">
        <v>5000000</v>
      </c>
      <c r="H6" s="13">
        <f t="shared" ref="H6:H12" si="0">+G6*19%</f>
        <v>950000</v>
      </c>
      <c r="I6" s="33">
        <f t="shared" ref="I6:I12" si="1">+G6+H6</f>
        <v>5950000</v>
      </c>
      <c r="J6" s="33">
        <f t="shared" ref="J6:J12" si="2">+I6*F6</f>
        <v>5950000</v>
      </c>
      <c r="K6" s="16"/>
      <c r="L6" s="16"/>
    </row>
    <row r="7" spans="1:12" ht="30">
      <c r="A7" s="4">
        <v>2</v>
      </c>
      <c r="B7" s="15"/>
      <c r="C7" s="26" t="s">
        <v>16</v>
      </c>
      <c r="D7" s="18" t="s">
        <v>17</v>
      </c>
      <c r="E7" s="17" t="s">
        <v>15</v>
      </c>
      <c r="F7" s="14">
        <v>1</v>
      </c>
      <c r="G7" s="13">
        <v>1200000</v>
      </c>
      <c r="H7" s="13">
        <f t="shared" si="0"/>
        <v>228000</v>
      </c>
      <c r="I7" s="33">
        <f t="shared" si="1"/>
        <v>1428000</v>
      </c>
      <c r="J7" s="33">
        <f t="shared" si="2"/>
        <v>1428000</v>
      </c>
      <c r="K7" s="16"/>
      <c r="L7" s="16"/>
    </row>
    <row r="8" spans="1:12" ht="318.95" customHeight="1">
      <c r="A8" s="4">
        <v>3</v>
      </c>
      <c r="B8" s="29"/>
      <c r="C8" s="32" t="s">
        <v>18</v>
      </c>
      <c r="D8" s="28" t="s">
        <v>19</v>
      </c>
      <c r="E8" s="30" t="s">
        <v>15</v>
      </c>
      <c r="F8" s="4">
        <v>2</v>
      </c>
      <c r="G8" s="33">
        <v>113581</v>
      </c>
      <c r="H8" s="13">
        <f t="shared" si="0"/>
        <v>21580.39</v>
      </c>
      <c r="I8" s="33">
        <f t="shared" si="1"/>
        <v>135161.39000000001</v>
      </c>
      <c r="J8" s="33">
        <f t="shared" si="2"/>
        <v>270322.78000000003</v>
      </c>
    </row>
    <row r="9" spans="1:12" ht="210">
      <c r="A9" s="4">
        <v>4</v>
      </c>
      <c r="B9" s="29"/>
      <c r="C9" s="32" t="s">
        <v>20</v>
      </c>
      <c r="D9" s="29" t="s">
        <v>21</v>
      </c>
      <c r="E9" s="30" t="s">
        <v>15</v>
      </c>
      <c r="F9" s="4">
        <v>1</v>
      </c>
      <c r="G9" s="33">
        <v>608900</v>
      </c>
      <c r="H9" s="13">
        <f t="shared" si="0"/>
        <v>115691</v>
      </c>
      <c r="I9" s="33">
        <f t="shared" si="1"/>
        <v>724591</v>
      </c>
      <c r="J9" s="33">
        <f t="shared" si="2"/>
        <v>724591</v>
      </c>
    </row>
    <row r="10" spans="1:12" ht="57">
      <c r="A10" s="4">
        <v>5</v>
      </c>
      <c r="B10" s="29"/>
      <c r="C10" s="35" t="s">
        <v>22</v>
      </c>
      <c r="D10" s="35" t="s">
        <v>23</v>
      </c>
      <c r="E10" s="36" t="s">
        <v>15</v>
      </c>
      <c r="F10" s="37">
        <v>1</v>
      </c>
      <c r="G10" s="38">
        <v>139900</v>
      </c>
      <c r="H10" s="13">
        <f t="shared" si="0"/>
        <v>26581</v>
      </c>
      <c r="I10" s="33">
        <f t="shared" si="1"/>
        <v>166481</v>
      </c>
      <c r="J10" s="33">
        <f t="shared" si="2"/>
        <v>166481</v>
      </c>
    </row>
    <row r="11" spans="1:12" ht="409.5">
      <c r="A11" s="4">
        <v>6</v>
      </c>
      <c r="B11" s="29"/>
      <c r="C11" s="32" t="s">
        <v>24</v>
      </c>
      <c r="D11" s="40" t="s">
        <v>25</v>
      </c>
      <c r="E11" s="30" t="s">
        <v>15</v>
      </c>
      <c r="F11" s="4">
        <v>15</v>
      </c>
      <c r="G11" s="33">
        <v>29759</v>
      </c>
      <c r="H11" s="13">
        <f t="shared" si="0"/>
        <v>5654.21</v>
      </c>
      <c r="I11" s="33">
        <f t="shared" si="1"/>
        <v>35413.21</v>
      </c>
      <c r="J11" s="33">
        <f t="shared" si="2"/>
        <v>531198.15</v>
      </c>
    </row>
    <row r="12" spans="1:12" ht="409.5">
      <c r="A12" s="4">
        <v>7</v>
      </c>
      <c r="B12" s="29"/>
      <c r="C12" s="32" t="s">
        <v>26</v>
      </c>
      <c r="D12" s="31" t="s">
        <v>27</v>
      </c>
      <c r="E12" s="30" t="s">
        <v>15</v>
      </c>
      <c r="F12" s="4">
        <v>5</v>
      </c>
      <c r="G12" s="33">
        <v>238217</v>
      </c>
      <c r="H12" s="13">
        <f t="shared" si="0"/>
        <v>45261.23</v>
      </c>
      <c r="I12" s="33">
        <f t="shared" si="1"/>
        <v>283478.23</v>
      </c>
      <c r="J12" s="33">
        <f t="shared" si="2"/>
        <v>1417391.15</v>
      </c>
    </row>
    <row r="13" spans="1:12" ht="60">
      <c r="A13" s="4">
        <v>8</v>
      </c>
      <c r="B13" s="29"/>
      <c r="C13" s="32" t="s">
        <v>28</v>
      </c>
      <c r="D13" s="31" t="s">
        <v>29</v>
      </c>
      <c r="E13" s="30" t="s">
        <v>15</v>
      </c>
      <c r="F13" s="4">
        <v>15</v>
      </c>
      <c r="G13" s="33">
        <v>23800</v>
      </c>
      <c r="H13" s="13">
        <f t="shared" ref="H13:H14" si="3">+G13*19%</f>
        <v>4522</v>
      </c>
      <c r="I13" s="33">
        <f t="shared" ref="I13:I14" si="4">+G13+H13</f>
        <v>28322</v>
      </c>
      <c r="J13" s="33">
        <f t="shared" ref="J13:J14" si="5">+I13*F13</f>
        <v>424830</v>
      </c>
    </row>
    <row r="14" spans="1:12" ht="75">
      <c r="A14" s="4">
        <v>9</v>
      </c>
      <c r="B14" s="29"/>
      <c r="C14" s="18" t="s">
        <v>30</v>
      </c>
      <c r="D14" s="31" t="s">
        <v>31</v>
      </c>
      <c r="E14" s="30" t="s">
        <v>15</v>
      </c>
      <c r="F14" s="4">
        <v>15</v>
      </c>
      <c r="G14" s="39">
        <v>41999</v>
      </c>
      <c r="H14" s="13">
        <f t="shared" si="3"/>
        <v>7979.81</v>
      </c>
      <c r="I14" s="33">
        <f t="shared" si="4"/>
        <v>49978.81</v>
      </c>
      <c r="J14" s="33">
        <f t="shared" si="5"/>
        <v>749682.14999999991</v>
      </c>
    </row>
    <row r="15" spans="1:12" ht="21">
      <c r="J15" s="44">
        <f>SUM(J6:J14)</f>
        <v>11662496.230000002</v>
      </c>
    </row>
    <row r="16" spans="1:12" ht="34.5">
      <c r="C16" s="42"/>
      <c r="G16" s="41"/>
      <c r="H16" s="41"/>
      <c r="I16" s="41"/>
      <c r="J16" s="41"/>
    </row>
    <row r="17" spans="1:10">
      <c r="G17" s="41"/>
      <c r="H17" s="41"/>
      <c r="I17" s="41"/>
      <c r="J17" s="41"/>
    </row>
    <row r="18" spans="1:10" ht="45">
      <c r="B18" s="3" t="s">
        <v>32</v>
      </c>
      <c r="G18" s="19"/>
      <c r="H18" s="19"/>
      <c r="I18" s="19"/>
      <c r="J18" s="19"/>
    </row>
    <row r="19" spans="1:10">
      <c r="G19" s="19"/>
      <c r="H19" s="19"/>
      <c r="I19" s="19"/>
      <c r="J19" s="19"/>
    </row>
    <row r="20" spans="1:10" s="8" customFormat="1">
      <c r="A20" s="34"/>
      <c r="B20" s="3" t="s">
        <v>33</v>
      </c>
      <c r="C20" s="43" t="s">
        <v>34</v>
      </c>
      <c r="E20" s="11"/>
      <c r="F20" s="12"/>
      <c r="G20" s="19"/>
      <c r="H20" s="19"/>
      <c r="I20" s="19"/>
      <c r="J20" s="19"/>
    </row>
    <row r="21" spans="1:10" s="8" customFormat="1" ht="30">
      <c r="A21" s="34"/>
      <c r="B21" s="3" t="s">
        <v>35</v>
      </c>
      <c r="C21" s="43" t="s">
        <v>36</v>
      </c>
      <c r="E21" s="11"/>
      <c r="F21" s="12"/>
      <c r="G21" s="19"/>
      <c r="H21" s="19"/>
      <c r="I21" s="19"/>
      <c r="J21" s="19"/>
    </row>
    <row r="22" spans="1:10">
      <c r="G22" s="19"/>
      <c r="H22" s="19"/>
      <c r="I22" s="19"/>
      <c r="J22" s="19"/>
    </row>
    <row r="23" spans="1:10">
      <c r="G23" s="19"/>
      <c r="H23" s="19"/>
      <c r="I23" s="19"/>
      <c r="J23" s="19"/>
    </row>
    <row r="24" spans="1:10">
      <c r="G24" s="19"/>
      <c r="H24" s="19"/>
      <c r="I24" s="19"/>
      <c r="J24" s="19"/>
    </row>
    <row r="25" spans="1:10">
      <c r="G25" s="19"/>
      <c r="H25" s="19"/>
      <c r="I25" s="19"/>
      <c r="J25" s="19"/>
    </row>
    <row r="26" spans="1:10">
      <c r="G26" s="19"/>
      <c r="H26" s="19"/>
      <c r="I26" s="19"/>
      <c r="J26" s="19"/>
    </row>
  </sheetData>
  <mergeCells count="3">
    <mergeCell ref="A1:B1"/>
    <mergeCell ref="C1:J1"/>
    <mergeCell ref="B3:J3"/>
  </mergeCells>
  <pageMargins left="0.7" right="0.7" top="0.75" bottom="0.75" header="0.3" footer="0.3"/>
  <pageSetup orientation="portrait" horizontalDpi="4294967293"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6"/>
  <sheetViews>
    <sheetView showGridLines="0" zoomScale="85" zoomScaleNormal="85" workbookViewId="0">
      <selection activeCell="B6" sqref="B6:G10"/>
    </sheetView>
  </sheetViews>
  <sheetFormatPr defaultColWidth="11.42578125" defaultRowHeight="15"/>
  <cols>
    <col min="1" max="1" width="8.28515625" style="3" bestFit="1" customWidth="1"/>
    <col min="2" max="2" width="11.42578125" style="3"/>
    <col min="3" max="3" width="26.42578125" style="8" customWidth="1"/>
    <col min="4" max="4" width="62.140625" style="8" customWidth="1"/>
    <col min="5" max="5" width="15" style="11" customWidth="1"/>
    <col min="6" max="6" width="11.42578125" style="12"/>
    <col min="7" max="7" width="12.7109375" style="3" bestFit="1" customWidth="1"/>
    <col min="8" max="8" width="11.42578125" style="3"/>
    <col min="9" max="9" width="12.7109375" style="3" bestFit="1" customWidth="1"/>
    <col min="10" max="10" width="14.28515625" style="3" bestFit="1" customWidth="1"/>
    <col min="11" max="11" width="16.42578125" style="3" bestFit="1" customWidth="1"/>
    <col min="12" max="16384" width="11.42578125" style="3"/>
  </cols>
  <sheetData>
    <row r="1" spans="1:11" ht="87" customHeight="1">
      <c r="A1" s="143"/>
      <c r="B1" s="143"/>
      <c r="C1" s="144" t="s">
        <v>0</v>
      </c>
      <c r="D1" s="145"/>
      <c r="E1" s="145"/>
      <c r="F1" s="145"/>
      <c r="G1" s="145"/>
      <c r="H1" s="145"/>
      <c r="I1" s="145"/>
      <c r="J1" s="145"/>
    </row>
    <row r="2" spans="1:11">
      <c r="D2" s="6"/>
      <c r="E2" s="9"/>
      <c r="F2" s="5"/>
    </row>
    <row r="3" spans="1:11" ht="60.75" customHeight="1">
      <c r="A3" s="1" t="s">
        <v>1</v>
      </c>
      <c r="B3" s="146"/>
      <c r="C3" s="146"/>
      <c r="D3" s="146"/>
      <c r="E3" s="146"/>
      <c r="F3" s="146"/>
      <c r="G3" s="146"/>
      <c r="H3" s="146"/>
      <c r="I3" s="146"/>
      <c r="J3" s="146"/>
    </row>
    <row r="5" spans="1:11" ht="60">
      <c r="A5" s="2" t="s">
        <v>3</v>
      </c>
      <c r="B5" s="2" t="s">
        <v>4</v>
      </c>
      <c r="C5" s="7" t="s">
        <v>5</v>
      </c>
      <c r="D5" s="7" t="s">
        <v>6</v>
      </c>
      <c r="E5" s="10" t="s">
        <v>7</v>
      </c>
      <c r="F5" s="2" t="s">
        <v>8</v>
      </c>
      <c r="G5" s="2" t="s">
        <v>9</v>
      </c>
      <c r="H5" s="2" t="s">
        <v>10</v>
      </c>
      <c r="I5" s="2" t="s">
        <v>11</v>
      </c>
      <c r="J5" s="2" t="s">
        <v>12</v>
      </c>
    </row>
    <row r="6" spans="1:11" s="50" customFormat="1">
      <c r="A6" s="4">
        <v>1</v>
      </c>
      <c r="B6" s="52">
        <v>240475</v>
      </c>
      <c r="C6" s="51" t="s">
        <v>37</v>
      </c>
      <c r="D6" s="18" t="s">
        <v>38</v>
      </c>
      <c r="E6" s="17" t="s">
        <v>39</v>
      </c>
      <c r="F6" s="4">
        <v>2</v>
      </c>
      <c r="G6" s="13">
        <v>223000</v>
      </c>
      <c r="H6" s="13">
        <v>0</v>
      </c>
      <c r="I6" s="13">
        <v>0</v>
      </c>
      <c r="J6" s="13">
        <f t="shared" ref="J6:J14" si="0">+F6*I6</f>
        <v>0</v>
      </c>
      <c r="K6" s="16"/>
    </row>
    <row r="7" spans="1:11" s="50" customFormat="1">
      <c r="A7" s="4">
        <v>3</v>
      </c>
      <c r="B7" s="52"/>
      <c r="C7" s="51" t="s">
        <v>40</v>
      </c>
      <c r="D7" s="18" t="s">
        <v>41</v>
      </c>
      <c r="E7" s="17" t="s">
        <v>42</v>
      </c>
      <c r="F7" s="4">
        <v>10</v>
      </c>
      <c r="G7" s="13">
        <v>24000</v>
      </c>
      <c r="H7" s="13">
        <v>0</v>
      </c>
      <c r="I7" s="13">
        <v>0</v>
      </c>
      <c r="J7" s="13">
        <f t="shared" si="0"/>
        <v>0</v>
      </c>
      <c r="K7" s="16"/>
    </row>
    <row r="8" spans="1:11" s="50" customFormat="1" ht="30">
      <c r="A8" s="4">
        <v>4</v>
      </c>
      <c r="B8" s="15">
        <v>27112007</v>
      </c>
      <c r="C8" s="45" t="s">
        <v>43</v>
      </c>
      <c r="D8" s="18" t="s">
        <v>44</v>
      </c>
      <c r="E8" s="17" t="s">
        <v>39</v>
      </c>
      <c r="F8" s="4">
        <v>10</v>
      </c>
      <c r="G8" s="13">
        <v>25000</v>
      </c>
      <c r="H8" s="13">
        <v>0</v>
      </c>
      <c r="I8" s="13">
        <v>0</v>
      </c>
      <c r="J8" s="13">
        <f t="shared" si="0"/>
        <v>0</v>
      </c>
      <c r="K8" s="16"/>
    </row>
    <row r="9" spans="1:11">
      <c r="A9" s="4">
        <v>5</v>
      </c>
      <c r="B9" s="15">
        <v>234902</v>
      </c>
      <c r="C9" s="45" t="s">
        <v>45</v>
      </c>
      <c r="D9" s="18" t="s">
        <v>46</v>
      </c>
      <c r="E9" s="17" t="s">
        <v>47</v>
      </c>
      <c r="F9" s="14">
        <v>50</v>
      </c>
      <c r="G9" s="13">
        <v>5000</v>
      </c>
      <c r="H9" s="13">
        <v>0</v>
      </c>
      <c r="I9" s="13">
        <v>0</v>
      </c>
      <c r="J9" s="13">
        <f t="shared" si="0"/>
        <v>0</v>
      </c>
      <c r="K9" s="16"/>
    </row>
    <row r="10" spans="1:11" ht="43.5">
      <c r="A10" s="4">
        <v>6</v>
      </c>
      <c r="B10" s="48">
        <v>258181</v>
      </c>
      <c r="C10" s="47" t="s">
        <v>48</v>
      </c>
      <c r="D10" s="49" t="s">
        <v>49</v>
      </c>
      <c r="E10" s="17" t="s">
        <v>47</v>
      </c>
      <c r="F10" s="14">
        <v>5</v>
      </c>
      <c r="G10" s="13">
        <v>85000</v>
      </c>
      <c r="H10" s="13">
        <v>0</v>
      </c>
      <c r="I10" s="13">
        <v>0</v>
      </c>
      <c r="J10" s="13">
        <f t="shared" si="0"/>
        <v>0</v>
      </c>
      <c r="K10" s="16"/>
    </row>
    <row r="11" spans="1:11">
      <c r="A11" s="4">
        <v>7</v>
      </c>
      <c r="B11" s="48"/>
      <c r="C11" s="47"/>
      <c r="D11" s="18"/>
      <c r="E11" s="17"/>
      <c r="F11" s="14"/>
      <c r="G11" s="13">
        <v>0</v>
      </c>
      <c r="H11" s="13">
        <v>0</v>
      </c>
      <c r="I11" s="13">
        <v>0</v>
      </c>
      <c r="J11" s="13">
        <f t="shared" si="0"/>
        <v>0</v>
      </c>
      <c r="K11" s="16"/>
    </row>
    <row r="12" spans="1:11">
      <c r="A12" s="4">
        <v>8</v>
      </c>
      <c r="B12" s="15"/>
      <c r="C12" s="45"/>
      <c r="D12" s="18"/>
      <c r="E12" s="46"/>
      <c r="F12" s="14"/>
      <c r="G12" s="13">
        <v>0</v>
      </c>
      <c r="H12" s="13">
        <v>0</v>
      </c>
      <c r="I12" s="13">
        <v>0</v>
      </c>
      <c r="J12" s="13">
        <f t="shared" si="0"/>
        <v>0</v>
      </c>
      <c r="K12" s="16"/>
    </row>
    <row r="13" spans="1:11">
      <c r="A13" s="4">
        <v>9</v>
      </c>
      <c r="B13" s="15"/>
      <c r="C13" s="45"/>
      <c r="D13" s="18"/>
      <c r="E13" s="46"/>
      <c r="F13" s="14"/>
      <c r="G13" s="13">
        <v>0</v>
      </c>
      <c r="H13" s="13">
        <v>0</v>
      </c>
      <c r="I13" s="13">
        <v>0</v>
      </c>
      <c r="J13" s="13">
        <f t="shared" si="0"/>
        <v>0</v>
      </c>
      <c r="K13" s="16"/>
    </row>
    <row r="14" spans="1:11">
      <c r="A14" s="4">
        <v>10</v>
      </c>
      <c r="B14" s="15"/>
      <c r="C14" s="45"/>
      <c r="D14" s="18"/>
      <c r="E14" s="17"/>
      <c r="F14" s="14"/>
      <c r="G14" s="13">
        <v>0</v>
      </c>
      <c r="H14" s="13">
        <v>0</v>
      </c>
      <c r="I14" s="13">
        <v>0</v>
      </c>
      <c r="J14" s="13">
        <f t="shared" si="0"/>
        <v>0</v>
      </c>
      <c r="K14" s="16"/>
    </row>
    <row r="15" spans="1:11">
      <c r="G15" s="19"/>
      <c r="H15" s="19"/>
      <c r="I15" s="19"/>
      <c r="J15" s="19"/>
    </row>
    <row r="16" spans="1:11">
      <c r="G16" s="19"/>
      <c r="H16" s="19"/>
      <c r="I16" s="19"/>
      <c r="J16" s="19"/>
    </row>
    <row r="17" spans="1:10">
      <c r="G17" s="19"/>
      <c r="H17" s="19"/>
      <c r="I17" s="19"/>
      <c r="J17" s="19"/>
    </row>
    <row r="18" spans="1:10" ht="45">
      <c r="B18" s="3" t="s">
        <v>32</v>
      </c>
      <c r="G18" s="19"/>
      <c r="H18" s="19"/>
      <c r="I18" s="19"/>
      <c r="J18" s="19"/>
    </row>
    <row r="19" spans="1:10">
      <c r="G19" s="19"/>
      <c r="H19" s="19"/>
      <c r="I19" s="19"/>
      <c r="J19" s="19"/>
    </row>
    <row r="20" spans="1:10" s="8" customFormat="1">
      <c r="A20" s="3"/>
      <c r="B20" s="3" t="s">
        <v>33</v>
      </c>
      <c r="E20" s="11"/>
      <c r="F20" s="12"/>
      <c r="G20" s="19"/>
      <c r="H20" s="19"/>
      <c r="I20" s="19"/>
      <c r="J20" s="19"/>
    </row>
    <row r="21" spans="1:10" s="8" customFormat="1">
      <c r="A21" s="3"/>
      <c r="B21" s="3" t="s">
        <v>35</v>
      </c>
      <c r="E21" s="11"/>
      <c r="F21" s="12"/>
      <c r="G21" s="19"/>
      <c r="H21" s="19"/>
      <c r="I21" s="19"/>
      <c r="J21" s="19"/>
    </row>
    <row r="22" spans="1:10">
      <c r="G22" s="19"/>
      <c r="H22" s="19"/>
      <c r="I22" s="19"/>
      <c r="J22" s="19"/>
    </row>
    <row r="23" spans="1:10">
      <c r="G23" s="19"/>
      <c r="H23" s="19"/>
      <c r="I23" s="19"/>
      <c r="J23" s="19"/>
    </row>
    <row r="24" spans="1:10">
      <c r="G24" s="19"/>
      <c r="H24" s="19"/>
      <c r="I24" s="19"/>
      <c r="J24" s="19"/>
    </row>
    <row r="25" spans="1:10">
      <c r="G25" s="19"/>
      <c r="H25" s="19"/>
      <c r="I25" s="19"/>
      <c r="J25" s="19"/>
    </row>
    <row r="26" spans="1:10">
      <c r="G26" s="19"/>
      <c r="H26" s="19"/>
      <c r="I26" s="19"/>
      <c r="J26" s="19"/>
    </row>
  </sheetData>
  <mergeCells count="3">
    <mergeCell ref="A1:B1"/>
    <mergeCell ref="C1:J1"/>
    <mergeCell ref="B3:J3"/>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60"/>
  <sheetViews>
    <sheetView showGridLines="0" zoomScale="85" zoomScaleNormal="85" workbookViewId="0">
      <selection activeCell="C20" sqref="C20"/>
    </sheetView>
  </sheetViews>
  <sheetFormatPr defaultColWidth="11.42578125" defaultRowHeight="15"/>
  <cols>
    <col min="1" max="1" width="8.28515625" style="3" bestFit="1" customWidth="1"/>
    <col min="2" max="2" width="11.42578125" style="3"/>
    <col min="3" max="3" width="17.5703125" style="8" customWidth="1"/>
    <col min="4" max="4" width="62.140625" style="8" customWidth="1"/>
    <col min="5" max="5" width="15" style="11" customWidth="1"/>
    <col min="6" max="6" width="11.42578125" style="12"/>
    <col min="7" max="7" width="15.42578125" style="3" customWidth="1"/>
    <col min="8" max="8" width="14.85546875" style="3" customWidth="1"/>
    <col min="9" max="9" width="15.42578125" style="3" customWidth="1"/>
    <col min="10" max="10" width="19" style="3" customWidth="1"/>
    <col min="11" max="11" width="12.7109375" style="3" bestFit="1" customWidth="1"/>
    <col min="12" max="12" width="16.42578125" style="3" bestFit="1" customWidth="1"/>
    <col min="13" max="13" width="16.140625" style="3" customWidth="1"/>
    <col min="14" max="14" width="14.5703125" style="3" customWidth="1"/>
    <col min="15" max="16384" width="11.42578125" style="3"/>
  </cols>
  <sheetData>
    <row r="1" spans="1:14" ht="87" customHeight="1">
      <c r="A1" s="143"/>
      <c r="B1" s="143"/>
      <c r="C1" s="144" t="s">
        <v>0</v>
      </c>
      <c r="D1" s="145"/>
      <c r="E1" s="145"/>
      <c r="F1" s="145"/>
      <c r="G1" s="145"/>
      <c r="H1" s="145"/>
      <c r="I1" s="145"/>
      <c r="J1" s="145"/>
    </row>
    <row r="2" spans="1:14">
      <c r="D2" s="6"/>
      <c r="E2" s="9"/>
      <c r="F2" s="5"/>
    </row>
    <row r="3" spans="1:14" ht="60.75" customHeight="1">
      <c r="A3" s="1" t="s">
        <v>1</v>
      </c>
      <c r="B3" s="146"/>
      <c r="C3" s="146"/>
      <c r="D3" s="146"/>
      <c r="E3" s="146"/>
      <c r="F3" s="146"/>
      <c r="G3" s="146"/>
      <c r="H3" s="146"/>
      <c r="I3" s="146"/>
      <c r="J3" s="146"/>
    </row>
    <row r="5" spans="1:14" ht="60">
      <c r="A5" s="2" t="s">
        <v>3</v>
      </c>
      <c r="B5" s="2" t="s">
        <v>4</v>
      </c>
      <c r="C5" s="7" t="s">
        <v>5</v>
      </c>
      <c r="D5" s="7" t="s">
        <v>6</v>
      </c>
      <c r="E5" s="10" t="s">
        <v>7</v>
      </c>
      <c r="F5" s="2" t="s">
        <v>8</v>
      </c>
      <c r="G5" s="2" t="s">
        <v>9</v>
      </c>
      <c r="H5" s="2" t="s">
        <v>10</v>
      </c>
      <c r="I5" s="2" t="s">
        <v>11</v>
      </c>
      <c r="J5" s="2" t="s">
        <v>12</v>
      </c>
    </row>
    <row r="6" spans="1:14" s="50" customFormat="1">
      <c r="A6" s="4">
        <v>1</v>
      </c>
      <c r="B6" s="52"/>
      <c r="C6" s="51" t="s">
        <v>50</v>
      </c>
      <c r="D6" s="18" t="s">
        <v>51</v>
      </c>
      <c r="E6" s="17" t="s">
        <v>39</v>
      </c>
      <c r="F6" s="4">
        <v>10</v>
      </c>
      <c r="G6" s="55">
        <v>71500</v>
      </c>
      <c r="H6" s="55">
        <f>+G6*19%</f>
        <v>13585</v>
      </c>
      <c r="I6" s="55">
        <f>+G6+H6</f>
        <v>85085</v>
      </c>
      <c r="J6" s="55">
        <f>+I6*F6</f>
        <v>850850</v>
      </c>
      <c r="K6" s="16">
        <f>+G6*6%</f>
        <v>4290</v>
      </c>
      <c r="L6" s="16">
        <f>K6+G6</f>
        <v>75790</v>
      </c>
      <c r="M6" s="16"/>
      <c r="N6" s="16"/>
    </row>
    <row r="7" spans="1:14" s="50" customFormat="1" ht="330">
      <c r="A7" s="4">
        <v>2</v>
      </c>
      <c r="B7" s="52"/>
      <c r="C7" s="51" t="s">
        <v>52</v>
      </c>
      <c r="D7" s="18" t="s">
        <v>53</v>
      </c>
      <c r="E7" s="17" t="s">
        <v>39</v>
      </c>
      <c r="F7" s="4">
        <v>1</v>
      </c>
      <c r="G7" s="55">
        <v>653000</v>
      </c>
      <c r="H7" s="55">
        <f t="shared" ref="H7:H31" si="0">+G7*19%</f>
        <v>124070</v>
      </c>
      <c r="I7" s="55">
        <f>+G7+H7</f>
        <v>777070</v>
      </c>
      <c r="J7" s="55">
        <f t="shared" ref="J7:J19" si="1">+I7*F7</f>
        <v>777070</v>
      </c>
      <c r="K7" s="16">
        <f t="shared" ref="K7:K14" si="2">+G7*6%</f>
        <v>39180</v>
      </c>
      <c r="L7" s="16">
        <f t="shared" ref="L7:L14" si="3">K7+G7</f>
        <v>692180</v>
      </c>
      <c r="M7" s="16"/>
      <c r="N7" s="16"/>
    </row>
    <row r="8" spans="1:14" s="50" customFormat="1" ht="30">
      <c r="A8" s="4">
        <v>3</v>
      </c>
      <c r="B8" s="15"/>
      <c r="C8" s="51" t="s">
        <v>54</v>
      </c>
      <c r="D8" s="18" t="s">
        <v>55</v>
      </c>
      <c r="E8" s="17" t="s">
        <v>39</v>
      </c>
      <c r="F8" s="4">
        <v>1</v>
      </c>
      <c r="G8" s="55">
        <v>231000</v>
      </c>
      <c r="H8" s="55">
        <f t="shared" si="0"/>
        <v>43890</v>
      </c>
      <c r="I8" s="55">
        <f t="shared" ref="I8:I19" si="4">+G8+H8</f>
        <v>274890</v>
      </c>
      <c r="J8" s="55">
        <f t="shared" si="1"/>
        <v>274890</v>
      </c>
      <c r="K8" s="16">
        <f t="shared" si="2"/>
        <v>13860</v>
      </c>
      <c r="L8" s="16">
        <f t="shared" si="3"/>
        <v>244860</v>
      </c>
      <c r="M8" s="16"/>
      <c r="N8" s="16"/>
    </row>
    <row r="9" spans="1:14" s="50" customFormat="1" ht="30">
      <c r="A9" s="4">
        <v>4</v>
      </c>
      <c r="B9" s="15"/>
      <c r="C9" s="45" t="s">
        <v>56</v>
      </c>
      <c r="D9" s="18" t="s">
        <v>57</v>
      </c>
      <c r="E9" s="17" t="s">
        <v>39</v>
      </c>
      <c r="F9" s="4">
        <v>1</v>
      </c>
      <c r="G9" s="55">
        <v>1200000</v>
      </c>
      <c r="H9" s="55">
        <f t="shared" si="0"/>
        <v>228000</v>
      </c>
      <c r="I9" s="55">
        <f t="shared" si="4"/>
        <v>1428000</v>
      </c>
      <c r="J9" s="55">
        <f t="shared" si="1"/>
        <v>1428000</v>
      </c>
      <c r="K9" s="16">
        <f t="shared" si="2"/>
        <v>72000</v>
      </c>
      <c r="L9" s="16">
        <f t="shared" si="3"/>
        <v>1272000</v>
      </c>
      <c r="M9" s="16"/>
      <c r="N9" s="16"/>
    </row>
    <row r="10" spans="1:14" s="50" customFormat="1">
      <c r="A10" s="4">
        <v>5</v>
      </c>
      <c r="B10" s="15"/>
      <c r="C10" s="47" t="s">
        <v>58</v>
      </c>
      <c r="D10" s="18" t="s">
        <v>59</v>
      </c>
      <c r="E10" s="17" t="s">
        <v>39</v>
      </c>
      <c r="F10" s="14">
        <v>5</v>
      </c>
      <c r="G10" s="55">
        <v>248470.2</v>
      </c>
      <c r="H10" s="55">
        <f t="shared" si="0"/>
        <v>47209.338000000003</v>
      </c>
      <c r="I10" s="55">
        <f t="shared" si="4"/>
        <v>295679.538</v>
      </c>
      <c r="J10" s="55">
        <f t="shared" si="1"/>
        <v>1478397.69</v>
      </c>
      <c r="K10" s="16">
        <f t="shared" si="2"/>
        <v>14908.212</v>
      </c>
      <c r="L10" s="16">
        <f t="shared" si="3"/>
        <v>263378.41200000001</v>
      </c>
      <c r="M10" s="16"/>
      <c r="N10" s="16"/>
    </row>
    <row r="11" spans="1:14" s="50" customFormat="1" ht="30">
      <c r="A11" s="4">
        <v>6</v>
      </c>
      <c r="B11" s="15"/>
      <c r="C11" s="47" t="s">
        <v>60</v>
      </c>
      <c r="D11" s="18" t="s">
        <v>61</v>
      </c>
      <c r="E11" s="17" t="s">
        <v>39</v>
      </c>
      <c r="F11" s="14">
        <v>2</v>
      </c>
      <c r="G11" s="55">
        <v>70000</v>
      </c>
      <c r="H11" s="55">
        <f t="shared" si="0"/>
        <v>13300</v>
      </c>
      <c r="I11" s="55">
        <f t="shared" si="4"/>
        <v>83300</v>
      </c>
      <c r="J11" s="55">
        <f t="shared" si="1"/>
        <v>166600</v>
      </c>
      <c r="K11" s="16">
        <f t="shared" si="2"/>
        <v>4200</v>
      </c>
      <c r="L11" s="16">
        <f t="shared" si="3"/>
        <v>74200</v>
      </c>
      <c r="M11" s="16"/>
      <c r="N11" s="16"/>
    </row>
    <row r="12" spans="1:14">
      <c r="A12" s="4">
        <v>7</v>
      </c>
      <c r="B12" s="48"/>
      <c r="C12" s="45" t="s">
        <v>62</v>
      </c>
      <c r="D12" s="18" t="s">
        <v>63</v>
      </c>
      <c r="E12" s="17" t="s">
        <v>39</v>
      </c>
      <c r="F12" s="14">
        <v>5</v>
      </c>
      <c r="G12" s="55">
        <v>251600</v>
      </c>
      <c r="H12" s="55">
        <f t="shared" si="0"/>
        <v>47804</v>
      </c>
      <c r="I12" s="55">
        <f t="shared" si="4"/>
        <v>299404</v>
      </c>
      <c r="J12" s="55">
        <f t="shared" si="1"/>
        <v>1497020</v>
      </c>
      <c r="K12" s="16">
        <f t="shared" si="2"/>
        <v>15096</v>
      </c>
      <c r="L12" s="16">
        <f t="shared" si="3"/>
        <v>266696</v>
      </c>
      <c r="M12" s="16"/>
      <c r="N12" s="16"/>
    </row>
    <row r="13" spans="1:14" ht="30">
      <c r="A13" s="4">
        <v>8</v>
      </c>
      <c r="B13" s="48"/>
      <c r="C13" s="29" t="s">
        <v>64</v>
      </c>
      <c r="D13" s="53" t="s">
        <v>65</v>
      </c>
      <c r="E13" s="17" t="s">
        <v>39</v>
      </c>
      <c r="F13" s="14">
        <v>2</v>
      </c>
      <c r="G13" s="55">
        <v>420000</v>
      </c>
      <c r="H13" s="55">
        <f t="shared" si="0"/>
        <v>79800</v>
      </c>
      <c r="I13" s="55">
        <f t="shared" si="4"/>
        <v>499800</v>
      </c>
      <c r="J13" s="55">
        <f t="shared" si="1"/>
        <v>999600</v>
      </c>
      <c r="K13" s="16">
        <f t="shared" si="2"/>
        <v>25200</v>
      </c>
      <c r="L13" s="16">
        <f t="shared" si="3"/>
        <v>445200</v>
      </c>
      <c r="M13" s="16"/>
      <c r="N13" s="16"/>
    </row>
    <row r="14" spans="1:14" ht="45">
      <c r="A14" s="4">
        <v>9</v>
      </c>
      <c r="B14" s="15"/>
      <c r="C14" s="29" t="s">
        <v>66</v>
      </c>
      <c r="D14" s="3" t="s">
        <v>67</v>
      </c>
      <c r="E14" s="17" t="s">
        <v>39</v>
      </c>
      <c r="F14" s="14">
        <v>1</v>
      </c>
      <c r="G14" s="29">
        <v>711000</v>
      </c>
      <c r="H14" s="55">
        <f t="shared" si="0"/>
        <v>135090</v>
      </c>
      <c r="I14" s="55">
        <f t="shared" si="4"/>
        <v>846090</v>
      </c>
      <c r="J14" s="55">
        <f t="shared" si="1"/>
        <v>846090</v>
      </c>
      <c r="K14" s="16">
        <f t="shared" si="2"/>
        <v>42660</v>
      </c>
      <c r="L14" s="16">
        <f t="shared" si="3"/>
        <v>753660</v>
      </c>
      <c r="M14" s="16"/>
      <c r="N14" s="16"/>
    </row>
    <row r="15" spans="1:14">
      <c r="A15" s="4">
        <v>10</v>
      </c>
      <c r="B15" s="52">
        <v>240475</v>
      </c>
      <c r="C15" s="51" t="s">
        <v>37</v>
      </c>
      <c r="D15" s="18" t="s">
        <v>38</v>
      </c>
      <c r="E15" s="17" t="s">
        <v>39</v>
      </c>
      <c r="F15" s="4">
        <v>2</v>
      </c>
      <c r="G15" s="13">
        <v>223000</v>
      </c>
      <c r="H15" s="55">
        <f>+G15*19%</f>
        <v>42370</v>
      </c>
      <c r="I15" s="55">
        <f t="shared" si="4"/>
        <v>265370</v>
      </c>
      <c r="J15" s="55">
        <f t="shared" si="1"/>
        <v>530740</v>
      </c>
      <c r="K15" s="16">
        <f t="shared" ref="K15:K19" si="5">+G15*6%</f>
        <v>13380</v>
      </c>
      <c r="L15" s="16">
        <f t="shared" ref="L15:L19" si="6">K15+G15</f>
        <v>236380</v>
      </c>
    </row>
    <row r="16" spans="1:14">
      <c r="A16" s="4">
        <v>11</v>
      </c>
      <c r="B16" s="52"/>
      <c r="C16" s="51" t="s">
        <v>40</v>
      </c>
      <c r="D16" s="18" t="s">
        <v>41</v>
      </c>
      <c r="E16" s="17" t="s">
        <v>42</v>
      </c>
      <c r="F16" s="4">
        <v>10</v>
      </c>
      <c r="G16" s="13">
        <v>24000</v>
      </c>
      <c r="H16" s="55">
        <f t="shared" si="0"/>
        <v>4560</v>
      </c>
      <c r="I16" s="55">
        <f t="shared" si="4"/>
        <v>28560</v>
      </c>
      <c r="J16" s="55">
        <f t="shared" si="1"/>
        <v>285600</v>
      </c>
      <c r="K16" s="16">
        <f t="shared" si="5"/>
        <v>1440</v>
      </c>
      <c r="L16" s="16">
        <f t="shared" si="6"/>
        <v>25440</v>
      </c>
    </row>
    <row r="17" spans="1:12" ht="30">
      <c r="A17" s="4">
        <v>12</v>
      </c>
      <c r="B17" s="15">
        <v>27112007</v>
      </c>
      <c r="C17" s="45" t="s">
        <v>43</v>
      </c>
      <c r="D17" s="18" t="s">
        <v>44</v>
      </c>
      <c r="E17" s="17" t="s">
        <v>39</v>
      </c>
      <c r="F17" s="4">
        <v>10</v>
      </c>
      <c r="G17" s="13">
        <v>25000</v>
      </c>
      <c r="H17" s="55">
        <f t="shared" si="0"/>
        <v>4750</v>
      </c>
      <c r="I17" s="55">
        <f t="shared" si="4"/>
        <v>29750</v>
      </c>
      <c r="J17" s="55">
        <f t="shared" si="1"/>
        <v>297500</v>
      </c>
      <c r="K17" s="16">
        <f t="shared" si="5"/>
        <v>1500</v>
      </c>
      <c r="L17" s="16">
        <f t="shared" si="6"/>
        <v>26500</v>
      </c>
    </row>
    <row r="18" spans="1:12">
      <c r="A18" s="4">
        <v>13</v>
      </c>
      <c r="B18" s="15">
        <v>234902</v>
      </c>
      <c r="C18" s="45" t="s">
        <v>45</v>
      </c>
      <c r="D18" s="18" t="s">
        <v>46</v>
      </c>
      <c r="E18" s="17" t="s">
        <v>47</v>
      </c>
      <c r="F18" s="14">
        <v>50</v>
      </c>
      <c r="G18" s="13">
        <v>5000</v>
      </c>
      <c r="H18" s="55">
        <f t="shared" si="0"/>
        <v>950</v>
      </c>
      <c r="I18" s="55">
        <f t="shared" si="4"/>
        <v>5950</v>
      </c>
      <c r="J18" s="55">
        <f t="shared" si="1"/>
        <v>297500</v>
      </c>
      <c r="K18" s="16">
        <f t="shared" si="5"/>
        <v>300</v>
      </c>
      <c r="L18" s="16">
        <f t="shared" si="6"/>
        <v>5300</v>
      </c>
    </row>
    <row r="19" spans="1:12" ht="43.5">
      <c r="A19" s="4">
        <v>14</v>
      </c>
      <c r="B19" s="48">
        <v>258181</v>
      </c>
      <c r="C19" s="47" t="s">
        <v>48</v>
      </c>
      <c r="D19" s="49" t="s">
        <v>49</v>
      </c>
      <c r="E19" s="17" t="s">
        <v>47</v>
      </c>
      <c r="F19" s="14">
        <v>5</v>
      </c>
      <c r="G19" s="13">
        <v>85000</v>
      </c>
      <c r="H19" s="55">
        <f t="shared" si="0"/>
        <v>16150</v>
      </c>
      <c r="I19" s="55">
        <f t="shared" si="4"/>
        <v>101150</v>
      </c>
      <c r="J19" s="55">
        <f t="shared" si="1"/>
        <v>505750</v>
      </c>
      <c r="K19" s="16">
        <f t="shared" si="5"/>
        <v>5100</v>
      </c>
      <c r="L19" s="16">
        <f t="shared" si="6"/>
        <v>90100</v>
      </c>
    </row>
    <row r="20" spans="1:12" ht="240">
      <c r="A20" s="4">
        <v>15</v>
      </c>
      <c r="B20" s="15"/>
      <c r="C20" s="51" t="s">
        <v>68</v>
      </c>
      <c r="D20" s="18" t="s">
        <v>69</v>
      </c>
      <c r="E20" s="17" t="s">
        <v>39</v>
      </c>
      <c r="F20" s="4">
        <v>1</v>
      </c>
      <c r="G20" s="13">
        <v>5100000</v>
      </c>
      <c r="H20" s="55">
        <f t="shared" si="0"/>
        <v>969000</v>
      </c>
      <c r="I20" s="55">
        <f t="shared" ref="I20:I22" si="7">+G20+H20</f>
        <v>6069000</v>
      </c>
      <c r="J20" s="55">
        <f t="shared" ref="J20:J22" si="8">+I20*F20</f>
        <v>6069000</v>
      </c>
      <c r="K20" s="16">
        <f t="shared" ref="K20:K22" si="9">+G20*6%</f>
        <v>306000</v>
      </c>
      <c r="L20" s="16">
        <f t="shared" ref="L20:L22" si="10">K20+G20</f>
        <v>5406000</v>
      </c>
    </row>
    <row r="21" spans="1:12" ht="30">
      <c r="A21" s="4">
        <v>16</v>
      </c>
      <c r="B21" s="15"/>
      <c r="C21" s="51" t="s">
        <v>70</v>
      </c>
      <c r="D21" s="18" t="s">
        <v>71</v>
      </c>
      <c r="E21" s="17" t="s">
        <v>39</v>
      </c>
      <c r="F21" s="4">
        <v>2</v>
      </c>
      <c r="G21" s="13">
        <v>230000</v>
      </c>
      <c r="H21" s="55">
        <f t="shared" si="0"/>
        <v>43700</v>
      </c>
      <c r="I21" s="55">
        <f t="shared" si="7"/>
        <v>273700</v>
      </c>
      <c r="J21" s="55">
        <f t="shared" si="8"/>
        <v>547400</v>
      </c>
      <c r="K21" s="16">
        <f t="shared" si="9"/>
        <v>13800</v>
      </c>
      <c r="L21" s="16">
        <f t="shared" si="10"/>
        <v>243800</v>
      </c>
    </row>
    <row r="22" spans="1:12" ht="255">
      <c r="A22" s="4">
        <v>17</v>
      </c>
      <c r="B22" s="15"/>
      <c r="C22" s="45" t="s">
        <v>72</v>
      </c>
      <c r="D22" s="18" t="s">
        <v>73</v>
      </c>
      <c r="E22" s="17" t="s">
        <v>15</v>
      </c>
      <c r="F22" s="4">
        <v>2</v>
      </c>
      <c r="G22" s="13">
        <v>86000</v>
      </c>
      <c r="H22" s="55">
        <f t="shared" si="0"/>
        <v>16340</v>
      </c>
      <c r="I22" s="55">
        <f t="shared" si="7"/>
        <v>102340</v>
      </c>
      <c r="J22" s="55">
        <f t="shared" si="8"/>
        <v>204680</v>
      </c>
      <c r="K22" s="16">
        <f t="shared" si="9"/>
        <v>5160</v>
      </c>
      <c r="L22" s="16">
        <f t="shared" si="10"/>
        <v>91160</v>
      </c>
    </row>
    <row r="23" spans="1:12" ht="135">
      <c r="A23" s="4">
        <v>18</v>
      </c>
      <c r="B23" s="15"/>
      <c r="C23" s="26" t="s">
        <v>13</v>
      </c>
      <c r="D23" s="18" t="s">
        <v>14</v>
      </c>
      <c r="E23" s="27" t="s">
        <v>15</v>
      </c>
      <c r="F23" s="27">
        <v>1</v>
      </c>
      <c r="G23" s="13">
        <v>5000000</v>
      </c>
      <c r="H23" s="55">
        <f t="shared" si="0"/>
        <v>950000</v>
      </c>
      <c r="I23" s="55">
        <f t="shared" ref="I23:I31" si="11">+G23+H23</f>
        <v>5950000</v>
      </c>
      <c r="J23" s="55">
        <f t="shared" ref="J23:J31" si="12">+I23*F23</f>
        <v>5950000</v>
      </c>
      <c r="K23" s="16">
        <f t="shared" ref="K23:K31" si="13">+G23*6%</f>
        <v>300000</v>
      </c>
      <c r="L23" s="16">
        <f t="shared" ref="L23:L31" si="14">K23+G23</f>
        <v>5300000</v>
      </c>
    </row>
    <row r="24" spans="1:12" ht="45">
      <c r="A24" s="4">
        <v>19</v>
      </c>
      <c r="B24" s="15"/>
      <c r="C24" s="26" t="s">
        <v>16</v>
      </c>
      <c r="D24" s="18" t="s">
        <v>17</v>
      </c>
      <c r="E24" s="17" t="s">
        <v>15</v>
      </c>
      <c r="F24" s="14">
        <v>1</v>
      </c>
      <c r="G24" s="13">
        <v>1200000</v>
      </c>
      <c r="H24" s="55">
        <f t="shared" si="0"/>
        <v>228000</v>
      </c>
      <c r="I24" s="55">
        <f t="shared" si="11"/>
        <v>1428000</v>
      </c>
      <c r="J24" s="55">
        <f t="shared" si="12"/>
        <v>1428000</v>
      </c>
      <c r="K24" s="16">
        <f t="shared" si="13"/>
        <v>72000</v>
      </c>
      <c r="L24" s="16">
        <f t="shared" si="14"/>
        <v>1272000</v>
      </c>
    </row>
    <row r="25" spans="1:12" ht="409.5">
      <c r="A25" s="4">
        <v>20</v>
      </c>
      <c r="B25" s="15"/>
      <c r="C25" s="32" t="s">
        <v>18</v>
      </c>
      <c r="D25" s="28" t="s">
        <v>19</v>
      </c>
      <c r="E25" s="30" t="s">
        <v>15</v>
      </c>
      <c r="F25" s="4">
        <v>2</v>
      </c>
      <c r="G25" s="33">
        <v>113581</v>
      </c>
      <c r="H25" s="55">
        <f t="shared" si="0"/>
        <v>21580.39</v>
      </c>
      <c r="I25" s="55">
        <f t="shared" si="11"/>
        <v>135161.39000000001</v>
      </c>
      <c r="J25" s="55">
        <f t="shared" si="12"/>
        <v>270322.78000000003</v>
      </c>
      <c r="K25" s="16">
        <f t="shared" si="13"/>
        <v>6814.86</v>
      </c>
      <c r="L25" s="16">
        <f t="shared" si="14"/>
        <v>120395.86</v>
      </c>
    </row>
    <row r="26" spans="1:12" ht="210">
      <c r="A26" s="4">
        <v>21</v>
      </c>
      <c r="B26" s="15"/>
      <c r="C26" s="32" t="s">
        <v>20</v>
      </c>
      <c r="D26" s="29" t="s">
        <v>21</v>
      </c>
      <c r="E26" s="30" t="s">
        <v>15</v>
      </c>
      <c r="F26" s="4">
        <v>1</v>
      </c>
      <c r="G26" s="33">
        <v>608900</v>
      </c>
      <c r="H26" s="55">
        <f t="shared" si="0"/>
        <v>115691</v>
      </c>
      <c r="I26" s="55">
        <f t="shared" si="11"/>
        <v>724591</v>
      </c>
      <c r="J26" s="55">
        <f t="shared" si="12"/>
        <v>724591</v>
      </c>
      <c r="K26" s="16">
        <f t="shared" si="13"/>
        <v>36534</v>
      </c>
      <c r="L26" s="16">
        <f t="shared" si="14"/>
        <v>645434</v>
      </c>
    </row>
    <row r="27" spans="1:12" ht="142.5">
      <c r="A27" s="4">
        <v>22</v>
      </c>
      <c r="B27" s="15"/>
      <c r="C27" s="35" t="s">
        <v>22</v>
      </c>
      <c r="D27" s="35" t="s">
        <v>23</v>
      </c>
      <c r="E27" s="36" t="s">
        <v>15</v>
      </c>
      <c r="F27" s="37">
        <v>1</v>
      </c>
      <c r="G27" s="38">
        <v>139900</v>
      </c>
      <c r="H27" s="55">
        <f t="shared" si="0"/>
        <v>26581</v>
      </c>
      <c r="I27" s="55">
        <f t="shared" si="11"/>
        <v>166481</v>
      </c>
      <c r="J27" s="55">
        <f t="shared" si="12"/>
        <v>166481</v>
      </c>
      <c r="K27" s="16">
        <f t="shared" si="13"/>
        <v>8394</v>
      </c>
      <c r="L27" s="16">
        <f t="shared" si="14"/>
        <v>148294</v>
      </c>
    </row>
    <row r="28" spans="1:12" ht="409.5">
      <c r="A28" s="4">
        <v>23</v>
      </c>
      <c r="B28" s="15"/>
      <c r="C28" s="32" t="s">
        <v>24</v>
      </c>
      <c r="D28" s="40" t="s">
        <v>25</v>
      </c>
      <c r="E28" s="30" t="s">
        <v>15</v>
      </c>
      <c r="F28" s="4">
        <v>15</v>
      </c>
      <c r="G28" s="33">
        <v>29759</v>
      </c>
      <c r="H28" s="55">
        <f t="shared" si="0"/>
        <v>5654.21</v>
      </c>
      <c r="I28" s="55">
        <f t="shared" si="11"/>
        <v>35413.21</v>
      </c>
      <c r="J28" s="55">
        <f t="shared" si="12"/>
        <v>531198.15</v>
      </c>
      <c r="K28" s="16">
        <f t="shared" si="13"/>
        <v>1785.54</v>
      </c>
      <c r="L28" s="16">
        <f t="shared" si="14"/>
        <v>31544.54</v>
      </c>
    </row>
    <row r="29" spans="1:12" ht="409.5">
      <c r="A29" s="4">
        <v>24</v>
      </c>
      <c r="B29" s="15"/>
      <c r="C29" s="32" t="s">
        <v>26</v>
      </c>
      <c r="D29" s="31" t="s">
        <v>27</v>
      </c>
      <c r="E29" s="30" t="s">
        <v>15</v>
      </c>
      <c r="F29" s="4">
        <v>5</v>
      </c>
      <c r="G29" s="33">
        <v>238217</v>
      </c>
      <c r="H29" s="55">
        <f t="shared" si="0"/>
        <v>45261.23</v>
      </c>
      <c r="I29" s="55">
        <f t="shared" si="11"/>
        <v>283478.23</v>
      </c>
      <c r="J29" s="55">
        <f t="shared" si="12"/>
        <v>1417391.15</v>
      </c>
      <c r="K29" s="16">
        <f t="shared" si="13"/>
        <v>14293.019999999999</v>
      </c>
      <c r="L29" s="16">
        <f t="shared" si="14"/>
        <v>252510.02</v>
      </c>
    </row>
    <row r="30" spans="1:12" ht="60">
      <c r="A30" s="4">
        <v>25</v>
      </c>
      <c r="B30" s="15"/>
      <c r="C30" s="32" t="s">
        <v>28</v>
      </c>
      <c r="D30" s="31" t="s">
        <v>29</v>
      </c>
      <c r="E30" s="30" t="s">
        <v>15</v>
      </c>
      <c r="F30" s="4">
        <v>15</v>
      </c>
      <c r="G30" s="33">
        <v>23800</v>
      </c>
      <c r="H30" s="55">
        <f t="shared" si="0"/>
        <v>4522</v>
      </c>
      <c r="I30" s="55">
        <f t="shared" si="11"/>
        <v>28322</v>
      </c>
      <c r="J30" s="55">
        <f t="shared" si="12"/>
        <v>424830</v>
      </c>
      <c r="K30" s="16">
        <f t="shared" si="13"/>
        <v>1428</v>
      </c>
      <c r="L30" s="16">
        <f t="shared" si="14"/>
        <v>25228</v>
      </c>
    </row>
    <row r="31" spans="1:12" ht="90">
      <c r="A31" s="4">
        <v>26</v>
      </c>
      <c r="B31" s="15"/>
      <c r="C31" s="18" t="s">
        <v>30</v>
      </c>
      <c r="D31" s="31" t="s">
        <v>31</v>
      </c>
      <c r="E31" s="30" t="s">
        <v>15</v>
      </c>
      <c r="F31" s="4">
        <v>15</v>
      </c>
      <c r="G31" s="39">
        <v>41999</v>
      </c>
      <c r="H31" s="55">
        <f t="shared" si="0"/>
        <v>7979.81</v>
      </c>
      <c r="I31" s="55">
        <f t="shared" si="11"/>
        <v>49978.81</v>
      </c>
      <c r="J31" s="55">
        <f t="shared" si="12"/>
        <v>749682.14999999991</v>
      </c>
      <c r="K31" s="16">
        <f t="shared" si="13"/>
        <v>2519.94</v>
      </c>
      <c r="L31" s="16">
        <f t="shared" si="14"/>
        <v>44518.94</v>
      </c>
    </row>
    <row r="32" spans="1:12">
      <c r="A32" s="4"/>
      <c r="B32" s="15"/>
      <c r="C32" s="45"/>
      <c r="D32" s="18"/>
      <c r="E32" s="46"/>
      <c r="F32" s="14"/>
      <c r="G32" s="13"/>
      <c r="H32" s="13"/>
      <c r="I32" s="13"/>
      <c r="J32" s="13"/>
      <c r="K32" s="16"/>
      <c r="L32" s="16"/>
    </row>
    <row r="33" spans="1:12">
      <c r="A33" s="4"/>
      <c r="B33" s="15"/>
      <c r="C33" s="45"/>
      <c r="D33" s="18"/>
      <c r="E33" s="46"/>
      <c r="F33" s="14"/>
      <c r="G33" s="13"/>
      <c r="H33" s="13"/>
      <c r="I33" s="13"/>
      <c r="J33" s="13"/>
      <c r="K33" s="16"/>
      <c r="L33" s="16"/>
    </row>
    <row r="34" spans="1:12">
      <c r="A34" s="4"/>
      <c r="B34" s="15"/>
      <c r="C34" s="45"/>
      <c r="D34" s="18"/>
      <c r="E34" s="46"/>
      <c r="F34" s="14"/>
      <c r="G34" s="13"/>
      <c r="H34" s="13"/>
      <c r="I34" s="13"/>
      <c r="J34" s="13"/>
      <c r="K34" s="16"/>
      <c r="L34" s="16"/>
    </row>
    <row r="35" spans="1:12">
      <c r="A35" s="4"/>
      <c r="B35" s="15"/>
      <c r="C35" s="45"/>
      <c r="D35" s="18"/>
      <c r="E35" s="46"/>
      <c r="F35" s="14"/>
      <c r="G35" s="13"/>
      <c r="H35" s="13"/>
      <c r="I35" s="13"/>
      <c r="J35" s="13"/>
      <c r="K35" s="16"/>
      <c r="L35" s="16"/>
    </row>
    <row r="36" spans="1:12">
      <c r="A36" s="4"/>
      <c r="B36" s="15"/>
      <c r="C36" s="45"/>
      <c r="D36" s="18"/>
      <c r="E36" s="46"/>
      <c r="F36" s="14"/>
      <c r="G36" s="13"/>
      <c r="H36" s="13"/>
      <c r="I36" s="13"/>
      <c r="J36" s="13"/>
      <c r="K36" s="16"/>
      <c r="L36" s="16"/>
    </row>
    <row r="37" spans="1:12">
      <c r="A37" s="4"/>
      <c r="B37" s="15"/>
      <c r="C37" s="45"/>
      <c r="D37" s="18"/>
      <c r="E37" s="46"/>
      <c r="F37" s="14"/>
      <c r="G37" s="13"/>
      <c r="H37" s="13"/>
      <c r="I37" s="13"/>
      <c r="J37" s="13"/>
      <c r="K37" s="16"/>
      <c r="L37" s="16"/>
    </row>
    <row r="38" spans="1:12">
      <c r="A38" s="4"/>
      <c r="B38" s="15"/>
      <c r="C38" s="45"/>
      <c r="D38" s="18"/>
      <c r="E38" s="46"/>
      <c r="F38" s="14"/>
      <c r="G38" s="13"/>
      <c r="H38" s="13"/>
      <c r="I38" s="13"/>
      <c r="J38" s="13"/>
      <c r="K38" s="16"/>
      <c r="L38" s="16"/>
    </row>
    <row r="39" spans="1:12">
      <c r="A39" s="4"/>
      <c r="B39" s="15"/>
      <c r="C39" s="45"/>
      <c r="D39" s="18"/>
      <c r="E39" s="46"/>
      <c r="F39" s="14"/>
      <c r="G39" s="13"/>
      <c r="H39" s="13"/>
      <c r="I39" s="13"/>
      <c r="J39" s="13"/>
      <c r="K39" s="16"/>
      <c r="L39" s="16"/>
    </row>
    <row r="40" spans="1:12">
      <c r="A40" s="4"/>
      <c r="B40" s="15"/>
      <c r="C40" s="45"/>
      <c r="D40" s="18"/>
      <c r="E40" s="46"/>
      <c r="F40" s="14"/>
      <c r="G40" s="13"/>
      <c r="H40" s="13"/>
      <c r="I40" s="13"/>
      <c r="J40" s="13"/>
      <c r="K40" s="16"/>
      <c r="L40" s="16"/>
    </row>
    <row r="41" spans="1:12">
      <c r="A41" s="4"/>
      <c r="B41" s="15"/>
      <c r="C41" s="45"/>
      <c r="D41" s="18"/>
      <c r="E41" s="46"/>
      <c r="F41" s="14"/>
      <c r="G41" s="13"/>
      <c r="H41" s="13"/>
      <c r="I41" s="13"/>
      <c r="J41" s="13"/>
      <c r="K41" s="16"/>
      <c r="L41" s="16"/>
    </row>
    <row r="42" spans="1:12">
      <c r="A42" s="4"/>
      <c r="B42" s="15"/>
      <c r="C42" s="45"/>
      <c r="D42" s="18"/>
      <c r="E42" s="46"/>
      <c r="F42" s="14"/>
      <c r="G42" s="13"/>
      <c r="H42" s="13"/>
      <c r="I42" s="13"/>
      <c r="J42" s="13"/>
      <c r="K42" s="16"/>
      <c r="L42" s="16"/>
    </row>
    <row r="43" spans="1:12">
      <c r="A43" s="4"/>
      <c r="B43" s="15"/>
      <c r="C43" s="45"/>
      <c r="D43" s="18"/>
      <c r="E43" s="46"/>
      <c r="F43" s="14"/>
      <c r="G43" s="13"/>
      <c r="H43" s="13"/>
      <c r="I43" s="13"/>
      <c r="J43" s="13"/>
      <c r="K43" s="16"/>
      <c r="L43" s="16"/>
    </row>
    <row r="44" spans="1:12">
      <c r="A44" s="4"/>
      <c r="B44" s="15"/>
      <c r="C44" s="45"/>
      <c r="D44" s="18"/>
      <c r="E44" s="46"/>
      <c r="F44" s="14"/>
      <c r="G44" s="13"/>
      <c r="H44" s="13"/>
      <c r="I44" s="13"/>
      <c r="J44" s="13"/>
      <c r="K44" s="16"/>
      <c r="L44" s="16"/>
    </row>
    <row r="45" spans="1:12">
      <c r="A45" s="4"/>
      <c r="B45" s="15"/>
      <c r="C45" s="45"/>
      <c r="D45" s="18"/>
      <c r="E45" s="46"/>
      <c r="F45" s="14"/>
      <c r="G45" s="13"/>
      <c r="H45" s="13"/>
      <c r="I45" s="13"/>
      <c r="J45" s="13"/>
      <c r="K45" s="16"/>
      <c r="L45" s="16"/>
    </row>
    <row r="46" spans="1:12">
      <c r="A46" s="4"/>
      <c r="B46" s="15"/>
      <c r="C46" s="45"/>
      <c r="D46" s="18"/>
      <c r="E46" s="46"/>
      <c r="F46" s="14"/>
      <c r="G46" s="13"/>
      <c r="H46" s="13"/>
      <c r="I46" s="13"/>
      <c r="J46" s="13"/>
      <c r="K46" s="16"/>
      <c r="L46" s="16"/>
    </row>
    <row r="47" spans="1:12">
      <c r="A47" s="4"/>
      <c r="B47" s="15"/>
      <c r="C47" s="45"/>
      <c r="D47" s="18"/>
      <c r="E47" s="46"/>
      <c r="F47" s="14"/>
      <c r="G47" s="13"/>
      <c r="H47" s="13"/>
      <c r="I47" s="13"/>
      <c r="J47" s="13"/>
      <c r="K47" s="16"/>
      <c r="L47" s="16"/>
    </row>
    <row r="48" spans="1:12">
      <c r="A48" s="4"/>
      <c r="B48" s="15"/>
      <c r="C48" s="45"/>
      <c r="D48" s="18"/>
      <c r="E48" s="17"/>
      <c r="F48" s="14"/>
      <c r="G48" s="13"/>
      <c r="H48" s="13"/>
      <c r="I48" s="13"/>
      <c r="J48" s="13"/>
      <c r="K48" s="16"/>
      <c r="L48" s="16"/>
    </row>
    <row r="49" spans="1:14">
      <c r="G49" s="19"/>
      <c r="H49" s="19"/>
      <c r="I49" s="19"/>
      <c r="J49" s="19"/>
    </row>
    <row r="50" spans="1:14">
      <c r="G50" s="19"/>
      <c r="H50" s="19"/>
      <c r="I50" s="19"/>
      <c r="J50" s="57">
        <f>SUM(J6:J49)</f>
        <v>28719183.919999994</v>
      </c>
      <c r="L50" s="61">
        <f>SUM(L6:L49)</f>
        <v>18052569.772</v>
      </c>
      <c r="M50" s="61"/>
      <c r="N50" s="61"/>
    </row>
    <row r="51" spans="1:14">
      <c r="G51" s="19"/>
      <c r="H51" s="19"/>
      <c r="I51" s="19"/>
      <c r="J51" s="19"/>
    </row>
    <row r="52" spans="1:14" ht="45">
      <c r="B52" s="3" t="s">
        <v>32</v>
      </c>
      <c r="G52" s="19"/>
      <c r="H52" s="19"/>
      <c r="I52" s="19"/>
      <c r="J52" s="19"/>
    </row>
    <row r="53" spans="1:14">
      <c r="G53" s="19"/>
      <c r="H53" s="19"/>
      <c r="I53" s="19"/>
      <c r="J53" s="19"/>
    </row>
    <row r="54" spans="1:14" s="8" customFormat="1">
      <c r="A54" s="3"/>
      <c r="B54" s="3" t="s">
        <v>33</v>
      </c>
      <c r="D54" s="54" t="s">
        <v>74</v>
      </c>
      <c r="E54" s="11"/>
      <c r="F54" s="12"/>
      <c r="G54" s="19"/>
      <c r="H54" s="19"/>
      <c r="I54" s="19"/>
      <c r="J54" s="19"/>
    </row>
    <row r="55" spans="1:14" s="8" customFormat="1">
      <c r="A55" s="3"/>
      <c r="B55" s="3" t="s">
        <v>35</v>
      </c>
      <c r="D55" s="54" t="s">
        <v>75</v>
      </c>
      <c r="E55" s="11"/>
      <c r="F55" s="12"/>
      <c r="G55" s="19"/>
      <c r="H55" s="19"/>
      <c r="I55" s="19"/>
      <c r="J55" s="19"/>
    </row>
    <row r="56" spans="1:14">
      <c r="G56" s="19"/>
      <c r="H56" s="19"/>
      <c r="I56" s="19"/>
      <c r="J56" s="19"/>
    </row>
    <row r="57" spans="1:14">
      <c r="G57" s="19"/>
      <c r="H57" s="19"/>
      <c r="I57" s="19"/>
      <c r="J57" s="19"/>
    </row>
    <row r="58" spans="1:14">
      <c r="G58" s="19"/>
      <c r="H58" s="19"/>
      <c r="I58" s="19"/>
      <c r="J58" s="19"/>
    </row>
    <row r="59" spans="1:14">
      <c r="G59" s="19"/>
      <c r="H59" s="19"/>
      <c r="I59" s="19"/>
      <c r="J59" s="19"/>
    </row>
    <row r="60" spans="1:14">
      <c r="G60" s="19"/>
      <c r="H60" s="19"/>
      <c r="I60" s="19"/>
      <c r="J60" s="19"/>
    </row>
  </sheetData>
  <mergeCells count="3">
    <mergeCell ref="A1:B1"/>
    <mergeCell ref="C1:J1"/>
    <mergeCell ref="B3:J3"/>
  </mergeCells>
  <pageMargins left="0.7" right="0.7" top="0.75" bottom="0.75" header="0.3" footer="0.3"/>
  <pageSetup orientation="portrait"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6"/>
  <sheetViews>
    <sheetView showGridLines="0" topLeftCell="A5" zoomScale="85" zoomScaleNormal="85" workbookViewId="0">
      <pane ySplit="1" topLeftCell="A8" activePane="bottomLeft" state="frozen"/>
      <selection pane="bottomLeft" activeCell="C6" sqref="C6:G8"/>
      <selection activeCell="A5" sqref="A5"/>
    </sheetView>
  </sheetViews>
  <sheetFormatPr defaultColWidth="11.42578125" defaultRowHeight="15"/>
  <cols>
    <col min="1" max="1" width="8.28515625" style="3" bestFit="1" customWidth="1"/>
    <col min="2" max="2" width="11.42578125" style="3"/>
    <col min="3" max="3" width="26.42578125" style="8" customWidth="1"/>
    <col min="4" max="4" width="62.140625" style="8" customWidth="1"/>
    <col min="5" max="5" width="15" style="11" customWidth="1"/>
    <col min="6" max="6" width="11.42578125" style="12"/>
    <col min="7" max="7" width="14.28515625" style="3" bestFit="1" customWidth="1"/>
    <col min="8" max="8" width="12.7109375" style="3" bestFit="1" customWidth="1"/>
    <col min="9" max="10" width="14.28515625" style="3" bestFit="1" customWidth="1"/>
    <col min="11" max="11" width="16.42578125" style="3" bestFit="1" customWidth="1"/>
    <col min="12" max="16384" width="11.42578125" style="3"/>
  </cols>
  <sheetData>
    <row r="1" spans="1:11" ht="87" customHeight="1">
      <c r="A1" s="143"/>
      <c r="B1" s="143"/>
      <c r="C1" s="144" t="s">
        <v>0</v>
      </c>
      <c r="D1" s="145"/>
      <c r="E1" s="145"/>
      <c r="F1" s="145"/>
      <c r="G1" s="145"/>
      <c r="H1" s="145"/>
      <c r="I1" s="145"/>
      <c r="J1" s="145"/>
    </row>
    <row r="2" spans="1:11">
      <c r="D2" s="6"/>
      <c r="E2" s="9"/>
      <c r="F2" s="5"/>
    </row>
    <row r="3" spans="1:11" ht="60.75" customHeight="1">
      <c r="A3" s="1" t="s">
        <v>1</v>
      </c>
      <c r="B3" s="146"/>
      <c r="C3" s="146"/>
      <c r="D3" s="146"/>
      <c r="E3" s="146"/>
      <c r="F3" s="146"/>
      <c r="G3" s="146"/>
      <c r="H3" s="146"/>
      <c r="I3" s="146"/>
      <c r="J3" s="146"/>
    </row>
    <row r="5" spans="1:11" ht="60">
      <c r="A5" s="2" t="s">
        <v>3</v>
      </c>
      <c r="B5" s="2" t="s">
        <v>4</v>
      </c>
      <c r="C5" s="7" t="s">
        <v>5</v>
      </c>
      <c r="D5" s="7" t="s">
        <v>6</v>
      </c>
      <c r="E5" s="10" t="s">
        <v>7</v>
      </c>
      <c r="F5" s="2" t="s">
        <v>8</v>
      </c>
      <c r="G5" s="2" t="s">
        <v>9</v>
      </c>
      <c r="H5" s="2" t="s">
        <v>10</v>
      </c>
      <c r="I5" s="2" t="s">
        <v>11</v>
      </c>
      <c r="J5" s="2" t="s">
        <v>12</v>
      </c>
    </row>
    <row r="6" spans="1:11" s="50" customFormat="1" ht="195">
      <c r="A6" s="4">
        <v>1</v>
      </c>
      <c r="B6" s="52"/>
      <c r="C6" s="51" t="s">
        <v>76</v>
      </c>
      <c r="D6" s="18" t="s">
        <v>77</v>
      </c>
      <c r="E6" s="17" t="s">
        <v>39</v>
      </c>
      <c r="F6" s="4">
        <v>1</v>
      </c>
      <c r="G6" s="13">
        <v>5100000</v>
      </c>
      <c r="H6" s="13">
        <f>+G6*19%</f>
        <v>969000</v>
      </c>
      <c r="I6" s="13">
        <f>+G6+H6</f>
        <v>6069000</v>
      </c>
      <c r="J6" s="13">
        <f>+I6*F6</f>
        <v>6069000</v>
      </c>
      <c r="K6" s="16"/>
    </row>
    <row r="7" spans="1:11" s="50" customFormat="1" ht="30">
      <c r="A7" s="4">
        <v>3</v>
      </c>
      <c r="B7" s="52"/>
      <c r="C7" s="51" t="s">
        <v>70</v>
      </c>
      <c r="D7" s="18" t="s">
        <v>71</v>
      </c>
      <c r="E7" s="17" t="s">
        <v>39</v>
      </c>
      <c r="F7" s="4">
        <v>2</v>
      </c>
      <c r="G7" s="13">
        <v>230000</v>
      </c>
      <c r="H7" s="13">
        <f t="shared" ref="H7:H14" si="0">+G7*19%</f>
        <v>43700</v>
      </c>
      <c r="I7" s="13">
        <f t="shared" ref="I7:I14" si="1">+G7+H7</f>
        <v>273700</v>
      </c>
      <c r="J7" s="13">
        <f t="shared" ref="J7:J14" si="2">+I7*F7</f>
        <v>547400</v>
      </c>
      <c r="K7" s="16"/>
    </row>
    <row r="8" spans="1:11" s="50" customFormat="1" ht="255">
      <c r="A8" s="4">
        <v>4</v>
      </c>
      <c r="B8" s="15"/>
      <c r="C8" s="45" t="s">
        <v>72</v>
      </c>
      <c r="D8" s="18" t="s">
        <v>73</v>
      </c>
      <c r="E8" s="17" t="s">
        <v>15</v>
      </c>
      <c r="F8" s="4">
        <v>2</v>
      </c>
      <c r="G8" s="13">
        <v>86000</v>
      </c>
      <c r="H8" s="13">
        <f t="shared" si="0"/>
        <v>16340</v>
      </c>
      <c r="I8" s="13">
        <f t="shared" si="1"/>
        <v>102340</v>
      </c>
      <c r="J8" s="13">
        <f t="shared" si="2"/>
        <v>204680</v>
      </c>
      <c r="K8" s="16"/>
    </row>
    <row r="9" spans="1:11">
      <c r="A9" s="4">
        <v>5</v>
      </c>
      <c r="B9" s="15"/>
      <c r="C9" s="45"/>
      <c r="D9" s="18"/>
      <c r="E9" s="17"/>
      <c r="F9" s="14"/>
      <c r="G9" s="13"/>
      <c r="H9" s="13">
        <f t="shared" si="0"/>
        <v>0</v>
      </c>
      <c r="I9" s="13">
        <f t="shared" si="1"/>
        <v>0</v>
      </c>
      <c r="J9" s="13">
        <f t="shared" si="2"/>
        <v>0</v>
      </c>
      <c r="K9" s="16"/>
    </row>
    <row r="10" spans="1:11">
      <c r="A10" s="4">
        <v>6</v>
      </c>
      <c r="B10" s="48"/>
      <c r="C10" s="47"/>
      <c r="D10" s="49"/>
      <c r="E10" s="17"/>
      <c r="F10" s="14"/>
      <c r="G10" s="13"/>
      <c r="H10" s="13">
        <f t="shared" si="0"/>
        <v>0</v>
      </c>
      <c r="I10" s="13">
        <f t="shared" si="1"/>
        <v>0</v>
      </c>
      <c r="J10" s="13">
        <f t="shared" si="2"/>
        <v>0</v>
      </c>
      <c r="K10" s="16"/>
    </row>
    <row r="11" spans="1:11">
      <c r="A11" s="4">
        <v>7</v>
      </c>
      <c r="B11" s="48"/>
      <c r="C11" s="47"/>
      <c r="D11" s="18"/>
      <c r="E11" s="17"/>
      <c r="F11" s="14"/>
      <c r="G11" s="13">
        <v>0</v>
      </c>
      <c r="H11" s="13">
        <f t="shared" si="0"/>
        <v>0</v>
      </c>
      <c r="I11" s="13">
        <f t="shared" si="1"/>
        <v>0</v>
      </c>
      <c r="J11" s="13">
        <f t="shared" si="2"/>
        <v>0</v>
      </c>
      <c r="K11" s="16"/>
    </row>
    <row r="12" spans="1:11">
      <c r="A12" s="4">
        <v>8</v>
      </c>
      <c r="B12" s="15"/>
      <c r="C12" s="45"/>
      <c r="D12" s="18"/>
      <c r="E12" s="46"/>
      <c r="F12" s="14"/>
      <c r="G12" s="13">
        <v>0</v>
      </c>
      <c r="H12" s="13">
        <f t="shared" si="0"/>
        <v>0</v>
      </c>
      <c r="I12" s="13">
        <f t="shared" si="1"/>
        <v>0</v>
      </c>
      <c r="J12" s="13">
        <f t="shared" si="2"/>
        <v>0</v>
      </c>
      <c r="K12" s="16"/>
    </row>
    <row r="13" spans="1:11">
      <c r="A13" s="4">
        <v>9</v>
      </c>
      <c r="B13" s="15"/>
      <c r="C13" s="45"/>
      <c r="D13" s="18"/>
      <c r="E13" s="46"/>
      <c r="F13" s="14"/>
      <c r="G13" s="13">
        <v>0</v>
      </c>
      <c r="H13" s="13">
        <f t="shared" si="0"/>
        <v>0</v>
      </c>
      <c r="I13" s="13">
        <f t="shared" si="1"/>
        <v>0</v>
      </c>
      <c r="J13" s="13">
        <f t="shared" si="2"/>
        <v>0</v>
      </c>
      <c r="K13" s="16"/>
    </row>
    <row r="14" spans="1:11">
      <c r="A14" s="4">
        <v>10</v>
      </c>
      <c r="B14" s="15"/>
      <c r="C14" s="45"/>
      <c r="D14" s="18"/>
      <c r="E14" s="17"/>
      <c r="F14" s="14"/>
      <c r="G14" s="13">
        <v>0</v>
      </c>
      <c r="H14" s="13">
        <f t="shared" si="0"/>
        <v>0</v>
      </c>
      <c r="I14" s="13">
        <f t="shared" si="1"/>
        <v>0</v>
      </c>
      <c r="J14" s="13">
        <f t="shared" si="2"/>
        <v>0</v>
      </c>
      <c r="K14" s="16"/>
    </row>
    <row r="15" spans="1:11">
      <c r="G15" s="19"/>
      <c r="H15" s="19"/>
      <c r="I15" s="19"/>
      <c r="J15" s="19"/>
    </row>
    <row r="16" spans="1:11">
      <c r="G16" s="19"/>
      <c r="H16" s="19"/>
      <c r="I16" s="19"/>
      <c r="J16" s="19"/>
    </row>
    <row r="17" spans="1:10">
      <c r="G17" s="19"/>
      <c r="H17" s="19"/>
      <c r="I17" s="19"/>
      <c r="J17" s="57">
        <f>SUM(J6:J16)</f>
        <v>6821080</v>
      </c>
    </row>
    <row r="18" spans="1:10" ht="45">
      <c r="B18" s="3" t="s">
        <v>32</v>
      </c>
      <c r="G18" s="19"/>
      <c r="H18" s="19"/>
      <c r="I18" s="19"/>
      <c r="J18" s="19"/>
    </row>
    <row r="19" spans="1:10">
      <c r="G19" s="19"/>
      <c r="H19" s="19"/>
      <c r="I19" s="19"/>
      <c r="J19" s="19"/>
    </row>
    <row r="20" spans="1:10" s="8" customFormat="1">
      <c r="A20" s="3"/>
      <c r="B20" s="3" t="s">
        <v>33</v>
      </c>
      <c r="E20" s="11"/>
      <c r="F20" s="12"/>
      <c r="G20" s="19"/>
      <c r="H20" s="19"/>
      <c r="I20" s="19"/>
      <c r="J20" s="19"/>
    </row>
    <row r="21" spans="1:10" s="8" customFormat="1">
      <c r="A21" s="3"/>
      <c r="B21" s="3" t="s">
        <v>35</v>
      </c>
      <c r="E21" s="11"/>
      <c r="F21" s="12"/>
      <c r="G21" s="19"/>
      <c r="H21" s="19"/>
      <c r="I21" s="19"/>
      <c r="J21" s="19"/>
    </row>
    <row r="22" spans="1:10">
      <c r="G22" s="19"/>
      <c r="H22" s="19"/>
      <c r="I22" s="19"/>
      <c r="J22" s="19"/>
    </row>
    <row r="23" spans="1:10">
      <c r="G23" s="19"/>
      <c r="H23" s="19"/>
      <c r="I23" s="19"/>
      <c r="J23" s="19"/>
    </row>
    <row r="24" spans="1:10">
      <c r="G24" s="19"/>
      <c r="H24" s="19"/>
      <c r="I24" s="19"/>
      <c r="J24" s="19"/>
    </row>
    <row r="25" spans="1:10">
      <c r="G25" s="19"/>
      <c r="H25" s="19"/>
      <c r="I25" s="19"/>
      <c r="J25" s="19"/>
    </row>
    <row r="26" spans="1:10">
      <c r="G26" s="19"/>
      <c r="H26" s="19"/>
      <c r="I26" s="19"/>
      <c r="J26" s="19"/>
    </row>
  </sheetData>
  <mergeCells count="3">
    <mergeCell ref="A1:B1"/>
    <mergeCell ref="C1:J1"/>
    <mergeCell ref="B3:J3"/>
  </mergeCells>
  <pageMargins left="0.7" right="0.7" top="0.75" bottom="0.75" header="0.3" footer="0.3"/>
  <pageSetup orientation="portrait"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6:E14"/>
  <sheetViews>
    <sheetView workbookViewId="0">
      <selection activeCell="E7" sqref="E7"/>
    </sheetView>
  </sheetViews>
  <sheetFormatPr defaultColWidth="11.42578125" defaultRowHeight="15"/>
  <cols>
    <col min="4" max="4" width="17" customWidth="1"/>
    <col min="5" max="5" width="18.7109375" customWidth="1"/>
  </cols>
  <sheetData>
    <row r="6" spans="2:5">
      <c r="E6" s="60">
        <v>0.06</v>
      </c>
    </row>
    <row r="7" spans="2:5">
      <c r="C7" s="56" t="s">
        <v>78</v>
      </c>
      <c r="D7" s="58">
        <v>6821080</v>
      </c>
    </row>
    <row r="8" spans="2:5">
      <c r="C8" s="56" t="s">
        <v>79</v>
      </c>
      <c r="D8" s="58">
        <v>8318517.6899999995</v>
      </c>
      <c r="E8" s="58">
        <v>8549911.9019999988</v>
      </c>
    </row>
    <row r="9" spans="2:5">
      <c r="C9" s="56" t="s">
        <v>80</v>
      </c>
      <c r="D9" s="58">
        <v>1611000</v>
      </c>
    </row>
    <row r="10" spans="2:5">
      <c r="C10" s="56" t="s">
        <v>81</v>
      </c>
      <c r="D10" s="58">
        <v>11662496.230000002</v>
      </c>
    </row>
    <row r="12" spans="2:5">
      <c r="D12" s="59">
        <f>SUM(D7:D11)</f>
        <v>28413093.920000002</v>
      </c>
    </row>
    <row r="13" spans="2:5">
      <c r="B13" s="60">
        <v>0.06</v>
      </c>
      <c r="C13">
        <f>+D12*6%</f>
        <v>1704785.6352000001</v>
      </c>
      <c r="D13" s="58">
        <f>+D12+C13</f>
        <v>30117879.555200003</v>
      </c>
    </row>
    <row r="14" spans="2:5">
      <c r="B14" s="60">
        <v>0.1</v>
      </c>
      <c r="C14">
        <f>+D12*10%</f>
        <v>2841309.3920000005</v>
      </c>
      <c r="D14" s="58">
        <f>+C14+D12</f>
        <v>31254403.312000003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9B1BF-8D26-41EE-A8CF-368163F11D17}">
  <dimension ref="A1:AL73"/>
  <sheetViews>
    <sheetView tabSelected="1" topLeftCell="A10" zoomScale="80" zoomScaleNormal="80" workbookViewId="0">
      <selection activeCell="C10" sqref="C10"/>
    </sheetView>
  </sheetViews>
  <sheetFormatPr defaultColWidth="11.42578125" defaultRowHeight="12.75"/>
  <cols>
    <col min="1" max="1" width="4.42578125" style="83" customWidth="1"/>
    <col min="2" max="2" width="13.42578125" style="83" customWidth="1"/>
    <col min="3" max="3" width="15.85546875" style="83" customWidth="1"/>
    <col min="4" max="4" width="44.7109375" style="96" customWidth="1"/>
    <col min="5" max="5" width="12.5703125" style="95" customWidth="1"/>
    <col min="6" max="6" width="6.28515625" style="85" customWidth="1"/>
    <col min="7" max="7" width="5.85546875" style="85" customWidth="1"/>
    <col min="8" max="8" width="10.85546875" style="83" customWidth="1"/>
    <col min="9" max="9" width="13.85546875" style="86" customWidth="1"/>
    <col min="10" max="10" width="10.85546875" style="86" customWidth="1"/>
    <col min="11" max="11" width="13.28515625" style="86" customWidth="1"/>
    <col min="12" max="12" width="15" style="86" customWidth="1"/>
    <col min="13" max="13" width="18" style="86" bestFit="1" customWidth="1"/>
    <col min="14" max="14" width="12.7109375" style="87" bestFit="1" customWidth="1"/>
    <col min="15" max="15" width="15" style="87" bestFit="1" customWidth="1"/>
    <col min="16" max="16" width="18.140625" style="87" bestFit="1" customWidth="1"/>
    <col min="17" max="17" width="17.140625" style="86" bestFit="1" customWidth="1"/>
    <col min="18" max="16384" width="11.42578125" style="83"/>
  </cols>
  <sheetData>
    <row r="1" spans="1:38" ht="63" customHeight="1">
      <c r="A1" s="132"/>
      <c r="B1" s="140"/>
      <c r="C1" s="140"/>
      <c r="D1" s="142" t="s">
        <v>82</v>
      </c>
      <c r="E1" s="142"/>
      <c r="F1" s="142"/>
      <c r="G1" s="142"/>
      <c r="H1" s="142"/>
      <c r="I1" s="142"/>
      <c r="J1" s="142"/>
      <c r="K1" s="142"/>
      <c r="L1" s="142"/>
      <c r="M1" s="142"/>
      <c r="N1" s="142"/>
      <c r="O1" s="142"/>
      <c r="P1" s="142"/>
      <c r="Q1" s="142"/>
    </row>
    <row r="2" spans="1:38" ht="49.5" customHeight="1">
      <c r="A2" s="132"/>
      <c r="B2" s="133" t="s">
        <v>1</v>
      </c>
      <c r="C2" s="141" t="s">
        <v>83</v>
      </c>
      <c r="D2" s="141"/>
      <c r="E2" s="141"/>
      <c r="F2" s="141"/>
      <c r="G2" s="141"/>
      <c r="H2" s="141"/>
      <c r="I2" s="141"/>
      <c r="J2" s="141"/>
      <c r="K2" s="141"/>
      <c r="L2" s="141"/>
      <c r="M2" s="141"/>
      <c r="N2" s="141"/>
      <c r="O2" s="141"/>
      <c r="P2" s="141"/>
      <c r="Q2" s="141"/>
    </row>
    <row r="5" spans="1:38" ht="29.25" customHeight="1">
      <c r="A5" s="82"/>
      <c r="B5" s="88"/>
      <c r="C5" s="88"/>
      <c r="D5" s="123"/>
      <c r="E5" s="94"/>
      <c r="F5" s="137" t="s">
        <v>8</v>
      </c>
      <c r="G5" s="137"/>
      <c r="H5" s="137"/>
      <c r="I5" s="136" t="s">
        <v>84</v>
      </c>
      <c r="J5" s="136"/>
      <c r="K5" s="136"/>
      <c r="L5" s="136"/>
      <c r="M5" s="138" t="s">
        <v>85</v>
      </c>
      <c r="N5" s="138"/>
      <c r="O5" s="138"/>
      <c r="P5" s="138"/>
      <c r="Q5" s="139" t="s">
        <v>86</v>
      </c>
    </row>
    <row r="6" spans="1:38" ht="49.5" customHeight="1">
      <c r="A6" s="84" t="s">
        <v>3</v>
      </c>
      <c r="B6" s="82" t="s">
        <v>4</v>
      </c>
      <c r="C6" s="81" t="s">
        <v>5</v>
      </c>
      <c r="D6" s="91" t="s">
        <v>6</v>
      </c>
      <c r="E6" s="91" t="s">
        <v>87</v>
      </c>
      <c r="F6" s="103" t="s">
        <v>88</v>
      </c>
      <c r="G6" s="104" t="s">
        <v>89</v>
      </c>
      <c r="H6" s="82" t="s">
        <v>8</v>
      </c>
      <c r="I6" s="82" t="s">
        <v>9</v>
      </c>
      <c r="J6" s="82" t="s">
        <v>10</v>
      </c>
      <c r="K6" s="82" t="s">
        <v>11</v>
      </c>
      <c r="L6" s="82" t="s">
        <v>12</v>
      </c>
      <c r="M6" s="82" t="s">
        <v>9</v>
      </c>
      <c r="N6" s="105" t="s">
        <v>10</v>
      </c>
      <c r="O6" s="105" t="s">
        <v>11</v>
      </c>
      <c r="P6" s="105" t="s">
        <v>12</v>
      </c>
      <c r="Q6" s="139"/>
      <c r="U6"/>
    </row>
    <row r="7" spans="1:38" ht="120.75" customHeight="1">
      <c r="A7" s="93">
        <v>1</v>
      </c>
      <c r="B7" s="109">
        <v>60104813</v>
      </c>
      <c r="C7" s="108" t="s">
        <v>90</v>
      </c>
      <c r="D7" s="124" t="s">
        <v>91</v>
      </c>
      <c r="E7" s="125" t="s">
        <v>39</v>
      </c>
      <c r="F7" s="126">
        <v>1</v>
      </c>
      <c r="G7" s="126"/>
      <c r="H7" s="93">
        <v>1</v>
      </c>
      <c r="I7" s="92">
        <v>2450000</v>
      </c>
      <c r="J7" s="92">
        <f>I7*19%</f>
        <v>465500</v>
      </c>
      <c r="K7" s="92">
        <f t="shared" ref="K7:K38" si="0">I7+J7</f>
        <v>2915500</v>
      </c>
      <c r="L7" s="92">
        <f t="shared" ref="L7:L38" si="1">K7*1</f>
        <v>2915500</v>
      </c>
      <c r="M7" s="99">
        <v>1650000</v>
      </c>
      <c r="N7" s="100">
        <f t="shared" ref="N7:N38" si="2">M7*19%</f>
        <v>313500</v>
      </c>
      <c r="O7" s="100">
        <f t="shared" ref="O7:O38" si="3">M7+N7</f>
        <v>1963500</v>
      </c>
      <c r="P7" s="100">
        <f t="shared" ref="P7:P38" si="4">O7*1</f>
        <v>1963500</v>
      </c>
      <c r="Q7" s="130">
        <f>AVERAGE(L7,P7)</f>
        <v>2439500</v>
      </c>
    </row>
    <row r="8" spans="1:38" ht="78.75" customHeight="1">
      <c r="A8" s="93">
        <v>2</v>
      </c>
      <c r="B8" s="107">
        <v>12352302</v>
      </c>
      <c r="C8" s="108" t="s">
        <v>92</v>
      </c>
      <c r="D8" s="124" t="s">
        <v>93</v>
      </c>
      <c r="E8" s="107" t="s">
        <v>42</v>
      </c>
      <c r="F8" s="126">
        <v>1</v>
      </c>
      <c r="G8" s="126">
        <v>1</v>
      </c>
      <c r="H8" s="127">
        <v>1</v>
      </c>
      <c r="I8" s="92">
        <v>300000</v>
      </c>
      <c r="J8" s="92">
        <f>I8*19%</f>
        <v>57000</v>
      </c>
      <c r="K8" s="92">
        <f t="shared" si="0"/>
        <v>357000</v>
      </c>
      <c r="L8" s="92">
        <f t="shared" si="1"/>
        <v>357000</v>
      </c>
      <c r="M8" s="101">
        <v>185900</v>
      </c>
      <c r="N8" s="102">
        <f t="shared" si="2"/>
        <v>35321</v>
      </c>
      <c r="O8" s="102">
        <f t="shared" si="3"/>
        <v>221221</v>
      </c>
      <c r="P8" s="102">
        <f t="shared" si="4"/>
        <v>221221</v>
      </c>
      <c r="Q8" s="130">
        <f t="shared" ref="Q8:Q71" si="5">AVERAGE(L8,P8)</f>
        <v>289110.5</v>
      </c>
    </row>
    <row r="9" spans="1:38" ht="78.75" customHeight="1">
      <c r="A9" s="93">
        <v>3</v>
      </c>
      <c r="B9" s="107">
        <v>12352302</v>
      </c>
      <c r="C9" s="108" t="s">
        <v>94</v>
      </c>
      <c r="D9" s="124" t="s">
        <v>95</v>
      </c>
      <c r="E9" s="107" t="s">
        <v>96</v>
      </c>
      <c r="F9" s="126">
        <v>1</v>
      </c>
      <c r="G9" s="126"/>
      <c r="H9" s="127">
        <v>1</v>
      </c>
      <c r="I9" s="92">
        <v>65000</v>
      </c>
      <c r="J9" s="92">
        <f>I9*19%</f>
        <v>12350</v>
      </c>
      <c r="K9" s="92">
        <f t="shared" si="0"/>
        <v>77350</v>
      </c>
      <c r="L9" s="92">
        <f t="shared" si="1"/>
        <v>77350</v>
      </c>
      <c r="M9" s="101">
        <v>33200</v>
      </c>
      <c r="N9" s="102">
        <f t="shared" si="2"/>
        <v>6308</v>
      </c>
      <c r="O9" s="102">
        <f t="shared" si="3"/>
        <v>39508</v>
      </c>
      <c r="P9" s="102">
        <f t="shared" si="4"/>
        <v>39508</v>
      </c>
      <c r="Q9" s="130">
        <f t="shared" si="5"/>
        <v>58429</v>
      </c>
    </row>
    <row r="10" spans="1:38" ht="27" customHeight="1">
      <c r="A10" s="93">
        <v>4</v>
      </c>
      <c r="B10" s="107">
        <v>12352302</v>
      </c>
      <c r="C10" s="108" t="s">
        <v>97</v>
      </c>
      <c r="D10" s="124" t="s">
        <v>98</v>
      </c>
      <c r="E10" s="108" t="s">
        <v>99</v>
      </c>
      <c r="F10" s="126">
        <v>1</v>
      </c>
      <c r="G10" s="126">
        <v>1</v>
      </c>
      <c r="H10" s="127">
        <v>1</v>
      </c>
      <c r="I10" s="134">
        <v>19040</v>
      </c>
      <c r="J10" s="134">
        <v>0</v>
      </c>
      <c r="K10" s="134">
        <f t="shared" si="0"/>
        <v>19040</v>
      </c>
      <c r="L10" s="134">
        <f t="shared" si="1"/>
        <v>19040</v>
      </c>
      <c r="M10" s="101">
        <v>30000</v>
      </c>
      <c r="N10" s="102">
        <v>0</v>
      </c>
      <c r="O10" s="102">
        <f t="shared" si="3"/>
        <v>30000</v>
      </c>
      <c r="P10" s="102">
        <f t="shared" si="4"/>
        <v>30000</v>
      </c>
      <c r="Q10" s="130">
        <f t="shared" si="5"/>
        <v>24520</v>
      </c>
    </row>
    <row r="11" spans="1:38" ht="159.75" customHeight="1">
      <c r="A11" s="93">
        <v>5</v>
      </c>
      <c r="B11" s="107">
        <v>12352302</v>
      </c>
      <c r="C11" s="108" t="s">
        <v>100</v>
      </c>
      <c r="D11" s="124" t="s">
        <v>101</v>
      </c>
      <c r="E11" s="107" t="s">
        <v>96</v>
      </c>
      <c r="F11" s="126">
        <v>1</v>
      </c>
      <c r="G11" s="126"/>
      <c r="H11" s="127">
        <v>1</v>
      </c>
      <c r="I11" s="134">
        <v>520000</v>
      </c>
      <c r="J11" s="134">
        <v>0</v>
      </c>
      <c r="K11" s="134">
        <f t="shared" si="0"/>
        <v>520000</v>
      </c>
      <c r="L11" s="134">
        <f t="shared" si="1"/>
        <v>520000</v>
      </c>
      <c r="M11" s="101">
        <v>182000</v>
      </c>
      <c r="N11" s="102">
        <v>0</v>
      </c>
      <c r="O11" s="102">
        <f t="shared" si="3"/>
        <v>182000</v>
      </c>
      <c r="P11" s="102">
        <f t="shared" si="4"/>
        <v>182000</v>
      </c>
      <c r="Q11" s="130">
        <f t="shared" si="5"/>
        <v>351000</v>
      </c>
    </row>
    <row r="12" spans="1:38" s="89" customFormat="1" ht="61.5" customHeight="1">
      <c r="A12" s="93">
        <v>6</v>
      </c>
      <c r="B12" s="107">
        <v>12352302</v>
      </c>
      <c r="C12" s="108" t="s">
        <v>102</v>
      </c>
      <c r="D12" s="124" t="s">
        <v>103</v>
      </c>
      <c r="E12" s="108" t="s">
        <v>96</v>
      </c>
      <c r="F12" s="126">
        <v>1</v>
      </c>
      <c r="G12" s="126">
        <v>1</v>
      </c>
      <c r="H12" s="127">
        <v>1</v>
      </c>
      <c r="I12" s="92">
        <v>52000</v>
      </c>
      <c r="J12" s="98">
        <f>I12*5%</f>
        <v>2600</v>
      </c>
      <c r="K12" s="92">
        <f t="shared" si="0"/>
        <v>54600</v>
      </c>
      <c r="L12" s="92">
        <f t="shared" si="1"/>
        <v>54600</v>
      </c>
      <c r="M12" s="101">
        <v>32000</v>
      </c>
      <c r="N12" s="102">
        <f t="shared" si="2"/>
        <v>6080</v>
      </c>
      <c r="O12" s="102">
        <f t="shared" si="3"/>
        <v>38080</v>
      </c>
      <c r="P12" s="102">
        <f t="shared" si="4"/>
        <v>38080</v>
      </c>
      <c r="Q12" s="130">
        <f t="shared" si="5"/>
        <v>46340</v>
      </c>
      <c r="R12" s="83"/>
      <c r="S12" s="83"/>
      <c r="T12" s="83"/>
      <c r="U12" s="83"/>
      <c r="V12" s="83"/>
      <c r="W12" s="83"/>
      <c r="X12" s="83"/>
      <c r="Y12" s="83"/>
      <c r="Z12" s="83"/>
      <c r="AA12" s="83"/>
      <c r="AB12" s="83"/>
      <c r="AC12" s="83"/>
      <c r="AD12" s="83"/>
      <c r="AE12" s="83"/>
      <c r="AF12" s="83"/>
      <c r="AG12" s="83"/>
      <c r="AH12" s="83"/>
      <c r="AI12" s="83"/>
      <c r="AJ12" s="83"/>
      <c r="AK12" s="83"/>
      <c r="AL12" s="83"/>
    </row>
    <row r="13" spans="1:38" s="89" customFormat="1" ht="135" customHeight="1">
      <c r="A13" s="93">
        <v>7</v>
      </c>
      <c r="B13" s="107">
        <v>12352302</v>
      </c>
      <c r="C13" s="108" t="s">
        <v>104</v>
      </c>
      <c r="D13" s="124" t="s">
        <v>105</v>
      </c>
      <c r="E13" s="107" t="s">
        <v>96</v>
      </c>
      <c r="F13" s="126">
        <v>1</v>
      </c>
      <c r="G13" s="126">
        <v>1</v>
      </c>
      <c r="H13" s="127">
        <v>1</v>
      </c>
      <c r="I13" s="92">
        <v>52000</v>
      </c>
      <c r="J13" s="92">
        <f t="shared" ref="J13:J26" si="6">I13*19%</f>
        <v>9880</v>
      </c>
      <c r="K13" s="92">
        <f t="shared" si="0"/>
        <v>61880</v>
      </c>
      <c r="L13" s="92">
        <f t="shared" si="1"/>
        <v>61880</v>
      </c>
      <c r="M13" s="97">
        <v>30000</v>
      </c>
      <c r="N13" s="102">
        <f t="shared" si="2"/>
        <v>5700</v>
      </c>
      <c r="O13" s="102">
        <f t="shared" si="3"/>
        <v>35700</v>
      </c>
      <c r="P13" s="102">
        <f t="shared" si="4"/>
        <v>35700</v>
      </c>
      <c r="Q13" s="130">
        <f t="shared" si="5"/>
        <v>48790</v>
      </c>
      <c r="R13" s="83"/>
      <c r="S13" s="83"/>
      <c r="T13" s="83"/>
      <c r="U13" s="83"/>
      <c r="V13" s="83"/>
      <c r="W13" s="83"/>
      <c r="X13" s="83"/>
      <c r="Y13" s="83"/>
      <c r="Z13" s="83"/>
      <c r="AA13" s="83"/>
      <c r="AB13" s="83"/>
      <c r="AC13" s="83"/>
      <c r="AD13" s="83"/>
      <c r="AE13" s="83"/>
      <c r="AF13" s="83"/>
      <c r="AG13" s="83"/>
      <c r="AH13" s="83"/>
      <c r="AI13" s="83"/>
      <c r="AJ13" s="83"/>
      <c r="AK13" s="83"/>
      <c r="AL13" s="83"/>
    </row>
    <row r="14" spans="1:38" s="89" customFormat="1" ht="135.75" customHeight="1">
      <c r="A14" s="93">
        <v>8</v>
      </c>
      <c r="B14" s="107">
        <v>12352302</v>
      </c>
      <c r="C14" s="108" t="s">
        <v>106</v>
      </c>
      <c r="D14" s="124" t="s">
        <v>107</v>
      </c>
      <c r="E14" s="107" t="s">
        <v>96</v>
      </c>
      <c r="F14" s="126">
        <v>1</v>
      </c>
      <c r="G14" s="126">
        <v>1</v>
      </c>
      <c r="H14" s="127">
        <v>1</v>
      </c>
      <c r="I14" s="92">
        <v>60000</v>
      </c>
      <c r="J14" s="92">
        <f t="shared" si="6"/>
        <v>11400</v>
      </c>
      <c r="K14" s="92">
        <f t="shared" si="0"/>
        <v>71400</v>
      </c>
      <c r="L14" s="92">
        <f t="shared" si="1"/>
        <v>71400</v>
      </c>
      <c r="M14" s="97">
        <v>52115</v>
      </c>
      <c r="N14" s="102">
        <f t="shared" si="2"/>
        <v>9901.85</v>
      </c>
      <c r="O14" s="102">
        <f t="shared" si="3"/>
        <v>62016.85</v>
      </c>
      <c r="P14" s="102">
        <f t="shared" si="4"/>
        <v>62016.85</v>
      </c>
      <c r="Q14" s="130">
        <f t="shared" si="5"/>
        <v>66708.425000000003</v>
      </c>
      <c r="R14" s="83"/>
      <c r="S14" s="83"/>
      <c r="T14" s="83"/>
      <c r="U14" s="83"/>
      <c r="V14" s="83"/>
      <c r="W14" s="83"/>
      <c r="X14" s="83"/>
      <c r="Y14" s="83"/>
      <c r="Z14" s="83"/>
      <c r="AA14" s="83"/>
      <c r="AB14" s="83"/>
      <c r="AC14" s="83"/>
      <c r="AD14" s="83"/>
      <c r="AE14" s="83"/>
      <c r="AF14" s="83"/>
      <c r="AG14" s="83"/>
      <c r="AH14" s="83"/>
      <c r="AI14" s="83"/>
      <c r="AJ14" s="83"/>
      <c r="AK14" s="83"/>
      <c r="AL14" s="83"/>
    </row>
    <row r="15" spans="1:38" s="89" customFormat="1" ht="190.5" customHeight="1">
      <c r="A15" s="93">
        <v>9</v>
      </c>
      <c r="B15" s="107">
        <v>12352302</v>
      </c>
      <c r="C15" s="108" t="s">
        <v>108</v>
      </c>
      <c r="D15" s="124" t="s">
        <v>109</v>
      </c>
      <c r="E15" s="107" t="s">
        <v>110</v>
      </c>
      <c r="F15" s="126">
        <v>1</v>
      </c>
      <c r="G15" s="126">
        <v>1</v>
      </c>
      <c r="H15" s="127">
        <v>1</v>
      </c>
      <c r="I15" s="135">
        <v>200000</v>
      </c>
      <c r="J15" s="135">
        <f t="shared" si="6"/>
        <v>38000</v>
      </c>
      <c r="K15" s="135">
        <f t="shared" si="0"/>
        <v>238000</v>
      </c>
      <c r="L15" s="135">
        <f t="shared" si="1"/>
        <v>238000</v>
      </c>
      <c r="M15" s="97">
        <v>158000</v>
      </c>
      <c r="N15" s="102">
        <f t="shared" si="2"/>
        <v>30020</v>
      </c>
      <c r="O15" s="102">
        <f t="shared" si="3"/>
        <v>188020</v>
      </c>
      <c r="P15" s="102">
        <f t="shared" si="4"/>
        <v>188020</v>
      </c>
      <c r="Q15" s="130">
        <f t="shared" si="5"/>
        <v>213010</v>
      </c>
      <c r="R15" s="83"/>
      <c r="S15" s="83"/>
      <c r="T15" s="83"/>
      <c r="U15" s="83"/>
      <c r="V15" s="83"/>
      <c r="W15" s="83"/>
      <c r="X15" s="83"/>
      <c r="Y15" s="83"/>
      <c r="Z15" s="83"/>
      <c r="AA15" s="83"/>
      <c r="AB15" s="83"/>
      <c r="AC15" s="83"/>
      <c r="AD15" s="83"/>
      <c r="AE15" s="83"/>
      <c r="AF15" s="83"/>
      <c r="AG15" s="83"/>
      <c r="AH15" s="83"/>
      <c r="AI15" s="83"/>
      <c r="AJ15" s="83"/>
      <c r="AK15" s="83"/>
      <c r="AL15" s="83"/>
    </row>
    <row r="16" spans="1:38" s="89" customFormat="1" ht="142.5" customHeight="1">
      <c r="A16" s="93">
        <v>10</v>
      </c>
      <c r="B16" s="107">
        <v>12352103</v>
      </c>
      <c r="C16" s="108" t="s">
        <v>111</v>
      </c>
      <c r="D16" s="124" t="s">
        <v>112</v>
      </c>
      <c r="E16" s="107" t="s">
        <v>96</v>
      </c>
      <c r="F16" s="126">
        <v>1</v>
      </c>
      <c r="G16" s="126">
        <v>1</v>
      </c>
      <c r="H16" s="127">
        <v>1</v>
      </c>
      <c r="I16" s="92">
        <v>52000</v>
      </c>
      <c r="J16" s="92">
        <f t="shared" si="6"/>
        <v>9880</v>
      </c>
      <c r="K16" s="92">
        <f t="shared" si="0"/>
        <v>61880</v>
      </c>
      <c r="L16" s="92">
        <f t="shared" si="1"/>
        <v>61880</v>
      </c>
      <c r="M16" s="97">
        <v>62000</v>
      </c>
      <c r="N16" s="102">
        <f t="shared" si="2"/>
        <v>11780</v>
      </c>
      <c r="O16" s="102">
        <f t="shared" si="3"/>
        <v>73780</v>
      </c>
      <c r="P16" s="102">
        <f t="shared" si="4"/>
        <v>73780</v>
      </c>
      <c r="Q16" s="130">
        <f t="shared" si="5"/>
        <v>67830</v>
      </c>
      <c r="R16" s="83"/>
      <c r="S16" s="83"/>
      <c r="T16" s="83"/>
      <c r="U16" s="83"/>
      <c r="V16" s="83"/>
      <c r="W16" s="83"/>
      <c r="X16" s="83"/>
      <c r="Y16" s="83"/>
      <c r="Z16" s="83"/>
      <c r="AA16" s="83"/>
      <c r="AB16" s="83"/>
      <c r="AC16" s="83"/>
      <c r="AD16" s="83"/>
      <c r="AE16" s="83"/>
      <c r="AF16" s="83"/>
      <c r="AG16" s="83"/>
      <c r="AH16" s="83"/>
      <c r="AI16" s="83"/>
      <c r="AJ16" s="83"/>
      <c r="AK16" s="83"/>
      <c r="AL16" s="83"/>
    </row>
    <row r="17" spans="1:38" ht="94.5" customHeight="1">
      <c r="A17" s="93">
        <v>11</v>
      </c>
      <c r="B17" s="109">
        <v>51241304</v>
      </c>
      <c r="C17" s="108" t="s">
        <v>113</v>
      </c>
      <c r="D17" s="124" t="s">
        <v>114</v>
      </c>
      <c r="E17" s="107" t="s">
        <v>96</v>
      </c>
      <c r="F17" s="126">
        <v>1</v>
      </c>
      <c r="G17" s="126">
        <v>1</v>
      </c>
      <c r="H17" s="127">
        <v>1</v>
      </c>
      <c r="I17" s="92">
        <v>60000</v>
      </c>
      <c r="J17" s="92">
        <f t="shared" si="6"/>
        <v>11400</v>
      </c>
      <c r="K17" s="92">
        <f t="shared" si="0"/>
        <v>71400</v>
      </c>
      <c r="L17" s="92">
        <f t="shared" si="1"/>
        <v>71400</v>
      </c>
      <c r="M17" s="97">
        <v>30000</v>
      </c>
      <c r="N17" s="102">
        <f t="shared" si="2"/>
        <v>5700</v>
      </c>
      <c r="O17" s="102">
        <f t="shared" si="3"/>
        <v>35700</v>
      </c>
      <c r="P17" s="102">
        <f t="shared" si="4"/>
        <v>35700</v>
      </c>
      <c r="Q17" s="130">
        <f t="shared" si="5"/>
        <v>53550</v>
      </c>
    </row>
    <row r="18" spans="1:38" ht="144" customHeight="1">
      <c r="A18" s="93">
        <v>12</v>
      </c>
      <c r="B18" s="109">
        <v>12161702</v>
      </c>
      <c r="C18" s="148" t="s">
        <v>115</v>
      </c>
      <c r="D18" s="124" t="s">
        <v>116</v>
      </c>
      <c r="E18" s="107" t="s">
        <v>96</v>
      </c>
      <c r="F18" s="126">
        <v>1</v>
      </c>
      <c r="G18" s="126">
        <v>1</v>
      </c>
      <c r="H18" s="127">
        <v>1</v>
      </c>
      <c r="I18" s="92">
        <v>510000</v>
      </c>
      <c r="J18" s="92">
        <f t="shared" si="6"/>
        <v>96900</v>
      </c>
      <c r="K18" s="92">
        <f t="shared" si="0"/>
        <v>606900</v>
      </c>
      <c r="L18" s="92">
        <f t="shared" si="1"/>
        <v>606900</v>
      </c>
      <c r="M18" s="120">
        <v>507531</v>
      </c>
      <c r="N18" s="121">
        <f t="shared" si="2"/>
        <v>96430.89</v>
      </c>
      <c r="O18" s="121">
        <f t="shared" si="3"/>
        <v>603961.89</v>
      </c>
      <c r="P18" s="121">
        <f t="shared" si="4"/>
        <v>603961.89</v>
      </c>
      <c r="Q18" s="130">
        <f t="shared" si="5"/>
        <v>605430.94500000007</v>
      </c>
    </row>
    <row r="19" spans="1:38" ht="135.75" customHeight="1">
      <c r="A19" s="93">
        <v>13</v>
      </c>
      <c r="B19" s="109">
        <v>51172004</v>
      </c>
      <c r="C19" s="108" t="s">
        <v>117</v>
      </c>
      <c r="D19" s="124" t="s">
        <v>118</v>
      </c>
      <c r="E19" s="107" t="s">
        <v>110</v>
      </c>
      <c r="F19" s="126">
        <v>1</v>
      </c>
      <c r="G19" s="126">
        <v>1</v>
      </c>
      <c r="H19" s="127">
        <v>1</v>
      </c>
      <c r="I19" s="92">
        <v>370000</v>
      </c>
      <c r="J19" s="92">
        <f t="shared" si="6"/>
        <v>70300</v>
      </c>
      <c r="K19" s="92">
        <f t="shared" si="0"/>
        <v>440300</v>
      </c>
      <c r="L19" s="92">
        <f t="shared" si="1"/>
        <v>440300</v>
      </c>
      <c r="M19" s="97">
        <v>299000</v>
      </c>
      <c r="N19" s="102">
        <f t="shared" si="2"/>
        <v>56810</v>
      </c>
      <c r="O19" s="102">
        <f t="shared" si="3"/>
        <v>355810</v>
      </c>
      <c r="P19" s="102">
        <f t="shared" si="4"/>
        <v>355810</v>
      </c>
      <c r="Q19" s="130">
        <f t="shared" si="5"/>
        <v>398055</v>
      </c>
    </row>
    <row r="20" spans="1:38" ht="70.5" customHeight="1">
      <c r="A20" s="93">
        <v>14</v>
      </c>
      <c r="B20" s="106">
        <v>41105108</v>
      </c>
      <c r="C20" s="108" t="s">
        <v>119</v>
      </c>
      <c r="D20" s="124" t="s">
        <v>120</v>
      </c>
      <c r="E20" s="107" t="s">
        <v>121</v>
      </c>
      <c r="F20" s="126">
        <v>1</v>
      </c>
      <c r="G20" s="126">
        <v>1</v>
      </c>
      <c r="H20" s="127">
        <v>1</v>
      </c>
      <c r="I20" s="92">
        <v>130000</v>
      </c>
      <c r="J20" s="92">
        <f t="shared" si="6"/>
        <v>24700</v>
      </c>
      <c r="K20" s="92">
        <f t="shared" si="0"/>
        <v>154700</v>
      </c>
      <c r="L20" s="92">
        <f t="shared" si="1"/>
        <v>154700</v>
      </c>
      <c r="M20" s="97">
        <v>68000</v>
      </c>
      <c r="N20" s="102">
        <f t="shared" si="2"/>
        <v>12920</v>
      </c>
      <c r="O20" s="102">
        <f t="shared" si="3"/>
        <v>80920</v>
      </c>
      <c r="P20" s="102">
        <f t="shared" si="4"/>
        <v>80920</v>
      </c>
      <c r="Q20" s="130">
        <f t="shared" si="5"/>
        <v>117810</v>
      </c>
    </row>
    <row r="21" spans="1:38" s="89" customFormat="1" ht="51.75" customHeight="1">
      <c r="A21" s="93">
        <v>15</v>
      </c>
      <c r="B21" s="109">
        <v>52152018</v>
      </c>
      <c r="C21" s="108" t="s">
        <v>122</v>
      </c>
      <c r="D21" s="124" t="s">
        <v>123</v>
      </c>
      <c r="E21" s="107" t="s">
        <v>39</v>
      </c>
      <c r="F21" s="126">
        <v>1</v>
      </c>
      <c r="G21" s="126">
        <v>1</v>
      </c>
      <c r="H21" s="127">
        <v>1</v>
      </c>
      <c r="I21" s="92">
        <v>190000</v>
      </c>
      <c r="J21" s="92">
        <f t="shared" si="6"/>
        <v>36100</v>
      </c>
      <c r="K21" s="92">
        <f t="shared" si="0"/>
        <v>226100</v>
      </c>
      <c r="L21" s="92">
        <f t="shared" si="1"/>
        <v>226100</v>
      </c>
      <c r="M21" s="97">
        <v>80000</v>
      </c>
      <c r="N21" s="102">
        <f t="shared" si="2"/>
        <v>15200</v>
      </c>
      <c r="O21" s="102">
        <f t="shared" si="3"/>
        <v>95200</v>
      </c>
      <c r="P21" s="102">
        <f t="shared" si="4"/>
        <v>95200</v>
      </c>
      <c r="Q21" s="130">
        <f t="shared" si="5"/>
        <v>160650</v>
      </c>
      <c r="R21" s="83"/>
      <c r="S21" s="83"/>
      <c r="T21" s="83"/>
      <c r="U21" s="83"/>
      <c r="V21" s="83"/>
      <c r="W21" s="83"/>
      <c r="X21" s="83"/>
      <c r="Y21" s="83"/>
      <c r="Z21" s="83"/>
      <c r="AA21" s="83"/>
      <c r="AB21" s="83"/>
      <c r="AC21" s="83"/>
      <c r="AD21" s="83"/>
      <c r="AE21" s="83"/>
      <c r="AF21" s="83"/>
      <c r="AG21" s="83"/>
      <c r="AH21" s="83"/>
      <c r="AI21" s="83"/>
      <c r="AJ21" s="83"/>
      <c r="AK21" s="83"/>
      <c r="AL21" s="83"/>
    </row>
    <row r="22" spans="1:38" ht="144.75" customHeight="1">
      <c r="A22" s="93">
        <v>16</v>
      </c>
      <c r="B22" s="109">
        <v>55121502</v>
      </c>
      <c r="C22" s="108" t="s">
        <v>124</v>
      </c>
      <c r="D22" s="124" t="s">
        <v>125</v>
      </c>
      <c r="E22" s="107" t="s">
        <v>126</v>
      </c>
      <c r="F22" s="126">
        <v>1</v>
      </c>
      <c r="G22" s="126">
        <v>1</v>
      </c>
      <c r="H22" s="127">
        <v>1</v>
      </c>
      <c r="I22" s="92">
        <v>150000</v>
      </c>
      <c r="J22" s="92">
        <f t="shared" si="6"/>
        <v>28500</v>
      </c>
      <c r="K22" s="92">
        <f t="shared" si="0"/>
        <v>178500</v>
      </c>
      <c r="L22" s="92">
        <f t="shared" si="1"/>
        <v>178500</v>
      </c>
      <c r="M22" s="97">
        <v>86000</v>
      </c>
      <c r="N22" s="102">
        <f t="shared" si="2"/>
        <v>16340</v>
      </c>
      <c r="O22" s="102">
        <f t="shared" si="3"/>
        <v>102340</v>
      </c>
      <c r="P22" s="102">
        <f t="shared" si="4"/>
        <v>102340</v>
      </c>
      <c r="Q22" s="130">
        <f t="shared" si="5"/>
        <v>140420</v>
      </c>
    </row>
    <row r="23" spans="1:38" ht="73.5" customHeight="1">
      <c r="A23" s="93">
        <v>17</v>
      </c>
      <c r="B23" s="107">
        <v>41113034</v>
      </c>
      <c r="C23" s="108" t="s">
        <v>127</v>
      </c>
      <c r="D23" s="124" t="s">
        <v>128</v>
      </c>
      <c r="E23" s="107" t="s">
        <v>126</v>
      </c>
      <c r="F23" s="126"/>
      <c r="G23" s="126">
        <v>1</v>
      </c>
      <c r="H23" s="127">
        <v>1</v>
      </c>
      <c r="I23" s="92">
        <v>69000</v>
      </c>
      <c r="J23" s="92">
        <f t="shared" si="6"/>
        <v>13110</v>
      </c>
      <c r="K23" s="92">
        <f t="shared" si="0"/>
        <v>82110</v>
      </c>
      <c r="L23" s="92">
        <f t="shared" si="1"/>
        <v>82110</v>
      </c>
      <c r="M23" s="97">
        <v>25000</v>
      </c>
      <c r="N23" s="102">
        <f t="shared" si="2"/>
        <v>4750</v>
      </c>
      <c r="O23" s="102">
        <f t="shared" si="3"/>
        <v>29750</v>
      </c>
      <c r="P23" s="102">
        <f t="shared" si="4"/>
        <v>29750</v>
      </c>
      <c r="Q23" s="130">
        <f t="shared" si="5"/>
        <v>55930</v>
      </c>
    </row>
    <row r="24" spans="1:38" ht="39.75" customHeight="1">
      <c r="A24" s="93">
        <v>18</v>
      </c>
      <c r="B24" s="128">
        <v>12142109</v>
      </c>
      <c r="C24" s="129" t="s">
        <v>129</v>
      </c>
      <c r="D24" s="124" t="s">
        <v>130</v>
      </c>
      <c r="E24" s="107" t="s">
        <v>39</v>
      </c>
      <c r="F24" s="126"/>
      <c r="G24" s="126">
        <v>1</v>
      </c>
      <c r="H24" s="127">
        <v>1</v>
      </c>
      <c r="I24" s="92">
        <v>40000</v>
      </c>
      <c r="J24" s="92">
        <f t="shared" si="6"/>
        <v>7600</v>
      </c>
      <c r="K24" s="92">
        <f t="shared" si="0"/>
        <v>47600</v>
      </c>
      <c r="L24" s="92">
        <f t="shared" si="1"/>
        <v>47600</v>
      </c>
      <c r="M24" s="97">
        <v>15000</v>
      </c>
      <c r="N24" s="102">
        <f t="shared" si="2"/>
        <v>2850</v>
      </c>
      <c r="O24" s="102">
        <f t="shared" si="3"/>
        <v>17850</v>
      </c>
      <c r="P24" s="102">
        <f t="shared" si="4"/>
        <v>17850</v>
      </c>
      <c r="Q24" s="130">
        <f t="shared" si="5"/>
        <v>32725</v>
      </c>
    </row>
    <row r="25" spans="1:38" s="89" customFormat="1" ht="38.25" customHeight="1">
      <c r="A25" s="93">
        <v>19</v>
      </c>
      <c r="B25" s="128">
        <v>12161503</v>
      </c>
      <c r="C25" s="129" t="s">
        <v>131</v>
      </c>
      <c r="D25" s="124" t="s">
        <v>132</v>
      </c>
      <c r="E25" s="107" t="s">
        <v>133</v>
      </c>
      <c r="F25" s="126"/>
      <c r="G25" s="126">
        <v>1</v>
      </c>
      <c r="H25" s="127">
        <v>1</v>
      </c>
      <c r="I25" s="135">
        <v>100000</v>
      </c>
      <c r="J25" s="135">
        <f t="shared" si="6"/>
        <v>19000</v>
      </c>
      <c r="K25" s="135">
        <f t="shared" si="0"/>
        <v>119000</v>
      </c>
      <c r="L25" s="135">
        <f t="shared" si="1"/>
        <v>119000</v>
      </c>
      <c r="M25" s="97">
        <v>50000</v>
      </c>
      <c r="N25" s="102">
        <f t="shared" si="2"/>
        <v>9500</v>
      </c>
      <c r="O25" s="102">
        <f t="shared" si="3"/>
        <v>59500</v>
      </c>
      <c r="P25" s="102">
        <f t="shared" si="4"/>
        <v>59500</v>
      </c>
      <c r="Q25" s="130">
        <f t="shared" si="5"/>
        <v>89250</v>
      </c>
      <c r="R25" s="83"/>
      <c r="S25" s="83"/>
      <c r="T25" s="83"/>
      <c r="U25" s="83"/>
      <c r="V25" s="83"/>
      <c r="W25" s="83"/>
      <c r="X25" s="83"/>
      <c r="Y25" s="83"/>
      <c r="Z25" s="83"/>
      <c r="AA25" s="83"/>
      <c r="AB25" s="83"/>
      <c r="AC25" s="83"/>
      <c r="AD25" s="83"/>
      <c r="AE25" s="83"/>
      <c r="AF25" s="83"/>
      <c r="AG25" s="83"/>
      <c r="AH25" s="83"/>
      <c r="AI25" s="83"/>
      <c r="AJ25" s="83"/>
      <c r="AK25" s="83"/>
      <c r="AL25" s="83"/>
    </row>
    <row r="26" spans="1:38" ht="53.25" customHeight="1">
      <c r="A26" s="93">
        <v>20</v>
      </c>
      <c r="B26" s="128">
        <v>41111504</v>
      </c>
      <c r="C26" s="129" t="s">
        <v>134</v>
      </c>
      <c r="D26" s="124" t="s">
        <v>135</v>
      </c>
      <c r="E26" s="107" t="s">
        <v>39</v>
      </c>
      <c r="F26" s="126"/>
      <c r="G26" s="126">
        <v>1</v>
      </c>
      <c r="H26" s="127">
        <v>1</v>
      </c>
      <c r="I26" s="92">
        <v>120000</v>
      </c>
      <c r="J26" s="92">
        <f t="shared" si="6"/>
        <v>22800</v>
      </c>
      <c r="K26" s="92">
        <f t="shared" si="0"/>
        <v>142800</v>
      </c>
      <c r="L26" s="92">
        <f t="shared" si="1"/>
        <v>142800</v>
      </c>
      <c r="M26" s="90">
        <v>90000</v>
      </c>
      <c r="N26" s="100">
        <f t="shared" si="2"/>
        <v>17100</v>
      </c>
      <c r="O26" s="100">
        <f t="shared" si="3"/>
        <v>107100</v>
      </c>
      <c r="P26" s="100">
        <f t="shared" si="4"/>
        <v>107100</v>
      </c>
      <c r="Q26" s="130">
        <f t="shared" si="5"/>
        <v>124950</v>
      </c>
    </row>
    <row r="27" spans="1:38" ht="36" customHeight="1">
      <c r="A27" s="93">
        <v>21</v>
      </c>
      <c r="B27" s="128">
        <v>42132205</v>
      </c>
      <c r="C27" s="129" t="s">
        <v>136</v>
      </c>
      <c r="D27" s="124" t="s">
        <v>137</v>
      </c>
      <c r="E27" s="107" t="s">
        <v>121</v>
      </c>
      <c r="F27" s="126"/>
      <c r="G27" s="126">
        <v>1</v>
      </c>
      <c r="H27" s="127">
        <v>1</v>
      </c>
      <c r="I27" s="92">
        <v>25210</v>
      </c>
      <c r="J27" s="98">
        <f>I27*19%</f>
        <v>4789.8999999999996</v>
      </c>
      <c r="K27" s="92">
        <f>I27+J27</f>
        <v>29999.9</v>
      </c>
      <c r="L27" s="92">
        <f t="shared" si="1"/>
        <v>29999.9</v>
      </c>
      <c r="M27" s="90">
        <v>25000</v>
      </c>
      <c r="N27" s="100">
        <f t="shared" si="2"/>
        <v>4750</v>
      </c>
      <c r="O27" s="100">
        <f t="shared" si="3"/>
        <v>29750</v>
      </c>
      <c r="P27" s="100">
        <f t="shared" si="4"/>
        <v>29750</v>
      </c>
      <c r="Q27" s="130">
        <f t="shared" si="5"/>
        <v>29874.95</v>
      </c>
    </row>
    <row r="28" spans="1:38" ht="49.5" customHeight="1">
      <c r="A28" s="93">
        <v>22</v>
      </c>
      <c r="B28" s="107">
        <v>41111613</v>
      </c>
      <c r="C28" s="108" t="s">
        <v>138</v>
      </c>
      <c r="D28" s="124" t="s">
        <v>139</v>
      </c>
      <c r="E28" s="107" t="s">
        <v>39</v>
      </c>
      <c r="F28" s="126"/>
      <c r="G28" s="126">
        <v>1</v>
      </c>
      <c r="H28" s="127">
        <v>1</v>
      </c>
      <c r="I28" s="92">
        <v>30000</v>
      </c>
      <c r="J28" s="92">
        <f>I28*19%</f>
        <v>5700</v>
      </c>
      <c r="K28" s="92">
        <f t="shared" si="0"/>
        <v>35700</v>
      </c>
      <c r="L28" s="92">
        <f t="shared" si="1"/>
        <v>35700</v>
      </c>
      <c r="M28" s="90">
        <v>20000</v>
      </c>
      <c r="N28" s="100">
        <f t="shared" si="2"/>
        <v>3800</v>
      </c>
      <c r="O28" s="100">
        <f t="shared" si="3"/>
        <v>23800</v>
      </c>
      <c r="P28" s="100">
        <f t="shared" si="4"/>
        <v>23800</v>
      </c>
      <c r="Q28" s="130">
        <f t="shared" si="5"/>
        <v>29750</v>
      </c>
    </row>
    <row r="29" spans="1:38" ht="57" customHeight="1">
      <c r="A29" s="93">
        <v>23</v>
      </c>
      <c r="B29" s="107">
        <v>41104129</v>
      </c>
      <c r="C29" s="108" t="s">
        <v>140</v>
      </c>
      <c r="D29" s="124" t="s">
        <v>141</v>
      </c>
      <c r="E29" s="107" t="s">
        <v>121</v>
      </c>
      <c r="F29" s="126"/>
      <c r="G29" s="126">
        <v>1</v>
      </c>
      <c r="H29" s="127">
        <v>1</v>
      </c>
      <c r="I29" s="92">
        <v>25210</v>
      </c>
      <c r="J29" s="98">
        <f>I29*19%</f>
        <v>4789.8999999999996</v>
      </c>
      <c r="K29" s="92">
        <f t="shared" si="0"/>
        <v>29999.9</v>
      </c>
      <c r="L29" s="92">
        <f t="shared" si="1"/>
        <v>29999.9</v>
      </c>
      <c r="M29" s="90">
        <v>15000</v>
      </c>
      <c r="N29" s="100">
        <f t="shared" si="2"/>
        <v>2850</v>
      </c>
      <c r="O29" s="100">
        <f t="shared" si="3"/>
        <v>17850</v>
      </c>
      <c r="P29" s="100">
        <f t="shared" si="4"/>
        <v>17850</v>
      </c>
      <c r="Q29" s="130">
        <f t="shared" si="5"/>
        <v>23924.95</v>
      </c>
    </row>
    <row r="30" spans="1:38" ht="49.5" customHeight="1">
      <c r="A30" s="93">
        <v>24</v>
      </c>
      <c r="B30" s="128">
        <v>47121701</v>
      </c>
      <c r="C30" s="129" t="s">
        <v>142</v>
      </c>
      <c r="D30" s="124" t="s">
        <v>143</v>
      </c>
      <c r="E30" s="107" t="s">
        <v>144</v>
      </c>
      <c r="F30" s="126"/>
      <c r="G30" s="126">
        <v>1</v>
      </c>
      <c r="H30" s="127">
        <v>1</v>
      </c>
      <c r="I30" s="92">
        <v>72000</v>
      </c>
      <c r="J30" s="92">
        <f t="shared" ref="J30:J44" si="7">I30*19%</f>
        <v>13680</v>
      </c>
      <c r="K30" s="92">
        <f t="shared" si="0"/>
        <v>85680</v>
      </c>
      <c r="L30" s="92">
        <f t="shared" si="1"/>
        <v>85680</v>
      </c>
      <c r="M30" s="90">
        <v>70000</v>
      </c>
      <c r="N30" s="100">
        <f t="shared" si="2"/>
        <v>13300</v>
      </c>
      <c r="O30" s="100">
        <f t="shared" si="3"/>
        <v>83300</v>
      </c>
      <c r="P30" s="100">
        <f t="shared" si="4"/>
        <v>83300</v>
      </c>
      <c r="Q30" s="130">
        <f t="shared" si="5"/>
        <v>84490</v>
      </c>
    </row>
    <row r="31" spans="1:38" ht="49.5" customHeight="1">
      <c r="A31" s="93">
        <v>25</v>
      </c>
      <c r="B31" s="128">
        <v>47121701</v>
      </c>
      <c r="C31" s="129" t="s">
        <v>142</v>
      </c>
      <c r="D31" s="124" t="s">
        <v>145</v>
      </c>
      <c r="E31" s="107" t="s">
        <v>144</v>
      </c>
      <c r="F31" s="126"/>
      <c r="G31" s="126">
        <v>1</v>
      </c>
      <c r="H31" s="127">
        <v>1</v>
      </c>
      <c r="I31" s="92">
        <v>72000</v>
      </c>
      <c r="J31" s="92">
        <f t="shared" si="7"/>
        <v>13680</v>
      </c>
      <c r="K31" s="92">
        <f t="shared" si="0"/>
        <v>85680</v>
      </c>
      <c r="L31" s="92">
        <f t="shared" si="1"/>
        <v>85680</v>
      </c>
      <c r="M31" s="90">
        <v>70000</v>
      </c>
      <c r="N31" s="100">
        <f t="shared" si="2"/>
        <v>13300</v>
      </c>
      <c r="O31" s="100">
        <f t="shared" si="3"/>
        <v>83300</v>
      </c>
      <c r="P31" s="100">
        <f t="shared" si="4"/>
        <v>83300</v>
      </c>
      <c r="Q31" s="130">
        <f t="shared" si="5"/>
        <v>84490</v>
      </c>
    </row>
    <row r="32" spans="1:38" ht="41.25" customHeight="1">
      <c r="A32" s="93">
        <v>26</v>
      </c>
      <c r="B32" s="128">
        <v>47121701</v>
      </c>
      <c r="C32" s="129" t="s">
        <v>142</v>
      </c>
      <c r="D32" s="124" t="s">
        <v>146</v>
      </c>
      <c r="E32" s="107" t="s">
        <v>144</v>
      </c>
      <c r="F32" s="126"/>
      <c r="G32" s="126">
        <v>1</v>
      </c>
      <c r="H32" s="127">
        <v>1</v>
      </c>
      <c r="I32" s="92">
        <v>70000</v>
      </c>
      <c r="J32" s="92">
        <f t="shared" si="7"/>
        <v>13300</v>
      </c>
      <c r="K32" s="92">
        <f t="shared" si="0"/>
        <v>83300</v>
      </c>
      <c r="L32" s="92">
        <f t="shared" si="1"/>
        <v>83300</v>
      </c>
      <c r="M32" s="90">
        <v>70000</v>
      </c>
      <c r="N32" s="100">
        <f t="shared" si="2"/>
        <v>13300</v>
      </c>
      <c r="O32" s="100">
        <f t="shared" si="3"/>
        <v>83300</v>
      </c>
      <c r="P32" s="100">
        <f t="shared" si="4"/>
        <v>83300</v>
      </c>
      <c r="Q32" s="130">
        <f t="shared" si="5"/>
        <v>83300</v>
      </c>
    </row>
    <row r="33" spans="1:38" ht="49.5" customHeight="1">
      <c r="A33" s="93">
        <v>27</v>
      </c>
      <c r="B33" s="128">
        <v>47121701</v>
      </c>
      <c r="C33" s="129" t="s">
        <v>142</v>
      </c>
      <c r="D33" s="124" t="s">
        <v>147</v>
      </c>
      <c r="E33" s="107" t="s">
        <v>144</v>
      </c>
      <c r="F33" s="126"/>
      <c r="G33" s="126">
        <v>1</v>
      </c>
      <c r="H33" s="127">
        <v>1</v>
      </c>
      <c r="I33" s="92">
        <v>75000</v>
      </c>
      <c r="J33" s="92">
        <f t="shared" si="7"/>
        <v>14250</v>
      </c>
      <c r="K33" s="92">
        <f t="shared" si="0"/>
        <v>89250</v>
      </c>
      <c r="L33" s="92">
        <f t="shared" si="1"/>
        <v>89250</v>
      </c>
      <c r="M33" s="90">
        <v>70000</v>
      </c>
      <c r="N33" s="100">
        <f t="shared" si="2"/>
        <v>13300</v>
      </c>
      <c r="O33" s="100">
        <f t="shared" si="3"/>
        <v>83300</v>
      </c>
      <c r="P33" s="100">
        <f t="shared" si="4"/>
        <v>83300</v>
      </c>
      <c r="Q33" s="130">
        <f t="shared" si="5"/>
        <v>86275</v>
      </c>
    </row>
    <row r="34" spans="1:38" ht="69.75" customHeight="1">
      <c r="A34" s="93">
        <v>28</v>
      </c>
      <c r="B34" s="109">
        <v>47121804</v>
      </c>
      <c r="C34" s="108" t="s">
        <v>148</v>
      </c>
      <c r="D34" s="124" t="s">
        <v>149</v>
      </c>
      <c r="E34" s="107" t="s">
        <v>39</v>
      </c>
      <c r="F34" s="126"/>
      <c r="G34" s="126">
        <v>1</v>
      </c>
      <c r="H34" s="127">
        <v>1</v>
      </c>
      <c r="I34" s="92">
        <v>25000</v>
      </c>
      <c r="J34" s="92">
        <f t="shared" si="7"/>
        <v>4750</v>
      </c>
      <c r="K34" s="92">
        <f t="shared" si="0"/>
        <v>29750</v>
      </c>
      <c r="L34" s="92">
        <f t="shared" si="1"/>
        <v>29750</v>
      </c>
      <c r="M34" s="90">
        <v>22000</v>
      </c>
      <c r="N34" s="100">
        <f t="shared" si="2"/>
        <v>4180</v>
      </c>
      <c r="O34" s="100">
        <f t="shared" si="3"/>
        <v>26180</v>
      </c>
      <c r="P34" s="100">
        <f t="shared" si="4"/>
        <v>26180</v>
      </c>
      <c r="Q34" s="130">
        <f t="shared" si="5"/>
        <v>27965</v>
      </c>
    </row>
    <row r="35" spans="1:38" ht="227.25" customHeight="1">
      <c r="A35" s="93">
        <v>29</v>
      </c>
      <c r="B35" s="109">
        <v>23151608</v>
      </c>
      <c r="C35" s="108" t="s">
        <v>150</v>
      </c>
      <c r="D35" s="124" t="s">
        <v>151</v>
      </c>
      <c r="E35" s="107" t="s">
        <v>152</v>
      </c>
      <c r="F35" s="126"/>
      <c r="G35" s="126">
        <v>1</v>
      </c>
      <c r="H35" s="127">
        <v>1</v>
      </c>
      <c r="I35" s="92">
        <v>550000</v>
      </c>
      <c r="J35" s="92">
        <f t="shared" si="7"/>
        <v>104500</v>
      </c>
      <c r="K35" s="92">
        <f t="shared" si="0"/>
        <v>654500</v>
      </c>
      <c r="L35" s="92">
        <f t="shared" si="1"/>
        <v>654500</v>
      </c>
      <c r="M35" s="90">
        <v>278000</v>
      </c>
      <c r="N35" s="100">
        <f t="shared" si="2"/>
        <v>52820</v>
      </c>
      <c r="O35" s="100">
        <f t="shared" si="3"/>
        <v>330820</v>
      </c>
      <c r="P35" s="100">
        <f t="shared" si="4"/>
        <v>330820</v>
      </c>
      <c r="Q35" s="130">
        <f t="shared" si="5"/>
        <v>492660</v>
      </c>
    </row>
    <row r="36" spans="1:38" ht="49.5" customHeight="1">
      <c r="A36" s="93">
        <v>30</v>
      </c>
      <c r="B36" s="109">
        <v>51142901</v>
      </c>
      <c r="C36" s="108" t="s">
        <v>153</v>
      </c>
      <c r="D36" s="124" t="s">
        <v>154</v>
      </c>
      <c r="E36" s="107" t="s">
        <v>39</v>
      </c>
      <c r="F36" s="126"/>
      <c r="G36" s="126">
        <v>1</v>
      </c>
      <c r="H36" s="127">
        <v>1</v>
      </c>
      <c r="I36" s="92">
        <v>46000</v>
      </c>
      <c r="J36" s="92">
        <f t="shared" si="7"/>
        <v>8740</v>
      </c>
      <c r="K36" s="92">
        <f t="shared" si="0"/>
        <v>54740</v>
      </c>
      <c r="L36" s="92">
        <f t="shared" si="1"/>
        <v>54740</v>
      </c>
      <c r="M36" s="90">
        <v>40600</v>
      </c>
      <c r="N36" s="100">
        <f t="shared" si="2"/>
        <v>7714</v>
      </c>
      <c r="O36" s="100">
        <f t="shared" si="3"/>
        <v>48314</v>
      </c>
      <c r="P36" s="100">
        <f t="shared" si="4"/>
        <v>48314</v>
      </c>
      <c r="Q36" s="130">
        <f t="shared" si="5"/>
        <v>51527</v>
      </c>
    </row>
    <row r="37" spans="1:38" ht="121.5" customHeight="1">
      <c r="A37" s="93">
        <v>31</v>
      </c>
      <c r="B37" s="109">
        <v>41122101</v>
      </c>
      <c r="C37" s="108" t="s">
        <v>155</v>
      </c>
      <c r="D37" s="124" t="s">
        <v>156</v>
      </c>
      <c r="E37" s="107" t="s">
        <v>144</v>
      </c>
      <c r="F37" s="126"/>
      <c r="G37" s="126">
        <v>1</v>
      </c>
      <c r="H37" s="127">
        <v>1</v>
      </c>
      <c r="I37" s="92">
        <v>62000</v>
      </c>
      <c r="J37" s="92">
        <f t="shared" si="7"/>
        <v>11780</v>
      </c>
      <c r="K37" s="92">
        <f t="shared" si="0"/>
        <v>73780</v>
      </c>
      <c r="L37" s="92">
        <f t="shared" si="1"/>
        <v>73780</v>
      </c>
      <c r="M37" s="90">
        <v>70000</v>
      </c>
      <c r="N37" s="100">
        <f t="shared" si="2"/>
        <v>13300</v>
      </c>
      <c r="O37" s="100">
        <f t="shared" si="3"/>
        <v>83300</v>
      </c>
      <c r="P37" s="100">
        <f t="shared" si="4"/>
        <v>83300</v>
      </c>
      <c r="Q37" s="130">
        <f t="shared" si="5"/>
        <v>78540</v>
      </c>
    </row>
    <row r="38" spans="1:38" ht="49.5" customHeight="1">
      <c r="A38" s="93">
        <v>32</v>
      </c>
      <c r="B38" s="109">
        <v>41121806</v>
      </c>
      <c r="C38" s="108" t="s">
        <v>157</v>
      </c>
      <c r="D38" s="124" t="s">
        <v>158</v>
      </c>
      <c r="E38" s="107" t="s">
        <v>39</v>
      </c>
      <c r="F38" s="126"/>
      <c r="G38" s="126">
        <v>1</v>
      </c>
      <c r="H38" s="127">
        <v>1</v>
      </c>
      <c r="I38" s="92">
        <v>40000</v>
      </c>
      <c r="J38" s="92">
        <f t="shared" si="7"/>
        <v>7600</v>
      </c>
      <c r="K38" s="92">
        <f t="shared" si="0"/>
        <v>47600</v>
      </c>
      <c r="L38" s="92">
        <f t="shared" si="1"/>
        <v>47600</v>
      </c>
      <c r="M38" s="90">
        <v>29000</v>
      </c>
      <c r="N38" s="100">
        <f t="shared" si="2"/>
        <v>5510</v>
      </c>
      <c r="O38" s="100">
        <f t="shared" si="3"/>
        <v>34510</v>
      </c>
      <c r="P38" s="100">
        <f t="shared" si="4"/>
        <v>34510</v>
      </c>
      <c r="Q38" s="130">
        <f t="shared" si="5"/>
        <v>41055</v>
      </c>
    </row>
    <row r="39" spans="1:38" ht="77.25" customHeight="1">
      <c r="A39" s="93">
        <v>33</v>
      </c>
      <c r="B39" s="109">
        <v>50405901</v>
      </c>
      <c r="C39" s="108" t="s">
        <v>159</v>
      </c>
      <c r="D39" s="124" t="s">
        <v>160</v>
      </c>
      <c r="E39" s="107" t="s">
        <v>39</v>
      </c>
      <c r="F39" s="126"/>
      <c r="G39" s="126">
        <v>1</v>
      </c>
      <c r="H39" s="127">
        <v>1</v>
      </c>
      <c r="I39" s="92">
        <v>335000</v>
      </c>
      <c r="J39" s="92">
        <f t="shared" si="7"/>
        <v>63650</v>
      </c>
      <c r="K39" s="92">
        <f t="shared" ref="K39:K70" si="8">I39+J39</f>
        <v>398650</v>
      </c>
      <c r="L39" s="92">
        <f t="shared" ref="L39:L70" si="9">K39*1</f>
        <v>398650</v>
      </c>
      <c r="M39" s="90">
        <v>472709</v>
      </c>
      <c r="N39" s="100">
        <f t="shared" ref="N39:N70" si="10">M39*19%</f>
        <v>89814.71</v>
      </c>
      <c r="O39" s="100">
        <f t="shared" ref="O39:O70" si="11">M39+N39</f>
        <v>562523.71</v>
      </c>
      <c r="P39" s="100">
        <f t="shared" ref="P39:P70" si="12">O39*1</f>
        <v>562523.71</v>
      </c>
      <c r="Q39" s="130">
        <f t="shared" si="5"/>
        <v>480586.85499999998</v>
      </c>
    </row>
    <row r="40" spans="1:38" ht="114.75" customHeight="1">
      <c r="A40" s="93">
        <v>34</v>
      </c>
      <c r="B40" s="109">
        <v>12352205</v>
      </c>
      <c r="C40" s="108" t="s">
        <v>161</v>
      </c>
      <c r="D40" s="124" t="s">
        <v>162</v>
      </c>
      <c r="E40" s="107" t="s">
        <v>39</v>
      </c>
      <c r="F40" s="126"/>
      <c r="G40" s="126">
        <v>1</v>
      </c>
      <c r="H40" s="127">
        <v>1</v>
      </c>
      <c r="I40" s="92">
        <v>385000</v>
      </c>
      <c r="J40" s="92">
        <f t="shared" si="7"/>
        <v>73150</v>
      </c>
      <c r="K40" s="92">
        <f t="shared" si="8"/>
        <v>458150</v>
      </c>
      <c r="L40" s="92">
        <f t="shared" si="9"/>
        <v>458150</v>
      </c>
      <c r="M40" s="90">
        <v>424086</v>
      </c>
      <c r="N40" s="100">
        <f t="shared" si="10"/>
        <v>80576.34</v>
      </c>
      <c r="O40" s="100">
        <f t="shared" si="11"/>
        <v>504662.33999999997</v>
      </c>
      <c r="P40" s="100">
        <f t="shared" si="12"/>
        <v>504662.33999999997</v>
      </c>
      <c r="Q40" s="130">
        <f t="shared" si="5"/>
        <v>481406.17</v>
      </c>
    </row>
    <row r="41" spans="1:38" ht="63.75" customHeight="1">
      <c r="A41" s="93">
        <v>35</v>
      </c>
      <c r="B41" s="109">
        <v>12352106</v>
      </c>
      <c r="C41" s="108" t="s">
        <v>163</v>
      </c>
      <c r="D41" s="124" t="s">
        <v>164</v>
      </c>
      <c r="E41" s="107" t="s">
        <v>165</v>
      </c>
      <c r="F41" s="126"/>
      <c r="G41" s="126">
        <v>1</v>
      </c>
      <c r="H41" s="127">
        <v>1</v>
      </c>
      <c r="I41" s="135">
        <v>207635</v>
      </c>
      <c r="J41" s="135">
        <f t="shared" si="7"/>
        <v>39450.65</v>
      </c>
      <c r="K41" s="135">
        <f t="shared" si="8"/>
        <v>247085.65</v>
      </c>
      <c r="L41" s="135">
        <f t="shared" si="9"/>
        <v>247085.65</v>
      </c>
      <c r="M41" s="90">
        <v>100000</v>
      </c>
      <c r="N41" s="100">
        <f t="shared" si="10"/>
        <v>19000</v>
      </c>
      <c r="O41" s="100">
        <f t="shared" si="11"/>
        <v>119000</v>
      </c>
      <c r="P41" s="100">
        <f t="shared" si="12"/>
        <v>119000</v>
      </c>
      <c r="Q41" s="130">
        <f t="shared" si="5"/>
        <v>183042.82500000001</v>
      </c>
    </row>
    <row r="42" spans="1:38" ht="49.5" customHeight="1">
      <c r="A42" s="93">
        <v>36</v>
      </c>
      <c r="B42" s="109">
        <v>41121510</v>
      </c>
      <c r="C42" s="108" t="s">
        <v>166</v>
      </c>
      <c r="D42" s="124" t="s">
        <v>167</v>
      </c>
      <c r="E42" s="107" t="s">
        <v>39</v>
      </c>
      <c r="F42" s="126"/>
      <c r="G42" s="126">
        <v>1</v>
      </c>
      <c r="H42" s="127">
        <v>1</v>
      </c>
      <c r="I42" s="135">
        <v>69498</v>
      </c>
      <c r="J42" s="135">
        <f t="shared" si="7"/>
        <v>13204.62</v>
      </c>
      <c r="K42" s="135">
        <f t="shared" si="8"/>
        <v>82702.62</v>
      </c>
      <c r="L42" s="135">
        <f t="shared" si="9"/>
        <v>82702.62</v>
      </c>
      <c r="M42" s="90">
        <v>45000</v>
      </c>
      <c r="N42" s="100">
        <f t="shared" si="10"/>
        <v>8550</v>
      </c>
      <c r="O42" s="100">
        <f t="shared" si="11"/>
        <v>53550</v>
      </c>
      <c r="P42" s="100">
        <f t="shared" si="12"/>
        <v>53550</v>
      </c>
      <c r="Q42" s="130">
        <f t="shared" si="5"/>
        <v>68126.31</v>
      </c>
    </row>
    <row r="43" spans="1:38" ht="49.5" customHeight="1">
      <c r="A43" s="93">
        <v>37</v>
      </c>
      <c r="B43" s="109" t="s">
        <v>168</v>
      </c>
      <c r="C43" s="108" t="s">
        <v>169</v>
      </c>
      <c r="D43" s="124" t="s">
        <v>170</v>
      </c>
      <c r="E43" s="107" t="s">
        <v>171</v>
      </c>
      <c r="F43" s="126"/>
      <c r="G43" s="126">
        <v>1</v>
      </c>
      <c r="H43" s="127">
        <v>1</v>
      </c>
      <c r="I43" s="92">
        <v>215000</v>
      </c>
      <c r="J43" s="92">
        <f t="shared" si="7"/>
        <v>40850</v>
      </c>
      <c r="K43" s="92">
        <f t="shared" si="8"/>
        <v>255850</v>
      </c>
      <c r="L43" s="92">
        <f t="shared" si="9"/>
        <v>255850</v>
      </c>
      <c r="M43" s="90">
        <v>165000</v>
      </c>
      <c r="N43" s="100">
        <f t="shared" si="10"/>
        <v>31350</v>
      </c>
      <c r="O43" s="100">
        <f t="shared" si="11"/>
        <v>196350</v>
      </c>
      <c r="P43" s="100">
        <f t="shared" si="12"/>
        <v>196350</v>
      </c>
      <c r="Q43" s="130">
        <f t="shared" si="5"/>
        <v>226100</v>
      </c>
    </row>
    <row r="44" spans="1:38" ht="93" customHeight="1">
      <c r="A44" s="93">
        <v>38</v>
      </c>
      <c r="B44" s="109">
        <v>12352301</v>
      </c>
      <c r="C44" s="108" t="s">
        <v>172</v>
      </c>
      <c r="D44" s="124" t="s">
        <v>173</v>
      </c>
      <c r="E44" s="107" t="s">
        <v>174</v>
      </c>
      <c r="F44" s="126"/>
      <c r="G44" s="126">
        <v>1</v>
      </c>
      <c r="H44" s="127">
        <v>1</v>
      </c>
      <c r="I44" s="135">
        <v>96364</v>
      </c>
      <c r="J44" s="135">
        <f t="shared" si="7"/>
        <v>18309.16</v>
      </c>
      <c r="K44" s="135">
        <f t="shared" si="8"/>
        <v>114673.16</v>
      </c>
      <c r="L44" s="135">
        <f t="shared" si="9"/>
        <v>114673.16</v>
      </c>
      <c r="M44" s="90">
        <v>90000</v>
      </c>
      <c r="N44" s="100">
        <f t="shared" si="10"/>
        <v>17100</v>
      </c>
      <c r="O44" s="100">
        <f t="shared" si="11"/>
        <v>107100</v>
      </c>
      <c r="P44" s="100">
        <f t="shared" si="12"/>
        <v>107100</v>
      </c>
      <c r="Q44" s="130">
        <f t="shared" si="5"/>
        <v>110886.58</v>
      </c>
    </row>
    <row r="45" spans="1:38" ht="108" customHeight="1">
      <c r="A45" s="93">
        <v>39</v>
      </c>
      <c r="B45" s="109">
        <v>12352314</v>
      </c>
      <c r="C45" s="108" t="s">
        <v>175</v>
      </c>
      <c r="D45" s="124" t="s">
        <v>176</v>
      </c>
      <c r="E45" s="107" t="s">
        <v>39</v>
      </c>
      <c r="F45" s="126"/>
      <c r="G45" s="126">
        <v>1</v>
      </c>
      <c r="H45" s="127">
        <v>1</v>
      </c>
      <c r="I45" s="92">
        <v>140000</v>
      </c>
      <c r="J45" s="98">
        <v>0</v>
      </c>
      <c r="K45" s="92">
        <f t="shared" si="8"/>
        <v>140000</v>
      </c>
      <c r="L45" s="92">
        <f t="shared" si="9"/>
        <v>140000</v>
      </c>
      <c r="M45" s="90">
        <v>106000</v>
      </c>
      <c r="N45" s="100">
        <v>0</v>
      </c>
      <c r="O45" s="100">
        <f t="shared" si="11"/>
        <v>106000</v>
      </c>
      <c r="P45" s="100">
        <f t="shared" si="12"/>
        <v>106000</v>
      </c>
      <c r="Q45" s="130">
        <f>AVERAGE(L45,P45)</f>
        <v>123000</v>
      </c>
    </row>
    <row r="46" spans="1:38" s="89" customFormat="1" ht="363.75" customHeight="1">
      <c r="A46" s="93">
        <v>40</v>
      </c>
      <c r="B46" s="109">
        <v>49121505</v>
      </c>
      <c r="C46" s="108" t="s">
        <v>177</v>
      </c>
      <c r="D46" s="124" t="s">
        <v>178</v>
      </c>
      <c r="E46" s="107" t="s">
        <v>39</v>
      </c>
      <c r="F46" s="126"/>
      <c r="G46" s="126">
        <v>1</v>
      </c>
      <c r="H46" s="127">
        <v>1</v>
      </c>
      <c r="I46" s="92">
        <v>600000</v>
      </c>
      <c r="J46" s="92">
        <v>114000</v>
      </c>
      <c r="K46" s="92">
        <f t="shared" si="8"/>
        <v>714000</v>
      </c>
      <c r="L46" s="92">
        <f t="shared" si="9"/>
        <v>714000</v>
      </c>
      <c r="M46" s="90">
        <v>579000</v>
      </c>
      <c r="N46" s="100">
        <f t="shared" si="10"/>
        <v>110010</v>
      </c>
      <c r="O46" s="100">
        <f t="shared" si="11"/>
        <v>689010</v>
      </c>
      <c r="P46" s="100">
        <f t="shared" si="12"/>
        <v>689010</v>
      </c>
      <c r="Q46" s="130">
        <f t="shared" si="5"/>
        <v>701505</v>
      </c>
      <c r="R46" s="83"/>
      <c r="S46" s="83"/>
      <c r="T46" s="83"/>
      <c r="U46" s="83"/>
      <c r="V46" s="83"/>
      <c r="W46" s="83"/>
      <c r="X46" s="83"/>
      <c r="Y46" s="83"/>
      <c r="Z46" s="83"/>
      <c r="AA46" s="83"/>
      <c r="AB46" s="83"/>
      <c r="AC46" s="83"/>
      <c r="AD46" s="83"/>
      <c r="AE46" s="83"/>
      <c r="AF46" s="83"/>
      <c r="AG46" s="83"/>
      <c r="AH46" s="83"/>
      <c r="AI46" s="83"/>
      <c r="AJ46" s="83"/>
      <c r="AK46" s="83"/>
      <c r="AL46" s="83"/>
    </row>
    <row r="47" spans="1:38" ht="74.25" customHeight="1">
      <c r="A47" s="93">
        <v>41</v>
      </c>
      <c r="B47" s="107">
        <v>10171801</v>
      </c>
      <c r="C47" s="108" t="s">
        <v>179</v>
      </c>
      <c r="D47" s="124" t="s">
        <v>180</v>
      </c>
      <c r="E47" s="107" t="s">
        <v>42</v>
      </c>
      <c r="F47" s="126"/>
      <c r="G47" s="126">
        <v>1</v>
      </c>
      <c r="H47" s="127">
        <v>1</v>
      </c>
      <c r="I47" s="92">
        <v>130000</v>
      </c>
      <c r="J47" s="92">
        <v>24700</v>
      </c>
      <c r="K47" s="92">
        <f t="shared" si="8"/>
        <v>154700</v>
      </c>
      <c r="L47" s="92">
        <f t="shared" si="9"/>
        <v>154700</v>
      </c>
      <c r="M47" s="90">
        <v>90000</v>
      </c>
      <c r="N47" s="100">
        <f t="shared" si="10"/>
        <v>17100</v>
      </c>
      <c r="O47" s="100">
        <f t="shared" si="11"/>
        <v>107100</v>
      </c>
      <c r="P47" s="100">
        <f t="shared" si="12"/>
        <v>107100</v>
      </c>
      <c r="Q47" s="130">
        <f t="shared" si="5"/>
        <v>130900</v>
      </c>
    </row>
    <row r="48" spans="1:38" ht="84" customHeight="1">
      <c r="A48" s="93">
        <v>42</v>
      </c>
      <c r="B48" s="107">
        <v>41121801</v>
      </c>
      <c r="C48" s="108" t="s">
        <v>181</v>
      </c>
      <c r="D48" s="124" t="s">
        <v>182</v>
      </c>
      <c r="E48" s="107" t="s">
        <v>15</v>
      </c>
      <c r="F48" s="126"/>
      <c r="G48" s="126">
        <v>1</v>
      </c>
      <c r="H48" s="127">
        <v>1</v>
      </c>
      <c r="I48" s="92">
        <v>160000</v>
      </c>
      <c r="J48" s="92">
        <v>30400</v>
      </c>
      <c r="K48" s="92">
        <f t="shared" si="8"/>
        <v>190400</v>
      </c>
      <c r="L48" s="92">
        <f t="shared" si="9"/>
        <v>190400</v>
      </c>
      <c r="M48" s="90">
        <v>55000</v>
      </c>
      <c r="N48" s="100">
        <f t="shared" si="10"/>
        <v>10450</v>
      </c>
      <c r="O48" s="100">
        <f t="shared" si="11"/>
        <v>65450</v>
      </c>
      <c r="P48" s="100">
        <f t="shared" si="12"/>
        <v>65450</v>
      </c>
      <c r="Q48" s="130">
        <f t="shared" si="5"/>
        <v>127925</v>
      </c>
    </row>
    <row r="49" spans="1:17" ht="87.75" customHeight="1">
      <c r="A49" s="93">
        <v>43</v>
      </c>
      <c r="B49" s="107">
        <v>41121803</v>
      </c>
      <c r="C49" s="108" t="s">
        <v>183</v>
      </c>
      <c r="D49" s="124" t="s">
        <v>184</v>
      </c>
      <c r="E49" s="107" t="s">
        <v>15</v>
      </c>
      <c r="F49" s="126"/>
      <c r="G49" s="126">
        <v>1</v>
      </c>
      <c r="H49" s="127">
        <v>1</v>
      </c>
      <c r="I49" s="92">
        <v>30000</v>
      </c>
      <c r="J49" s="92">
        <v>5700</v>
      </c>
      <c r="K49" s="92">
        <f t="shared" si="8"/>
        <v>35700</v>
      </c>
      <c r="L49" s="92">
        <f t="shared" si="9"/>
        <v>35700</v>
      </c>
      <c r="M49" s="90">
        <v>24400</v>
      </c>
      <c r="N49" s="100">
        <f t="shared" si="10"/>
        <v>4636</v>
      </c>
      <c r="O49" s="100">
        <f t="shared" si="11"/>
        <v>29036</v>
      </c>
      <c r="P49" s="100">
        <f t="shared" si="12"/>
        <v>29036</v>
      </c>
      <c r="Q49" s="130">
        <f t="shared" si="5"/>
        <v>32368</v>
      </c>
    </row>
    <row r="50" spans="1:17" ht="75" customHeight="1">
      <c r="A50" s="93">
        <v>44</v>
      </c>
      <c r="B50" s="107">
        <v>41121803</v>
      </c>
      <c r="C50" s="108" t="s">
        <v>183</v>
      </c>
      <c r="D50" s="124" t="s">
        <v>185</v>
      </c>
      <c r="E50" s="107" t="s">
        <v>15</v>
      </c>
      <c r="F50" s="126"/>
      <c r="G50" s="126">
        <v>1</v>
      </c>
      <c r="H50" s="127">
        <v>1</v>
      </c>
      <c r="I50" s="92">
        <v>35000</v>
      </c>
      <c r="J50" s="92">
        <v>6650</v>
      </c>
      <c r="K50" s="92">
        <f t="shared" si="8"/>
        <v>41650</v>
      </c>
      <c r="L50" s="92">
        <f t="shared" si="9"/>
        <v>41650</v>
      </c>
      <c r="M50" s="90">
        <v>34900</v>
      </c>
      <c r="N50" s="100">
        <f t="shared" si="10"/>
        <v>6631</v>
      </c>
      <c r="O50" s="100">
        <f t="shared" si="11"/>
        <v>41531</v>
      </c>
      <c r="P50" s="100">
        <f t="shared" si="12"/>
        <v>41531</v>
      </c>
      <c r="Q50" s="130">
        <f t="shared" si="5"/>
        <v>41590.5</v>
      </c>
    </row>
    <row r="51" spans="1:17" ht="49.5" customHeight="1">
      <c r="A51" s="93">
        <v>45</v>
      </c>
      <c r="B51" s="107">
        <v>41121808</v>
      </c>
      <c r="C51" s="108" t="s">
        <v>186</v>
      </c>
      <c r="D51" s="124" t="s">
        <v>187</v>
      </c>
      <c r="E51" s="107" t="s">
        <v>39</v>
      </c>
      <c r="F51" s="126"/>
      <c r="G51" s="126">
        <v>1</v>
      </c>
      <c r="H51" s="127">
        <v>1</v>
      </c>
      <c r="I51" s="92">
        <v>220000</v>
      </c>
      <c r="J51" s="92">
        <v>41800</v>
      </c>
      <c r="K51" s="92">
        <f t="shared" si="8"/>
        <v>261800</v>
      </c>
      <c r="L51" s="92">
        <f t="shared" si="9"/>
        <v>261800</v>
      </c>
      <c r="M51" s="90">
        <v>139000</v>
      </c>
      <c r="N51" s="100">
        <f t="shared" si="10"/>
        <v>26410</v>
      </c>
      <c r="O51" s="100">
        <f t="shared" si="11"/>
        <v>165410</v>
      </c>
      <c r="P51" s="100">
        <f t="shared" si="12"/>
        <v>165410</v>
      </c>
      <c r="Q51" s="130">
        <f t="shared" si="5"/>
        <v>213605</v>
      </c>
    </row>
    <row r="52" spans="1:17" ht="49.5" customHeight="1">
      <c r="A52" s="93">
        <v>46</v>
      </c>
      <c r="B52" s="107">
        <v>41121510</v>
      </c>
      <c r="C52" s="108" t="s">
        <v>166</v>
      </c>
      <c r="D52" s="124" t="s">
        <v>188</v>
      </c>
      <c r="E52" s="107" t="s">
        <v>39</v>
      </c>
      <c r="F52" s="107"/>
      <c r="G52" s="126">
        <v>1</v>
      </c>
      <c r="H52" s="127">
        <v>1</v>
      </c>
      <c r="I52" s="135">
        <v>72742</v>
      </c>
      <c r="J52" s="135">
        <v>39900</v>
      </c>
      <c r="K52" s="135">
        <f t="shared" si="8"/>
        <v>112642</v>
      </c>
      <c r="L52" s="135">
        <f t="shared" si="9"/>
        <v>112642</v>
      </c>
      <c r="M52" s="90">
        <v>56000</v>
      </c>
      <c r="N52" s="100">
        <f t="shared" si="10"/>
        <v>10640</v>
      </c>
      <c r="O52" s="100">
        <f t="shared" si="11"/>
        <v>66640</v>
      </c>
      <c r="P52" s="100">
        <f t="shared" si="12"/>
        <v>66640</v>
      </c>
      <c r="Q52" s="130">
        <f t="shared" si="5"/>
        <v>89641</v>
      </c>
    </row>
    <row r="53" spans="1:17" ht="57" customHeight="1">
      <c r="A53" s="93">
        <v>47</v>
      </c>
      <c r="B53" s="107">
        <v>48101812</v>
      </c>
      <c r="C53" s="108" t="s">
        <v>189</v>
      </c>
      <c r="D53" s="124" t="s">
        <v>190</v>
      </c>
      <c r="E53" s="107" t="s">
        <v>39</v>
      </c>
      <c r="F53" s="107"/>
      <c r="G53" s="126">
        <v>1</v>
      </c>
      <c r="H53" s="127">
        <v>1</v>
      </c>
      <c r="I53" s="92">
        <v>25000</v>
      </c>
      <c r="J53" s="92">
        <v>4750</v>
      </c>
      <c r="K53" s="92">
        <f t="shared" si="8"/>
        <v>29750</v>
      </c>
      <c r="L53" s="92">
        <f t="shared" si="9"/>
        <v>29750</v>
      </c>
      <c r="M53" s="90">
        <v>14900</v>
      </c>
      <c r="N53" s="100">
        <f t="shared" si="10"/>
        <v>2831</v>
      </c>
      <c r="O53" s="100">
        <f t="shared" si="11"/>
        <v>17731</v>
      </c>
      <c r="P53" s="100">
        <f t="shared" si="12"/>
        <v>17731</v>
      </c>
      <c r="Q53" s="130">
        <f t="shared" si="5"/>
        <v>23740.5</v>
      </c>
    </row>
    <row r="54" spans="1:17" ht="49.5" customHeight="1">
      <c r="A54" s="93">
        <v>48</v>
      </c>
      <c r="B54" s="107">
        <v>41121806</v>
      </c>
      <c r="C54" s="108" t="s">
        <v>191</v>
      </c>
      <c r="D54" s="124" t="s">
        <v>192</v>
      </c>
      <c r="E54" s="107" t="s">
        <v>39</v>
      </c>
      <c r="F54" s="107"/>
      <c r="G54" s="126">
        <v>1</v>
      </c>
      <c r="H54" s="127">
        <v>1</v>
      </c>
      <c r="I54" s="92">
        <v>40000</v>
      </c>
      <c r="J54" s="92">
        <v>7600</v>
      </c>
      <c r="K54" s="92">
        <f t="shared" si="8"/>
        <v>47600</v>
      </c>
      <c r="L54" s="92">
        <f t="shared" si="9"/>
        <v>47600</v>
      </c>
      <c r="M54" s="90">
        <v>25000</v>
      </c>
      <c r="N54" s="100">
        <f t="shared" si="10"/>
        <v>4750</v>
      </c>
      <c r="O54" s="100">
        <f t="shared" si="11"/>
        <v>29750</v>
      </c>
      <c r="P54" s="100">
        <f t="shared" si="12"/>
        <v>29750</v>
      </c>
      <c r="Q54" s="130">
        <f t="shared" si="5"/>
        <v>38675</v>
      </c>
    </row>
    <row r="55" spans="1:17" ht="49.5" customHeight="1">
      <c r="A55" s="93">
        <v>49</v>
      </c>
      <c r="B55" s="107">
        <v>41121806</v>
      </c>
      <c r="C55" s="108" t="s">
        <v>191</v>
      </c>
      <c r="D55" s="124" t="s">
        <v>193</v>
      </c>
      <c r="E55" s="107" t="s">
        <v>39</v>
      </c>
      <c r="F55" s="107"/>
      <c r="G55" s="126">
        <v>1</v>
      </c>
      <c r="H55" s="127">
        <v>1</v>
      </c>
      <c r="I55" s="92">
        <v>85000</v>
      </c>
      <c r="J55" s="92">
        <v>16150</v>
      </c>
      <c r="K55" s="92">
        <f t="shared" si="8"/>
        <v>101150</v>
      </c>
      <c r="L55" s="92">
        <f t="shared" si="9"/>
        <v>101150</v>
      </c>
      <c r="M55" s="90">
        <v>40000</v>
      </c>
      <c r="N55" s="100">
        <f t="shared" si="10"/>
        <v>7600</v>
      </c>
      <c r="O55" s="100">
        <f t="shared" si="11"/>
        <v>47600</v>
      </c>
      <c r="P55" s="100">
        <f t="shared" si="12"/>
        <v>47600</v>
      </c>
      <c r="Q55" s="130">
        <f t="shared" si="5"/>
        <v>74375</v>
      </c>
    </row>
    <row r="56" spans="1:17" ht="49.5" customHeight="1">
      <c r="A56" s="93">
        <v>50</v>
      </c>
      <c r="B56" s="107">
        <v>41122413</v>
      </c>
      <c r="C56" s="108" t="s">
        <v>194</v>
      </c>
      <c r="D56" s="124" t="s">
        <v>195</v>
      </c>
      <c r="E56" s="107" t="s">
        <v>39</v>
      </c>
      <c r="F56" s="107"/>
      <c r="G56" s="126">
        <v>1</v>
      </c>
      <c r="H56" s="127">
        <v>1</v>
      </c>
      <c r="I56" s="92">
        <v>40000</v>
      </c>
      <c r="J56" s="92">
        <v>7600</v>
      </c>
      <c r="K56" s="92">
        <f t="shared" si="8"/>
        <v>47600</v>
      </c>
      <c r="L56" s="92">
        <f t="shared" si="9"/>
        <v>47600</v>
      </c>
      <c r="M56" s="90">
        <v>37000</v>
      </c>
      <c r="N56" s="100">
        <f t="shared" si="10"/>
        <v>7030</v>
      </c>
      <c r="O56" s="100">
        <f t="shared" si="11"/>
        <v>44030</v>
      </c>
      <c r="P56" s="100">
        <f t="shared" si="12"/>
        <v>44030</v>
      </c>
      <c r="Q56" s="130">
        <f t="shared" si="5"/>
        <v>45815</v>
      </c>
    </row>
    <row r="57" spans="1:17" ht="49.5" customHeight="1">
      <c r="A57" s="93">
        <v>51</v>
      </c>
      <c r="B57" s="107">
        <v>41122413</v>
      </c>
      <c r="C57" s="108" t="s">
        <v>194</v>
      </c>
      <c r="D57" s="124" t="s">
        <v>196</v>
      </c>
      <c r="E57" s="107" t="s">
        <v>39</v>
      </c>
      <c r="F57" s="107"/>
      <c r="G57" s="126">
        <v>1</v>
      </c>
      <c r="H57" s="127">
        <v>1</v>
      </c>
      <c r="I57" s="92">
        <v>45000</v>
      </c>
      <c r="J57" s="92">
        <v>8550</v>
      </c>
      <c r="K57" s="92">
        <f t="shared" si="8"/>
        <v>53550</v>
      </c>
      <c r="L57" s="92">
        <f t="shared" si="9"/>
        <v>53550</v>
      </c>
      <c r="M57" s="90">
        <v>50776</v>
      </c>
      <c r="N57" s="100">
        <f t="shared" si="10"/>
        <v>9647.44</v>
      </c>
      <c r="O57" s="100">
        <f t="shared" si="11"/>
        <v>60423.44</v>
      </c>
      <c r="P57" s="100">
        <f t="shared" si="12"/>
        <v>60423.44</v>
      </c>
      <c r="Q57" s="130">
        <f t="shared" si="5"/>
        <v>56986.720000000001</v>
      </c>
    </row>
    <row r="58" spans="1:17" ht="30.75" customHeight="1">
      <c r="A58" s="93">
        <v>52</v>
      </c>
      <c r="B58" s="109">
        <v>41111714</v>
      </c>
      <c r="C58" s="108" t="s">
        <v>197</v>
      </c>
      <c r="D58" s="124" t="s">
        <v>198</v>
      </c>
      <c r="E58" s="107" t="s">
        <v>39</v>
      </c>
      <c r="F58" s="107"/>
      <c r="G58" s="126">
        <v>1</v>
      </c>
      <c r="H58" s="127">
        <v>1</v>
      </c>
      <c r="I58" s="92">
        <v>70000</v>
      </c>
      <c r="J58" s="92">
        <v>13300</v>
      </c>
      <c r="K58" s="92">
        <f t="shared" si="8"/>
        <v>83300</v>
      </c>
      <c r="L58" s="92">
        <f t="shared" si="9"/>
        <v>83300</v>
      </c>
      <c r="M58" s="90">
        <v>43000</v>
      </c>
      <c r="N58" s="100">
        <f t="shared" si="10"/>
        <v>8170</v>
      </c>
      <c r="O58" s="100">
        <f t="shared" si="11"/>
        <v>51170</v>
      </c>
      <c r="P58" s="100">
        <f t="shared" si="12"/>
        <v>51170</v>
      </c>
      <c r="Q58" s="130">
        <f t="shared" si="5"/>
        <v>67235</v>
      </c>
    </row>
    <row r="59" spans="1:17" ht="42" customHeight="1">
      <c r="A59" s="93">
        <v>53</v>
      </c>
      <c r="B59" s="109">
        <v>41111714</v>
      </c>
      <c r="C59" s="108" t="s">
        <v>197</v>
      </c>
      <c r="D59" s="124" t="s">
        <v>199</v>
      </c>
      <c r="E59" s="107" t="s">
        <v>39</v>
      </c>
      <c r="F59" s="107"/>
      <c r="G59" s="126">
        <v>1</v>
      </c>
      <c r="H59" s="127">
        <v>1</v>
      </c>
      <c r="I59" s="92">
        <v>22000</v>
      </c>
      <c r="J59" s="92">
        <v>4180</v>
      </c>
      <c r="K59" s="92">
        <f t="shared" si="8"/>
        <v>26180</v>
      </c>
      <c r="L59" s="92">
        <f t="shared" si="9"/>
        <v>26180</v>
      </c>
      <c r="M59" s="90">
        <v>15000</v>
      </c>
      <c r="N59" s="100">
        <f t="shared" si="10"/>
        <v>2850</v>
      </c>
      <c r="O59" s="100">
        <f t="shared" si="11"/>
        <v>17850</v>
      </c>
      <c r="P59" s="100">
        <f t="shared" si="12"/>
        <v>17850</v>
      </c>
      <c r="Q59" s="130">
        <f t="shared" si="5"/>
        <v>22015</v>
      </c>
    </row>
    <row r="60" spans="1:17" ht="49.5" customHeight="1">
      <c r="A60" s="93">
        <v>54</v>
      </c>
      <c r="B60" s="109">
        <v>41113910</v>
      </c>
      <c r="C60" s="108" t="s">
        <v>200</v>
      </c>
      <c r="D60" s="124" t="s">
        <v>201</v>
      </c>
      <c r="E60" s="107" t="s">
        <v>39</v>
      </c>
      <c r="F60" s="107"/>
      <c r="G60" s="126">
        <v>1</v>
      </c>
      <c r="H60" s="127">
        <v>1</v>
      </c>
      <c r="I60" s="92">
        <v>69000</v>
      </c>
      <c r="J60" s="92">
        <v>13110</v>
      </c>
      <c r="K60" s="92">
        <f t="shared" si="8"/>
        <v>82110</v>
      </c>
      <c r="L60" s="92">
        <f t="shared" si="9"/>
        <v>82110</v>
      </c>
      <c r="M60" s="90">
        <v>50000</v>
      </c>
      <c r="N60" s="100">
        <f t="shared" si="10"/>
        <v>9500</v>
      </c>
      <c r="O60" s="100">
        <f t="shared" si="11"/>
        <v>59500</v>
      </c>
      <c r="P60" s="100">
        <f t="shared" si="12"/>
        <v>59500</v>
      </c>
      <c r="Q60" s="130">
        <f t="shared" si="5"/>
        <v>70805</v>
      </c>
    </row>
    <row r="61" spans="1:17" ht="49.5" customHeight="1">
      <c r="A61" s="93">
        <v>55</v>
      </c>
      <c r="B61" s="107">
        <v>41122101</v>
      </c>
      <c r="C61" s="108" t="s">
        <v>202</v>
      </c>
      <c r="D61" s="124" t="s">
        <v>203</v>
      </c>
      <c r="E61" s="107" t="s">
        <v>121</v>
      </c>
      <c r="F61" s="107"/>
      <c r="G61" s="126">
        <v>1</v>
      </c>
      <c r="H61" s="127">
        <v>1</v>
      </c>
      <c r="I61" s="92">
        <v>62000</v>
      </c>
      <c r="J61" s="92">
        <v>11780</v>
      </c>
      <c r="K61" s="92">
        <f t="shared" si="8"/>
        <v>73780</v>
      </c>
      <c r="L61" s="92">
        <f t="shared" si="9"/>
        <v>73780</v>
      </c>
      <c r="M61" s="90">
        <v>30000</v>
      </c>
      <c r="N61" s="100">
        <f t="shared" si="10"/>
        <v>5700</v>
      </c>
      <c r="O61" s="100">
        <f t="shared" si="11"/>
        <v>35700</v>
      </c>
      <c r="P61" s="100">
        <f t="shared" si="12"/>
        <v>35700</v>
      </c>
      <c r="Q61" s="130">
        <f t="shared" si="5"/>
        <v>54740</v>
      </c>
    </row>
    <row r="62" spans="1:17" ht="72" customHeight="1">
      <c r="A62" s="93">
        <v>56</v>
      </c>
      <c r="B62" s="109">
        <v>41104929</v>
      </c>
      <c r="C62" s="108" t="s">
        <v>204</v>
      </c>
      <c r="D62" s="124" t="s">
        <v>205</v>
      </c>
      <c r="E62" s="107" t="s">
        <v>39</v>
      </c>
      <c r="F62" s="107"/>
      <c r="G62" s="126">
        <v>1</v>
      </c>
      <c r="H62" s="127">
        <v>1</v>
      </c>
      <c r="I62" s="92">
        <v>290000</v>
      </c>
      <c r="J62" s="92">
        <v>55100</v>
      </c>
      <c r="K62" s="92">
        <f t="shared" si="8"/>
        <v>345100</v>
      </c>
      <c r="L62" s="92">
        <f t="shared" si="9"/>
        <v>345100</v>
      </c>
      <c r="M62" s="90">
        <v>215000</v>
      </c>
      <c r="N62" s="100">
        <f t="shared" si="10"/>
        <v>40850</v>
      </c>
      <c r="O62" s="100">
        <f t="shared" si="11"/>
        <v>255850</v>
      </c>
      <c r="P62" s="100">
        <f t="shared" si="12"/>
        <v>255850</v>
      </c>
      <c r="Q62" s="130">
        <f t="shared" si="5"/>
        <v>300475</v>
      </c>
    </row>
    <row r="63" spans="1:17" ht="88.5" customHeight="1">
      <c r="A63" s="93">
        <v>57</v>
      </c>
      <c r="B63" s="107">
        <v>26112706</v>
      </c>
      <c r="C63" s="108" t="s">
        <v>206</v>
      </c>
      <c r="D63" s="124" t="s">
        <v>207</v>
      </c>
      <c r="E63" s="107" t="s">
        <v>208</v>
      </c>
      <c r="F63" s="107"/>
      <c r="G63" s="126">
        <v>1</v>
      </c>
      <c r="H63" s="127">
        <v>1</v>
      </c>
      <c r="I63" s="92">
        <v>90000</v>
      </c>
      <c r="J63" s="92">
        <v>17100</v>
      </c>
      <c r="K63" s="92">
        <f t="shared" si="8"/>
        <v>107100</v>
      </c>
      <c r="L63" s="92">
        <f t="shared" si="9"/>
        <v>107100</v>
      </c>
      <c r="M63" s="90">
        <v>40000</v>
      </c>
      <c r="N63" s="100">
        <f t="shared" si="10"/>
        <v>7600</v>
      </c>
      <c r="O63" s="100">
        <f t="shared" si="11"/>
        <v>47600</v>
      </c>
      <c r="P63" s="100">
        <f t="shared" si="12"/>
        <v>47600</v>
      </c>
      <c r="Q63" s="130">
        <f t="shared" si="5"/>
        <v>77350</v>
      </c>
    </row>
    <row r="64" spans="1:17" ht="52.5" customHeight="1">
      <c r="A64" s="93">
        <v>58</v>
      </c>
      <c r="B64" s="107">
        <v>26112706</v>
      </c>
      <c r="C64" s="108" t="s">
        <v>209</v>
      </c>
      <c r="D64" s="124" t="s">
        <v>210</v>
      </c>
      <c r="E64" s="107" t="s">
        <v>208</v>
      </c>
      <c r="F64" s="107"/>
      <c r="G64" s="126">
        <v>1</v>
      </c>
      <c r="H64" s="127">
        <v>1</v>
      </c>
      <c r="I64" s="92">
        <v>79000</v>
      </c>
      <c r="J64" s="92">
        <v>15010</v>
      </c>
      <c r="K64" s="92">
        <f t="shared" si="8"/>
        <v>94010</v>
      </c>
      <c r="L64" s="92">
        <f t="shared" si="9"/>
        <v>94010</v>
      </c>
      <c r="M64" s="90">
        <v>50000</v>
      </c>
      <c r="N64" s="100">
        <f t="shared" si="10"/>
        <v>9500</v>
      </c>
      <c r="O64" s="100">
        <f t="shared" si="11"/>
        <v>59500</v>
      </c>
      <c r="P64" s="100">
        <f t="shared" si="12"/>
        <v>59500</v>
      </c>
      <c r="Q64" s="130">
        <f t="shared" si="5"/>
        <v>76755</v>
      </c>
    </row>
    <row r="65" spans="1:38" ht="113.25" customHeight="1">
      <c r="A65" s="93">
        <v>59</v>
      </c>
      <c r="B65" s="107">
        <v>26112706</v>
      </c>
      <c r="C65" s="108" t="s">
        <v>211</v>
      </c>
      <c r="D65" s="124" t="s">
        <v>212</v>
      </c>
      <c r="E65" s="107" t="s">
        <v>39</v>
      </c>
      <c r="F65" s="107"/>
      <c r="G65" s="126">
        <v>1</v>
      </c>
      <c r="H65" s="127">
        <v>1</v>
      </c>
      <c r="I65" s="92">
        <v>110000</v>
      </c>
      <c r="J65" s="92">
        <v>20900</v>
      </c>
      <c r="K65" s="92">
        <f t="shared" si="8"/>
        <v>130900</v>
      </c>
      <c r="L65" s="92">
        <f t="shared" si="9"/>
        <v>130900</v>
      </c>
      <c r="M65" s="90">
        <v>90000</v>
      </c>
      <c r="N65" s="100">
        <f t="shared" si="10"/>
        <v>17100</v>
      </c>
      <c r="O65" s="100">
        <f t="shared" si="11"/>
        <v>107100</v>
      </c>
      <c r="P65" s="100">
        <f t="shared" si="12"/>
        <v>107100</v>
      </c>
      <c r="Q65" s="130">
        <f t="shared" si="5"/>
        <v>119000</v>
      </c>
    </row>
    <row r="66" spans="1:38" ht="49.5" customHeight="1">
      <c r="A66" s="93">
        <v>60</v>
      </c>
      <c r="B66" s="109">
        <v>44102912</v>
      </c>
      <c r="C66" s="108" t="s">
        <v>213</v>
      </c>
      <c r="D66" s="124" t="s">
        <v>214</v>
      </c>
      <c r="E66" s="107" t="s">
        <v>110</v>
      </c>
      <c r="F66" s="107"/>
      <c r="G66" s="126">
        <v>1</v>
      </c>
      <c r="H66" s="127">
        <v>1</v>
      </c>
      <c r="I66" s="92">
        <v>120000</v>
      </c>
      <c r="J66" s="92">
        <v>22800</v>
      </c>
      <c r="K66" s="92">
        <f t="shared" si="8"/>
        <v>142800</v>
      </c>
      <c r="L66" s="92">
        <f t="shared" si="9"/>
        <v>142800</v>
      </c>
      <c r="M66" s="90">
        <v>60000</v>
      </c>
      <c r="N66" s="100">
        <f t="shared" si="10"/>
        <v>11400</v>
      </c>
      <c r="O66" s="100">
        <f t="shared" si="11"/>
        <v>71400</v>
      </c>
      <c r="P66" s="100">
        <f t="shared" si="12"/>
        <v>71400</v>
      </c>
      <c r="Q66" s="130">
        <f t="shared" si="5"/>
        <v>107100</v>
      </c>
    </row>
    <row r="67" spans="1:38" ht="49.5" customHeight="1">
      <c r="A67" s="93">
        <v>61</v>
      </c>
      <c r="B67" s="109">
        <v>44102912</v>
      </c>
      <c r="C67" s="108" t="s">
        <v>215</v>
      </c>
      <c r="D67" s="124" t="s">
        <v>216</v>
      </c>
      <c r="E67" s="107" t="s">
        <v>110</v>
      </c>
      <c r="F67" s="107"/>
      <c r="G67" s="126">
        <v>1</v>
      </c>
      <c r="H67" s="127">
        <v>1</v>
      </c>
      <c r="I67" s="92">
        <v>190000</v>
      </c>
      <c r="J67" s="92">
        <v>36100</v>
      </c>
      <c r="K67" s="92">
        <f t="shared" si="8"/>
        <v>226100</v>
      </c>
      <c r="L67" s="92">
        <f t="shared" si="9"/>
        <v>226100</v>
      </c>
      <c r="M67" s="90">
        <v>124000</v>
      </c>
      <c r="N67" s="100">
        <f t="shared" si="10"/>
        <v>23560</v>
      </c>
      <c r="O67" s="100">
        <f t="shared" si="11"/>
        <v>147560</v>
      </c>
      <c r="P67" s="100">
        <f t="shared" si="12"/>
        <v>147560</v>
      </c>
      <c r="Q67" s="130">
        <f t="shared" si="5"/>
        <v>186830</v>
      </c>
    </row>
    <row r="68" spans="1:38" ht="49.5" customHeight="1">
      <c r="A68" s="93">
        <v>62</v>
      </c>
      <c r="B68" s="109">
        <v>44102912</v>
      </c>
      <c r="C68" s="108" t="s">
        <v>217</v>
      </c>
      <c r="D68" s="124" t="s">
        <v>218</v>
      </c>
      <c r="E68" s="107" t="s">
        <v>110</v>
      </c>
      <c r="F68" s="107"/>
      <c r="G68" s="126">
        <v>1</v>
      </c>
      <c r="H68" s="127">
        <v>1</v>
      </c>
      <c r="I68" s="92">
        <v>190000</v>
      </c>
      <c r="J68" s="92">
        <v>36100</v>
      </c>
      <c r="K68" s="92">
        <f t="shared" si="8"/>
        <v>226100</v>
      </c>
      <c r="L68" s="92">
        <f t="shared" si="9"/>
        <v>226100</v>
      </c>
      <c r="M68" s="90">
        <v>116000</v>
      </c>
      <c r="N68" s="100">
        <f t="shared" si="10"/>
        <v>22040</v>
      </c>
      <c r="O68" s="100">
        <f t="shared" si="11"/>
        <v>138040</v>
      </c>
      <c r="P68" s="100">
        <f t="shared" si="12"/>
        <v>138040</v>
      </c>
      <c r="Q68" s="130">
        <f t="shared" si="5"/>
        <v>182070</v>
      </c>
    </row>
    <row r="69" spans="1:38" ht="99.75" customHeight="1">
      <c r="A69" s="93">
        <v>63</v>
      </c>
      <c r="B69" s="109">
        <v>44102912</v>
      </c>
      <c r="C69" s="108" t="s">
        <v>219</v>
      </c>
      <c r="D69" s="124" t="s">
        <v>220</v>
      </c>
      <c r="E69" s="107" t="s">
        <v>110</v>
      </c>
      <c r="F69" s="107"/>
      <c r="G69" s="126">
        <v>1</v>
      </c>
      <c r="H69" s="127">
        <v>1</v>
      </c>
      <c r="I69" s="92">
        <v>198000</v>
      </c>
      <c r="J69" s="92">
        <v>37620</v>
      </c>
      <c r="K69" s="92">
        <f t="shared" si="8"/>
        <v>235620</v>
      </c>
      <c r="L69" s="92">
        <f t="shared" si="9"/>
        <v>235620</v>
      </c>
      <c r="M69" s="90">
        <v>152000</v>
      </c>
      <c r="N69" s="100">
        <f t="shared" si="10"/>
        <v>28880</v>
      </c>
      <c r="O69" s="100">
        <f t="shared" si="11"/>
        <v>180880</v>
      </c>
      <c r="P69" s="100">
        <f t="shared" si="12"/>
        <v>180880</v>
      </c>
      <c r="Q69" s="130">
        <f t="shared" si="5"/>
        <v>208250</v>
      </c>
    </row>
    <row r="70" spans="1:38" ht="45" customHeight="1">
      <c r="A70" s="93">
        <v>64</v>
      </c>
      <c r="B70" s="107">
        <v>25174005</v>
      </c>
      <c r="C70" s="108" t="s">
        <v>221</v>
      </c>
      <c r="D70" s="124" t="s">
        <v>222</v>
      </c>
      <c r="E70" s="107" t="s">
        <v>110</v>
      </c>
      <c r="F70" s="107"/>
      <c r="G70" s="126">
        <v>1</v>
      </c>
      <c r="H70" s="127">
        <v>1</v>
      </c>
      <c r="I70" s="92">
        <v>160000</v>
      </c>
      <c r="J70" s="92">
        <v>30400</v>
      </c>
      <c r="K70" s="92">
        <f t="shared" si="8"/>
        <v>190400</v>
      </c>
      <c r="L70" s="92">
        <f t="shared" si="9"/>
        <v>190400</v>
      </c>
      <c r="M70" s="90">
        <v>81790</v>
      </c>
      <c r="N70" s="100">
        <f t="shared" si="10"/>
        <v>15540.1</v>
      </c>
      <c r="O70" s="100">
        <f t="shared" si="11"/>
        <v>97330.1</v>
      </c>
      <c r="P70" s="100">
        <f t="shared" si="12"/>
        <v>97330.1</v>
      </c>
      <c r="Q70" s="130">
        <f t="shared" si="5"/>
        <v>143865.04999999999</v>
      </c>
    </row>
    <row r="71" spans="1:38" s="89" customFormat="1" ht="60.75" customHeight="1">
      <c r="A71" s="93">
        <v>65</v>
      </c>
      <c r="B71" s="107">
        <v>12161906</v>
      </c>
      <c r="C71" s="108" t="s">
        <v>223</v>
      </c>
      <c r="D71" s="124" t="s">
        <v>224</v>
      </c>
      <c r="E71" s="107" t="s">
        <v>144</v>
      </c>
      <c r="F71" s="107"/>
      <c r="G71" s="126">
        <v>1</v>
      </c>
      <c r="H71" s="127">
        <v>1</v>
      </c>
      <c r="I71" s="92">
        <v>60000</v>
      </c>
      <c r="J71" s="92">
        <v>11400</v>
      </c>
      <c r="K71" s="92">
        <f t="shared" ref="K71:K102" si="13">I71+J71</f>
        <v>71400</v>
      </c>
      <c r="L71" s="92">
        <f t="shared" ref="L71:L102" si="14">K71*1</f>
        <v>71400</v>
      </c>
      <c r="M71" s="90">
        <v>40000</v>
      </c>
      <c r="N71" s="100">
        <f t="shared" ref="N71:N102" si="15">M71*19%</f>
        <v>7600</v>
      </c>
      <c r="O71" s="100">
        <f t="shared" ref="O71:O102" si="16">M71+N71</f>
        <v>47600</v>
      </c>
      <c r="P71" s="100">
        <f t="shared" ref="P71:P102" si="17">O71*1</f>
        <v>47600</v>
      </c>
      <c r="Q71" s="130">
        <f t="shared" si="5"/>
        <v>59500</v>
      </c>
      <c r="R71" s="83"/>
      <c r="S71" s="83"/>
      <c r="T71" s="83"/>
      <c r="U71" s="83"/>
      <c r="V71" s="83"/>
      <c r="W71" s="83"/>
      <c r="X71" s="83"/>
      <c r="Y71" s="83"/>
      <c r="Z71" s="83"/>
      <c r="AA71" s="83"/>
      <c r="AB71" s="83"/>
      <c r="AC71" s="83"/>
      <c r="AD71" s="83"/>
      <c r="AE71" s="83"/>
      <c r="AF71" s="83"/>
      <c r="AG71" s="83"/>
      <c r="AH71" s="83"/>
      <c r="AI71" s="83"/>
      <c r="AJ71" s="83"/>
      <c r="AK71" s="83"/>
      <c r="AL71" s="83"/>
    </row>
    <row r="72" spans="1:38" ht="66" customHeight="1">
      <c r="A72" s="93">
        <v>66</v>
      </c>
      <c r="B72" s="107">
        <v>42152200</v>
      </c>
      <c r="C72" s="108" t="s">
        <v>225</v>
      </c>
      <c r="D72" s="124" t="s">
        <v>226</v>
      </c>
      <c r="E72" s="107" t="s">
        <v>39</v>
      </c>
      <c r="F72" s="107"/>
      <c r="G72" s="126">
        <v>1</v>
      </c>
      <c r="H72" s="127">
        <v>1</v>
      </c>
      <c r="I72" s="92">
        <v>63865.55</v>
      </c>
      <c r="J72" s="92">
        <f>I72*19%</f>
        <v>12134.4545</v>
      </c>
      <c r="K72" s="92">
        <f>I72+J72</f>
        <v>76000.00450000001</v>
      </c>
      <c r="L72" s="92">
        <f t="shared" si="14"/>
        <v>76000.00450000001</v>
      </c>
      <c r="M72" s="90">
        <v>38000</v>
      </c>
      <c r="N72" s="100">
        <f t="shared" si="15"/>
        <v>7220</v>
      </c>
      <c r="O72" s="100">
        <f t="shared" si="16"/>
        <v>45220</v>
      </c>
      <c r="P72" s="100">
        <f t="shared" si="17"/>
        <v>45220</v>
      </c>
      <c r="Q72" s="130">
        <f t="shared" ref="Q72" si="18">AVERAGE(L72,P72)</f>
        <v>60610.002250000005</v>
      </c>
    </row>
    <row r="73" spans="1:38">
      <c r="A73" s="110"/>
      <c r="B73" s="111"/>
      <c r="C73" s="112"/>
      <c r="D73" s="113"/>
      <c r="E73" s="114"/>
      <c r="F73" s="115"/>
      <c r="G73" s="115"/>
      <c r="H73" s="116"/>
      <c r="I73" s="117"/>
      <c r="J73" s="117"/>
      <c r="K73" s="117"/>
      <c r="L73" s="118">
        <f>SUM(L7:L72)</f>
        <v>13344593.2345</v>
      </c>
      <c r="M73" s="117"/>
      <c r="N73" s="119"/>
      <c r="O73" s="119"/>
      <c r="P73" s="122">
        <f>SUM(P7:P72)</f>
        <v>9624879.3300000001</v>
      </c>
      <c r="Q73" s="131">
        <f>AVERAGE(L73,P73)</f>
        <v>11484736.28225</v>
      </c>
    </row>
  </sheetData>
  <autoFilter ref="A6:P73" xr:uid="{ADD9B1BF-8D26-41EE-A8CF-368163F11D17}"/>
  <mergeCells count="7">
    <mergeCell ref="I5:L5"/>
    <mergeCell ref="F5:H5"/>
    <mergeCell ref="M5:P5"/>
    <mergeCell ref="Q5:Q6"/>
    <mergeCell ref="B1:C1"/>
    <mergeCell ref="C2:Q2"/>
    <mergeCell ref="D1:Q1"/>
  </mergeCells>
  <dataValidations count="1">
    <dataValidation type="whole" allowBlank="1" showInputMessage="1" showErrorMessage="1" sqref="B12:B16 B30:B33 B10 B8 B35:B41 B24:B27 B44:B45 B49:B72" xr:uid="{FBE8586D-75DB-4C40-A8C2-16DD1862A63A}">
      <formula1>0</formula1>
      <formula2>9999999999</formula2>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9"/>
  <sheetViews>
    <sheetView showGridLines="0" topLeftCell="A33" zoomScale="70" zoomScaleNormal="70" workbookViewId="0">
      <selection activeCell="D55" sqref="D55"/>
    </sheetView>
  </sheetViews>
  <sheetFormatPr defaultColWidth="11.42578125" defaultRowHeight="15"/>
  <cols>
    <col min="1" max="1" width="8.28515625" style="3" bestFit="1" customWidth="1"/>
    <col min="2" max="2" width="11.42578125" style="3"/>
    <col min="3" max="3" width="17.5703125" style="8" customWidth="1"/>
    <col min="4" max="4" width="62.140625" style="8" customWidth="1"/>
    <col min="5" max="5" width="15" style="54" customWidth="1"/>
    <col min="6" max="6" width="11.42578125" style="12"/>
    <col min="7" max="7" width="15.42578125" style="3" customWidth="1"/>
    <col min="8" max="8" width="14.85546875" style="3" customWidth="1"/>
    <col min="9" max="9" width="15.42578125" style="3" customWidth="1"/>
    <col min="10" max="10" width="20.85546875" style="3" customWidth="1"/>
    <col min="11" max="11" width="16.140625" style="3" customWidth="1"/>
    <col min="12" max="12" width="14.5703125" style="3" customWidth="1"/>
    <col min="13" max="16384" width="11.42578125" style="3"/>
  </cols>
  <sheetData>
    <row r="1" spans="1:12" ht="87" customHeight="1">
      <c r="A1" s="143"/>
      <c r="B1" s="143"/>
      <c r="C1" s="144" t="s">
        <v>0</v>
      </c>
      <c r="D1" s="145"/>
      <c r="E1" s="145"/>
      <c r="F1" s="145"/>
      <c r="G1" s="145"/>
      <c r="H1" s="145"/>
      <c r="I1" s="145"/>
      <c r="J1" s="145"/>
    </row>
    <row r="2" spans="1:12">
      <c r="D2" s="6"/>
      <c r="E2" s="67"/>
      <c r="F2" s="5"/>
    </row>
    <row r="3" spans="1:12" ht="60.75" customHeight="1">
      <c r="A3" s="1" t="s">
        <v>1</v>
      </c>
      <c r="B3" s="147" t="s">
        <v>227</v>
      </c>
      <c r="C3" s="147"/>
      <c r="D3" s="147"/>
      <c r="E3" s="147"/>
      <c r="F3" s="147"/>
      <c r="G3" s="147"/>
      <c r="H3" s="147"/>
      <c r="I3" s="147"/>
      <c r="J3" s="147"/>
    </row>
    <row r="5" spans="1:12" ht="60">
      <c r="A5" s="2" t="s">
        <v>3</v>
      </c>
      <c r="B5" s="2" t="s">
        <v>4</v>
      </c>
      <c r="C5" s="7" t="s">
        <v>5</v>
      </c>
      <c r="D5" s="7" t="s">
        <v>6</v>
      </c>
      <c r="E5" s="7" t="s">
        <v>7</v>
      </c>
      <c r="F5" s="2" t="s">
        <v>8</v>
      </c>
      <c r="G5" s="2" t="s">
        <v>9</v>
      </c>
      <c r="H5" s="2" t="s">
        <v>10</v>
      </c>
      <c r="I5" s="2" t="s">
        <v>11</v>
      </c>
      <c r="J5" s="2" t="s">
        <v>12</v>
      </c>
    </row>
    <row r="6" spans="1:12" s="50" customFormat="1">
      <c r="A6" s="4">
        <v>1</v>
      </c>
      <c r="B6" s="18"/>
      <c r="C6" s="68" t="s">
        <v>50</v>
      </c>
      <c r="D6" s="18" t="s">
        <v>51</v>
      </c>
      <c r="E6" s="4" t="s">
        <v>39</v>
      </c>
      <c r="F6" s="4">
        <v>8</v>
      </c>
      <c r="G6" s="55"/>
      <c r="H6" s="55"/>
      <c r="I6" s="55"/>
      <c r="J6" s="55"/>
      <c r="K6" s="16"/>
      <c r="L6" s="16"/>
    </row>
    <row r="7" spans="1:12" s="50" customFormat="1" ht="330">
      <c r="A7" s="4">
        <v>2</v>
      </c>
      <c r="B7" s="18"/>
      <c r="C7" s="68" t="s">
        <v>52</v>
      </c>
      <c r="D7" s="18" t="s">
        <v>53</v>
      </c>
      <c r="E7" s="4" t="s">
        <v>39</v>
      </c>
      <c r="F7" s="4">
        <v>1</v>
      </c>
      <c r="G7" s="55"/>
      <c r="H7" s="55"/>
      <c r="I7" s="55"/>
      <c r="J7" s="55"/>
      <c r="K7" s="16"/>
      <c r="L7" s="16"/>
    </row>
    <row r="8" spans="1:12" s="50" customFormat="1" ht="30">
      <c r="A8" s="4">
        <v>3</v>
      </c>
      <c r="B8" s="48"/>
      <c r="C8" s="68" t="s">
        <v>54</v>
      </c>
      <c r="D8" s="18" t="s">
        <v>55</v>
      </c>
      <c r="E8" s="4" t="s">
        <v>39</v>
      </c>
      <c r="F8" s="4">
        <v>1</v>
      </c>
      <c r="G8" s="55"/>
      <c r="H8" s="55"/>
      <c r="I8" s="55"/>
      <c r="J8" s="55"/>
      <c r="K8" s="16"/>
      <c r="L8" s="16"/>
    </row>
    <row r="9" spans="1:12" s="50" customFormat="1" ht="30">
      <c r="A9" s="4">
        <v>4</v>
      </c>
      <c r="B9" s="48"/>
      <c r="C9" s="47" t="s">
        <v>56</v>
      </c>
      <c r="D9" s="18" t="s">
        <v>57</v>
      </c>
      <c r="E9" s="4" t="s">
        <v>39</v>
      </c>
      <c r="F9" s="4">
        <v>1</v>
      </c>
      <c r="G9" s="55"/>
      <c r="H9" s="55"/>
      <c r="I9" s="55"/>
      <c r="J9" s="55"/>
      <c r="K9" s="16"/>
      <c r="L9" s="16"/>
    </row>
    <row r="10" spans="1:12" s="50" customFormat="1">
      <c r="A10" s="4">
        <v>5</v>
      </c>
      <c r="B10" s="48"/>
      <c r="C10" s="47" t="s">
        <v>58</v>
      </c>
      <c r="D10" s="18" t="s">
        <v>59</v>
      </c>
      <c r="E10" s="4" t="s">
        <v>39</v>
      </c>
      <c r="F10" s="14">
        <v>4</v>
      </c>
      <c r="G10" s="55"/>
      <c r="H10" s="55"/>
      <c r="I10" s="55"/>
      <c r="J10" s="55"/>
      <c r="K10" s="16"/>
      <c r="L10" s="16"/>
    </row>
    <row r="11" spans="1:12" s="50" customFormat="1" ht="30">
      <c r="A11" s="4">
        <v>6</v>
      </c>
      <c r="B11" s="48"/>
      <c r="C11" s="47" t="s">
        <v>60</v>
      </c>
      <c r="D11" s="18" t="s">
        <v>61</v>
      </c>
      <c r="E11" s="4" t="s">
        <v>39</v>
      </c>
      <c r="F11" s="14">
        <v>2</v>
      </c>
      <c r="G11" s="55"/>
      <c r="H11" s="55"/>
      <c r="I11" s="55"/>
      <c r="J11" s="55"/>
      <c r="K11" s="16"/>
      <c r="L11" s="16"/>
    </row>
    <row r="12" spans="1:12">
      <c r="A12" s="4">
        <v>7</v>
      </c>
      <c r="B12" s="48"/>
      <c r="C12" s="47" t="s">
        <v>62</v>
      </c>
      <c r="D12" s="18" t="s">
        <v>63</v>
      </c>
      <c r="E12" s="4" t="s">
        <v>39</v>
      </c>
      <c r="F12" s="14">
        <v>5</v>
      </c>
      <c r="G12" s="55"/>
      <c r="H12" s="55"/>
      <c r="I12" s="55"/>
      <c r="J12" s="55"/>
      <c r="K12" s="16"/>
      <c r="L12" s="16"/>
    </row>
    <row r="13" spans="1:12" ht="30">
      <c r="A13" s="4">
        <v>8</v>
      </c>
      <c r="B13" s="48"/>
      <c r="C13" s="29" t="s">
        <v>64</v>
      </c>
      <c r="D13" s="53" t="s">
        <v>65</v>
      </c>
      <c r="E13" s="4" t="s">
        <v>39</v>
      </c>
      <c r="F13" s="14">
        <v>2</v>
      </c>
      <c r="G13" s="55"/>
      <c r="H13" s="55"/>
      <c r="I13" s="55"/>
      <c r="J13" s="55"/>
      <c r="K13" s="16"/>
      <c r="L13" s="16"/>
    </row>
    <row r="14" spans="1:12" ht="45">
      <c r="A14" s="4">
        <v>9</v>
      </c>
      <c r="B14" s="48"/>
      <c r="C14" s="29" t="s">
        <v>66</v>
      </c>
      <c r="D14" s="3" t="s">
        <v>67</v>
      </c>
      <c r="E14" s="4" t="s">
        <v>39</v>
      </c>
      <c r="F14" s="14">
        <v>1</v>
      </c>
      <c r="G14" s="66"/>
      <c r="H14" s="55"/>
      <c r="I14" s="55"/>
      <c r="J14" s="55"/>
      <c r="K14" s="16"/>
      <c r="L14" s="16"/>
    </row>
    <row r="15" spans="1:12">
      <c r="A15" s="4">
        <v>10</v>
      </c>
      <c r="B15" s="18">
        <v>240475</v>
      </c>
      <c r="C15" s="68" t="s">
        <v>37</v>
      </c>
      <c r="D15" s="18" t="s">
        <v>38</v>
      </c>
      <c r="E15" s="4" t="s">
        <v>39</v>
      </c>
      <c r="F15" s="4">
        <v>2</v>
      </c>
      <c r="G15" s="13"/>
      <c r="H15" s="55"/>
      <c r="I15" s="55"/>
      <c r="J15" s="55"/>
    </row>
    <row r="16" spans="1:12">
      <c r="A16" s="4">
        <v>11</v>
      </c>
      <c r="B16" s="18"/>
      <c r="C16" s="68" t="s">
        <v>40</v>
      </c>
      <c r="D16" s="18" t="s">
        <v>41</v>
      </c>
      <c r="E16" s="4" t="s">
        <v>42</v>
      </c>
      <c r="F16" s="4">
        <v>10</v>
      </c>
      <c r="G16" s="13"/>
      <c r="H16" s="55"/>
      <c r="I16" s="55"/>
      <c r="J16" s="55"/>
    </row>
    <row r="17" spans="1:10" ht="30">
      <c r="A17" s="4">
        <v>12</v>
      </c>
      <c r="B17" s="48">
        <v>27112007</v>
      </c>
      <c r="C17" s="47" t="s">
        <v>43</v>
      </c>
      <c r="D17" s="18" t="s">
        <v>44</v>
      </c>
      <c r="E17" s="4" t="s">
        <v>39</v>
      </c>
      <c r="F17" s="4">
        <v>10</v>
      </c>
      <c r="G17" s="13"/>
      <c r="H17" s="55"/>
      <c r="I17" s="55"/>
      <c r="J17" s="55"/>
    </row>
    <row r="18" spans="1:10">
      <c r="A18" s="4">
        <v>13</v>
      </c>
      <c r="B18" s="48">
        <v>234902</v>
      </c>
      <c r="C18" s="47" t="s">
        <v>45</v>
      </c>
      <c r="D18" s="18" t="s">
        <v>46</v>
      </c>
      <c r="E18" s="4" t="s">
        <v>47</v>
      </c>
      <c r="F18" s="14">
        <v>50</v>
      </c>
      <c r="G18" s="13"/>
      <c r="H18" s="55"/>
      <c r="I18" s="55"/>
      <c r="J18" s="55"/>
    </row>
    <row r="19" spans="1:10" ht="45">
      <c r="A19" s="4">
        <v>14</v>
      </c>
      <c r="B19" s="48">
        <v>258181</v>
      </c>
      <c r="C19" s="47" t="s">
        <v>48</v>
      </c>
      <c r="D19" s="3" t="s">
        <v>49</v>
      </c>
      <c r="E19" s="4" t="s">
        <v>47</v>
      </c>
      <c r="F19" s="14">
        <v>5</v>
      </c>
      <c r="G19" s="13"/>
      <c r="H19" s="55"/>
      <c r="I19" s="55"/>
      <c r="J19" s="55"/>
    </row>
    <row r="20" spans="1:10" ht="240">
      <c r="A20" s="4">
        <v>15</v>
      </c>
      <c r="B20" s="48"/>
      <c r="C20" s="68" t="s">
        <v>68</v>
      </c>
      <c r="D20" s="18" t="s">
        <v>69</v>
      </c>
      <c r="E20" s="4" t="s">
        <v>39</v>
      </c>
      <c r="F20" s="4">
        <v>1</v>
      </c>
      <c r="G20" s="13"/>
      <c r="H20" s="55"/>
      <c r="I20" s="55"/>
      <c r="J20" s="55"/>
    </row>
    <row r="21" spans="1:10" ht="30">
      <c r="A21" s="4">
        <v>16</v>
      </c>
      <c r="B21" s="48"/>
      <c r="C21" s="68" t="s">
        <v>228</v>
      </c>
      <c r="D21" s="18" t="s">
        <v>71</v>
      </c>
      <c r="E21" s="4" t="s">
        <v>39</v>
      </c>
      <c r="F21" s="4">
        <v>2</v>
      </c>
      <c r="G21" s="13"/>
      <c r="H21" s="55"/>
      <c r="I21" s="55"/>
      <c r="J21" s="55"/>
    </row>
    <row r="22" spans="1:10" ht="255">
      <c r="A22" s="4">
        <v>17</v>
      </c>
      <c r="B22" s="48"/>
      <c r="C22" s="47" t="s">
        <v>72</v>
      </c>
      <c r="D22" s="18" t="s">
        <v>73</v>
      </c>
      <c r="E22" s="4" t="s">
        <v>15</v>
      </c>
      <c r="F22" s="4">
        <v>2</v>
      </c>
      <c r="G22" s="13"/>
      <c r="H22" s="55"/>
      <c r="I22" s="55"/>
      <c r="J22" s="55"/>
    </row>
    <row r="23" spans="1:10" ht="135">
      <c r="A23" s="4">
        <v>18</v>
      </c>
      <c r="B23" s="48"/>
      <c r="C23" s="69" t="s">
        <v>13</v>
      </c>
      <c r="D23" s="18" t="s">
        <v>14</v>
      </c>
      <c r="E23" s="70" t="s">
        <v>15</v>
      </c>
      <c r="F23" s="70">
        <v>1</v>
      </c>
      <c r="G23" s="13"/>
      <c r="H23" s="55"/>
      <c r="I23" s="55"/>
      <c r="J23" s="55"/>
    </row>
    <row r="24" spans="1:10" ht="45">
      <c r="A24" s="4">
        <v>19</v>
      </c>
      <c r="B24" s="48"/>
      <c r="C24" s="69" t="s">
        <v>16</v>
      </c>
      <c r="D24" s="18" t="s">
        <v>17</v>
      </c>
      <c r="E24" s="4" t="s">
        <v>15</v>
      </c>
      <c r="F24" s="14">
        <v>1</v>
      </c>
      <c r="G24" s="13"/>
      <c r="H24" s="55"/>
      <c r="I24" s="55"/>
      <c r="J24" s="55"/>
    </row>
    <row r="25" spans="1:10" ht="405">
      <c r="A25" s="4">
        <v>20</v>
      </c>
      <c r="B25" s="48"/>
      <c r="C25" s="71" t="s">
        <v>18</v>
      </c>
      <c r="D25" s="28" t="s">
        <v>229</v>
      </c>
      <c r="E25" s="72" t="s">
        <v>15</v>
      </c>
      <c r="F25" s="4">
        <v>2</v>
      </c>
      <c r="G25" s="62"/>
      <c r="H25" s="55"/>
      <c r="I25" s="55"/>
      <c r="J25" s="55"/>
    </row>
    <row r="26" spans="1:10" ht="210">
      <c r="A26" s="4">
        <v>21</v>
      </c>
      <c r="B26" s="48"/>
      <c r="C26" s="71" t="s">
        <v>20</v>
      </c>
      <c r="D26" s="29" t="s">
        <v>21</v>
      </c>
      <c r="E26" s="72" t="s">
        <v>15</v>
      </c>
      <c r="F26" s="4">
        <v>1</v>
      </c>
      <c r="G26" s="62"/>
      <c r="H26" s="55"/>
      <c r="I26" s="55"/>
      <c r="J26" s="55"/>
    </row>
    <row r="27" spans="1:10" ht="150">
      <c r="A27" s="4">
        <v>22</v>
      </c>
      <c r="B27" s="48"/>
      <c r="C27" s="73" t="s">
        <v>22</v>
      </c>
      <c r="D27" s="73" t="s">
        <v>23</v>
      </c>
      <c r="E27" s="74" t="s">
        <v>15</v>
      </c>
      <c r="F27" s="37">
        <v>1</v>
      </c>
      <c r="G27" s="63"/>
      <c r="H27" s="55"/>
      <c r="I27" s="55"/>
      <c r="J27" s="55"/>
    </row>
    <row r="28" spans="1:10" ht="409.5">
      <c r="A28" s="4">
        <v>23</v>
      </c>
      <c r="B28" s="48"/>
      <c r="C28" s="71" t="s">
        <v>24</v>
      </c>
      <c r="D28" s="75" t="s">
        <v>25</v>
      </c>
      <c r="E28" s="72" t="s">
        <v>15</v>
      </c>
      <c r="F28" s="4">
        <v>15</v>
      </c>
      <c r="G28" s="62"/>
      <c r="H28" s="55"/>
      <c r="I28" s="55"/>
      <c r="J28" s="55"/>
    </row>
    <row r="29" spans="1:10" ht="409.5">
      <c r="A29" s="4">
        <v>24</v>
      </c>
      <c r="B29" s="48"/>
      <c r="C29" s="71" t="s">
        <v>26</v>
      </c>
      <c r="D29" s="31" t="s">
        <v>27</v>
      </c>
      <c r="E29" s="72" t="s">
        <v>15</v>
      </c>
      <c r="F29" s="4">
        <v>5</v>
      </c>
      <c r="G29" s="62"/>
      <c r="H29" s="55"/>
      <c r="I29" s="55"/>
      <c r="J29" s="55"/>
    </row>
    <row r="30" spans="1:10" ht="60">
      <c r="A30" s="4">
        <v>25</v>
      </c>
      <c r="B30" s="48"/>
      <c r="C30" s="71" t="s">
        <v>28</v>
      </c>
      <c r="D30" s="31" t="s">
        <v>29</v>
      </c>
      <c r="E30" s="72" t="s">
        <v>15</v>
      </c>
      <c r="F30" s="4">
        <v>15</v>
      </c>
      <c r="G30" s="62"/>
      <c r="H30" s="55"/>
      <c r="I30" s="55"/>
      <c r="J30" s="55"/>
    </row>
    <row r="31" spans="1:10" ht="90">
      <c r="A31" s="4">
        <v>26</v>
      </c>
      <c r="B31" s="48"/>
      <c r="C31" s="18" t="s">
        <v>30</v>
      </c>
      <c r="D31" s="31" t="s">
        <v>31</v>
      </c>
      <c r="E31" s="72" t="s">
        <v>15</v>
      </c>
      <c r="F31" s="4">
        <v>15</v>
      </c>
      <c r="G31" s="64"/>
      <c r="H31" s="55"/>
      <c r="I31" s="55"/>
      <c r="J31" s="55"/>
    </row>
    <row r="32" spans="1:10">
      <c r="A32" s="4"/>
      <c r="B32" s="48"/>
      <c r="C32" s="47"/>
      <c r="D32" s="18"/>
      <c r="E32" s="14"/>
      <c r="F32" s="14"/>
      <c r="G32" s="13"/>
      <c r="H32" s="13"/>
      <c r="I32" s="13"/>
      <c r="J32" s="13"/>
    </row>
    <row r="33" spans="1:12">
      <c r="G33" s="19"/>
      <c r="H33" s="19"/>
      <c r="I33" s="19"/>
      <c r="J33" s="19"/>
    </row>
    <row r="34" spans="1:12" ht="18.75">
      <c r="G34" s="19"/>
      <c r="H34" s="19"/>
      <c r="I34" s="19"/>
      <c r="J34" s="76">
        <f>SUM(J6:J33)</f>
        <v>0</v>
      </c>
      <c r="K34" s="61"/>
      <c r="L34" s="61"/>
    </row>
    <row r="35" spans="1:12">
      <c r="G35" s="19"/>
      <c r="H35" s="19"/>
      <c r="I35" s="19"/>
      <c r="J35" s="19"/>
    </row>
    <row r="36" spans="1:12" ht="45">
      <c r="B36" s="3" t="s">
        <v>32</v>
      </c>
      <c r="G36" s="19"/>
      <c r="H36" s="19"/>
      <c r="I36" s="19"/>
      <c r="J36" s="19"/>
    </row>
    <row r="37" spans="1:12">
      <c r="G37" s="19"/>
      <c r="H37" s="19"/>
      <c r="I37" s="19"/>
      <c r="J37" s="19"/>
    </row>
    <row r="38" spans="1:12" s="8" customFormat="1" ht="30">
      <c r="A38" s="3"/>
      <c r="B38" s="3" t="s">
        <v>33</v>
      </c>
      <c r="D38" s="54" t="s">
        <v>230</v>
      </c>
      <c r="E38" s="54"/>
      <c r="F38" s="12"/>
      <c r="G38" s="19"/>
      <c r="H38" s="19"/>
      <c r="I38" s="19"/>
      <c r="J38" s="19"/>
    </row>
    <row r="39" spans="1:12" s="8" customFormat="1">
      <c r="A39" s="3"/>
      <c r="B39" s="3" t="s">
        <v>35</v>
      </c>
      <c r="D39" s="54" t="s">
        <v>231</v>
      </c>
      <c r="E39" s="54"/>
      <c r="F39" s="12"/>
      <c r="G39" s="19"/>
      <c r="H39" s="19"/>
      <c r="I39" s="19"/>
      <c r="J39" s="19"/>
    </row>
    <row r="40" spans="1:12">
      <c r="G40" s="19"/>
      <c r="H40" s="19"/>
      <c r="I40" s="19"/>
      <c r="J40" s="19"/>
    </row>
    <row r="41" spans="1:12">
      <c r="G41" s="19"/>
      <c r="H41" s="19"/>
      <c r="I41" s="19"/>
      <c r="J41" s="19"/>
    </row>
    <row r="42" spans="1:12">
      <c r="G42" s="19"/>
      <c r="H42" s="19"/>
      <c r="I42" s="19"/>
      <c r="J42" s="19"/>
    </row>
    <row r="43" spans="1:12">
      <c r="G43" s="19"/>
      <c r="H43" s="19"/>
      <c r="I43" s="19"/>
      <c r="J43" s="19"/>
    </row>
    <row r="44" spans="1:12" ht="15.75">
      <c r="G44" s="77"/>
      <c r="H44" s="77"/>
      <c r="I44" s="41"/>
      <c r="J44" s="41"/>
    </row>
    <row r="45" spans="1:12">
      <c r="G45" s="78"/>
      <c r="H45" s="78"/>
    </row>
    <row r="46" spans="1:12" ht="15.75">
      <c r="G46" s="79"/>
      <c r="H46" s="79"/>
    </row>
    <row r="47" spans="1:12">
      <c r="G47" s="80"/>
      <c r="H47" s="80"/>
    </row>
    <row r="48" spans="1:12">
      <c r="G48" s="80"/>
      <c r="H48" s="80"/>
    </row>
    <row r="49" spans="7:8">
      <c r="G49" s="80"/>
      <c r="H49" s="80"/>
    </row>
  </sheetData>
  <mergeCells count="3">
    <mergeCell ref="A1:B1"/>
    <mergeCell ref="C1:J1"/>
    <mergeCell ref="B3:J3"/>
  </mergeCells>
  <pageMargins left="0.7" right="0.7" top="0.75" bottom="0.75" header="0.3" footer="0.3"/>
  <pageSetup orientation="portrait" horizontalDpi="4294967293"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D5"/>
  <sheetViews>
    <sheetView topLeftCell="A2" workbookViewId="0">
      <selection activeCell="F5" sqref="F5"/>
    </sheetView>
  </sheetViews>
  <sheetFormatPr defaultColWidth="11.42578125" defaultRowHeight="15"/>
  <cols>
    <col min="4" max="4" width="105.7109375" customWidth="1"/>
  </cols>
  <sheetData>
    <row r="5" spans="4:4" ht="229.5" customHeight="1">
      <c r="D5" s="65" t="s">
        <v>232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9"/>
  <sheetViews>
    <sheetView showGridLines="0" topLeftCell="A3" zoomScale="70" zoomScaleNormal="70" workbookViewId="0">
      <selection activeCell="L5" sqref="L5"/>
    </sheetView>
  </sheetViews>
  <sheetFormatPr defaultColWidth="11.42578125" defaultRowHeight="15"/>
  <cols>
    <col min="1" max="1" width="8.28515625" style="3" bestFit="1" customWidth="1"/>
    <col min="2" max="2" width="11.42578125" style="3"/>
    <col min="3" max="3" width="17.5703125" style="8" customWidth="1"/>
    <col min="4" max="4" width="62.140625" style="8" customWidth="1"/>
    <col min="5" max="5" width="15" style="54" customWidth="1"/>
    <col min="6" max="6" width="11.42578125" style="12"/>
    <col min="7" max="7" width="15.42578125" style="3" customWidth="1"/>
    <col min="8" max="8" width="14.85546875" style="3" customWidth="1"/>
    <col min="9" max="9" width="15.42578125" style="3" customWidth="1"/>
    <col min="10" max="10" width="20.85546875" style="3" customWidth="1"/>
    <col min="11" max="11" width="16.140625" style="3" customWidth="1"/>
    <col min="12" max="12" width="14.5703125" style="3" customWidth="1"/>
    <col min="13" max="16384" width="11.42578125" style="3"/>
  </cols>
  <sheetData>
    <row r="1" spans="1:12" ht="87" customHeight="1">
      <c r="A1" s="143"/>
      <c r="B1" s="143"/>
      <c r="C1" s="144" t="s">
        <v>0</v>
      </c>
      <c r="D1" s="145"/>
      <c r="E1" s="145"/>
      <c r="F1" s="145"/>
      <c r="G1" s="145"/>
      <c r="H1" s="145"/>
      <c r="I1" s="145"/>
      <c r="J1" s="145"/>
    </row>
    <row r="2" spans="1:12">
      <c r="D2" s="6"/>
      <c r="E2" s="67"/>
      <c r="F2" s="5"/>
    </row>
    <row r="3" spans="1:12" ht="60.75" customHeight="1">
      <c r="A3" s="1" t="s">
        <v>1</v>
      </c>
      <c r="B3" s="147" t="s">
        <v>233</v>
      </c>
      <c r="C3" s="147"/>
      <c r="D3" s="147"/>
      <c r="E3" s="147"/>
      <c r="F3" s="147"/>
      <c r="G3" s="147"/>
      <c r="H3" s="147"/>
      <c r="I3" s="147"/>
      <c r="J3" s="147"/>
    </row>
    <row r="5" spans="1:12" ht="60">
      <c r="A5" s="2" t="s">
        <v>3</v>
      </c>
      <c r="B5" s="2" t="s">
        <v>4</v>
      </c>
      <c r="C5" s="7" t="s">
        <v>5</v>
      </c>
      <c r="D5" s="7" t="s">
        <v>6</v>
      </c>
      <c r="E5" s="7" t="s">
        <v>7</v>
      </c>
      <c r="F5" s="2" t="s">
        <v>8</v>
      </c>
      <c r="G5" s="2" t="s">
        <v>9</v>
      </c>
      <c r="H5" s="2" t="s">
        <v>10</v>
      </c>
      <c r="I5" s="2" t="s">
        <v>11</v>
      </c>
      <c r="J5" s="2" t="s">
        <v>12</v>
      </c>
    </row>
    <row r="6" spans="1:12" s="50" customFormat="1">
      <c r="A6" s="4">
        <v>1</v>
      </c>
      <c r="B6" s="18"/>
      <c r="C6" s="68" t="s">
        <v>50</v>
      </c>
      <c r="D6" s="18" t="s">
        <v>51</v>
      </c>
      <c r="E6" s="4" t="s">
        <v>39</v>
      </c>
      <c r="F6" s="4">
        <v>8</v>
      </c>
      <c r="G6" s="55">
        <v>75790</v>
      </c>
      <c r="H6" s="55">
        <f t="shared" ref="H6:H31" si="0">+G6*19%</f>
        <v>14400.1</v>
      </c>
      <c r="I6" s="55">
        <f t="shared" ref="I6:I31" si="1">+G6+H6</f>
        <v>90190.1</v>
      </c>
      <c r="J6" s="55">
        <f>+I6*F6</f>
        <v>721520.8</v>
      </c>
      <c r="K6" s="16"/>
      <c r="L6" s="16"/>
    </row>
    <row r="7" spans="1:12" s="50" customFormat="1" ht="330">
      <c r="A7" s="4">
        <v>2</v>
      </c>
      <c r="B7" s="18"/>
      <c r="C7" s="68" t="s">
        <v>52</v>
      </c>
      <c r="D7" s="18" t="s">
        <v>53</v>
      </c>
      <c r="E7" s="4" t="s">
        <v>39</v>
      </c>
      <c r="F7" s="4">
        <v>1</v>
      </c>
      <c r="G7" s="55">
        <v>692180</v>
      </c>
      <c r="H7" s="55">
        <f t="shared" si="0"/>
        <v>131514.20000000001</v>
      </c>
      <c r="I7" s="55">
        <f t="shared" si="1"/>
        <v>823694.2</v>
      </c>
      <c r="J7" s="55">
        <f t="shared" ref="J7:J31" si="2">+I7*F7</f>
        <v>823694.2</v>
      </c>
      <c r="K7" s="16"/>
      <c r="L7" s="16"/>
    </row>
    <row r="8" spans="1:12" s="50" customFormat="1" ht="30">
      <c r="A8" s="4">
        <v>3</v>
      </c>
      <c r="B8" s="48"/>
      <c r="C8" s="68" t="s">
        <v>54</v>
      </c>
      <c r="D8" s="18" t="s">
        <v>55</v>
      </c>
      <c r="E8" s="4" t="s">
        <v>39</v>
      </c>
      <c r="F8" s="4">
        <v>1</v>
      </c>
      <c r="G8" s="55">
        <v>244860</v>
      </c>
      <c r="H8" s="55">
        <f t="shared" si="0"/>
        <v>46523.4</v>
      </c>
      <c r="I8" s="55">
        <f t="shared" si="1"/>
        <v>291383.40000000002</v>
      </c>
      <c r="J8" s="55">
        <f t="shared" si="2"/>
        <v>291383.40000000002</v>
      </c>
      <c r="K8" s="16"/>
      <c r="L8" s="16"/>
    </row>
    <row r="9" spans="1:12" s="50" customFormat="1" ht="30">
      <c r="A9" s="4">
        <v>4</v>
      </c>
      <c r="B9" s="48"/>
      <c r="C9" s="47" t="s">
        <v>56</v>
      </c>
      <c r="D9" s="18" t="s">
        <v>57</v>
      </c>
      <c r="E9" s="4" t="s">
        <v>39</v>
      </c>
      <c r="F9" s="4">
        <v>1</v>
      </c>
      <c r="G9" s="55">
        <v>1272000</v>
      </c>
      <c r="H9" s="55">
        <f t="shared" si="0"/>
        <v>241680</v>
      </c>
      <c r="I9" s="55">
        <f t="shared" si="1"/>
        <v>1513680</v>
      </c>
      <c r="J9" s="55">
        <f t="shared" si="2"/>
        <v>1513680</v>
      </c>
      <c r="K9" s="16"/>
      <c r="L9" s="16"/>
    </row>
    <row r="10" spans="1:12" s="50" customFormat="1">
      <c r="A10" s="4">
        <v>5</v>
      </c>
      <c r="B10" s="48"/>
      <c r="C10" s="47" t="s">
        <v>58</v>
      </c>
      <c r="D10" s="18" t="s">
        <v>59</v>
      </c>
      <c r="E10" s="4" t="s">
        <v>39</v>
      </c>
      <c r="F10" s="14">
        <v>4</v>
      </c>
      <c r="G10" s="55">
        <v>263378.41200000001</v>
      </c>
      <c r="H10" s="55">
        <f t="shared" si="0"/>
        <v>50041.898280000001</v>
      </c>
      <c r="I10" s="55">
        <f t="shared" si="1"/>
        <v>313420.31028000003</v>
      </c>
      <c r="J10" s="55">
        <f t="shared" si="2"/>
        <v>1253681.2411200001</v>
      </c>
      <c r="K10" s="16"/>
      <c r="L10" s="16"/>
    </row>
    <row r="11" spans="1:12" s="50" customFormat="1" ht="30">
      <c r="A11" s="4">
        <v>6</v>
      </c>
      <c r="B11" s="48"/>
      <c r="C11" s="47" t="s">
        <v>60</v>
      </c>
      <c r="D11" s="18" t="s">
        <v>61</v>
      </c>
      <c r="E11" s="4" t="s">
        <v>39</v>
      </c>
      <c r="F11" s="14">
        <v>2</v>
      </c>
      <c r="G11" s="55">
        <v>74200</v>
      </c>
      <c r="H11" s="55">
        <f t="shared" si="0"/>
        <v>14098</v>
      </c>
      <c r="I11" s="55">
        <f t="shared" si="1"/>
        <v>88298</v>
      </c>
      <c r="J11" s="55">
        <f t="shared" si="2"/>
        <v>176596</v>
      </c>
      <c r="K11" s="16"/>
      <c r="L11" s="16"/>
    </row>
    <row r="12" spans="1:12">
      <c r="A12" s="4">
        <v>7</v>
      </c>
      <c r="B12" s="48"/>
      <c r="C12" s="47" t="s">
        <v>62</v>
      </c>
      <c r="D12" s="18" t="s">
        <v>63</v>
      </c>
      <c r="E12" s="4" t="s">
        <v>39</v>
      </c>
      <c r="F12" s="14">
        <v>5</v>
      </c>
      <c r="G12" s="55">
        <v>266696</v>
      </c>
      <c r="H12" s="55">
        <f t="shared" si="0"/>
        <v>50672.24</v>
      </c>
      <c r="I12" s="55">
        <f t="shared" si="1"/>
        <v>317368.24</v>
      </c>
      <c r="J12" s="55">
        <f t="shared" si="2"/>
        <v>1586841.2</v>
      </c>
      <c r="K12" s="16"/>
      <c r="L12" s="16"/>
    </row>
    <row r="13" spans="1:12" ht="30">
      <c r="A13" s="4">
        <v>8</v>
      </c>
      <c r="B13" s="48"/>
      <c r="C13" s="29" t="s">
        <v>64</v>
      </c>
      <c r="D13" s="53" t="s">
        <v>65</v>
      </c>
      <c r="E13" s="4" t="s">
        <v>39</v>
      </c>
      <c r="F13" s="14">
        <v>2</v>
      </c>
      <c r="G13" s="55">
        <v>445200</v>
      </c>
      <c r="H13" s="55">
        <f t="shared" si="0"/>
        <v>84588</v>
      </c>
      <c r="I13" s="55">
        <f t="shared" si="1"/>
        <v>529788</v>
      </c>
      <c r="J13" s="55">
        <f t="shared" si="2"/>
        <v>1059576</v>
      </c>
      <c r="K13" s="16"/>
      <c r="L13" s="16"/>
    </row>
    <row r="14" spans="1:12" ht="45">
      <c r="A14" s="4">
        <v>9</v>
      </c>
      <c r="B14" s="48"/>
      <c r="C14" s="29" t="s">
        <v>66</v>
      </c>
      <c r="D14" s="3" t="s">
        <v>67</v>
      </c>
      <c r="E14" s="4" t="s">
        <v>39</v>
      </c>
      <c r="F14" s="14">
        <v>1</v>
      </c>
      <c r="G14" s="66">
        <v>753660</v>
      </c>
      <c r="H14" s="55">
        <f t="shared" si="0"/>
        <v>143195.4</v>
      </c>
      <c r="I14" s="55">
        <f t="shared" si="1"/>
        <v>896855.4</v>
      </c>
      <c r="J14" s="55">
        <f t="shared" si="2"/>
        <v>896855.4</v>
      </c>
      <c r="K14" s="16"/>
      <c r="L14" s="16"/>
    </row>
    <row r="15" spans="1:12">
      <c r="A15" s="4">
        <v>10</v>
      </c>
      <c r="B15" s="18">
        <v>240475</v>
      </c>
      <c r="C15" s="68" t="s">
        <v>37</v>
      </c>
      <c r="D15" s="18" t="s">
        <v>38</v>
      </c>
      <c r="E15" s="4" t="s">
        <v>39</v>
      </c>
      <c r="F15" s="4">
        <v>2</v>
      </c>
      <c r="G15" s="13">
        <v>236380</v>
      </c>
      <c r="H15" s="55">
        <f t="shared" si="0"/>
        <v>44912.2</v>
      </c>
      <c r="I15" s="55">
        <f t="shared" si="1"/>
        <v>281292.2</v>
      </c>
      <c r="J15" s="55">
        <f t="shared" si="2"/>
        <v>562584.4</v>
      </c>
    </row>
    <row r="16" spans="1:12">
      <c r="A16" s="4">
        <v>11</v>
      </c>
      <c r="B16" s="18"/>
      <c r="C16" s="68" t="s">
        <v>40</v>
      </c>
      <c r="D16" s="18" t="s">
        <v>41</v>
      </c>
      <c r="E16" s="4" t="s">
        <v>42</v>
      </c>
      <c r="F16" s="4">
        <v>10</v>
      </c>
      <c r="G16" s="13">
        <v>25440</v>
      </c>
      <c r="H16" s="55">
        <f t="shared" si="0"/>
        <v>4833.6000000000004</v>
      </c>
      <c r="I16" s="55">
        <f t="shared" si="1"/>
        <v>30273.599999999999</v>
      </c>
      <c r="J16" s="55">
        <f t="shared" si="2"/>
        <v>302736</v>
      </c>
    </row>
    <row r="17" spans="1:10" ht="30">
      <c r="A17" s="4">
        <v>12</v>
      </c>
      <c r="B17" s="48">
        <v>27112007</v>
      </c>
      <c r="C17" s="47" t="s">
        <v>43</v>
      </c>
      <c r="D17" s="18" t="s">
        <v>44</v>
      </c>
      <c r="E17" s="4" t="s">
        <v>39</v>
      </c>
      <c r="F17" s="4">
        <v>10</v>
      </c>
      <c r="G17" s="13">
        <v>26500</v>
      </c>
      <c r="H17" s="55">
        <f t="shared" si="0"/>
        <v>5035</v>
      </c>
      <c r="I17" s="55">
        <f t="shared" si="1"/>
        <v>31535</v>
      </c>
      <c r="J17" s="55">
        <f t="shared" si="2"/>
        <v>315350</v>
      </c>
    </row>
    <row r="18" spans="1:10">
      <c r="A18" s="4">
        <v>13</v>
      </c>
      <c r="B18" s="48">
        <v>234902</v>
      </c>
      <c r="C18" s="47" t="s">
        <v>45</v>
      </c>
      <c r="D18" s="18" t="s">
        <v>46</v>
      </c>
      <c r="E18" s="4" t="s">
        <v>47</v>
      </c>
      <c r="F18" s="14">
        <v>50</v>
      </c>
      <c r="G18" s="13">
        <v>5300</v>
      </c>
      <c r="H18" s="55">
        <f t="shared" si="0"/>
        <v>1007</v>
      </c>
      <c r="I18" s="55">
        <f t="shared" si="1"/>
        <v>6307</v>
      </c>
      <c r="J18" s="55">
        <f t="shared" si="2"/>
        <v>315350</v>
      </c>
    </row>
    <row r="19" spans="1:10" ht="45">
      <c r="A19" s="4">
        <v>14</v>
      </c>
      <c r="B19" s="48">
        <v>258181</v>
      </c>
      <c r="C19" s="47" t="s">
        <v>48</v>
      </c>
      <c r="D19" s="3" t="s">
        <v>49</v>
      </c>
      <c r="E19" s="4" t="s">
        <v>47</v>
      </c>
      <c r="F19" s="14">
        <v>5</v>
      </c>
      <c r="G19" s="13">
        <v>90100</v>
      </c>
      <c r="H19" s="55">
        <f t="shared" si="0"/>
        <v>17119</v>
      </c>
      <c r="I19" s="55">
        <f t="shared" si="1"/>
        <v>107219</v>
      </c>
      <c r="J19" s="55">
        <f t="shared" si="2"/>
        <v>536095</v>
      </c>
    </row>
    <row r="20" spans="1:10" ht="240">
      <c r="A20" s="4">
        <v>15</v>
      </c>
      <c r="B20" s="48"/>
      <c r="C20" s="68" t="s">
        <v>68</v>
      </c>
      <c r="D20" s="18" t="s">
        <v>69</v>
      </c>
      <c r="E20" s="4" t="s">
        <v>39</v>
      </c>
      <c r="F20" s="4">
        <v>1</v>
      </c>
      <c r="G20" s="13">
        <v>5406000</v>
      </c>
      <c r="H20" s="55">
        <f t="shared" si="0"/>
        <v>1027140</v>
      </c>
      <c r="I20" s="55">
        <f t="shared" si="1"/>
        <v>6433140</v>
      </c>
      <c r="J20" s="55">
        <f t="shared" si="2"/>
        <v>6433140</v>
      </c>
    </row>
    <row r="21" spans="1:10" ht="30">
      <c r="A21" s="4">
        <v>16</v>
      </c>
      <c r="B21" s="48"/>
      <c r="C21" s="68" t="s">
        <v>228</v>
      </c>
      <c r="D21" s="18" t="s">
        <v>71</v>
      </c>
      <c r="E21" s="4" t="s">
        <v>39</v>
      </c>
      <c r="F21" s="4">
        <v>2</v>
      </c>
      <c r="G21" s="13">
        <v>243800</v>
      </c>
      <c r="H21" s="55">
        <f t="shared" si="0"/>
        <v>46322</v>
      </c>
      <c r="I21" s="55">
        <f t="shared" si="1"/>
        <v>290122</v>
      </c>
      <c r="J21" s="55">
        <f t="shared" si="2"/>
        <v>580244</v>
      </c>
    </row>
    <row r="22" spans="1:10" ht="255">
      <c r="A22" s="4">
        <v>17</v>
      </c>
      <c r="B22" s="48"/>
      <c r="C22" s="47" t="s">
        <v>72</v>
      </c>
      <c r="D22" s="18" t="s">
        <v>73</v>
      </c>
      <c r="E22" s="4" t="s">
        <v>15</v>
      </c>
      <c r="F22" s="4">
        <v>2</v>
      </c>
      <c r="G22" s="13">
        <v>91160</v>
      </c>
      <c r="H22" s="55">
        <f t="shared" si="0"/>
        <v>17320.400000000001</v>
      </c>
      <c r="I22" s="55">
        <f t="shared" si="1"/>
        <v>108480.4</v>
      </c>
      <c r="J22" s="55">
        <f t="shared" si="2"/>
        <v>216960.8</v>
      </c>
    </row>
    <row r="23" spans="1:10" ht="135">
      <c r="A23" s="4">
        <v>18</v>
      </c>
      <c r="B23" s="48"/>
      <c r="C23" s="69" t="s">
        <v>13</v>
      </c>
      <c r="D23" s="18" t="s">
        <v>14</v>
      </c>
      <c r="E23" s="70" t="s">
        <v>15</v>
      </c>
      <c r="F23" s="70">
        <v>1</v>
      </c>
      <c r="G23" s="13">
        <v>5300000</v>
      </c>
      <c r="H23" s="55">
        <f t="shared" si="0"/>
        <v>1007000</v>
      </c>
      <c r="I23" s="55">
        <f t="shared" si="1"/>
        <v>6307000</v>
      </c>
      <c r="J23" s="55">
        <f t="shared" si="2"/>
        <v>6307000</v>
      </c>
    </row>
    <row r="24" spans="1:10" ht="45">
      <c r="A24" s="4">
        <v>19</v>
      </c>
      <c r="B24" s="48"/>
      <c r="C24" s="69" t="s">
        <v>16</v>
      </c>
      <c r="D24" s="18" t="s">
        <v>17</v>
      </c>
      <c r="E24" s="4" t="s">
        <v>15</v>
      </c>
      <c r="F24" s="14">
        <v>1</v>
      </c>
      <c r="G24" s="13">
        <v>1272000</v>
      </c>
      <c r="H24" s="55">
        <f t="shared" si="0"/>
        <v>241680</v>
      </c>
      <c r="I24" s="55">
        <f t="shared" si="1"/>
        <v>1513680</v>
      </c>
      <c r="J24" s="55">
        <f t="shared" si="2"/>
        <v>1513680</v>
      </c>
    </row>
    <row r="25" spans="1:10" ht="405">
      <c r="A25" s="4">
        <v>20</v>
      </c>
      <c r="B25" s="48"/>
      <c r="C25" s="71" t="s">
        <v>18</v>
      </c>
      <c r="D25" s="28" t="s">
        <v>229</v>
      </c>
      <c r="E25" s="72" t="s">
        <v>15</v>
      </c>
      <c r="F25" s="4">
        <v>2</v>
      </c>
      <c r="G25" s="62">
        <v>120395.86</v>
      </c>
      <c r="H25" s="55">
        <f t="shared" si="0"/>
        <v>22875.213400000001</v>
      </c>
      <c r="I25" s="55">
        <f t="shared" si="1"/>
        <v>143271.07339999999</v>
      </c>
      <c r="J25" s="55">
        <f t="shared" si="2"/>
        <v>286542.14679999999</v>
      </c>
    </row>
    <row r="26" spans="1:10" ht="210">
      <c r="A26" s="4">
        <v>21</v>
      </c>
      <c r="B26" s="48"/>
      <c r="C26" s="71" t="s">
        <v>20</v>
      </c>
      <c r="D26" s="29" t="s">
        <v>21</v>
      </c>
      <c r="E26" s="72" t="s">
        <v>15</v>
      </c>
      <c r="F26" s="4">
        <v>1</v>
      </c>
      <c r="G26" s="62">
        <v>645434</v>
      </c>
      <c r="H26" s="55">
        <f t="shared" si="0"/>
        <v>122632.46</v>
      </c>
      <c r="I26" s="55">
        <f t="shared" si="1"/>
        <v>768066.46</v>
      </c>
      <c r="J26" s="55">
        <f t="shared" si="2"/>
        <v>768066.46</v>
      </c>
    </row>
    <row r="27" spans="1:10" ht="150">
      <c r="A27" s="4">
        <v>22</v>
      </c>
      <c r="B27" s="48"/>
      <c r="C27" s="73" t="s">
        <v>22</v>
      </c>
      <c r="D27" s="73" t="s">
        <v>23</v>
      </c>
      <c r="E27" s="74" t="s">
        <v>15</v>
      </c>
      <c r="F27" s="37">
        <v>1</v>
      </c>
      <c r="G27" s="63">
        <v>148294</v>
      </c>
      <c r="H27" s="55">
        <f t="shared" si="0"/>
        <v>28175.86</v>
      </c>
      <c r="I27" s="55">
        <f t="shared" si="1"/>
        <v>176469.86</v>
      </c>
      <c r="J27" s="55">
        <f t="shared" si="2"/>
        <v>176469.86</v>
      </c>
    </row>
    <row r="28" spans="1:10" ht="409.5">
      <c r="A28" s="4">
        <v>23</v>
      </c>
      <c r="B28" s="48"/>
      <c r="C28" s="71" t="s">
        <v>24</v>
      </c>
      <c r="D28" s="75" t="s">
        <v>25</v>
      </c>
      <c r="E28" s="72" t="s">
        <v>15</v>
      </c>
      <c r="F28" s="4">
        <v>15</v>
      </c>
      <c r="G28" s="62">
        <v>31544.54</v>
      </c>
      <c r="H28" s="55">
        <f t="shared" si="0"/>
        <v>5993.4625999999998</v>
      </c>
      <c r="I28" s="55">
        <f t="shared" si="1"/>
        <v>37538.0026</v>
      </c>
      <c r="J28" s="55">
        <f t="shared" si="2"/>
        <v>563070.03899999999</v>
      </c>
    </row>
    <row r="29" spans="1:10" ht="409.5">
      <c r="A29" s="4">
        <v>24</v>
      </c>
      <c r="B29" s="48"/>
      <c r="C29" s="71" t="s">
        <v>26</v>
      </c>
      <c r="D29" s="31" t="s">
        <v>27</v>
      </c>
      <c r="E29" s="72" t="s">
        <v>15</v>
      </c>
      <c r="F29" s="4">
        <v>5</v>
      </c>
      <c r="G29" s="62">
        <v>252510.02</v>
      </c>
      <c r="H29" s="55">
        <f t="shared" si="0"/>
        <v>47976.9038</v>
      </c>
      <c r="I29" s="55">
        <f t="shared" si="1"/>
        <v>300486.92379999999</v>
      </c>
      <c r="J29" s="55">
        <f t="shared" si="2"/>
        <v>1502434.6189999999</v>
      </c>
    </row>
    <row r="30" spans="1:10" ht="60">
      <c r="A30" s="4">
        <v>25</v>
      </c>
      <c r="B30" s="48"/>
      <c r="C30" s="71" t="s">
        <v>28</v>
      </c>
      <c r="D30" s="31" t="s">
        <v>29</v>
      </c>
      <c r="E30" s="72" t="s">
        <v>15</v>
      </c>
      <c r="F30" s="4">
        <v>15</v>
      </c>
      <c r="G30" s="62">
        <v>25228</v>
      </c>
      <c r="H30" s="55">
        <f t="shared" si="0"/>
        <v>4793.32</v>
      </c>
      <c r="I30" s="55">
        <f t="shared" si="1"/>
        <v>30021.32</v>
      </c>
      <c r="J30" s="55">
        <f t="shared" si="2"/>
        <v>450319.8</v>
      </c>
    </row>
    <row r="31" spans="1:10" ht="90">
      <c r="A31" s="4">
        <v>26</v>
      </c>
      <c r="B31" s="48"/>
      <c r="C31" s="18" t="s">
        <v>30</v>
      </c>
      <c r="D31" s="31" t="s">
        <v>31</v>
      </c>
      <c r="E31" s="72" t="s">
        <v>15</v>
      </c>
      <c r="F31" s="4">
        <v>15</v>
      </c>
      <c r="G31" s="64">
        <v>44518.94</v>
      </c>
      <c r="H31" s="55">
        <f t="shared" si="0"/>
        <v>8458.5986000000012</v>
      </c>
      <c r="I31" s="55">
        <f t="shared" si="1"/>
        <v>52977.5386</v>
      </c>
      <c r="J31" s="55">
        <f t="shared" si="2"/>
        <v>794663.07900000003</v>
      </c>
    </row>
    <row r="32" spans="1:10">
      <c r="A32" s="4"/>
      <c r="B32" s="48"/>
      <c r="C32" s="47"/>
      <c r="D32" s="18"/>
      <c r="E32" s="14"/>
      <c r="F32" s="14"/>
      <c r="G32" s="13"/>
      <c r="H32" s="13"/>
      <c r="I32" s="13"/>
      <c r="J32" s="13"/>
    </row>
    <row r="33" spans="1:12">
      <c r="G33" s="19"/>
      <c r="H33" s="19"/>
      <c r="I33" s="19"/>
      <c r="J33" s="19"/>
    </row>
    <row r="34" spans="1:12" ht="18.75">
      <c r="G34" s="19"/>
      <c r="H34" s="19"/>
      <c r="I34" s="19"/>
      <c r="J34" s="76">
        <f>SUM(J6:J33)</f>
        <v>29948534.444920003</v>
      </c>
      <c r="K34" s="61"/>
      <c r="L34" s="61"/>
    </row>
    <row r="35" spans="1:12">
      <c r="G35" s="19"/>
      <c r="H35" s="19"/>
      <c r="I35" s="19"/>
      <c r="J35" s="19"/>
    </row>
    <row r="36" spans="1:12" ht="45">
      <c r="B36" s="3" t="s">
        <v>32</v>
      </c>
      <c r="G36" s="19"/>
      <c r="H36" s="19"/>
      <c r="I36" s="19"/>
      <c r="J36" s="19"/>
    </row>
    <row r="37" spans="1:12">
      <c r="G37" s="19"/>
      <c r="H37" s="19"/>
      <c r="I37" s="19"/>
      <c r="J37" s="19"/>
    </row>
    <row r="38" spans="1:12" s="8" customFormat="1" ht="30">
      <c r="A38" s="3"/>
      <c r="B38" s="3" t="s">
        <v>33</v>
      </c>
      <c r="D38" s="54" t="s">
        <v>230</v>
      </c>
      <c r="E38" s="54"/>
      <c r="F38" s="12"/>
      <c r="G38" s="19"/>
      <c r="H38" s="19"/>
      <c r="I38" s="19"/>
      <c r="J38" s="19"/>
    </row>
    <row r="39" spans="1:12" s="8" customFormat="1">
      <c r="A39" s="3"/>
      <c r="B39" s="3" t="s">
        <v>35</v>
      </c>
      <c r="D39" s="54" t="s">
        <v>231</v>
      </c>
      <c r="E39" s="54"/>
      <c r="F39" s="12"/>
      <c r="G39" s="19"/>
      <c r="H39" s="19"/>
      <c r="I39" s="19"/>
      <c r="J39" s="19"/>
    </row>
    <row r="40" spans="1:12">
      <c r="G40" s="19"/>
      <c r="H40" s="19"/>
      <c r="I40" s="19"/>
      <c r="J40" s="19"/>
    </row>
    <row r="41" spans="1:12">
      <c r="G41" s="19"/>
      <c r="H41" s="19"/>
      <c r="I41" s="19"/>
      <c r="J41" s="19"/>
    </row>
    <row r="42" spans="1:12">
      <c r="G42" s="19"/>
      <c r="H42" s="19"/>
      <c r="I42" s="19"/>
      <c r="J42" s="19"/>
    </row>
    <row r="43" spans="1:12">
      <c r="G43" s="19"/>
      <c r="H43" s="19"/>
      <c r="I43" s="19"/>
      <c r="J43" s="19"/>
    </row>
    <row r="44" spans="1:12" ht="15.75">
      <c r="G44" s="77"/>
      <c r="H44" s="77"/>
      <c r="I44" s="41"/>
      <c r="J44" s="41"/>
    </row>
    <row r="45" spans="1:12">
      <c r="G45" s="78"/>
      <c r="H45" s="78"/>
    </row>
    <row r="46" spans="1:12" ht="15.75">
      <c r="G46" s="79"/>
      <c r="H46" s="79"/>
    </row>
    <row r="47" spans="1:12">
      <c r="G47" s="80"/>
      <c r="H47" s="80"/>
    </row>
    <row r="48" spans="1:12">
      <c r="G48" s="80"/>
      <c r="H48" s="80"/>
    </row>
    <row r="49" spans="7:8">
      <c r="G49" s="80"/>
      <c r="H49" s="80"/>
    </row>
  </sheetData>
  <mergeCells count="3">
    <mergeCell ref="A1:B1"/>
    <mergeCell ref="C1:J1"/>
    <mergeCell ref="B3:J3"/>
  </mergeCells>
  <pageMargins left="0.7" right="0.7" top="0.75" bottom="0.75" header="0.3" footer="0.3"/>
  <pageSetup orientation="portrait" horizontalDpi="4294967293"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C6:G17"/>
  <sheetViews>
    <sheetView topLeftCell="A4" zoomScale="187" workbookViewId="0">
      <selection activeCell="G9" sqref="G9:G17"/>
    </sheetView>
  </sheetViews>
  <sheetFormatPr defaultColWidth="11.42578125" defaultRowHeight="15"/>
  <cols>
    <col min="3" max="3" width="44.140625" bestFit="1" customWidth="1"/>
  </cols>
  <sheetData>
    <row r="6" spans="3:7">
      <c r="C6" s="20" t="s">
        <v>234</v>
      </c>
      <c r="D6" s="21" t="s">
        <v>15</v>
      </c>
      <c r="E6" s="21">
        <v>1</v>
      </c>
      <c r="F6" s="21">
        <v>50000</v>
      </c>
      <c r="G6" s="22">
        <f t="shared" ref="G6:G17" si="0">F6*E6</f>
        <v>50000</v>
      </c>
    </row>
    <row r="7" spans="3:7">
      <c r="C7" s="20" t="s">
        <v>235</v>
      </c>
      <c r="D7" s="21" t="s">
        <v>15</v>
      </c>
      <c r="E7" s="21">
        <v>1</v>
      </c>
      <c r="F7" s="21">
        <v>440000</v>
      </c>
      <c r="G7" s="22">
        <f t="shared" si="0"/>
        <v>440000</v>
      </c>
    </row>
    <row r="8" spans="3:7">
      <c r="C8" s="20" t="s">
        <v>236</v>
      </c>
      <c r="D8" s="21" t="s">
        <v>15</v>
      </c>
      <c r="E8" s="21">
        <v>2</v>
      </c>
      <c r="F8" s="21">
        <v>220000</v>
      </c>
      <c r="G8" s="22">
        <f t="shared" si="0"/>
        <v>440000</v>
      </c>
    </row>
    <row r="9" spans="3:7">
      <c r="C9" s="23" t="s">
        <v>237</v>
      </c>
      <c r="D9" s="24" t="s">
        <v>15</v>
      </c>
      <c r="E9" s="24">
        <v>1</v>
      </c>
      <c r="F9" s="24">
        <v>3850000</v>
      </c>
      <c r="G9" s="25">
        <f t="shared" si="0"/>
        <v>3850000</v>
      </c>
    </row>
    <row r="10" spans="3:7">
      <c r="C10" s="23" t="s">
        <v>238</v>
      </c>
      <c r="D10" s="24" t="s">
        <v>15</v>
      </c>
      <c r="E10" s="24">
        <v>1</v>
      </c>
      <c r="F10" s="24">
        <v>5000000</v>
      </c>
      <c r="G10" s="25">
        <f t="shared" si="0"/>
        <v>5000000</v>
      </c>
    </row>
    <row r="11" spans="3:7">
      <c r="C11" s="23" t="s">
        <v>239</v>
      </c>
      <c r="D11" s="24" t="s">
        <v>15</v>
      </c>
      <c r="E11" s="24">
        <v>1</v>
      </c>
      <c r="F11" s="24">
        <v>165000</v>
      </c>
      <c r="G11" s="25">
        <f t="shared" si="0"/>
        <v>165000</v>
      </c>
    </row>
    <row r="12" spans="3:7">
      <c r="C12" s="23" t="s">
        <v>240</v>
      </c>
      <c r="D12" s="24" t="s">
        <v>15</v>
      </c>
      <c r="E12" s="24">
        <v>10</v>
      </c>
      <c r="F12" s="24">
        <v>38500</v>
      </c>
      <c r="G12" s="25">
        <f t="shared" si="0"/>
        <v>385000</v>
      </c>
    </row>
    <row r="13" spans="3:7">
      <c r="C13" s="23" t="s">
        <v>241</v>
      </c>
      <c r="D13" s="24" t="s">
        <v>15</v>
      </c>
      <c r="E13" s="24">
        <v>10</v>
      </c>
      <c r="F13" s="24">
        <v>27500</v>
      </c>
      <c r="G13" s="25">
        <f t="shared" si="0"/>
        <v>275000</v>
      </c>
    </row>
    <row r="14" spans="3:7">
      <c r="C14" s="23" t="s">
        <v>242</v>
      </c>
      <c r="D14" s="24" t="s">
        <v>15</v>
      </c>
      <c r="E14" s="24">
        <v>10</v>
      </c>
      <c r="F14" s="24">
        <v>27500</v>
      </c>
      <c r="G14" s="25">
        <f t="shared" si="0"/>
        <v>275000</v>
      </c>
    </row>
    <row r="15" spans="3:7">
      <c r="C15" s="23" t="s">
        <v>243</v>
      </c>
      <c r="D15" s="24" t="s">
        <v>15</v>
      </c>
      <c r="E15" s="24">
        <v>10</v>
      </c>
      <c r="F15" s="24">
        <v>22000</v>
      </c>
      <c r="G15" s="25">
        <f t="shared" si="0"/>
        <v>220000</v>
      </c>
    </row>
    <row r="16" spans="3:7">
      <c r="C16" s="23" t="s">
        <v>244</v>
      </c>
      <c r="D16" s="24" t="s">
        <v>15</v>
      </c>
      <c r="E16" s="24">
        <v>10</v>
      </c>
      <c r="F16" s="24">
        <v>22000</v>
      </c>
      <c r="G16" s="25">
        <f t="shared" si="0"/>
        <v>220000</v>
      </c>
    </row>
    <row r="17" spans="3:7">
      <c r="C17" s="23" t="s">
        <v>245</v>
      </c>
      <c r="D17" s="24" t="s">
        <v>15</v>
      </c>
      <c r="E17" s="24">
        <v>10</v>
      </c>
      <c r="F17" s="24">
        <v>22000</v>
      </c>
      <c r="G17" s="25">
        <f t="shared" si="0"/>
        <v>220000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 Hernando Trujillo Diaz</dc:creator>
  <cp:keywords/>
  <dc:description/>
  <cp:lastModifiedBy>Angie Natalia Uribe Escobar</cp:lastModifiedBy>
  <cp:revision/>
  <dcterms:created xsi:type="dcterms:W3CDTF">2021-03-17T15:09:18Z</dcterms:created>
  <dcterms:modified xsi:type="dcterms:W3CDTF">2026-09-14T17:48:32Z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2025-03-19T14:59:41Z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ec956e46-2ce6-41de-930e-116e318fd738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