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autoCompressPictures="0"/>
  <mc:AlternateContent xmlns:mc="http://schemas.openxmlformats.org/markup-compatibility/2006">
    <mc:Choice Requires="x15">
      <x15ac:absPath xmlns:x15ac="http://schemas.microsoft.com/office/spreadsheetml/2010/11/ac" url="C:\Users\LIDER\Downloads\"/>
    </mc:Choice>
  </mc:AlternateContent>
  <xr:revisionPtr revIDLastSave="0" documentId="13_ncr:1_{674E179E-0DCA-41A5-BEF5-8100174E212A}" xr6:coauthVersionLast="47" xr6:coauthVersionMax="47" xr10:uidLastSave="{00000000-0000-0000-0000-000000000000}"/>
  <bookViews>
    <workbookView xWindow="-120" yWindow="-120" windowWidth="20730" windowHeight="11160" xr2:uid="{00000000-000D-0000-FFFF-FFFF00000000}"/>
  </bookViews>
  <sheets>
    <sheet name="Análisis de mercado" sheetId="2" r:id="rId1"/>
    <sheet name="Hoja1" sheetId="3" r:id="rId2"/>
  </sheets>
  <externalReferences>
    <externalReference r:id="rId3"/>
  </externalReferences>
  <definedNames>
    <definedName name="_xlnm._FilterDatabase" localSheetId="0" hidden="1">'Análisis de mercado'!$A$4:$P$4</definedName>
    <definedName name="_xlnm.Print_Area" localSheetId="0">'Análisis de mercado'!$A$1:$P$29</definedName>
    <definedName name="OLE_LINK1" localSheetId="0">'Análisis de mercado'!$O$25</definedName>
    <definedName name="RUBRO_LEY">'[1]RUBRO LEY'!$A$2:$A$94</definedName>
    <definedName name="RUBRO_LEY2">'[1]RUBRO LEY'!$A$73:$A$94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3" i="2" l="1"/>
  <c r="G13" i="2"/>
  <c r="K14" i="2"/>
  <c r="J14" i="2" s="1"/>
  <c r="L16" i="2" s="1"/>
  <c r="F14" i="2"/>
  <c r="G14" i="2"/>
  <c r="G5" i="2"/>
  <c r="G16" i="2"/>
  <c r="G17" i="2" s="1"/>
  <c r="K15" i="2"/>
  <c r="L15" i="2"/>
  <c r="M15" i="2" s="1"/>
  <c r="G15" i="2"/>
  <c r="H15" i="2" s="1"/>
  <c r="I15" i="2" s="1"/>
  <c r="G6" i="2" l="1"/>
  <c r="H6" i="2" s="1"/>
  <c r="I6" i="2" s="1"/>
  <c r="G7" i="2"/>
  <c r="H7" i="2" s="1"/>
  <c r="I7" i="2" s="1"/>
  <c r="G8" i="2"/>
  <c r="H8" i="2" s="1"/>
  <c r="I8" i="2" s="1"/>
  <c r="G12" i="2"/>
  <c r="H12" i="2" s="1"/>
  <c r="I12" i="2" s="1"/>
  <c r="I13" i="2"/>
  <c r="I14" i="2"/>
  <c r="K8" i="2"/>
  <c r="L8" i="2" s="1"/>
  <c r="M8" i="2" s="1"/>
  <c r="K9" i="2"/>
  <c r="L9" i="2" s="1"/>
  <c r="M9" i="2" s="1"/>
  <c r="K10" i="2"/>
  <c r="L10" i="2" s="1"/>
  <c r="M10" i="2" s="1"/>
  <c r="K11" i="2"/>
  <c r="L11" i="2" s="1"/>
  <c r="M11" i="2" s="1"/>
  <c r="K12" i="2"/>
  <c r="L12" i="2" s="1"/>
  <c r="M12" i="2" s="1"/>
  <c r="K13" i="2"/>
  <c r="L13" i="2" s="1"/>
  <c r="M13" i="2" s="1"/>
  <c r="M14" i="2"/>
  <c r="G9" i="2"/>
  <c r="H9" i="2" s="1"/>
  <c r="I9" i="2" s="1"/>
  <c r="G10" i="2"/>
  <c r="H10" i="2" s="1"/>
  <c r="I10" i="2" s="1"/>
  <c r="G11" i="2"/>
  <c r="H11" i="2" s="1"/>
  <c r="I11" i="2" s="1"/>
  <c r="L17" i="2"/>
  <c r="K5" i="2"/>
  <c r="L5" i="2" s="1"/>
  <c r="M5" i="2" s="1"/>
  <c r="K6" i="2"/>
  <c r="L6" i="2" s="1"/>
  <c r="M6" i="2" s="1"/>
  <c r="K7" i="2"/>
  <c r="L7" i="2" s="1"/>
  <c r="M7" i="2" s="1"/>
  <c r="H5" i="2"/>
  <c r="I5" i="2" s="1"/>
  <c r="G18" i="2" l="1"/>
  <c r="L18" i="2"/>
  <c r="J19" i="2" s="1"/>
  <c r="J21" i="2" l="1"/>
  <c r="O5"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tc={3044E3D4-5630-47A4-8E9C-0D50ADF310C4}</author>
  </authors>
  <commentList>
    <comment ref="J12" authorId="0" shapeId="0" xr:uid="{3044E3D4-5630-47A4-8E9C-0D50ADF310C4}">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https://www.pce-instruments.com/colombia/instrumento-medida/medidor/medidor-de-actividad-de-agua-pce-instruments-medidor-de-actividad-de-agua-pce-wat-10-det_6221634.htm?_list=kat&amp;_listpos=3
</t>
      </text>
    </comment>
  </commentList>
</comments>
</file>

<file path=xl/sharedStrings.xml><?xml version="1.0" encoding="utf-8"?>
<sst xmlns="http://schemas.openxmlformats.org/spreadsheetml/2006/main" count="87" uniqueCount="71">
  <si>
    <t xml:space="preserve">
ESTUDIO DE MERCADO - CENTRO DE DISEÑO Y METROLOGIA SENA. </t>
  </si>
  <si>
    <t xml:space="preserve">Centro de Diseño y Metrología Sena, Regional Distrito Capital </t>
  </si>
  <si>
    <t>Objeto:</t>
  </si>
  <si>
    <t>ITEM</t>
  </si>
  <si>
    <t xml:space="preserve">ELEMENTOS </t>
  </si>
  <si>
    <t>DESCRIPCIÓN COMPLETA ELEMENTOS DE  CONSUMO Y/O DEVOLUTIVOS Y/O EQUIPOS.</t>
  </si>
  <si>
    <t>UNIDAD DE MEDIDA</t>
  </si>
  <si>
    <t>CANTIDAD REQUERIDA</t>
  </si>
  <si>
    <t>VALOR TOTAL PROMEDIO INCLUIDO IVA</t>
  </si>
  <si>
    <t>OBSERVACIONES</t>
  </si>
  <si>
    <t xml:space="preserve">VALOR UNITARIO </t>
  </si>
  <si>
    <t>UNIDAD</t>
  </si>
  <si>
    <t xml:space="preserve">TOTAL COTIZACIONES </t>
  </si>
  <si>
    <t>NOTAS: 
ESTE FORMATO APLICA PARA EL ESTUDIO DE MERCADO.
ADJUNTAR MÍNIMO 2 COTIZACIONES DE EMPRESAS LEGALMENTE CONSTITUIDAS EN COLOMBIA</t>
  </si>
  <si>
    <t>NOMBRE DEL CONTRATO SECOP:</t>
  </si>
  <si>
    <t>CONCEPTO TÉCNICO EN GENERAL: precotizacion si cumplen con los bienes solicitados y pueden tenerse en cuenta para la estimación del presupuesto del proceso contractual</t>
  </si>
  <si>
    <t>SI</t>
  </si>
  <si>
    <t xml:space="preserve">NO </t>
  </si>
  <si>
    <t xml:space="preserve">TIPO DE EJECUCIÓN DEL PROYECTO EN MESES O DíAS (CALENDARIO):  </t>
  </si>
  <si>
    <t>Contratar compras de equipos para Tecoparque nodo Bogotá - Linea de Materiales y Biotecnología</t>
  </si>
  <si>
    <t>Elaboró: Nataly Timaran Kulish - Contratista - Experta línea de materiales y Biotecnología</t>
  </si>
  <si>
    <t xml:space="preserve">Aprobo: </t>
  </si>
  <si>
    <t>TIPO DE ADQUISICIÓN: Contratar compras de equipos para Tecoparque nodo Bogotá - Linea de Materiales y Biotecnología</t>
  </si>
  <si>
    <t>Fuente de poder para electroforesis</t>
  </si>
  <si>
    <t>VALOR IVA</t>
  </si>
  <si>
    <t xml:space="preserve">VALOR UNITARIO CON IVA </t>
  </si>
  <si>
    <t xml:space="preserve">VALOR TOTAL CON IVA </t>
  </si>
  <si>
    <t xml:space="preserve">VALOR TOTAL CON IVA  </t>
  </si>
  <si>
    <t>TOTA SIN IVA</t>
  </si>
  <si>
    <t>TOTAL CON IVA</t>
  </si>
  <si>
    <t>IVA (19%)</t>
  </si>
  <si>
    <t>SUMA TOTAL PROVEEDORES</t>
  </si>
  <si>
    <t>Baño Seco</t>
  </si>
  <si>
    <t>Homogeneizador ultrasonico</t>
  </si>
  <si>
    <t>Termociclador</t>
  </si>
  <si>
    <t>Transiluminador</t>
  </si>
  <si>
    <t>Medidor de Actividad de agua (Aw)</t>
  </si>
  <si>
    <t>Empacador al vacio</t>
  </si>
  <si>
    <t>Nebulizador</t>
  </si>
  <si>
    <t>Lámpara y/o anillo de iluminación LED 60T regulable (12V/4W, 6800K) Compatible con estereoscopio Motic SMZ-171. Alimentación eléctrica con cable. Con control de intensidad. Temperatura de color de 6800K.Brillo de 15000 lux a 100 mm distancia de trabajo. Cobertura de distancia de trabajo de 50 a 150 mm. Dimensiones: diámetro exterior 100 mm, diámetro  interior 60 mm, Grosor del anillo 30 mm. Voltaje de salida DC: 12V. Ajuste del brillo 0-100%. Zonas de iluminación sin segmentos seleccionables
Se debe garantizar la instalación y calibración  del equipo dentro del laboratorio. Debe entregar Ficha Tecnica del equipo y Manuales de uso del fabricante. La clavija eléctrica debe ser americana tipo A o B.  Debe incluir garantía de tiempo mínimo del fabricante especificada en la ficha técnica del fabricante. 
Debe garantizar la instalación, configuración y validación del equipo, asegurando que quede funcional y disponible para su uso en el laboratorio. Debe incluir asesoría presencial, capacitación de manejo por profesional certificado,  recomendaciones de uso y cuidados e informe de protocolo de calidad.  Debe incluir un mantenimiento preventivo posterior a 1 año después de la compra.</t>
  </si>
  <si>
    <t>Fuente de poder o alimentación con 5 pares de salidas para multiples cámaras de gel. Voltaje o corriente con cruce automático.
Dimensiones (An x L x Al): 215 x 335 x 104 mm
Peso: 2,1 Kg.
Material: Placa frontal de ABS retardante de llama 
Voltaje entrada: 110 V
Voltaje de salida max: 300V
Resolución: 1 V, 1 mA
Corriente máxima (mA): 700
Potencia máxima (W): 150
Rango de temperatura de funcionamiento: 4 - 40°C.
Temporizador: 1 a 999 min con alarma, continuo.
Controlador: microprocesador.
Debe contar con detección de falta de carga, detección de fugas, protección contra sobretemperatura, detección de sobrecarga, detección de cambio repentino de carga (con opción a desactivación), con enchufes y tomas de corriente protegidos. La clavija eléctrica debe ser americana tipo A o B. 
Debe entregar Ficha Tecnica del equipo y Manuales de uso del fabricante. Debe incluir garantía de tiempo mínimo del fabricante especificada en la ficha técnica del fabricante. Debe garantizar la instalación, configuración y validación del equipo, asegurando que quede funcional y disponible para su uso en el laboratorio. Debe incluir asesoría presencial, capacitación de manejo por profesional certificado,  recomendaciones de uso y cuidados e informe de protocolo de calidad. Debe incluir un mantenimiento preventivo posterior a 1 año después de la compra.</t>
  </si>
  <si>
    <t>Camara de electroforesis horizontal tipo mini que incluye cámara principal de buffer, tapa SuperSafe con cables de alimentación acoplados, bandeja de gel UVT con junta a prueba de fugas que permita la preparación del gel sin requerir cintas o piezas adicionales. Debe ser un sistema todo en uno que permita la utilización del gel en su cámara buffer, eliminando la necesidad de equipos adicionales. La bandeja de gel debe contar con dos ranuras que dupliquen la capacidad de la bandeja y ser UVT serigrafiada con regla fluorescente para facilitar la medición de las bandas. La cámara debe incluir puertos para intercambio de buffer para uso con bomba de recirculación externa.
 Debe incluir dos peines de doble cara: 6 y 10 pocillos, 1,0/1,5 mm de grosor.
Capacidad de la cámara (volumen de buffer de corrida): 400 mL.
Rango de muestras: de 5 a 24.
Tamaño del gel (LargoxAncho): 8 x 7 cm. 
Medidas superficie (L x An x Al): 16 × 10.5 × 9.5cm
Dimensiones (L x W x H) Exterior (16 x 10.5 x 9.5cm)
Velocidad de corrida y analisis de 5-24 muestras en 15 minutos y a 150 V.
Descripción EasyCast w/Buffer exchange ports Tipo Mini.
Con puertos para intercambio de buffer para uso con bomba de recirculación externa.
Certificaciones/conformidad Marcado CE.
Debe entregar Ficha Tecnica del equipo y Manuales de uso del fabricante. Debe incluir garantía de tiempo mínimo del fabricante especificada en la ficha técnica del fabricante. Debe garantizar la instalación, configuración y validación del equipo, asegurando que quede funcional y disponible para su uso en el laboratorio.Debe incluir capacitación presencial por especialista en biología molecular certificable. Debe incluir un mantenimiento preventivo posterior a 1 año después de la compra.</t>
  </si>
  <si>
    <t>Calentador de bloque seco, con resolución precisa de control de temperatura. Temperatura de calentamiento:hasta 130 ° C. Con sonda incorporada de detección de temperatura para mejorar la precisión y el control. Con bloques modulares de aluminio anodizado (adecuado para tubos de ensayo, cubetas cuadradas, tubos de microcentrífuga, placas de 96 pocillos, placas de PCR y tubos de centrífuga de fondo cónico). Permite aplicaciones de temperatura fija. Cuenta con controles digitales y visualización
de la hora y de la temperatura. Con sonda de temperatura integrada. Con control preciso de la temperatura con circuito PID. La calibración de la temperatura permite compensar la temperatura hasta alcanzar el valor deseado. Con control de temporizador. Los bloques de muestras deben ser
intercambiables de aleación de aluminio. Su estructura debe ser de acero con revestimiento de pintura en polvo para garantizar su duración.
Especificaciones técnicas:
Rango de temperatura (métrico): Ambiente + 5 ° a 130 ° C (ambiente a 25 ° C)
Precisión de la temperatura: ≤  ± 0.5 ° C
Uniformidad de temperatura: ≤  ± 1 ° C
Velocidad de calentamiento: # 20 min. 30 ° a 125 ° C
Temporizador: 0 a 99:59 min o continuo
Tipo de controlador: PID digital
Numero de Bloques : 2 
Dimensiones (L x W x H): 288 x 200 x 100 mm (11,3 x 7,9 x 3,9pulg.)
Voltaje 100-120 V 50/60Hz
Certificaciones / cumplimiento de la marca CE, CSA. La clavija eléctrica debe ser americana tipo A o B. 
Debe entregar Ficha Tecnica del equipo y Manuales de uso del fabricante. Debe incluir garantía de tiempo mínimo del fabricante especificada en la ficha técnica del fabricante. 
Debe garantizar la instalación, configuración y validación del equipo, asegurando que quede funcional y disponible para su uso en el laboratorio.Debe incluir capacitación presencial por especialista certificable.
Debe incluir un mantenimiento preventivo posterior a 1 año después de la compra.</t>
  </si>
  <si>
    <t>Equipo con cavitación y ondas ultrasónicas para romper células en suspensión, cortar DNA y preparar muestras para ensayos de ChIP. Con hasta 150 vatios de potencia. La unidad debe procesar muestras de 0,1 ml a 150 ml (con la bocina adecuada). De incluir todos los componentes necesarios para la homogeneización: 1 controlador, 1 transductor, 1 sonda de temperatura, 1 bocina de aleación de titanio de 6 mm de diámetro y llaves para cambiar las bocinas. Debe incluir una caja insonorizada con plataforma de muestras para reducción de ruido. El cuerno debe ser de 6 mm (apropiado para volúmenes de 10 ml a 100 ml). La pantalla debe ser táctil a color de 4,3 pulgadas. Los parámetros de funcionamiento se configuran y visualizan en la pantalla táctil. El funcionamiento pulsado se programa fácilmente al igual que el nivel de potencia.
Debe contar con almacenamiento de al menos veinte programas en la memoria que puedan ser recuperados. Debe tener alarmas de alerta al usuario sobre el exceso de temperatura, la carga excesiva o sin carga y la expiración del tiempo. El equipo debe ser ideal para ensayos de disrupción celular, cizallamiento de DNA y
ChIP Programable con control de pantalla táctil y operación pulsada 150 W, para volúmenes de 0,1 a 150 ml (requiere bocina adecuada). Debe contar con bocina de 6 mm, sonda de temperatura y caja insonorizada Energía 1,5 - 150 W continuamente ajustable.
Frecuencia 20 - 25 kilociclos
Tiempo de ciclo (pulso encendido/apagado) 0,1 - 99,9 segundos
Temporizador 1 seg - 99 horas: 59 min min: 59 seg
Ciclo de trabajo 0,1 - 99,9%
Volumen *0,1 - 150ml
Memoria de programa 20 programas
Pantalla/control: Pantalla táctil a todo color de 4,3 pulgadas
Bocina: Titanio de 6 mm (2 mm/4 mm/8 mm también disponible)
Alarmas: Sin carga/sobrecarga/fin de funcionamiento/ sobretemperatura
Controlador ancho x profundidad x alto: (12 x 18,5 x 16,9) pulgadas. (30,5 x 47 x 43) cm
Peso del controlador: 35,3 libras/16 kg
Caja insonorizada An x Pr x Al: 13,8 x 13,8 x 21,7 pulgadas/35 x 35 x 55 cm
Peso de la caja insonorizada 22 libras/10 kg
Eléctrico 120 V 50-60 Hz
Suministro de bocina de 6 mm para volúmenes de 10 a 100 ml.
 La clavija eléctrica debe ser americana tipo A o B. Debe entregar Ficha Tecnica del equipo y Manuales de uso del fabricante. Debe incluir garantía de tiempo mínimo del fabricante especificada en la ficha técnica del fabricante. Debe garantizar la instalación, configuración y validación del equipo, asegurando que quede funcional y disponible para su uso en el laboratorio.Debe incluir capacitación presencial por especialista certificable.Debe incluir un mantenimiento preventivo posterior a 1 año después de la compra.</t>
  </si>
  <si>
    <t>Transiluminador de luz azul con una longitud de onda de 465 nm, ideal para la excitación de la mayoría de los fluoróforos verdes, incluidos SmartGlow, SYBR Green, SYBR Safe, SYBR Gold, GelStar y GelGreen de Accuris, entre otros. Con funcionamiento tambien para la excitación de EtBr. La exposición del ADN a la luz azul no debe causar daño molecular. La luz azul visible no debe provocar daños en la piel y ojos del usuario.
Fuente de luz: LED de alta intensidad | Longitud de onda de salida: Pico a 465 nm
Cubierta del filtro: Ámbar (para filtrar la luz azul) | Superficie de visualización: 3,9 x 4,1 pulgadas / 10 x 10,5 cm. Dimensiones exteriores: 6,7 x 4,7 x 1,9 pulgadas / 17 x 12 x 5 cm | Peso: 0,2 kg / 0,5 lb
Especificaciones eléctricas: 120 V, 50/60 Hz. La clavija eléctrica debe ser americana tipo A o B. Debe entregar Ficha Tecnica del equipo y Manuales de uso del fabricante. Debe incluir garantía de tiempo mínimo del fabricante especificada en la ficha técnica del fabricante. Debe garantizar la instalación, configuración y validación del equipo, asegurando que quede funcional y disponible para su uso en el laboratorio.Debe incluir capacitación presencial por especialista certificable. Debe incluir un mantenimiento preventivo posterior a 1 año después de la compra.</t>
  </si>
  <si>
    <t>Medidor de actividad de agua con memoria para 99 valores de medición. Pantalla LCD con retroiluminación. Precisión 0,02 aw. Resolución 0,01 aw.
CARACTERISTICAS: Rango: 0,00 ... 1,00 aw; Resolución: 0,01 aw; Precisión: ±0,02 aw; Memoria para 99 valores; Incluir 5 cubetas; Conforme a la norma ISO 18787-2017.
Actividad del agua: Rango: 0 ... 1 aw; Resolución: 0,01 aw; Precisión:± 0,02 aw
Temperatura: Rango: -10 ... +60 °C; Resolución:	0,01 °C; Precisión:± 0,2 °C.
Otras especificaciones: Pantalla LCD con retroiluminación. 
Medio de almacenamiento: Memoria interna
Capacidad memoria: 99 valores
Sensor:	Sensor de humedad no conductor
Tiempo de medición: 5 min
Índice de protección: IP20
Alimentación: 3 x Pilas de 1,5 V tipo AAA
Condiciones de funcionamiento: 0 ... +50 °C / 0 ... 80 % H.r.
Condiciones de almacenamiento: -10 ... +60 °C / 0 ... 90 % H.r.
Dimensiones del equipo: 147 x 75 x 53 mm
Diámetro Ø interior de la cubeta: 35 mm
Peso neto (solo equipo): 250 g
Peso con accesorios: 975 g
Debe incluir: 1 x Medidor de actividad de agua PCE-WAT 10. 5 x Cubetas. 3 x Pilas de 1,5 V tipo AAA
1 x Cable USB. 1 x Maletín de transporte. 1 x Manual de instrucciones y ficha técnica.  Si contiene clavija eléctrica debe ser americana tipo A o B. Debe incluir Ficha Tecnica y Manual de uso del fabricante. Debe incluir garantía de tiempo mínimo del fabricante especificada en la ficha técnica del fabricante.
Debe garantizar la instalación, configuración y validación del equipo, asegurando que quede funcional y disponible para su uso en el laboratorio. Debe incluir asesoría presencial, capacitación de manejo por profesional certificado</t>
  </si>
  <si>
    <t>selladora al vacío de precisión para alimentos secos/húmedos, almacenamiento y cortador de bolsas integrados, material acero inoxidable. Succión de al menos 95 kPa. Voltaje: 120V. La clavija eléctrica debe ser americana tipo A o B. Debe incluir Ficha Tecnica y Manual de uso del fabricante. Debe incluir garantía de tiempo mínimo del fabricante especificada en la ficha técnica del fabricante.</t>
  </si>
  <si>
    <t xml:space="preserve">TOTAL PROMEDIO </t>
  </si>
  <si>
    <t>3 MESES</t>
  </si>
  <si>
    <t>Reviso: Equipo Contratación CDM.</t>
  </si>
  <si>
    <t xml:space="preserve">COTIZACIÓN 1 </t>
  </si>
  <si>
    <t>COTIZACIÓN 2</t>
  </si>
  <si>
    <t>Lámpara LED para estereoscopio</t>
  </si>
  <si>
    <t>Sistema de electroforesis horizontal</t>
  </si>
  <si>
    <t>Sistema  completo de electroforesis vertical</t>
  </si>
  <si>
    <t>Sistema completo de electroforesis vertical refrigerado de doble gel, con capacidad para preparar y realizar corrida electroforética de 1 o 2 geles simultaneamente en la misma unidad. Debe estar compuesto por: cámara superiror de buffer con núcleo de enfriamiento o refrigeración interno y/o integrado, cámara inferiror de buffer, tapa SuperSafe con cables de alimentación eléctica acoplados. Debe ser un sistema que permita la preparación (casting) o uso de geles prefabricados, todo en uno, que permita la corrida del gel en su cámara buffer, eliminando la necesidad de equipos adicionales. Apto para electroforesis en geles de poliacrilamida incluyendo SDS-PAGE, PAGE nativa,  así como para electroforesis bidimensional (2-D), incluyendo la segunda dimensión, y electroforesis en gel de agarosa. El sistema deberá contar con un núcleo central de refrigeración integrado que permita la circulación de fluido refrigerante para proporcionar enfriamiento uniforme de la superficie del gel, mediante agua fría o mediante conexión a un sistema de circulación externo.
Deberá incluir un sistema de casting compatible e integrado funcionalmente con la cámara, con capacidad para preparar simultáneamente al menos dos geles (molde o sistema de soporte utilizado para verter y preparar el gel) o en su defecto incluido como accesorio (para preparación de al menos dos geles). Mecanismo de sujeción que permita instalar de manera segura los cassettes de vidrio y garantizar un sellado adecuado durante la corrida.
Tamaño del gel (LargoxAncho):10 x 8-10 cm.
Capacidad de la cámara (volumen de buffer de corrida total interno y externo): entre 300 y 500 mL.
DEBE INCLUIR ACCESORIOS:  peines de: 0,8 mm de grosor para 8, 10, 15 y 20 muestras (minimo 2 unidades de cada tamaño de muestras), peines de 1,5 mm de grosor para 8, 10, 15 y 20 muestras (minimo 2 unidades de cada tamaño de muestras), 1 o 2 pala de gel, 8 placas de vidrio lisas, 4 placas de vidio con muesca, 4 placas de alúmina con muesca, 2 juegos de espaciadores (2 laterales, 1 inferior) de 0,8 mm de grosor, 2 Juego de espaciadores (2 laterales, 1 inferior) de 1,5mm de grosor, 2 placa de bloqueo para funcionamiento con un solo gel, herramienta de colocación de espaciadores, herramienta para extracción o manipulación de geles, compatible con el sistema, 2 pares de Juntas de repuesto, 2 peines de 8 pocillos de  0,8 mm de grosor, 2 peines de 8 pocillos de  1,5 mm de grosor, 2 peines de 10 pocillos de  0,8 mm de grosor, 2 peines de 10 pocillos de  1,5 mm de grosor. Peines de 15 y 20 pocillos de 0.8 y 1.5 mm.   
Todos los componentes, accesorios y repuestos deberán ser originales del fabricante del equipo ofertado o plenamente compatibles y diseñados para su utilización con el sistema propuesto. deberá indicar las referencias o códigos de los componentes suministrados y demostrar su compatibilidad con el equipo ofertado.
Debe entregar Ficha Tecnica del equipo y Manuales de uso del fabricante. Debe incluir garantía de tiempo mínimo del fabricante especificada en la ficha técnica del fabricante. Debe garantizar la instalación, configuración y validación del equipo, asegurando que quede funcional y disponible para su uso en el laboratorio.Debe incluir capacitación presencial por especialista en biología molecular certificable. Debe incluir un mantenimiento preventivo posterior a 1 año después de la compra.</t>
  </si>
  <si>
    <t>Observaciones</t>
  </si>
  <si>
    <r>
      <t xml:space="preserve">Cotización 1: </t>
    </r>
    <r>
      <rPr>
        <sz val="11"/>
        <color rgb="FF000000"/>
        <rFont val="Calibri"/>
        <family val="2"/>
      </rPr>
      <t>item 2 del archivo cotización 1 - Equipos y laboratorio</t>
    </r>
    <r>
      <rPr>
        <b/>
        <sz val="11"/>
        <color rgb="FF000000"/>
        <rFont val="Calibri"/>
        <family val="2"/>
      </rPr>
      <t xml:space="preserve">
Cotización 2:</t>
    </r>
    <r>
      <rPr>
        <sz val="11"/>
        <color rgb="FF000000"/>
        <rFont val="Calibri"/>
        <family val="2"/>
      </rPr>
      <t xml:space="preserve"> item 1 del archivo cotización 3 - Global Scientific</t>
    </r>
  </si>
  <si>
    <r>
      <t xml:space="preserve">Cotización 1: </t>
    </r>
    <r>
      <rPr>
        <sz val="11"/>
        <color rgb="FF000000"/>
        <rFont val="Calibri"/>
        <family val="2"/>
      </rPr>
      <t>item 3 del archivo cotización 1 - Equipos y laboratorio</t>
    </r>
    <r>
      <rPr>
        <b/>
        <sz val="11"/>
        <color rgb="FF000000"/>
        <rFont val="Calibri"/>
        <family val="2"/>
      </rPr>
      <t xml:space="preserve">
Cotización 2: </t>
    </r>
    <r>
      <rPr>
        <sz val="11"/>
        <color rgb="FF000000"/>
        <rFont val="Calibri"/>
        <family val="2"/>
      </rPr>
      <t>item 2 del archivo cotización 3 - Global Scientific</t>
    </r>
  </si>
  <si>
    <r>
      <t xml:space="preserve">Cotización 1: </t>
    </r>
    <r>
      <rPr>
        <sz val="11"/>
        <color rgb="FF000000"/>
        <rFont val="Calibri"/>
        <family val="2"/>
      </rPr>
      <t xml:space="preserve">item 1 del archivo cotización 1 - Equipos y laboratorio
</t>
    </r>
    <r>
      <rPr>
        <b/>
        <sz val="11"/>
        <color rgb="FF000000"/>
        <rFont val="Calibri"/>
        <family val="2"/>
      </rPr>
      <t>Cotización 2:</t>
    </r>
    <r>
      <rPr>
        <sz val="11"/>
        <color rgb="FF000000"/>
        <rFont val="Calibri"/>
        <family val="2"/>
      </rPr>
      <t xml:space="preserve"> item 9 del archivo cotización 3 - Global Scientific</t>
    </r>
  </si>
  <si>
    <r>
      <t>Cotización 1:</t>
    </r>
    <r>
      <rPr>
        <sz val="11"/>
        <color rgb="FF000000"/>
        <rFont val="Calibri"/>
        <family val="2"/>
      </rPr>
      <t xml:space="preserve"> item 4 del archivo cotización 1 - Equipos y laboratorio</t>
    </r>
    <r>
      <rPr>
        <b/>
        <sz val="11"/>
        <color rgb="FF000000"/>
        <rFont val="Calibri"/>
        <family val="2"/>
      </rPr>
      <t xml:space="preserve">
Cotización 2: </t>
    </r>
    <r>
      <rPr>
        <sz val="11"/>
        <color rgb="FF000000"/>
        <rFont val="Calibri"/>
        <family val="2"/>
      </rPr>
      <t>item 3 del archivo cotización 3 - Global Scientific</t>
    </r>
  </si>
  <si>
    <r>
      <t xml:space="preserve">Cotización 1: </t>
    </r>
    <r>
      <rPr>
        <sz val="11"/>
        <color rgb="FF000000"/>
        <rFont val="Calibri"/>
        <family val="2"/>
      </rPr>
      <t>item 5 del archivo cotización 1 - Equipos y laboratorio</t>
    </r>
    <r>
      <rPr>
        <b/>
        <sz val="11"/>
        <color rgb="FF000000"/>
        <rFont val="Calibri"/>
        <family val="2"/>
      </rPr>
      <t xml:space="preserve">
Cotización 2: </t>
    </r>
    <r>
      <rPr>
        <sz val="11"/>
        <color rgb="FF000000"/>
        <rFont val="Calibri"/>
        <family val="2"/>
      </rPr>
      <t>item 4 del archivo cotización 3 - Global Scientific</t>
    </r>
  </si>
  <si>
    <r>
      <t>Cotización 1:</t>
    </r>
    <r>
      <rPr>
        <sz val="11"/>
        <color rgb="FF000000"/>
        <rFont val="Calibri"/>
        <family val="2"/>
      </rPr>
      <t xml:space="preserve"> item 6 del archivo cotización 1 - Equipos y laboratorio</t>
    </r>
    <r>
      <rPr>
        <b/>
        <sz val="11"/>
        <color rgb="FF000000"/>
        <rFont val="Calibri"/>
        <family val="2"/>
      </rPr>
      <t xml:space="preserve">
Cotización 2: </t>
    </r>
    <r>
      <rPr>
        <sz val="11"/>
        <color rgb="FF000000"/>
        <rFont val="Calibri"/>
        <family val="2"/>
      </rPr>
      <t>item 5 del archivo cotización 3 - Global Scientific</t>
    </r>
  </si>
  <si>
    <r>
      <t xml:space="preserve">Cotización 1: </t>
    </r>
    <r>
      <rPr>
        <sz val="11"/>
        <color rgb="FF000000"/>
        <rFont val="Calibri"/>
        <family val="2"/>
      </rPr>
      <t xml:space="preserve">item 7 del archivo cotización 1 - Equipos y laboratorio
</t>
    </r>
    <r>
      <rPr>
        <b/>
        <sz val="11"/>
        <color rgb="FF000000"/>
        <rFont val="Calibri"/>
        <family val="2"/>
      </rPr>
      <t>Cotización 2:</t>
    </r>
    <r>
      <rPr>
        <sz val="11"/>
        <color rgb="FF000000"/>
        <rFont val="Calibri"/>
        <family val="2"/>
      </rPr>
      <t xml:space="preserve"> item 6 del archivo cotización 3 - Global Scientific</t>
    </r>
  </si>
  <si>
    <r>
      <t xml:space="preserve">Cotización 1: </t>
    </r>
    <r>
      <rPr>
        <sz val="11"/>
        <color rgb="FF000000"/>
        <rFont val="Calibri"/>
        <family val="2"/>
      </rPr>
      <t xml:space="preserve">item 1 resaltado en amarillo del archivo cotización 2 - Equipos y laboratorio
</t>
    </r>
    <r>
      <rPr>
        <b/>
        <sz val="11"/>
        <color rgb="FF000000"/>
        <rFont val="Calibri"/>
        <family val="2"/>
      </rPr>
      <t xml:space="preserve">Cotización 2: </t>
    </r>
    <r>
      <rPr>
        <sz val="11"/>
        <color rgb="FF000000"/>
        <rFont val="Calibri"/>
        <family val="2"/>
      </rPr>
      <t>item 1 resaltado en amarillo del archivo cotización 4 - Global Scientific</t>
    </r>
  </si>
  <si>
    <t>Precio Total Estimado para la solicitud del CDP: $ 73,882,182.21</t>
  </si>
  <si>
    <t>Termociclador pequeño, silencioso con una tapa térmica segura y pantalla táctil LCD a color. Bloques de 3 zonas con temperatura independientes. Pantalla táctil a color de 8 pulgadas. Compatible con WiFi para monitoreo remoto. Con Unidad USB y protección de sobreescritura de programas Reinicio automatico despues de cortes de temperatura Edición del programa durante el experimento Especificaciones Técnicas Número de pozos: 96 Pocillos de 0,2 ml. Bloque: de 3 zonas de trabajo de 32 pozos cada una Soporta 10 °C de delta T (5 °C de zona a zona). Rango de temperatura: 0 a 100 °C. Ajustable 20 °C de delta T (10 °C de zona a zona). Rampa de temperatura: Max block: 4 °C/s Max muestra 1 ul: 3 °C/s Precisión de la temperatura: 0.25 °C. Uniformidad de la temperatura: menor a 0.5 °C Rango de temperatura: 0 - 100 °C Memoria interna y puerto USB Requisítos eléctricos: 120V, 50-60 Hz Max: 600 W.  La clavija eléctrica debe ser americana tipo A o B. Temperatura y humedad del ambiente: 15 - 30 °C y 15 a 80% HR Volumen PCR: Soportado: 10 - 100 uL / Ajustable: 1 - 100 uL Dimensiones (HxWxD): 21 x 24 x 46 cm Peso: 8.5 Kg Puerto de comunicación: Ethernet 10/100, USB 2.0, RS-232 Conectividad de datos: Ethernet o USB WIFI GARANTIA MINIMA DEL FABRICANTE
Debe entregar Ficha Tecnica del equipo y Manuales de uso del fabricante. Debe incluir garantía de tiempo mínimo del fabricante especificada en la ficha técnica del fabricante. Debe garantizar la instalación, configuración y validación del equipo, asegurando que quede funcional y disponible para su uso en el laboratorio.Debe incluir capacitación presencial por especialista en biología molecular certificable.
Debe incluir un mantenimiento preventivo posterior a 1 año después de la compra.</t>
  </si>
  <si>
    <r>
      <t xml:space="preserve">Cotización 1: </t>
    </r>
    <r>
      <rPr>
        <sz val="11"/>
        <color rgb="FF000000"/>
        <rFont val="Calibri"/>
        <family val="2"/>
      </rPr>
      <t>item 10 del archivo cotización 1 - Equipos y laboratorio</t>
    </r>
    <r>
      <rPr>
        <b/>
        <sz val="11"/>
        <color rgb="FF000000"/>
        <rFont val="Calibri"/>
        <family val="2"/>
      </rPr>
      <t xml:space="preserve">
Cotización 2: </t>
    </r>
    <r>
      <rPr>
        <sz val="11"/>
        <color rgb="FF000000"/>
        <rFont val="Calibri"/>
        <family val="2"/>
      </rPr>
      <t>https://www.pce-instruments.com/colombia/instrumento-medida/medidor/medidor-de-actividad-de-agua-pce-instruments-medidor-de-actividad-de-agua-pce-wat-10-det_6221634.htm?_list=kat&amp;_listpos=4</t>
    </r>
  </si>
  <si>
    <t>Nebulizador ULV (Ultra Low Volume) eléctrico portátil de 7 L a 16L para generar una niebla fina., ideal para desinfección de interiores. Con interruptor de encendido/apagado. Fuente de alimentación: 110 V 50-60 Hz . Tamaño de gota: 5–50 μm (micras) (ajustable). Longitud del cable de alimentación: al menos 19.6 pies (aprox. 5 m). Potencia: 1200 W. Tubo resistente a corrosivos. Mango antideslizante integrado con interruptor impermeable ajustable. Equipado con correa para el hombro. Tiempo de trabajo: entre 45–60 minutos minimo por carga (modelo con batería). De fácil limpieza y mantenimiento. Debe incluir Ficha Tecnica y Manual de uso del fabricante. Debe incluir garantía de tiempo mínimo del fabricante especificada en la ficha técnica del fabricante.</t>
  </si>
  <si>
    <r>
      <t xml:space="preserve">Cotización 1: </t>
    </r>
    <r>
      <rPr>
        <sz val="11"/>
        <color rgb="FF000000"/>
        <rFont val="Calibri"/>
        <family val="2"/>
      </rPr>
      <t>https://www.mercadolibre.com.co/maquina-de-nebulizacion-electrica-7l-185-galon/p/MCO2094957223#polycard_client=search-desktop&amp;be_origin=backend&amp;overlay_label=not_apply&amp;search_layout=grid&amp;position=5&amp;type=product&amp;tracking_id=f2786aaf-604b-4edd-97eb-2d64a3a58303&amp;wid=MCO2092803875&amp;sid=search</t>
    </r>
    <r>
      <rPr>
        <b/>
        <sz val="11"/>
        <color rgb="FF000000"/>
        <rFont val="Calibri"/>
        <family val="2"/>
      </rPr>
      <t xml:space="preserve">
Cotización 2: </t>
    </r>
    <r>
      <rPr>
        <sz val="11"/>
        <color rgb="FF000000"/>
        <rFont val="Calibri"/>
        <family val="2"/>
      </rPr>
      <t>https://www.mercadolibre.com.co/maquina-nebulizadora-ulv-de-7-litros-185-galones/p/MCO2058682923#polycard_client=search-desktop&amp;be_origin=backend&amp;overlay_label=not_apply&amp;search_layout=grid&amp;position=12&amp;type=product&amp;tracking_id=e0871026-e1e8-4749-90b8-34bf09edd284&amp;wid=MCO4193163048&amp;sid=search</t>
    </r>
  </si>
  <si>
    <r>
      <t xml:space="preserve">Cotización 1: </t>
    </r>
    <r>
      <rPr>
        <sz val="11"/>
        <color rgb="FF000000"/>
        <rFont val="Calibri"/>
        <family val="2"/>
      </rPr>
      <t>https://www.homecenter.com.co/homecenter-co/product/347883/maquina-sellado-al-vacio-negro-78213/347883/?kid=shopp_goosho_1439330&amp;shop=1&amp;gclsrc=aw.ds&amp;&amp;kid=shopp_goosho_1439330&amp;shop=1&amp;gad_source=1&amp;gad_campaignid=23822130956&amp;gbraid=0AAAAADt6wnp0OAKBBFUnAyNlQvCI9VtUR&amp;gclid=Cj0KCQjw79nUBhCgARIsADSHka1bJoloM9NJOqCHnlvY058NBU3QxI1hhhiDpiizrjDFhb_AGYBx138aAkzYEALw_wcB</t>
    </r>
    <r>
      <rPr>
        <b/>
        <sz val="11"/>
        <color rgb="FF000000"/>
        <rFont val="Calibri"/>
        <family val="2"/>
      </rPr>
      <t xml:space="preserve">
Cotización 2: </t>
    </r>
    <r>
      <rPr>
        <sz val="11"/>
        <color rgb="FF000000"/>
        <rFont val="Calibri"/>
        <family val="2"/>
      </rPr>
      <t>item 10 del archivo cotización 3 - Global Scientific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</si>
</sst>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4" formatCode="_-&quot;$&quot;\ * #,##0.00_-;\-&quot;$&quot;\ * #,##0.00_-;_-&quot;$&quot;\ * &quot;-&quot;??_-;_-@_-"/>
    <numFmt numFmtId="164" formatCode="_-&quot;$&quot;* #,##0_-;\-&quot;$&quot;* #,##0_-;_-&quot;$&quot;* &quot;-&quot;_-;_-@_-"/>
    <numFmt numFmtId="165" formatCode="[$$-240A]\ #,##0.00"/>
    <numFmt numFmtId="166" formatCode="[$$-240A]\ #,##0"/>
  </numFmts>
  <fonts count="23"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sz val="10"/>
      <color rgb="FF000000"/>
      <name val="Times New Roman"/>
      <family val="1"/>
    </font>
    <font>
      <b/>
      <sz val="12"/>
      <name val="Century Gothic"/>
      <family val="2"/>
    </font>
    <font>
      <sz val="12"/>
      <name val="Century Gothic"/>
      <family val="2"/>
    </font>
    <font>
      <b/>
      <sz val="12"/>
      <color rgb="FF333333"/>
      <name val="Century Gothic"/>
      <family val="2"/>
    </font>
    <font>
      <b/>
      <sz val="12"/>
      <color indexed="63"/>
      <name val="Century Gothic"/>
      <family val="2"/>
    </font>
    <font>
      <sz val="12"/>
      <color indexed="63"/>
      <name val="Century Gothic"/>
      <family val="2"/>
    </font>
    <font>
      <sz val="12"/>
      <color theme="0"/>
      <name val="Century Gothic"/>
      <family val="2"/>
    </font>
    <font>
      <b/>
      <sz val="12"/>
      <color indexed="8"/>
      <name val="Century Gothic"/>
      <family val="2"/>
    </font>
    <font>
      <sz val="12"/>
      <color theme="1"/>
      <name val="Century Gothic"/>
      <family val="2"/>
    </font>
    <font>
      <b/>
      <sz val="12"/>
      <color theme="1"/>
      <name val="Century Gothic"/>
      <family val="2"/>
    </font>
    <font>
      <sz val="11"/>
      <name val="Calibri"/>
      <family val="2"/>
    </font>
    <font>
      <sz val="11"/>
      <color rgb="FF000000"/>
      <name val="Calibri"/>
      <family val="2"/>
    </font>
    <font>
      <b/>
      <sz val="11"/>
      <color rgb="FF000000"/>
      <name val="Calibri"/>
      <family val="2"/>
    </font>
    <font>
      <b/>
      <sz val="16"/>
      <color indexed="63"/>
      <name val="Century Gothic"/>
      <family val="2"/>
    </font>
    <font>
      <b/>
      <sz val="20"/>
      <name val="Century Gothic"/>
      <family val="2"/>
    </font>
    <font>
      <b/>
      <sz val="20"/>
      <color indexed="63"/>
      <name val="Century Gothic"/>
      <family val="2"/>
    </font>
  </fonts>
  <fills count="7">
    <fill>
      <patternFill patternType="none"/>
    </fill>
    <fill>
      <patternFill patternType="gray125"/>
    </fill>
    <fill>
      <patternFill patternType="solid">
        <fgColor theme="0"/>
        <bgColor indexed="64"/>
      </patternFill>
    </fill>
    <fill>
      <patternFill patternType="solid">
        <fgColor rgb="FFFFFFFF"/>
        <bgColor rgb="FF000000"/>
      </patternFill>
    </fill>
    <fill>
      <patternFill patternType="solid">
        <fgColor rgb="FF92D050"/>
        <bgColor indexed="64"/>
      </patternFill>
    </fill>
    <fill>
      <patternFill patternType="solid">
        <fgColor theme="9" tint="0.59999389629810485"/>
        <bgColor indexed="64"/>
      </patternFill>
    </fill>
    <fill>
      <patternFill patternType="solid">
        <fgColor theme="2"/>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auto="1"/>
      </top>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bottom style="thin">
        <color auto="1"/>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s>
  <cellStyleXfs count="12">
    <xf numFmtId="0" fontId="0" fillId="0" borderId="0"/>
    <xf numFmtId="164" fontId="3" fillId="0" borderId="0" applyFont="0" applyFill="0" applyBorder="0" applyAlignment="0" applyProtection="0"/>
    <xf numFmtId="0" fontId="5" fillId="0" borderId="0"/>
    <xf numFmtId="44" fontId="5" fillId="0" borderId="0" applyFont="0" applyFill="0" applyBorder="0" applyAlignment="0" applyProtection="0"/>
    <xf numFmtId="0" fontId="2" fillId="0" borderId="0"/>
    <xf numFmtId="0" fontId="7" fillId="0" borderId="0"/>
    <xf numFmtId="0" fontId="1" fillId="0" borderId="0"/>
    <xf numFmtId="0" fontId="1" fillId="0" borderId="0"/>
    <xf numFmtId="42" fontId="1" fillId="0" borderId="0" applyFont="0" applyFill="0" applyBorder="0" applyAlignment="0" applyProtection="0"/>
    <xf numFmtId="0" fontId="4" fillId="0" borderId="0"/>
    <xf numFmtId="42" fontId="1" fillId="0" borderId="0" applyFont="0" applyFill="0" applyBorder="0" applyAlignment="0" applyProtection="0"/>
    <xf numFmtId="44" fontId="4" fillId="0" borderId="0" applyFont="0" applyFill="0" applyBorder="0" applyAlignment="0" applyProtection="0"/>
  </cellStyleXfs>
  <cellXfs count="70">
    <xf numFmtId="0" fontId="0" fillId="0" borderId="0" xfId="0"/>
    <xf numFmtId="0" fontId="9" fillId="0" borderId="1" xfId="2" applyFont="1" applyBorder="1"/>
    <xf numFmtId="0" fontId="11" fillId="0" borderId="1" xfId="2" applyFont="1" applyBorder="1" applyAlignment="1">
      <alignment vertical="center" wrapText="1"/>
    </xf>
    <xf numFmtId="0" fontId="9" fillId="0" borderId="0" xfId="2" applyFont="1" applyAlignment="1">
      <alignment vertical="center"/>
    </xf>
    <xf numFmtId="0" fontId="9" fillId="0" borderId="0" xfId="2" applyFont="1"/>
    <xf numFmtId="0" fontId="9" fillId="2" borderId="0" xfId="2" applyFont="1" applyFill="1"/>
    <xf numFmtId="0" fontId="11" fillId="0" borderId="1" xfId="2" applyFont="1" applyBorder="1" applyAlignment="1">
      <alignment horizontal="center" vertical="center" wrapText="1"/>
    </xf>
    <xf numFmtId="0" fontId="12" fillId="0" borderId="1" xfId="2" applyFont="1" applyBorder="1" applyAlignment="1">
      <alignment vertical="center" wrapText="1"/>
    </xf>
    <xf numFmtId="3" fontId="13" fillId="0" borderId="1" xfId="2" applyNumberFormat="1" applyFont="1" applyBorder="1" applyAlignment="1">
      <alignment horizontal="left" vertical="center"/>
    </xf>
    <xf numFmtId="0" fontId="11" fillId="2" borderId="1" xfId="2" applyFont="1" applyFill="1" applyBorder="1" applyAlignment="1">
      <alignment horizontal="left" vertical="center" wrapText="1"/>
    </xf>
    <xf numFmtId="0" fontId="11" fillId="2" borderId="1" xfId="2" applyFont="1" applyFill="1" applyBorder="1" applyAlignment="1">
      <alignment vertical="center" wrapText="1"/>
    </xf>
    <xf numFmtId="0" fontId="12" fillId="0" borderId="0" xfId="2" applyFont="1"/>
    <xf numFmtId="166" fontId="11" fillId="0" borderId="1" xfId="2" applyNumberFormat="1" applyFont="1" applyBorder="1" applyAlignment="1">
      <alignment vertical="center" wrapText="1"/>
    </xf>
    <xf numFmtId="0" fontId="12" fillId="2" borderId="1" xfId="2" applyFont="1" applyFill="1" applyBorder="1" applyAlignment="1">
      <alignment vertical="center" wrapText="1"/>
    </xf>
    <xf numFmtId="0" fontId="12" fillId="0" borderId="0" xfId="2" applyFont="1" applyAlignment="1">
      <alignment vertical="center"/>
    </xf>
    <xf numFmtId="0" fontId="17" fillId="3" borderId="1" xfId="0" applyFont="1" applyFill="1" applyBorder="1" applyAlignment="1">
      <alignment vertical="center" wrapText="1"/>
    </xf>
    <xf numFmtId="0" fontId="11" fillId="0" borderId="0" xfId="2" applyFont="1" applyAlignment="1">
      <alignment vertical="center"/>
    </xf>
    <xf numFmtId="0" fontId="17" fillId="0" borderId="1" xfId="0" applyFont="1" applyBorder="1" applyAlignment="1">
      <alignment vertical="center"/>
    </xf>
    <xf numFmtId="165" fontId="12" fillId="0" borderId="0" xfId="2" applyNumberFormat="1" applyFont="1" applyAlignment="1">
      <alignment vertical="center"/>
    </xf>
    <xf numFmtId="3" fontId="18" fillId="0" borderId="1" xfId="0" applyNumberFormat="1" applyFont="1" applyBorder="1" applyAlignment="1">
      <alignment vertical="center"/>
    </xf>
    <xf numFmtId="0" fontId="18" fillId="0" borderId="2" xfId="0" applyFont="1" applyBorder="1" applyAlignment="1">
      <alignment horizontal="center" vertical="center"/>
    </xf>
    <xf numFmtId="3" fontId="18" fillId="0" borderId="11" xfId="0" applyNumberFormat="1" applyFont="1" applyBorder="1" applyAlignment="1">
      <alignment vertical="center"/>
    </xf>
    <xf numFmtId="3" fontId="19" fillId="0" borderId="10" xfId="0" applyNumberFormat="1" applyFont="1" applyBorder="1" applyAlignment="1">
      <alignment vertical="center"/>
    </xf>
    <xf numFmtId="3" fontId="17" fillId="0" borderId="11" xfId="0" applyNumberFormat="1" applyFont="1" applyBorder="1" applyAlignment="1">
      <alignment vertical="center"/>
    </xf>
    <xf numFmtId="3" fontId="17" fillId="0" borderId="15" xfId="0" applyNumberFormat="1" applyFont="1" applyBorder="1" applyAlignment="1">
      <alignment vertical="center"/>
    </xf>
    <xf numFmtId="3" fontId="18" fillId="0" borderId="13" xfId="0" applyNumberFormat="1" applyFont="1" applyBorder="1" applyAlignment="1">
      <alignment vertical="center"/>
    </xf>
    <xf numFmtId="3" fontId="19" fillId="0" borderId="14" xfId="0" applyNumberFormat="1" applyFont="1" applyBorder="1" applyAlignment="1">
      <alignment vertical="center"/>
    </xf>
    <xf numFmtId="0" fontId="11" fillId="0" borderId="16" xfId="2" applyFont="1" applyBorder="1" applyAlignment="1">
      <alignment horizontal="center" vertical="center" wrapText="1"/>
    </xf>
    <xf numFmtId="165" fontId="11" fillId="0" borderId="12" xfId="2" applyNumberFormat="1" applyFont="1" applyBorder="1" applyAlignment="1">
      <alignment horizontal="center" vertical="center" wrapText="1"/>
    </xf>
    <xf numFmtId="0" fontId="11" fillId="0" borderId="1" xfId="2" applyFont="1" applyBorder="1" applyAlignment="1">
      <alignment horizontal="center" vertical="center"/>
    </xf>
    <xf numFmtId="0" fontId="11" fillId="2" borderId="1" xfId="2" applyFont="1" applyFill="1" applyBorder="1" applyAlignment="1">
      <alignment horizontal="center" vertical="center" wrapText="1"/>
    </xf>
    <xf numFmtId="44" fontId="22" fillId="5" borderId="1" xfId="11" applyFont="1" applyFill="1" applyBorder="1" applyAlignment="1">
      <alignment horizontal="center" vertical="center" wrapText="1"/>
    </xf>
    <xf numFmtId="165" fontId="11" fillId="2" borderId="1" xfId="2" applyNumberFormat="1" applyFont="1" applyFill="1" applyBorder="1" applyAlignment="1">
      <alignment horizontal="center" vertical="center" wrapText="1"/>
    </xf>
    <xf numFmtId="165" fontId="11" fillId="0" borderId="6" xfId="2" applyNumberFormat="1" applyFont="1" applyBorder="1" applyAlignment="1">
      <alignment horizontal="center" vertical="center" wrapText="1"/>
    </xf>
    <xf numFmtId="0" fontId="11" fillId="0" borderId="12" xfId="2" applyFont="1" applyBorder="1" applyAlignment="1">
      <alignment horizontal="center" vertical="center" wrapText="1"/>
    </xf>
    <xf numFmtId="3" fontId="19" fillId="0" borderId="5" xfId="0" applyNumberFormat="1" applyFont="1" applyBorder="1" applyAlignment="1">
      <alignment vertical="center" wrapText="1"/>
    </xf>
    <xf numFmtId="0" fontId="11" fillId="2" borderId="1" xfId="2" applyFont="1" applyFill="1" applyBorder="1" applyAlignment="1">
      <alignment horizontal="center" vertical="center" wrapText="1"/>
    </xf>
    <xf numFmtId="0" fontId="12" fillId="2" borderId="1" xfId="2" applyFont="1" applyFill="1" applyBorder="1" applyAlignment="1">
      <alignment horizontal="center" vertical="center" wrapText="1"/>
    </xf>
    <xf numFmtId="0" fontId="14" fillId="0" borderId="1" xfId="2" applyFont="1" applyBorder="1" applyAlignment="1">
      <alignment vertical="center" wrapText="1"/>
    </xf>
    <xf numFmtId="0" fontId="15" fillId="0" borderId="1" xfId="2" applyFont="1" applyBorder="1" applyAlignment="1">
      <alignment vertical="center" wrapText="1"/>
    </xf>
    <xf numFmtId="0" fontId="16" fillId="0" borderId="1" xfId="2" applyFont="1" applyBorder="1" applyAlignment="1">
      <alignment horizontal="left" vertical="center" wrapText="1"/>
    </xf>
    <xf numFmtId="0" fontId="11" fillId="0" borderId="1" xfId="2" applyFont="1" applyBorder="1" applyAlignment="1">
      <alignment horizontal="center" vertical="center"/>
    </xf>
    <xf numFmtId="0" fontId="11" fillId="0" borderId="17" xfId="2" applyFont="1" applyBorder="1" applyAlignment="1">
      <alignment horizontal="center" vertical="center" wrapText="1"/>
    </xf>
    <xf numFmtId="0" fontId="11" fillId="0" borderId="18" xfId="2" applyFont="1" applyBorder="1" applyAlignment="1">
      <alignment horizontal="center" vertical="center" wrapText="1"/>
    </xf>
    <xf numFmtId="0" fontId="11" fillId="0" borderId="19" xfId="2" applyFont="1" applyBorder="1" applyAlignment="1">
      <alignment horizontal="center" vertical="center" wrapText="1"/>
    </xf>
    <xf numFmtId="17" fontId="11" fillId="0" borderId="1" xfId="2" applyNumberFormat="1" applyFont="1" applyBorder="1" applyAlignment="1">
      <alignment horizontal="center" vertical="center" wrapText="1"/>
    </xf>
    <xf numFmtId="0" fontId="8" fillId="0" borderId="1" xfId="2" applyFont="1" applyBorder="1" applyAlignment="1">
      <alignment horizontal="center" vertical="center" wrapText="1"/>
    </xf>
    <xf numFmtId="0" fontId="8" fillId="0" borderId="1" xfId="2" applyFont="1" applyBorder="1" applyAlignment="1">
      <alignment horizontal="center" vertical="center"/>
    </xf>
    <xf numFmtId="0" fontId="10" fillId="0" borderId="1" xfId="2" applyFont="1" applyBorder="1" applyAlignment="1">
      <alignment horizontal="center" vertical="center" wrapText="1"/>
    </xf>
    <xf numFmtId="0" fontId="11" fillId="0" borderId="1" xfId="2" applyFont="1" applyBorder="1" applyAlignment="1">
      <alignment horizontal="center" vertical="center" wrapText="1"/>
    </xf>
    <xf numFmtId="0" fontId="11" fillId="0" borderId="1" xfId="2" applyFont="1" applyBorder="1" applyAlignment="1">
      <alignment vertical="center" wrapText="1"/>
    </xf>
    <xf numFmtId="0" fontId="12" fillId="0" borderId="1" xfId="2" applyFont="1" applyBorder="1" applyAlignment="1">
      <alignment horizontal="center" vertical="center" wrapText="1"/>
    </xf>
    <xf numFmtId="0" fontId="21" fillId="5" borderId="1" xfId="2" applyFont="1" applyFill="1" applyBorder="1" applyAlignment="1">
      <alignment horizontal="center"/>
    </xf>
    <xf numFmtId="0" fontId="11" fillId="0" borderId="2" xfId="2" applyFont="1" applyBorder="1" applyAlignment="1">
      <alignment vertical="center" wrapText="1"/>
    </xf>
    <xf numFmtId="44" fontId="22" fillId="5" borderId="1" xfId="11" applyFont="1" applyFill="1" applyBorder="1" applyAlignment="1">
      <alignment horizontal="center" vertical="center" wrapText="1"/>
    </xf>
    <xf numFmtId="165" fontId="11" fillId="2" borderId="1" xfId="2" applyNumberFormat="1" applyFont="1" applyFill="1" applyBorder="1" applyAlignment="1">
      <alignment horizontal="center" vertical="center" wrapText="1"/>
    </xf>
    <xf numFmtId="42" fontId="12" fillId="0" borderId="6" xfId="2" applyNumberFormat="1" applyFont="1" applyBorder="1" applyAlignment="1">
      <alignment horizontal="center" vertical="center" wrapText="1"/>
    </xf>
    <xf numFmtId="165" fontId="11" fillId="6" borderId="1" xfId="2" applyNumberFormat="1" applyFont="1" applyFill="1" applyBorder="1" applyAlignment="1">
      <alignment horizontal="center" vertical="center" wrapText="1"/>
    </xf>
    <xf numFmtId="165" fontId="11" fillId="6" borderId="6" xfId="2" applyNumberFormat="1" applyFont="1" applyFill="1" applyBorder="1" applyAlignment="1">
      <alignment horizontal="center" vertical="center" wrapText="1"/>
    </xf>
    <xf numFmtId="166" fontId="20" fillId="4" borderId="1" xfId="2" applyNumberFormat="1" applyFont="1" applyFill="1" applyBorder="1" applyAlignment="1">
      <alignment horizontal="center" vertical="center" wrapText="1"/>
    </xf>
    <xf numFmtId="42" fontId="12" fillId="0" borderId="1" xfId="2" applyNumberFormat="1" applyFont="1" applyBorder="1" applyAlignment="1">
      <alignment horizontal="center" vertical="center" wrapText="1"/>
    </xf>
    <xf numFmtId="42" fontId="11" fillId="0" borderId="1" xfId="2" applyNumberFormat="1" applyFont="1" applyBorder="1" applyAlignment="1">
      <alignment horizontal="center" vertical="center" wrapText="1"/>
    </xf>
    <xf numFmtId="0" fontId="10" fillId="0" borderId="3" xfId="2" applyFont="1" applyBorder="1" applyAlignment="1">
      <alignment horizontal="center" vertical="center" wrapText="1"/>
    </xf>
    <xf numFmtId="0" fontId="10" fillId="0" borderId="9" xfId="2" applyFont="1" applyBorder="1" applyAlignment="1">
      <alignment horizontal="center" vertical="center" wrapText="1"/>
    </xf>
    <xf numFmtId="0" fontId="10" fillId="0" borderId="4" xfId="2" applyFont="1" applyBorder="1" applyAlignment="1">
      <alignment horizontal="center" vertical="center" wrapText="1"/>
    </xf>
    <xf numFmtId="42" fontId="12" fillId="0" borderId="7" xfId="2" applyNumberFormat="1" applyFont="1" applyBorder="1" applyAlignment="1">
      <alignment horizontal="center" vertical="center" wrapText="1"/>
    </xf>
    <xf numFmtId="42" fontId="12" fillId="0" borderId="8" xfId="2" applyNumberFormat="1" applyFont="1" applyBorder="1" applyAlignment="1">
      <alignment horizontal="center" vertical="center" wrapText="1"/>
    </xf>
    <xf numFmtId="165" fontId="11" fillId="0" borderId="1" xfId="2" applyNumberFormat="1" applyFont="1" applyBorder="1" applyAlignment="1">
      <alignment horizontal="center" vertical="center" wrapText="1"/>
    </xf>
    <xf numFmtId="44" fontId="12" fillId="0" borderId="1" xfId="11" applyFont="1" applyBorder="1" applyAlignment="1">
      <alignment horizontal="center" vertical="center" wrapText="1"/>
    </xf>
    <xf numFmtId="0" fontId="11" fillId="0" borderId="5" xfId="2" applyFont="1" applyBorder="1" applyAlignment="1">
      <alignment horizontal="center" vertical="center" wrapText="1"/>
    </xf>
  </cellXfs>
  <cellStyles count="12">
    <cellStyle name="Moneda" xfId="11" builtinId="4"/>
    <cellStyle name="Moneda [0] 2" xfId="1" xr:uid="{00000000-0005-0000-0000-000001000000}"/>
    <cellStyle name="Moneda [0] 2 2" xfId="10" xr:uid="{00000000-0005-0000-0000-000002000000}"/>
    <cellStyle name="Moneda [0] 3" xfId="8" xr:uid="{00000000-0005-0000-0000-000003000000}"/>
    <cellStyle name="Moneda 2" xfId="3" xr:uid="{00000000-0005-0000-0000-000004000000}"/>
    <cellStyle name="Normal" xfId="0" builtinId="0"/>
    <cellStyle name="Normal 2" xfId="2" xr:uid="{00000000-0005-0000-0000-000006000000}"/>
    <cellStyle name="Normal 2 2" xfId="9" xr:uid="{00000000-0005-0000-0000-000007000000}"/>
    <cellStyle name="Normal 3" xfId="5" xr:uid="{00000000-0005-0000-0000-000008000000}"/>
    <cellStyle name="Normal 4" xfId="7" xr:uid="{00000000-0005-0000-0000-000009000000}"/>
    <cellStyle name="Normal 5" xfId="6" xr:uid="{00000000-0005-0000-0000-00000A000000}"/>
    <cellStyle name="Normal 73" xfId="4"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dLbls>
          <c:showLegendKey val="0"/>
          <c:showVal val="0"/>
          <c:showCatName val="0"/>
          <c:showSerName val="0"/>
          <c:showPercent val="1"/>
          <c:showBubbleSize val="0"/>
          <c:showLeaderLines val="0"/>
        </c:dLbls>
      </c:pie3D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14</xdr:col>
      <xdr:colOff>371475</xdr:colOff>
      <xdr:row>25</xdr:row>
      <xdr:rowOff>66675</xdr:rowOff>
    </xdr:from>
    <xdr:to>
      <xdr:col>14</xdr:col>
      <xdr:colOff>895350</xdr:colOff>
      <xdr:row>25</xdr:row>
      <xdr:rowOff>276225</xdr:rowOff>
    </xdr:to>
    <xdr:sp macro="" textlink="">
      <xdr:nvSpPr>
        <xdr:cNvPr id="3" name="CuadroTexto 2">
          <a:extLst>
            <a:ext uri="{FF2B5EF4-FFF2-40B4-BE49-F238E27FC236}">
              <a16:creationId xmlns:a16="http://schemas.microsoft.com/office/drawing/2014/main" id="{00000000-0008-0000-0000-000003000000}"/>
            </a:ext>
          </a:extLst>
        </xdr:cNvPr>
        <xdr:cNvSpPr txBox="1"/>
      </xdr:nvSpPr>
      <xdr:spPr>
        <a:xfrm>
          <a:off x="10487025" y="12658725"/>
          <a:ext cx="523875" cy="20955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s-CO" sz="1100"/>
        </a:p>
      </xdr:txBody>
    </xdr:sp>
    <xdr:clientData/>
  </xdr:twoCellAnchor>
  <xdr:twoCellAnchor>
    <xdr:from>
      <xdr:col>14</xdr:col>
      <xdr:colOff>371474</xdr:colOff>
      <xdr:row>24</xdr:row>
      <xdr:rowOff>9526</xdr:rowOff>
    </xdr:from>
    <xdr:to>
      <xdr:col>14</xdr:col>
      <xdr:colOff>895349</xdr:colOff>
      <xdr:row>24</xdr:row>
      <xdr:rowOff>219076</xdr:rowOff>
    </xdr:to>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10487024" y="12363451"/>
          <a:ext cx="523875" cy="20955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s-CO" sz="1100"/>
            <a:t>    X </a:t>
          </a:r>
        </a:p>
      </xdr:txBody>
    </xdr:sp>
    <xdr:clientData/>
  </xdr:twoCellAnchor>
  <xdr:twoCellAnchor>
    <xdr:from>
      <xdr:col>4</xdr:col>
      <xdr:colOff>104775</xdr:colOff>
      <xdr:row>28</xdr:row>
      <xdr:rowOff>95810</xdr:rowOff>
    </xdr:from>
    <xdr:to>
      <xdr:col>4</xdr:col>
      <xdr:colOff>628650</xdr:colOff>
      <xdr:row>28</xdr:row>
      <xdr:rowOff>95810</xdr:rowOff>
    </xdr:to>
    <xdr:sp macro="" textlink="">
      <xdr:nvSpPr>
        <xdr:cNvPr id="5" name="CuadroTexto 4">
          <a:extLst>
            <a:ext uri="{FF2B5EF4-FFF2-40B4-BE49-F238E27FC236}">
              <a16:creationId xmlns:a16="http://schemas.microsoft.com/office/drawing/2014/main" id="{00000000-0008-0000-0000-000005000000}"/>
            </a:ext>
          </a:extLst>
        </xdr:cNvPr>
        <xdr:cNvSpPr txBox="1"/>
      </xdr:nvSpPr>
      <xdr:spPr>
        <a:xfrm>
          <a:off x="5901951" y="7641104"/>
          <a:ext cx="523875" cy="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s-CO" sz="1100"/>
            <a:t> </a:t>
          </a:r>
        </a:p>
      </xdr:txBody>
    </xdr:sp>
    <xdr:clientData/>
  </xdr:twoCellAnchor>
  <xdr:twoCellAnchor>
    <xdr:from>
      <xdr:col>4</xdr:col>
      <xdr:colOff>140074</xdr:colOff>
      <xdr:row>26</xdr:row>
      <xdr:rowOff>81803</xdr:rowOff>
    </xdr:from>
    <xdr:to>
      <xdr:col>4</xdr:col>
      <xdr:colOff>663949</xdr:colOff>
      <xdr:row>26</xdr:row>
      <xdr:rowOff>291353</xdr:rowOff>
    </xdr:to>
    <xdr:sp macro="" textlink="">
      <xdr:nvSpPr>
        <xdr:cNvPr id="6" name="CuadroTexto 5">
          <a:extLst>
            <a:ext uri="{FF2B5EF4-FFF2-40B4-BE49-F238E27FC236}">
              <a16:creationId xmlns:a16="http://schemas.microsoft.com/office/drawing/2014/main" id="{00000000-0008-0000-0000-000006000000}"/>
            </a:ext>
          </a:extLst>
        </xdr:cNvPr>
        <xdr:cNvSpPr txBox="1"/>
      </xdr:nvSpPr>
      <xdr:spPr>
        <a:xfrm>
          <a:off x="5937250" y="7477685"/>
          <a:ext cx="523875" cy="20955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s-CO" sz="1100"/>
            <a:t>    X</a:t>
          </a:r>
        </a:p>
      </xdr:txBody>
    </xdr:sp>
    <xdr:clientData/>
  </xdr:twoCellAnchor>
  <xdr:twoCellAnchor>
    <xdr:from>
      <xdr:col>4</xdr:col>
      <xdr:colOff>119530</xdr:colOff>
      <xdr:row>28</xdr:row>
      <xdr:rowOff>209176</xdr:rowOff>
    </xdr:from>
    <xdr:to>
      <xdr:col>4</xdr:col>
      <xdr:colOff>643405</xdr:colOff>
      <xdr:row>28</xdr:row>
      <xdr:rowOff>418726</xdr:rowOff>
    </xdr:to>
    <xdr:sp macro="" textlink="">
      <xdr:nvSpPr>
        <xdr:cNvPr id="8" name="CuadroTexto 7">
          <a:extLst>
            <a:ext uri="{FF2B5EF4-FFF2-40B4-BE49-F238E27FC236}">
              <a16:creationId xmlns:a16="http://schemas.microsoft.com/office/drawing/2014/main" id="{00000000-0008-0000-0000-000008000000}"/>
            </a:ext>
          </a:extLst>
        </xdr:cNvPr>
        <xdr:cNvSpPr txBox="1"/>
      </xdr:nvSpPr>
      <xdr:spPr>
        <a:xfrm>
          <a:off x="5991412" y="7993529"/>
          <a:ext cx="523875" cy="20955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s-CO" sz="1100"/>
            <a:t>   X</a:t>
          </a:r>
        </a:p>
      </xdr:txBody>
    </xdr:sp>
    <xdr:clientData/>
  </xdr:twoCellAnchor>
  <xdr:twoCellAnchor>
    <xdr:from>
      <xdr:col>4</xdr:col>
      <xdr:colOff>140074</xdr:colOff>
      <xdr:row>27</xdr:row>
      <xdr:rowOff>81803</xdr:rowOff>
    </xdr:from>
    <xdr:to>
      <xdr:col>4</xdr:col>
      <xdr:colOff>663949</xdr:colOff>
      <xdr:row>27</xdr:row>
      <xdr:rowOff>291353</xdr:rowOff>
    </xdr:to>
    <xdr:sp macro="" textlink="">
      <xdr:nvSpPr>
        <xdr:cNvPr id="10" name="CuadroTexto 9">
          <a:extLst>
            <a:ext uri="{FF2B5EF4-FFF2-40B4-BE49-F238E27FC236}">
              <a16:creationId xmlns:a16="http://schemas.microsoft.com/office/drawing/2014/main" id="{B0CA56B5-7667-43A4-8E3F-D8E30427F904}"/>
            </a:ext>
          </a:extLst>
        </xdr:cNvPr>
        <xdr:cNvSpPr txBox="1"/>
      </xdr:nvSpPr>
      <xdr:spPr>
        <a:xfrm>
          <a:off x="9488181" y="11797553"/>
          <a:ext cx="523875" cy="20955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s-CO" sz="1100"/>
            <a:t>    X</a:t>
          </a:r>
        </a:p>
      </xdr:txBody>
    </xdr:sp>
    <xdr:clientData/>
  </xdr:twoCellAnchor>
  <xdr:twoCellAnchor editAs="oneCell">
    <xdr:from>
      <xdr:col>3</xdr:col>
      <xdr:colOff>103909</xdr:colOff>
      <xdr:row>26</xdr:row>
      <xdr:rowOff>294409</xdr:rowOff>
    </xdr:from>
    <xdr:to>
      <xdr:col>3</xdr:col>
      <xdr:colOff>805295</xdr:colOff>
      <xdr:row>26</xdr:row>
      <xdr:rowOff>493947</xdr:rowOff>
    </xdr:to>
    <xdr:pic>
      <xdr:nvPicPr>
        <xdr:cNvPr id="7" name="Imagen 6">
          <a:extLst>
            <a:ext uri="{FF2B5EF4-FFF2-40B4-BE49-F238E27FC236}">
              <a16:creationId xmlns:a16="http://schemas.microsoft.com/office/drawing/2014/main" id="{371704B0-6EF3-7F12-DE03-83AF5185804C}"/>
            </a:ext>
          </a:extLst>
        </xdr:cNvPr>
        <xdr:cNvPicPr>
          <a:picLocks noChangeAspect="1"/>
        </xdr:cNvPicPr>
      </xdr:nvPicPr>
      <xdr:blipFill>
        <a:blip xmlns:r="http://schemas.openxmlformats.org/officeDocument/2006/relationships" r:embed="rId1">
          <a:duotone>
            <a:schemeClr val="bg2">
              <a:shade val="45000"/>
              <a:satMod val="135000"/>
            </a:schemeClr>
            <a:prstClr val="white"/>
          </a:duotone>
        </a:blip>
        <a:stretch>
          <a:fillRect/>
        </a:stretch>
      </xdr:blipFill>
      <xdr:spPr>
        <a:xfrm>
          <a:off x="9256568" y="27250159"/>
          <a:ext cx="701386" cy="19953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304800</xdr:colOff>
      <xdr:row>5</xdr:row>
      <xdr:rowOff>147637</xdr:rowOff>
    </xdr:from>
    <xdr:to>
      <xdr:col>11</xdr:col>
      <xdr:colOff>304800</xdr:colOff>
      <xdr:row>22</xdr:row>
      <xdr:rowOff>138112</xdr:rowOff>
    </xdr:to>
    <xdr:graphicFrame macro="">
      <xdr:nvGraphicFramePr>
        <xdr:cNvPr id="2" name="Gráfico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https://sena4-my.sharepoint.com/personal/infotecnoparquedc_sena_edu_co/Documents/TECNOPARQUE%202024/PROCESOS%20DE%20COMPRA%202024/COMPRAS%20DE%20EQUIPO/L&#237;nea%20de%20Biotecnolog&#237;a%20y%20Nanotecnolog&#237;a/Lote%202_equipo%20cocina/RESOLUCION%20VARIOS%20TRASLADOS%20-%2015%20ENERO%202016.xls?AC0EE373" TargetMode="External"/><Relationship Id="rId1" Type="http://schemas.openxmlformats.org/officeDocument/2006/relationships/externalLinkPath" Target="file:///\\AC0EE373\RESOLUCION%20VARIOS%20TRASLADOS%20-%2015%20ENERO%20201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7"/>
      <sheetName val="RUBRO LEY"/>
      <sheetName val="CENTROS EN REGIONALES"/>
      <sheetName val="Ejemplo"/>
      <sheetName val="DEPENDENCIAS"/>
      <sheetName val="Hoja4"/>
      <sheetName val="DATOS"/>
      <sheetName val="PLANTILLA"/>
      <sheetName val="RUBROS Y DEPENDENCIAS"/>
      <sheetName val="Hoja1"/>
      <sheetName val="Hoja3"/>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persons/person.xml><?xml version="1.0" encoding="utf-8"?>
<personList xmlns="http://schemas.microsoft.com/office/spreadsheetml/2018/threadedcomments" xmlns:x="http://schemas.openxmlformats.org/spreadsheetml/2006/main">
  <person displayName="Nataly Timaran Kulish" id="{0E5122C2-466F-4BB0-A5FD-889169D2D581}" userId="S::ntimaran@sena.edu.co::fe5c15c5-f143-4ec8-b6c5-5f6a8d3fd550"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J12" dT="2026-07-28T21:40:39.67" personId="{0E5122C2-466F-4BB0-A5FD-889169D2D581}" id="{3044E3D4-5630-47A4-8E9C-0D50ADF310C4}">
    <text xml:space="preserve">https://www.pce-instruments.com/colombia/instrumento-medida/medidor/medidor-de-actividad-de-agua-pce-instruments-medidor-de-actividad-de-agua-pce-wat-10-det_6221634.htm?_list=kat&amp;_listpos=3
</text>
    <extLst>
      <x:ext xmlns:xltc2="http://schemas.microsoft.com/office/spreadsheetml/2020/threadedcomments2" uri="{F7C98A9C-CBB3-438F-8F68-D28B6AF4A901}">
        <xltc2:checksum>3406716911</xltc2:checksum>
        <xltc2:hyperlink startIndex="0" length="189" url="https://www.pce-instruments.com/colombia/instrumento-medida/medidor/medidor-de-actividad-de-agua-pce-instruments-medidor-de-actividad-de-agua-pce-wat-10-det_6221634.htm?_list=kat&amp;_listpos=3"/>
      </x:ext>
    </extLs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35"/>
  <sheetViews>
    <sheetView tabSelected="1" view="pageBreakPreview" topLeftCell="C15" zoomScale="70" zoomScaleNormal="85" zoomScaleSheetLayoutView="70" zoomScalePageLayoutView="80" workbookViewId="0">
      <selection activeCell="L13" sqref="L13"/>
    </sheetView>
  </sheetViews>
  <sheetFormatPr baseColWidth="10" defaultColWidth="10.85546875" defaultRowHeight="17.25" x14ac:dyDescent="0.3"/>
  <cols>
    <col min="1" max="1" width="10.5703125" style="11" customWidth="1"/>
    <col min="2" max="2" width="47.85546875" style="14" customWidth="1"/>
    <col min="3" max="3" width="93" style="14" customWidth="1"/>
    <col min="4" max="4" width="15.140625" style="14" customWidth="1"/>
    <col min="5" max="5" width="14.42578125" style="14" customWidth="1"/>
    <col min="6" max="6" width="11.85546875" style="18" customWidth="1"/>
    <col min="7" max="7" width="11.42578125" style="18" customWidth="1"/>
    <col min="8" max="8" width="13.42578125" style="18" customWidth="1"/>
    <col min="9" max="9" width="14.42578125" style="14" customWidth="1"/>
    <col min="10" max="10" width="12.7109375" style="14" customWidth="1"/>
    <col min="11" max="11" width="11.28515625" style="14" customWidth="1"/>
    <col min="12" max="12" width="13" style="14" customWidth="1"/>
    <col min="13" max="13" width="14.5703125" style="14" customWidth="1"/>
    <col min="14" max="14" width="21.7109375" style="14" customWidth="1"/>
    <col min="15" max="15" width="24.28515625" style="4" customWidth="1"/>
    <col min="16" max="16" width="24.42578125" style="4" hidden="1" customWidth="1"/>
    <col min="17" max="16384" width="10.85546875" style="4"/>
  </cols>
  <sheetData>
    <row r="1" spans="1:18" s="1" customFormat="1" ht="35.25" customHeight="1" x14ac:dyDescent="0.3">
      <c r="A1" s="46" t="s">
        <v>0</v>
      </c>
      <c r="B1" s="47"/>
      <c r="C1" s="47"/>
      <c r="D1" s="47"/>
      <c r="E1" s="47"/>
      <c r="F1" s="47"/>
      <c r="G1" s="47"/>
      <c r="H1" s="47"/>
      <c r="I1" s="47"/>
      <c r="J1" s="47"/>
      <c r="K1" s="47"/>
      <c r="L1" s="47"/>
      <c r="M1" s="47"/>
      <c r="N1" s="47"/>
      <c r="O1" s="47"/>
      <c r="P1" s="47"/>
    </row>
    <row r="2" spans="1:18" s="3" customFormat="1" ht="74.25" customHeight="1" thickBot="1" x14ac:dyDescent="0.25">
      <c r="A2" s="48" t="s">
        <v>1</v>
      </c>
      <c r="B2" s="41"/>
      <c r="C2" s="41"/>
      <c r="D2" s="41"/>
      <c r="E2" s="2" t="s">
        <v>2</v>
      </c>
      <c r="F2" s="62" t="s">
        <v>19</v>
      </c>
      <c r="G2" s="63"/>
      <c r="H2" s="63"/>
      <c r="I2" s="63"/>
      <c r="J2" s="63"/>
      <c r="K2" s="63"/>
      <c r="L2" s="63"/>
      <c r="M2" s="63"/>
      <c r="N2" s="64"/>
      <c r="O2" s="45">
        <v>46238</v>
      </c>
      <c r="P2" s="45"/>
    </row>
    <row r="3" spans="1:18" s="3" customFormat="1" ht="58.5" customHeight="1" thickBot="1" x14ac:dyDescent="0.25">
      <c r="A3" s="49" t="s">
        <v>3</v>
      </c>
      <c r="B3" s="50" t="s">
        <v>4</v>
      </c>
      <c r="C3" s="50" t="s">
        <v>5</v>
      </c>
      <c r="D3" s="50" t="s">
        <v>6</v>
      </c>
      <c r="E3" s="53" t="s">
        <v>7</v>
      </c>
      <c r="F3" s="42" t="s">
        <v>50</v>
      </c>
      <c r="G3" s="43"/>
      <c r="H3" s="43"/>
      <c r="I3" s="44"/>
      <c r="J3" s="42" t="s">
        <v>51</v>
      </c>
      <c r="K3" s="43"/>
      <c r="L3" s="43"/>
      <c r="M3" s="44"/>
      <c r="N3" s="69" t="s">
        <v>56</v>
      </c>
      <c r="O3" s="49" t="s">
        <v>8</v>
      </c>
      <c r="P3" s="49" t="s">
        <v>9</v>
      </c>
    </row>
    <row r="4" spans="1:18" s="5" customFormat="1" ht="42.75" customHeight="1" x14ac:dyDescent="0.3">
      <c r="A4" s="49"/>
      <c r="B4" s="50"/>
      <c r="C4" s="50"/>
      <c r="D4" s="50"/>
      <c r="E4" s="53"/>
      <c r="F4" s="28" t="s">
        <v>10</v>
      </c>
      <c r="G4" s="33" t="s">
        <v>24</v>
      </c>
      <c r="H4" s="33" t="s">
        <v>25</v>
      </c>
      <c r="I4" s="27" t="s">
        <v>26</v>
      </c>
      <c r="J4" s="34" t="s">
        <v>10</v>
      </c>
      <c r="K4" s="33" t="s">
        <v>24</v>
      </c>
      <c r="L4" s="33" t="s">
        <v>25</v>
      </c>
      <c r="M4" s="27" t="s">
        <v>27</v>
      </c>
      <c r="N4" s="69"/>
      <c r="O4" s="49"/>
      <c r="P4" s="49"/>
      <c r="Q4" s="4"/>
      <c r="R4" s="4"/>
    </row>
    <row r="5" spans="1:18" s="5" customFormat="1" ht="330" x14ac:dyDescent="0.3">
      <c r="A5" s="6">
        <v>1</v>
      </c>
      <c r="B5" s="15" t="s">
        <v>53</v>
      </c>
      <c r="C5" s="15" t="s">
        <v>41</v>
      </c>
      <c r="D5" s="17" t="s">
        <v>11</v>
      </c>
      <c r="E5" s="20">
        <v>1</v>
      </c>
      <c r="F5" s="21">
        <v>1904000</v>
      </c>
      <c r="G5" s="19">
        <f>F5*0.19</f>
        <v>361760</v>
      </c>
      <c r="H5" s="19">
        <f t="shared" ref="H5:H15" si="0">F5+G5</f>
        <v>2265760</v>
      </c>
      <c r="I5" s="22">
        <f t="shared" ref="I5:I15" si="1">H5*E5</f>
        <v>2265760</v>
      </c>
      <c r="J5" s="21">
        <v>1200000</v>
      </c>
      <c r="K5" s="19">
        <f t="shared" ref="K5:K15" si="2">J5*0.19</f>
        <v>228000</v>
      </c>
      <c r="L5" s="19">
        <f t="shared" ref="L5:L15" si="3">J5+K5</f>
        <v>1428000</v>
      </c>
      <c r="M5" s="22">
        <f t="shared" ref="M5:M15" si="4">L5*E5</f>
        <v>1428000</v>
      </c>
      <c r="N5" s="35" t="s">
        <v>57</v>
      </c>
      <c r="O5" s="59">
        <f>AVERAGE(G18,L18)</f>
        <v>69400997.109999999</v>
      </c>
      <c r="P5" s="6"/>
      <c r="Q5" s="4"/>
      <c r="R5" s="4"/>
    </row>
    <row r="6" spans="1:18" s="5" customFormat="1" ht="339.75" customHeight="1" x14ac:dyDescent="0.3">
      <c r="A6" s="6">
        <v>2</v>
      </c>
      <c r="B6" s="15" t="s">
        <v>23</v>
      </c>
      <c r="C6" s="15" t="s">
        <v>40</v>
      </c>
      <c r="D6" s="17" t="s">
        <v>11</v>
      </c>
      <c r="E6" s="20">
        <v>1</v>
      </c>
      <c r="F6" s="21">
        <v>2652000</v>
      </c>
      <c r="G6" s="19">
        <f t="shared" ref="G6:G15" si="5">F6*0.19</f>
        <v>503880</v>
      </c>
      <c r="H6" s="19">
        <f t="shared" si="0"/>
        <v>3155880</v>
      </c>
      <c r="I6" s="22">
        <f t="shared" si="1"/>
        <v>3155880</v>
      </c>
      <c r="J6" s="21">
        <v>2560000</v>
      </c>
      <c r="K6" s="19">
        <f t="shared" si="2"/>
        <v>486400</v>
      </c>
      <c r="L6" s="19">
        <f t="shared" si="3"/>
        <v>3046400</v>
      </c>
      <c r="M6" s="22">
        <f t="shared" si="4"/>
        <v>3046400</v>
      </c>
      <c r="N6" s="35" t="s">
        <v>58</v>
      </c>
      <c r="O6" s="59"/>
      <c r="P6" s="6"/>
      <c r="Q6" s="4"/>
      <c r="R6" s="4"/>
    </row>
    <row r="7" spans="1:18" s="5" customFormat="1" ht="210" x14ac:dyDescent="0.3">
      <c r="A7" s="6">
        <v>3</v>
      </c>
      <c r="B7" s="15" t="s">
        <v>52</v>
      </c>
      <c r="C7" s="15" t="s">
        <v>39</v>
      </c>
      <c r="D7" s="17" t="s">
        <v>11</v>
      </c>
      <c r="E7" s="20">
        <v>1</v>
      </c>
      <c r="F7" s="23">
        <v>674400</v>
      </c>
      <c r="G7" s="19">
        <f t="shared" si="5"/>
        <v>128136</v>
      </c>
      <c r="H7" s="19">
        <f t="shared" si="0"/>
        <v>802536</v>
      </c>
      <c r="I7" s="22">
        <f t="shared" si="1"/>
        <v>802536</v>
      </c>
      <c r="J7" s="23">
        <v>1450000</v>
      </c>
      <c r="K7" s="19">
        <f t="shared" si="2"/>
        <v>275500</v>
      </c>
      <c r="L7" s="19">
        <f t="shared" si="3"/>
        <v>1725500</v>
      </c>
      <c r="M7" s="22">
        <f t="shared" si="4"/>
        <v>1725500</v>
      </c>
      <c r="N7" s="35" t="s">
        <v>59</v>
      </c>
      <c r="O7" s="59"/>
      <c r="P7" s="6"/>
      <c r="Q7" s="4"/>
      <c r="R7" s="4"/>
    </row>
    <row r="8" spans="1:18" s="5" customFormat="1" ht="409.5" x14ac:dyDescent="0.3">
      <c r="A8" s="6">
        <v>4</v>
      </c>
      <c r="B8" s="15" t="s">
        <v>32</v>
      </c>
      <c r="C8" s="15" t="s">
        <v>42</v>
      </c>
      <c r="D8" s="17" t="s">
        <v>11</v>
      </c>
      <c r="E8" s="20">
        <v>1</v>
      </c>
      <c r="F8" s="23">
        <v>2400000</v>
      </c>
      <c r="G8" s="19">
        <f t="shared" si="5"/>
        <v>456000</v>
      </c>
      <c r="H8" s="19">
        <f t="shared" si="0"/>
        <v>2856000</v>
      </c>
      <c r="I8" s="22">
        <f t="shared" si="1"/>
        <v>2856000</v>
      </c>
      <c r="J8" s="23">
        <v>2269000</v>
      </c>
      <c r="K8" s="19">
        <f t="shared" si="2"/>
        <v>431110</v>
      </c>
      <c r="L8" s="19">
        <f t="shared" si="3"/>
        <v>2700110</v>
      </c>
      <c r="M8" s="22">
        <f t="shared" si="4"/>
        <v>2700110</v>
      </c>
      <c r="N8" s="35" t="s">
        <v>60</v>
      </c>
      <c r="O8" s="59"/>
      <c r="P8" s="6"/>
      <c r="Q8" s="4"/>
      <c r="R8" s="4"/>
    </row>
    <row r="9" spans="1:18" s="5" customFormat="1" ht="409.5" x14ac:dyDescent="0.3">
      <c r="A9" s="6">
        <v>5</v>
      </c>
      <c r="B9" s="15" t="s">
        <v>33</v>
      </c>
      <c r="C9" s="15" t="s">
        <v>43</v>
      </c>
      <c r="D9" s="17" t="s">
        <v>11</v>
      </c>
      <c r="E9" s="20">
        <v>1</v>
      </c>
      <c r="F9" s="23">
        <v>14336000</v>
      </c>
      <c r="G9" s="19">
        <f t="shared" si="5"/>
        <v>2723840</v>
      </c>
      <c r="H9" s="19">
        <f t="shared" si="0"/>
        <v>17059840</v>
      </c>
      <c r="I9" s="22">
        <f t="shared" si="1"/>
        <v>17059840</v>
      </c>
      <c r="J9" s="23">
        <v>6550000</v>
      </c>
      <c r="K9" s="19">
        <f t="shared" si="2"/>
        <v>1244500</v>
      </c>
      <c r="L9" s="19">
        <f t="shared" si="3"/>
        <v>7794500</v>
      </c>
      <c r="M9" s="22">
        <f t="shared" si="4"/>
        <v>7794500</v>
      </c>
      <c r="N9" s="35" t="s">
        <v>61</v>
      </c>
      <c r="O9" s="59"/>
      <c r="P9" s="6"/>
      <c r="Q9" s="4"/>
      <c r="R9" s="4"/>
    </row>
    <row r="10" spans="1:18" s="5" customFormat="1" ht="285" x14ac:dyDescent="0.3">
      <c r="A10" s="6">
        <v>6</v>
      </c>
      <c r="B10" s="15" t="s">
        <v>34</v>
      </c>
      <c r="C10" s="15" t="s">
        <v>66</v>
      </c>
      <c r="D10" s="17" t="s">
        <v>11</v>
      </c>
      <c r="E10" s="20">
        <v>1</v>
      </c>
      <c r="F10" s="23">
        <v>27671000</v>
      </c>
      <c r="G10" s="19">
        <f t="shared" si="5"/>
        <v>5257490</v>
      </c>
      <c r="H10" s="19">
        <f t="shared" si="0"/>
        <v>32928490</v>
      </c>
      <c r="I10" s="22">
        <f t="shared" si="1"/>
        <v>32928490</v>
      </c>
      <c r="J10" s="23">
        <v>18690000</v>
      </c>
      <c r="K10" s="19">
        <f t="shared" si="2"/>
        <v>3551100</v>
      </c>
      <c r="L10" s="19">
        <f t="shared" si="3"/>
        <v>22241100</v>
      </c>
      <c r="M10" s="22">
        <f t="shared" si="4"/>
        <v>22241100</v>
      </c>
      <c r="N10" s="35" t="s">
        <v>62</v>
      </c>
      <c r="O10" s="59"/>
      <c r="P10" s="6"/>
      <c r="Q10" s="4"/>
      <c r="R10" s="4"/>
    </row>
    <row r="11" spans="1:18" s="5" customFormat="1" ht="210" x14ac:dyDescent="0.3">
      <c r="A11" s="6">
        <v>7</v>
      </c>
      <c r="B11" s="15" t="s">
        <v>35</v>
      </c>
      <c r="C11" s="15" t="s">
        <v>44</v>
      </c>
      <c r="D11" s="17" t="s">
        <v>11</v>
      </c>
      <c r="E11" s="20">
        <v>1</v>
      </c>
      <c r="F11" s="23">
        <v>2003000</v>
      </c>
      <c r="G11" s="19">
        <f t="shared" si="5"/>
        <v>380570</v>
      </c>
      <c r="H11" s="19">
        <f t="shared" si="0"/>
        <v>2383570</v>
      </c>
      <c r="I11" s="22">
        <f t="shared" si="1"/>
        <v>2383570</v>
      </c>
      <c r="J11" s="23">
        <v>3700000</v>
      </c>
      <c r="K11" s="19">
        <f t="shared" si="2"/>
        <v>703000</v>
      </c>
      <c r="L11" s="19">
        <f t="shared" si="3"/>
        <v>4403000</v>
      </c>
      <c r="M11" s="22">
        <f t="shared" si="4"/>
        <v>4403000</v>
      </c>
      <c r="N11" s="35" t="s">
        <v>63</v>
      </c>
      <c r="O11" s="59"/>
      <c r="P11" s="6"/>
      <c r="Q11" s="4"/>
      <c r="R11" s="4"/>
    </row>
    <row r="12" spans="1:18" s="5" customFormat="1" ht="405" x14ac:dyDescent="0.3">
      <c r="A12" s="6">
        <v>8</v>
      </c>
      <c r="B12" s="15" t="s">
        <v>36</v>
      </c>
      <c r="C12" s="15" t="s">
        <v>45</v>
      </c>
      <c r="D12" s="17" t="s">
        <v>11</v>
      </c>
      <c r="E12" s="20">
        <v>1</v>
      </c>
      <c r="F12" s="23">
        <v>10123988</v>
      </c>
      <c r="G12" s="19">
        <f t="shared" si="5"/>
        <v>1923557.72</v>
      </c>
      <c r="H12" s="19">
        <f t="shared" si="0"/>
        <v>12047545.720000001</v>
      </c>
      <c r="I12" s="22">
        <f t="shared" si="1"/>
        <v>12047545.720000001</v>
      </c>
      <c r="J12" s="23">
        <v>7499250</v>
      </c>
      <c r="K12" s="19">
        <f t="shared" si="2"/>
        <v>1424857.5</v>
      </c>
      <c r="L12" s="19">
        <f t="shared" si="3"/>
        <v>8924107.5</v>
      </c>
      <c r="M12" s="22">
        <f t="shared" si="4"/>
        <v>8924107.5</v>
      </c>
      <c r="N12" s="35" t="s">
        <v>67</v>
      </c>
      <c r="O12" s="59"/>
      <c r="P12" s="6"/>
      <c r="Q12" s="4"/>
      <c r="R12" s="4"/>
    </row>
    <row r="13" spans="1:18" s="5" customFormat="1" ht="149.25" customHeight="1" x14ac:dyDescent="0.3">
      <c r="A13" s="6">
        <v>9</v>
      </c>
      <c r="B13" s="15" t="s">
        <v>37</v>
      </c>
      <c r="C13" s="15" t="s">
        <v>46</v>
      </c>
      <c r="D13" s="17" t="s">
        <v>11</v>
      </c>
      <c r="E13" s="20">
        <v>1</v>
      </c>
      <c r="F13" s="23">
        <f>H13-G13</f>
        <v>388719</v>
      </c>
      <c r="G13" s="19">
        <f>H13*0.19</f>
        <v>91181</v>
      </c>
      <c r="H13" s="19">
        <v>479900</v>
      </c>
      <c r="I13" s="22">
        <f t="shared" si="1"/>
        <v>479900</v>
      </c>
      <c r="J13" s="23">
        <v>978000</v>
      </c>
      <c r="K13" s="19">
        <f t="shared" si="2"/>
        <v>185820</v>
      </c>
      <c r="L13" s="19">
        <f t="shared" si="3"/>
        <v>1163820</v>
      </c>
      <c r="M13" s="22">
        <f t="shared" si="4"/>
        <v>1163820</v>
      </c>
      <c r="N13" s="35" t="s">
        <v>70</v>
      </c>
      <c r="O13" s="59"/>
      <c r="P13" s="6"/>
      <c r="Q13" s="4"/>
      <c r="R13" s="4"/>
    </row>
    <row r="14" spans="1:18" s="5" customFormat="1" ht="146.25" customHeight="1" x14ac:dyDescent="0.3">
      <c r="A14" s="6">
        <v>10</v>
      </c>
      <c r="B14" s="15" t="s">
        <v>38</v>
      </c>
      <c r="C14" s="15" t="s">
        <v>68</v>
      </c>
      <c r="D14" s="17" t="s">
        <v>11</v>
      </c>
      <c r="E14" s="20">
        <v>1</v>
      </c>
      <c r="F14" s="23">
        <f>H14-G14</f>
        <v>471023.1</v>
      </c>
      <c r="G14" s="19">
        <f>H14*0.19</f>
        <v>110486.9</v>
      </c>
      <c r="H14" s="19">
        <v>581510</v>
      </c>
      <c r="I14" s="22">
        <f t="shared" si="1"/>
        <v>581510</v>
      </c>
      <c r="J14" s="23">
        <f>L14-K14</f>
        <v>367006.95</v>
      </c>
      <c r="K14" s="19">
        <f>L14*0.19</f>
        <v>86088.05</v>
      </c>
      <c r="L14" s="19">
        <v>453095</v>
      </c>
      <c r="M14" s="22">
        <f t="shared" si="4"/>
        <v>453095</v>
      </c>
      <c r="N14" s="35" t="s">
        <v>69</v>
      </c>
      <c r="O14" s="59"/>
      <c r="P14" s="6"/>
      <c r="Q14" s="4"/>
      <c r="R14" s="4"/>
    </row>
    <row r="15" spans="1:18" s="5" customFormat="1" ht="409.5" customHeight="1" thickBot="1" x14ac:dyDescent="0.35">
      <c r="A15" s="6">
        <v>11</v>
      </c>
      <c r="B15" s="15" t="s">
        <v>54</v>
      </c>
      <c r="C15" s="15" t="s">
        <v>55</v>
      </c>
      <c r="D15" s="17" t="s">
        <v>11</v>
      </c>
      <c r="E15" s="20">
        <v>1</v>
      </c>
      <c r="F15" s="24">
        <v>6107000</v>
      </c>
      <c r="G15" s="25">
        <f t="shared" si="5"/>
        <v>1160330</v>
      </c>
      <c r="H15" s="25">
        <f t="shared" si="0"/>
        <v>7267330</v>
      </c>
      <c r="I15" s="26">
        <f t="shared" si="1"/>
        <v>7267330</v>
      </c>
      <c r="J15" s="24">
        <v>2600000</v>
      </c>
      <c r="K15" s="25">
        <f t="shared" si="2"/>
        <v>494000</v>
      </c>
      <c r="L15" s="25">
        <f t="shared" si="3"/>
        <v>3094000</v>
      </c>
      <c r="M15" s="26">
        <f t="shared" si="4"/>
        <v>3094000</v>
      </c>
      <c r="N15" s="35" t="s">
        <v>64</v>
      </c>
      <c r="O15" s="59"/>
      <c r="P15" s="6"/>
      <c r="Q15" s="4"/>
      <c r="R15" s="4"/>
    </row>
    <row r="16" spans="1:18" x14ac:dyDescent="0.3">
      <c r="A16" s="41"/>
      <c r="B16" s="41"/>
      <c r="C16" s="41"/>
      <c r="D16" s="57" t="s">
        <v>28</v>
      </c>
      <c r="E16" s="57"/>
      <c r="F16" s="58"/>
      <c r="G16" s="56">
        <f>SUM(F5:F15)</f>
        <v>68731130.099999994</v>
      </c>
      <c r="H16" s="56"/>
      <c r="I16" s="56"/>
      <c r="J16" s="58" t="s">
        <v>28</v>
      </c>
      <c r="K16" s="58"/>
      <c r="L16" s="56">
        <f>SUM(J5:J15)</f>
        <v>47863256.950000003</v>
      </c>
      <c r="M16" s="56"/>
      <c r="N16" s="65"/>
      <c r="O16" s="59"/>
      <c r="P16" s="7"/>
    </row>
    <row r="17" spans="1:16" x14ac:dyDescent="0.3">
      <c r="A17" s="41"/>
      <c r="B17" s="41"/>
      <c r="C17" s="41"/>
      <c r="D17" s="57" t="s">
        <v>30</v>
      </c>
      <c r="E17" s="57"/>
      <c r="F17" s="57"/>
      <c r="G17" s="60">
        <f>G16*0.19</f>
        <v>13058914.718999999</v>
      </c>
      <c r="H17" s="60"/>
      <c r="I17" s="60"/>
      <c r="J17" s="57" t="s">
        <v>30</v>
      </c>
      <c r="K17" s="57"/>
      <c r="L17" s="60">
        <f>L16*0.19</f>
        <v>9094018.8205000013</v>
      </c>
      <c r="M17" s="60"/>
      <c r="N17" s="66"/>
      <c r="O17" s="59"/>
      <c r="P17" s="7"/>
    </row>
    <row r="18" spans="1:16" x14ac:dyDescent="0.3">
      <c r="A18" s="41"/>
      <c r="B18" s="41"/>
      <c r="C18" s="41"/>
      <c r="D18" s="57" t="s">
        <v>29</v>
      </c>
      <c r="E18" s="57"/>
      <c r="F18" s="57"/>
      <c r="G18" s="61">
        <f>SUM(I5:I15)</f>
        <v>81828361.719999999</v>
      </c>
      <c r="H18" s="61"/>
      <c r="I18" s="61"/>
      <c r="J18" s="57" t="s">
        <v>29</v>
      </c>
      <c r="K18" s="57"/>
      <c r="L18" s="61">
        <f>SUM(M5:M15)</f>
        <v>56973632.5</v>
      </c>
      <c r="M18" s="61"/>
      <c r="N18" s="66"/>
      <c r="O18" s="59"/>
      <c r="P18" s="7"/>
    </row>
    <row r="19" spans="1:16" x14ac:dyDescent="0.3">
      <c r="A19" s="41"/>
      <c r="B19" s="41"/>
      <c r="C19" s="41"/>
      <c r="D19" s="67" t="s">
        <v>31</v>
      </c>
      <c r="E19" s="67"/>
      <c r="F19" s="67"/>
      <c r="G19" s="67"/>
      <c r="H19" s="67"/>
      <c r="I19" s="67"/>
      <c r="J19" s="68">
        <f>SUM(G18,L18)</f>
        <v>138801994.22</v>
      </c>
      <c r="K19" s="68"/>
      <c r="L19" s="68"/>
      <c r="M19" s="68"/>
      <c r="N19" s="66"/>
      <c r="O19" s="12"/>
      <c r="P19" s="7"/>
    </row>
    <row r="20" spans="1:16" x14ac:dyDescent="0.3">
      <c r="A20" s="41"/>
      <c r="B20" s="41"/>
      <c r="C20" s="41"/>
      <c r="D20" s="67" t="s">
        <v>12</v>
      </c>
      <c r="E20" s="67"/>
      <c r="F20" s="67"/>
      <c r="G20" s="67"/>
      <c r="H20" s="67"/>
      <c r="I20" s="67"/>
      <c r="J20" s="51">
        <v>2</v>
      </c>
      <c r="K20" s="51"/>
      <c r="L20" s="51"/>
      <c r="M20" s="51"/>
      <c r="N20" s="56"/>
      <c r="O20" s="12"/>
      <c r="P20" s="7"/>
    </row>
    <row r="21" spans="1:16" ht="34.5" customHeight="1" x14ac:dyDescent="0.35">
      <c r="A21" s="41"/>
      <c r="B21" s="41"/>
      <c r="C21" s="41"/>
      <c r="D21" s="52" t="s">
        <v>47</v>
      </c>
      <c r="E21" s="52"/>
      <c r="F21" s="52"/>
      <c r="G21" s="52"/>
      <c r="H21" s="52"/>
      <c r="I21" s="52"/>
      <c r="J21" s="54">
        <f>J19/J20</f>
        <v>69400997.109999999</v>
      </c>
      <c r="K21" s="54"/>
      <c r="L21" s="54"/>
      <c r="M21" s="54"/>
      <c r="N21" s="31"/>
      <c r="O21" s="12"/>
      <c r="P21" s="7"/>
    </row>
    <row r="22" spans="1:16" ht="35.25" customHeight="1" x14ac:dyDescent="0.3">
      <c r="A22" s="41" t="s">
        <v>65</v>
      </c>
      <c r="B22" s="41"/>
      <c r="C22" s="41"/>
      <c r="D22" s="41"/>
      <c r="E22" s="41"/>
      <c r="F22" s="41"/>
      <c r="G22" s="41"/>
      <c r="H22" s="41"/>
      <c r="I22" s="41"/>
      <c r="J22" s="41"/>
      <c r="K22" s="41"/>
      <c r="L22" s="41"/>
      <c r="M22" s="41"/>
      <c r="N22" s="29"/>
      <c r="O22" s="12"/>
      <c r="P22" s="8"/>
    </row>
    <row r="23" spans="1:16" ht="82.5" customHeight="1" x14ac:dyDescent="0.3">
      <c r="A23" s="38" t="s">
        <v>13</v>
      </c>
      <c r="B23" s="39"/>
      <c r="C23" s="39"/>
      <c r="D23" s="39"/>
      <c r="E23" s="39"/>
      <c r="F23" s="39"/>
      <c r="G23" s="39"/>
      <c r="H23" s="39"/>
      <c r="I23" s="39"/>
      <c r="J23" s="39"/>
      <c r="K23" s="39"/>
      <c r="L23" s="39"/>
      <c r="M23" s="39"/>
      <c r="N23" s="39"/>
      <c r="O23" s="39"/>
      <c r="P23" s="39"/>
    </row>
    <row r="24" spans="1:16" ht="21" hidden="1" customHeight="1" x14ac:dyDescent="0.3">
      <c r="A24" s="40" t="s">
        <v>14</v>
      </c>
      <c r="B24" s="40"/>
      <c r="C24" s="40"/>
      <c r="D24" s="40"/>
      <c r="E24" s="40"/>
      <c r="F24" s="40"/>
      <c r="G24" s="40"/>
      <c r="H24" s="40"/>
      <c r="I24" s="40"/>
      <c r="J24" s="40"/>
      <c r="K24" s="40"/>
      <c r="L24" s="40"/>
      <c r="M24" s="40"/>
      <c r="N24" s="40"/>
      <c r="O24" s="40"/>
      <c r="P24" s="40"/>
    </row>
    <row r="25" spans="1:16" ht="18.75" customHeight="1" x14ac:dyDescent="0.3">
      <c r="A25" s="36" t="s">
        <v>15</v>
      </c>
      <c r="B25" s="36"/>
      <c r="C25" s="36"/>
      <c r="D25" s="36"/>
      <c r="E25" s="36"/>
      <c r="F25" s="36"/>
      <c r="G25" s="36"/>
      <c r="H25" s="36"/>
      <c r="I25" s="36"/>
      <c r="J25" s="36"/>
      <c r="K25" s="36"/>
      <c r="L25" s="36"/>
      <c r="M25" s="36"/>
      <c r="N25" s="30"/>
      <c r="O25" s="9" t="s">
        <v>16</v>
      </c>
      <c r="P25" s="10"/>
    </row>
    <row r="26" spans="1:16" ht="21.95" customHeight="1" x14ac:dyDescent="0.3">
      <c r="A26" s="36"/>
      <c r="B26" s="36"/>
      <c r="C26" s="36"/>
      <c r="D26" s="36"/>
      <c r="E26" s="36"/>
      <c r="F26" s="36"/>
      <c r="G26" s="36"/>
      <c r="H26" s="36"/>
      <c r="I26" s="36"/>
      <c r="J26" s="36"/>
      <c r="K26" s="36"/>
      <c r="L26" s="36"/>
      <c r="M26" s="36"/>
      <c r="N26" s="30"/>
      <c r="O26" s="1" t="s">
        <v>17</v>
      </c>
      <c r="P26" s="10"/>
    </row>
    <row r="27" spans="1:16" ht="62.25" customHeight="1" x14ac:dyDescent="0.3">
      <c r="A27" s="36" t="s">
        <v>22</v>
      </c>
      <c r="B27" s="36"/>
      <c r="C27" s="10" t="s">
        <v>20</v>
      </c>
      <c r="D27" s="10"/>
      <c r="E27" s="10"/>
      <c r="F27" s="55" t="s">
        <v>18</v>
      </c>
      <c r="G27" s="55"/>
      <c r="H27" s="55"/>
      <c r="I27" s="55"/>
      <c r="J27" s="55"/>
      <c r="K27" s="55"/>
      <c r="L27" s="55"/>
      <c r="M27" s="55"/>
      <c r="N27" s="32"/>
      <c r="O27" s="37" t="s">
        <v>48</v>
      </c>
      <c r="P27" s="37"/>
    </row>
    <row r="28" spans="1:16" ht="62.25" customHeight="1" x14ac:dyDescent="0.3">
      <c r="A28" s="36"/>
      <c r="B28" s="36"/>
      <c r="C28" s="10" t="s">
        <v>49</v>
      </c>
      <c r="D28" s="10"/>
      <c r="E28" s="10"/>
      <c r="F28" s="55"/>
      <c r="G28" s="55"/>
      <c r="H28" s="55"/>
      <c r="I28" s="55"/>
      <c r="J28" s="55"/>
      <c r="K28" s="55"/>
      <c r="L28" s="55"/>
      <c r="M28" s="55"/>
      <c r="N28" s="32"/>
      <c r="O28" s="37"/>
      <c r="P28" s="37"/>
    </row>
    <row r="29" spans="1:16" ht="73.5" customHeight="1" x14ac:dyDescent="0.3">
      <c r="A29" s="36"/>
      <c r="B29" s="36"/>
      <c r="C29" s="10" t="s">
        <v>21</v>
      </c>
      <c r="D29" s="10"/>
      <c r="E29" s="13"/>
      <c r="F29" s="55"/>
      <c r="G29" s="55"/>
      <c r="H29" s="55"/>
      <c r="I29" s="55"/>
      <c r="J29" s="55"/>
      <c r="K29" s="55"/>
      <c r="L29" s="55"/>
      <c r="M29" s="55"/>
      <c r="N29" s="32"/>
      <c r="O29" s="37"/>
      <c r="P29" s="37"/>
    </row>
    <row r="33" spans="2:14" x14ac:dyDescent="0.3">
      <c r="I33" s="18"/>
      <c r="J33" s="18"/>
      <c r="K33" s="18"/>
      <c r="L33" s="18"/>
      <c r="M33" s="18"/>
      <c r="N33" s="18"/>
    </row>
    <row r="35" spans="2:14" x14ac:dyDescent="0.3">
      <c r="B35" s="16"/>
      <c r="C35" s="16"/>
    </row>
  </sheetData>
  <mergeCells count="43">
    <mergeCell ref="F2:N2"/>
    <mergeCell ref="N16:N20"/>
    <mergeCell ref="D19:I19"/>
    <mergeCell ref="J19:M19"/>
    <mergeCell ref="D20:I20"/>
    <mergeCell ref="J17:K17"/>
    <mergeCell ref="N3:N4"/>
    <mergeCell ref="O3:O4"/>
    <mergeCell ref="G16:I16"/>
    <mergeCell ref="D16:F16"/>
    <mergeCell ref="J16:K16"/>
    <mergeCell ref="O5:O18"/>
    <mergeCell ref="L16:M16"/>
    <mergeCell ref="L17:M17"/>
    <mergeCell ref="L18:M18"/>
    <mergeCell ref="D17:F17"/>
    <mergeCell ref="D18:F18"/>
    <mergeCell ref="G17:I17"/>
    <mergeCell ref="G18:I18"/>
    <mergeCell ref="J18:K18"/>
    <mergeCell ref="A22:M22"/>
    <mergeCell ref="J3:M3"/>
    <mergeCell ref="O2:P2"/>
    <mergeCell ref="A1:P1"/>
    <mergeCell ref="A2:D2"/>
    <mergeCell ref="A3:A4"/>
    <mergeCell ref="B3:B4"/>
    <mergeCell ref="C3:C4"/>
    <mergeCell ref="P3:P4"/>
    <mergeCell ref="D3:D4"/>
    <mergeCell ref="J20:M20"/>
    <mergeCell ref="D21:I21"/>
    <mergeCell ref="A16:C21"/>
    <mergeCell ref="E3:E4"/>
    <mergeCell ref="F3:I3"/>
    <mergeCell ref="J21:M21"/>
    <mergeCell ref="A27:B29"/>
    <mergeCell ref="O27:P29"/>
    <mergeCell ref="A25:M26"/>
    <mergeCell ref="A23:P23"/>
    <mergeCell ref="A24:P24"/>
    <mergeCell ref="F27:I29"/>
    <mergeCell ref="J27:M29"/>
  </mergeCells>
  <phoneticPr fontId="6" type="noConversion"/>
  <printOptions horizontalCentered="1"/>
  <pageMargins left="0.23622047244094491" right="0.23622047244094491" top="0.74803149606299213" bottom="0.74803149606299213" header="0.31496062992125984" footer="0.31496062992125984"/>
  <pageSetup scale="13" orientation="landscape"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C7" sqref="C7"/>
    </sheetView>
  </sheetViews>
  <sheetFormatPr baseColWidth="10" defaultColWidth="11.42578125" defaultRowHeight="12.75" x14ac:dyDescent="0.2"/>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6A81D6BD42E8DF4C91013959704817E1" ma:contentTypeVersion="6" ma:contentTypeDescription="Crear nuevo documento." ma:contentTypeScope="" ma:versionID="34607128b4a035fdd1028945059a284f">
  <xsd:schema xmlns:xsd="http://www.w3.org/2001/XMLSchema" xmlns:xs="http://www.w3.org/2001/XMLSchema" xmlns:p="http://schemas.microsoft.com/office/2006/metadata/properties" xmlns:ns2="13c93bba-48ce-428c-bfe5-88b42c19b028" xmlns:ns3="13c90a0b-73bc-4dc0-be5f-28d77b615beb" targetNamespace="http://schemas.microsoft.com/office/2006/metadata/properties" ma:root="true" ma:fieldsID="88851f788c3058c070f1bc8901125314" ns2:_="" ns3:_="">
    <xsd:import namespace="13c93bba-48ce-428c-bfe5-88b42c19b028"/>
    <xsd:import namespace="13c90a0b-73bc-4dc0-be5f-28d77b615be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3c93bba-48ce-428c-bfe5-88b42c19b0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3c90a0b-73bc-4dc0-be5f-28d77b615be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064744A-7417-40FD-B8C7-884FE09F2A14}">
  <ds:schemaRefs>
    <ds:schemaRef ds:uri="http://schemas.microsoft.com/sharepoint/v3/contenttype/forms"/>
  </ds:schemaRefs>
</ds:datastoreItem>
</file>

<file path=customXml/itemProps2.xml><?xml version="1.0" encoding="utf-8"?>
<ds:datastoreItem xmlns:ds="http://schemas.openxmlformats.org/officeDocument/2006/customXml" ds:itemID="{829EF521-33BA-458B-93C7-06B5E169F80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3c93bba-48ce-428c-bfe5-88b42c19b028"/>
    <ds:schemaRef ds:uri="13c90a0b-73bc-4dc0-be5f-28d77b615b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1543796-6585-414C-9DCC-BDDD777497A1}">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Análisis de mercado</vt:lpstr>
      <vt:lpstr>Hoja1</vt:lpstr>
      <vt:lpstr>'Análisis de mercado'!Área_de_impresión</vt:lpstr>
      <vt:lpstr>'Análisis de mercado'!OLE_LINK1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 P</dc:creator>
  <cp:keywords/>
  <dc:description/>
  <cp:lastModifiedBy>NATALY TIMARAN KULISH</cp:lastModifiedBy>
  <cp:revision/>
  <dcterms:created xsi:type="dcterms:W3CDTF">2017-01-29T16:26:36Z</dcterms:created>
  <dcterms:modified xsi:type="dcterms:W3CDTF">2026-09-01T14:51:53Z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0x0101006A81D6BD42E8DF4C91013959704817E1</vt:lpwstr>
  </property>
  <property fmtid="{D5CDD505-2E9C-101B-9397-08002B2CF9AE}" pid="3" name="MSIP_Label_fc111285-cafa-4fc9-8a9a-bd902089b24f_Enabled">
    <vt:lpwstr>true</vt:lpwstr>
  </property>
  <property fmtid="{D5CDD505-2E9C-101B-9397-08002B2CF9AE}" pid="4" name="MSIP_Label_fc111285-cafa-4fc9-8a9a-bd902089b24f_SetDate">
    <vt:lpwstr>2026-04-14T14:06:51Z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12065ead-5f6b-488e-82fd-0a12fbb64647</vt:lpwstr>
  </property>
  <property fmtid="{D5CDD505-2E9C-101B-9397-08002B2CF9AE}" pid="9" name="MSIP_Label_fc111285-cafa-4fc9-8a9a-bd902089b24f_ContentBits">
    <vt:lpwstr>0</vt:lpwstr>
  </property>
  <property fmtid="{D5CDD505-2E9C-101B-9397-08002B2CF9AE}" pid="10" name="MSIP_Label_fc111285-cafa-4fc9-8a9a-bd902089b24f_Tag">
    <vt:lpwstr>10, 0, 1, 1</vt:lpwstr>
  </property>
</Properties>
</file>