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NA 2026\1. Bienes y servicios\3. Selección abreviada\3.1 Subasta inversa\8. Equipos de cómputo\2. Precontractual\"/>
    </mc:Choice>
  </mc:AlternateContent>
  <xr:revisionPtr revIDLastSave="0" documentId="13_ncr:1_{C940A6DE-E476-4890-97BB-ABCCAC80F947}" xr6:coauthVersionLast="47" xr6:coauthVersionMax="47" xr10:uidLastSave="{00000000-0000-0000-0000-000000000000}"/>
  <bookViews>
    <workbookView xWindow="-108" yWindow="-108" windowWidth="23256" windowHeight="13896" tabRatio="845" firstSheet="1" activeTab="1" xr2:uid="{5D5A0FF1-43D3-C848-A544-6DB2E9152CAA}"/>
  </bookViews>
  <sheets>
    <sheet name="Análisis de cotizaciones" sheetId="16" state="hidden" r:id="rId1"/>
    <sheet name="Análisis cotizaciones" sheetId="1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8" l="1"/>
  <c r="S4" i="18"/>
  <c r="R4" i="18"/>
  <c r="Q4" i="18"/>
  <c r="P4" i="18"/>
  <c r="O4" i="18"/>
  <c r="M4" i="18"/>
  <c r="K4" i="18" l="1"/>
  <c r="N4" i="18" s="1"/>
  <c r="K5" i="18" l="1"/>
  <c r="K6" i="18" s="1"/>
  <c r="U5" i="16"/>
  <c r="N5" i="16"/>
  <c r="M5" i="16"/>
  <c r="K5" i="16"/>
  <c r="T5" i="16" l="1"/>
  <c r="P5" i="16" l="1"/>
  <c r="Q5" i="16"/>
  <c r="R5" i="16"/>
  <c r="S5" i="16"/>
</calcChain>
</file>

<file path=xl/sharedStrings.xml><?xml version="1.0" encoding="utf-8"?>
<sst xmlns="http://schemas.openxmlformats.org/spreadsheetml/2006/main" count="45" uniqueCount="21">
  <si>
    <t>UND</t>
  </si>
  <si>
    <t>DESCRIPCIÓN</t>
  </si>
  <si>
    <t>ITEM</t>
  </si>
  <si>
    <t>CANT</t>
  </si>
  <si>
    <t xml:space="preserve">Unidad </t>
  </si>
  <si>
    <t>Computador todo en uno ETP-AIO 23.8"-58, que de cumplimiento a las especificaciones técnicas señaladas en el  Anexo No. 02. Anexo técnico AIO</t>
  </si>
  <si>
    <t>COTIZACIÓN  P&amp;P SYSTEMS COLOMBIA S.A.S.</t>
  </si>
  <si>
    <t>COTIZACIÓN CONVIEST</t>
  </si>
  <si>
    <t>COTIZACIÓN PEAR SOLUTIONS S.A.S</t>
  </si>
  <si>
    <t>COTIZACIÓN DINATEL GROUP S.A.S.</t>
  </si>
  <si>
    <t>COTIZACIÓN UTECH DE LA COSTA S.A.S.,</t>
  </si>
  <si>
    <t>PROMEDIO UNITARIO ANTES DE IVA</t>
  </si>
  <si>
    <t>DESVIACIÓN ESTÁNDAR</t>
  </si>
  <si>
    <t>LIMITE MÁXIMO DE DESVIACIÓN</t>
  </si>
  <si>
    <t>IVA</t>
  </si>
  <si>
    <t>COTIZACIÓN SINPRO COLOMBIA</t>
  </si>
  <si>
    <t>PROMEDIO UNITARIO CON IVA</t>
  </si>
  <si>
    <t>COTIZACIÓN  PEAR SOLUTIONS S.A.S</t>
  </si>
  <si>
    <t>LIMITE MÁXIMO DESVIACIÓN ESTÁNDAR</t>
  </si>
  <si>
    <t>COTIZACIÓN UTECH DE LA COSTA S.A.S.</t>
  </si>
  <si>
    <t>Análisis cotizaciones: Por encima límite desviación estándar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</si>
</sst>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 wrapText="1"/>
    </xf>
    <xf numFmtId="6" fontId="0" fillId="0" borderId="1" xfId="0" applyNumberFormat="1" applyBorder="1" applyAlignment="1">
      <alignment horizontal="center" vertical="center"/>
    </xf>
    <xf numFmtId="6" fontId="0" fillId="0" borderId="1" xfId="0" applyNumberForma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6" fontId="0" fillId="0" borderId="2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0" xfId="0" applyNumberFormat="1"/>
    <xf numFmtId="44" fontId="0" fillId="0" borderId="1" xfId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3" fontId="0" fillId="0" borderId="0" xfId="0" applyNumberFormat="1"/>
    <xf numFmtId="0" fontId="1" fillId="0" borderId="1" xfId="0" applyFont="1" applyBorder="1" applyAlignment="1">
      <alignment horizontal="center" vertical="center"/>
    </xf>
    <xf numFmtId="44" fontId="0" fillId="0" borderId="0" xfId="1" applyFont="1"/>
    <xf numFmtId="44" fontId="2" fillId="0" borderId="1" xfId="1" applyFont="1" applyBorder="1" applyAlignment="1">
      <alignment horizontal="center" vertical="center" wrapText="1"/>
    </xf>
    <xf numFmtId="44" fontId="0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0" fontId="1" fillId="4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44" fontId="0" fillId="0" borderId="0" xfId="1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E50BBB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03B120-BCB8-4FF1-B961-2C73BC0437C4}">
  <dimension ref="A3:V10"/>
  <sheetViews>
    <sheetView topLeftCell="B1" workbookViewId="0">
      <selection activeCell="J4" sqref="J4:J5"/>
    </sheetView>
  </sheetViews>
  <sheetFormatPr baseColWidth="10" defaultRowHeight="15.6" x14ac:dyDescent="0.3"/>
  <cols>
    <col min="2" max="2" width="82.3984375" customWidth="1"/>
    <col min="5" max="5" width="22" customWidth="1"/>
    <col min="6" max="6" width="18.796875" customWidth="1"/>
    <col min="7" max="7" width="16.19921875" customWidth="1"/>
    <col min="8" max="8" width="17.19921875" customWidth="1"/>
    <col min="9" max="10" width="17.796875" customWidth="1"/>
    <col min="11" max="11" width="20.19921875" customWidth="1"/>
    <col min="13" max="13" width="21.69921875" customWidth="1"/>
    <col min="14" max="14" width="27.796875" customWidth="1"/>
    <col min="16" max="16" width="16.296875" customWidth="1"/>
    <col min="17" max="17" width="17" customWidth="1"/>
    <col min="18" max="18" width="16" customWidth="1"/>
    <col min="19" max="19" width="14.3984375" customWidth="1"/>
    <col min="20" max="20" width="14.69921875" customWidth="1"/>
    <col min="21" max="21" width="15.3984375" customWidth="1"/>
  </cols>
  <sheetData>
    <row r="3" spans="1:22" x14ac:dyDescent="0.3">
      <c r="M3" s="27"/>
      <c r="N3" s="27"/>
    </row>
    <row r="4" spans="1:22" ht="46.8" x14ac:dyDescent="0.3">
      <c r="A4" s="10" t="s">
        <v>2</v>
      </c>
      <c r="B4" s="10" t="s">
        <v>1</v>
      </c>
      <c r="C4" s="10" t="s">
        <v>0</v>
      </c>
      <c r="D4" s="10" t="s">
        <v>3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15</v>
      </c>
      <c r="K4" s="9" t="s">
        <v>11</v>
      </c>
      <c r="M4" s="14" t="s">
        <v>12</v>
      </c>
      <c r="N4" s="13" t="s">
        <v>13</v>
      </c>
      <c r="P4" s="14" t="s">
        <v>6</v>
      </c>
      <c r="Q4" s="14" t="s">
        <v>7</v>
      </c>
      <c r="R4" s="14" t="s">
        <v>8</v>
      </c>
      <c r="S4" s="14" t="s">
        <v>9</v>
      </c>
      <c r="T4" s="14" t="s">
        <v>10</v>
      </c>
      <c r="U4" s="14" t="s">
        <v>15</v>
      </c>
      <c r="V4" s="5"/>
    </row>
    <row r="5" spans="1:22" s="3" customFormat="1" ht="66" customHeight="1" x14ac:dyDescent="0.3">
      <c r="A5" s="1">
        <v>1</v>
      </c>
      <c r="B5" s="2" t="s">
        <v>5</v>
      </c>
      <c r="C5" s="1" t="s">
        <v>4</v>
      </c>
      <c r="D5" s="1">
        <v>1</v>
      </c>
      <c r="E5" s="4">
        <v>5889000</v>
      </c>
      <c r="F5" s="4">
        <v>7212400</v>
      </c>
      <c r="G5" s="6">
        <v>16213475.029999999</v>
      </c>
      <c r="H5" s="7">
        <v>7966387</v>
      </c>
      <c r="I5" s="8">
        <v>8037288</v>
      </c>
      <c r="J5" s="8">
        <v>8007016</v>
      </c>
      <c r="K5" s="12">
        <f>AVERAGE(E5,F5,G5,H5,I5:J5)</f>
        <v>8887594.3383333329</v>
      </c>
      <c r="M5" s="1">
        <f>_xlfn.STDEV.S(E5,F5,G5,H5,I5:J5)</f>
        <v>3682755.3278694525</v>
      </c>
      <c r="N5" s="15">
        <f>K5+M5</f>
        <v>12570349.666202785</v>
      </c>
      <c r="P5" s="1" t="str">
        <f>IF(E5&gt;N5," NO ACEPTABLE"," ACEPTABLE")</f>
        <v xml:space="preserve"> ACEPTABLE</v>
      </c>
      <c r="Q5" s="1" t="str">
        <f>IF(F5&gt;N5," NO ACEPTABLE"," ACEPTABLE")</f>
        <v xml:space="preserve"> ACEPTABLE</v>
      </c>
      <c r="R5" s="16" t="str">
        <f>IF(G5&gt;N5," NO ACEPTABLE"," ACEPTABLE")</f>
        <v xml:space="preserve"> NO ACEPTABLE</v>
      </c>
      <c r="S5" s="1" t="str">
        <f>IF(H5&gt;N5," NO ACEPTABLE"," ACEPTABLE")</f>
        <v xml:space="preserve"> ACEPTABLE</v>
      </c>
      <c r="T5" s="1" t="str">
        <f>IF(I5&gt;N5," NO ACEPTABLE"," ACEPTABLE")</f>
        <v xml:space="preserve"> ACEPTABLE</v>
      </c>
      <c r="U5" s="1" t="str">
        <f>IF(J5&gt;N5," NO ACEPTABLE"," ACEPTABLE")</f>
        <v xml:space="preserve"> ACEPTABLE</v>
      </c>
    </row>
    <row r="6" spans="1:22" x14ac:dyDescent="0.3">
      <c r="F6" s="11"/>
    </row>
    <row r="7" spans="1:22" x14ac:dyDescent="0.3">
      <c r="F7" s="11"/>
    </row>
    <row r="8" spans="1:22" x14ac:dyDescent="0.3">
      <c r="F8" s="11"/>
      <c r="K8" s="23"/>
      <c r="M8" s="1"/>
      <c r="N8" s="23"/>
    </row>
    <row r="10" spans="1:22" x14ac:dyDescent="0.3">
      <c r="K10" s="23"/>
    </row>
  </sheetData>
  <mergeCells count="1">
    <mergeCell ref="M3:N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EF6C9-9B03-47AD-A475-E888A97101F3}">
  <dimension ref="A2:T13"/>
  <sheetViews>
    <sheetView tabSelected="1" workbookViewId="0">
      <selection activeCell="E11" sqref="E11"/>
    </sheetView>
  </sheetViews>
  <sheetFormatPr baseColWidth="10" defaultRowHeight="15.6" x14ac:dyDescent="0.3"/>
  <cols>
    <col min="1" max="1" width="16.5" customWidth="1"/>
    <col min="2" max="2" width="31.296875" customWidth="1"/>
    <col min="3" max="3" width="16.796875" customWidth="1"/>
    <col min="4" max="4" width="13.09765625" customWidth="1"/>
    <col min="5" max="5" width="16.19921875" customWidth="1"/>
    <col min="6" max="6" width="19.59765625" customWidth="1"/>
    <col min="7" max="7" width="15.69921875" customWidth="1"/>
    <col min="8" max="9" width="17.69921875" customWidth="1"/>
    <col min="10" max="10" width="19.296875" customWidth="1"/>
    <col min="11" max="11" width="17.296875" customWidth="1"/>
    <col min="13" max="13" width="20.3984375" customWidth="1"/>
    <col min="14" max="14" width="21.296875" customWidth="1"/>
    <col min="15" max="15" width="19" customWidth="1"/>
    <col min="16" max="16" width="19.8984375" customWidth="1"/>
    <col min="17" max="17" width="15.796875" customWidth="1"/>
    <col min="18" max="18" width="18.3984375" customWidth="1"/>
    <col min="19" max="19" width="19.09765625" customWidth="1"/>
    <col min="20" max="20" width="18.59765625" customWidth="1"/>
  </cols>
  <sheetData>
    <row r="2" spans="1:20" x14ac:dyDescent="0.3">
      <c r="M2" s="31"/>
      <c r="N2" s="31"/>
      <c r="O2" s="32" t="s">
        <v>20</v>
      </c>
      <c r="P2" s="32"/>
      <c r="Q2" s="32"/>
      <c r="R2" s="32"/>
      <c r="S2" s="32"/>
      <c r="T2" s="32"/>
    </row>
    <row r="3" spans="1:20" s="18" customFormat="1" ht="62.4" x14ac:dyDescent="0.3">
      <c r="A3" s="9" t="s">
        <v>2</v>
      </c>
      <c r="B3" s="9" t="s">
        <v>1</v>
      </c>
      <c r="C3" s="9" t="s">
        <v>0</v>
      </c>
      <c r="D3" s="9" t="s">
        <v>3</v>
      </c>
      <c r="E3" s="9" t="s">
        <v>17</v>
      </c>
      <c r="F3" s="9" t="s">
        <v>6</v>
      </c>
      <c r="G3" s="9" t="s">
        <v>7</v>
      </c>
      <c r="H3" s="9" t="s">
        <v>9</v>
      </c>
      <c r="I3" s="9" t="s">
        <v>10</v>
      </c>
      <c r="J3" s="9" t="s">
        <v>15</v>
      </c>
      <c r="K3" s="9" t="s">
        <v>11</v>
      </c>
      <c r="M3" s="14" t="s">
        <v>12</v>
      </c>
      <c r="N3" s="14" t="s">
        <v>18</v>
      </c>
      <c r="O3" s="14" t="s">
        <v>17</v>
      </c>
      <c r="P3" s="14" t="s">
        <v>6</v>
      </c>
      <c r="Q3" s="14" t="s">
        <v>7</v>
      </c>
      <c r="R3" s="14" t="s">
        <v>9</v>
      </c>
      <c r="S3" s="14" t="s">
        <v>19</v>
      </c>
      <c r="T3" s="14" t="s">
        <v>15</v>
      </c>
    </row>
    <row r="4" spans="1:20" s="19" customFormat="1" ht="78" x14ac:dyDescent="0.3">
      <c r="A4" s="2">
        <v>1</v>
      </c>
      <c r="B4" s="2" t="s">
        <v>5</v>
      </c>
      <c r="C4" s="2" t="s">
        <v>4</v>
      </c>
      <c r="D4" s="2">
        <v>1</v>
      </c>
      <c r="E4" s="24">
        <v>15166963.33</v>
      </c>
      <c r="F4" s="6">
        <v>5889000</v>
      </c>
      <c r="G4" s="6">
        <v>7212400</v>
      </c>
      <c r="H4" s="20">
        <v>7966387</v>
      </c>
      <c r="I4" s="8">
        <v>8037288</v>
      </c>
      <c r="J4" s="8">
        <v>8007016</v>
      </c>
      <c r="K4" s="17">
        <f>ROUND((AVERAGE(E4:J4)),0)</f>
        <v>8713176</v>
      </c>
      <c r="M4" s="29">
        <f>_xlfn.STDEV.S(E4:J4)</f>
        <v>3267808.1316590523</v>
      </c>
      <c r="N4" s="30">
        <f>K4+M4</f>
        <v>11980984.131659053</v>
      </c>
      <c r="O4" s="34" t="str">
        <f>IF(E4&gt;N4,"NO ACEPTABLE","ACEPTABLE")</f>
        <v>NO ACEPTABLE</v>
      </c>
      <c r="P4" s="33" t="str">
        <f>IF(F4&gt;N4,"NO ACEPTABLE","ACEPTABLE")</f>
        <v>ACEPTABLE</v>
      </c>
      <c r="Q4" s="33" t="str">
        <f>IF(G4&gt;N4,"NO ACEPTABLE","ACEPTABLE")</f>
        <v>ACEPTABLE</v>
      </c>
      <c r="R4" s="33" t="str">
        <f>IF(H4&gt;N4,"NO ACEPTABLE","ACEPTABLE")</f>
        <v>ACEPTABLE</v>
      </c>
      <c r="S4" s="33" t="str">
        <f>IF(I4&gt;N4,"NO ACEPTABLE","ACEPTABLE")</f>
        <v>ACEPTABLE</v>
      </c>
      <c r="T4" s="33" t="str">
        <f>IF(J4&gt;N4,"NO ACEPTABLE","ACEPTABLE")</f>
        <v>ACEPTABLE</v>
      </c>
    </row>
    <row r="5" spans="1:20" x14ac:dyDescent="0.3">
      <c r="J5" s="21" t="s">
        <v>14</v>
      </c>
      <c r="K5" s="22">
        <f>ROUND((K4*19%),0)</f>
        <v>1655503</v>
      </c>
    </row>
    <row r="6" spans="1:20" ht="31.2" x14ac:dyDescent="0.3">
      <c r="E6" s="35"/>
      <c r="J6" s="14" t="s">
        <v>16</v>
      </c>
      <c r="K6" s="25">
        <f>ROUND((K4+K5),0)</f>
        <v>10368679</v>
      </c>
    </row>
    <row r="8" spans="1:20" x14ac:dyDescent="0.3">
      <c r="E8" s="28"/>
    </row>
    <row r="12" spans="1:20" x14ac:dyDescent="0.3">
      <c r="K12" s="26"/>
    </row>
    <row r="13" spans="1:20" x14ac:dyDescent="0.3">
      <c r="K13" s="26"/>
    </row>
  </sheetData>
  <mergeCells count="1">
    <mergeCell ref="O2:T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Análisis de cotizaciones</vt:lpstr>
      <vt:lpstr>Análisis cotizaciones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Adriana Lucia Martinez Cury</cp:lastModifiedBy>
  <cp:lastPrinted>2025-02-13T03:50:20Z</cp:lastPrinted>
  <dcterms:created xsi:type="dcterms:W3CDTF">2021-09-29T20:07:41Z</dcterms:created>
  <dcterms:modified xsi:type="dcterms:W3CDTF">2026-09-14T14:04:09Z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2024-05-14T22:40:32Z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0ca7a61a-3493-4447-baf5-f2b264a6f719</vt:lpwstr>
  </property>
  <property fmtid="{D5CDD505-2E9C-101B-9397-08002B2CF9AE}" pid="8" name="MSIP_Label_fc111285-cafa-4fc9-8a9a-bd902089b24f_ContentBits">
    <vt:lpwstr>0</vt:lpwstr>
  </property>
</Properties>
</file>