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b4742faa0837b2a/Documentos/TRABAJO/FISCALIA/PROCESOS/MANTENIMIENTO ASCENSORES/FINALES/"/>
    </mc:Choice>
  </mc:AlternateContent>
  <xr:revisionPtr revIDLastSave="0" documentId="8_{C0B1E66E-612A-4113-9CF1-60EC4453499D}" xr6:coauthVersionLast="47" xr6:coauthVersionMax="47" xr10:uidLastSave="{00000000-0000-0000-0000-000000000000}"/>
  <bookViews>
    <workbookView xWindow="-98" yWindow="-98" windowWidth="21795" windowHeight="12975" activeTab="1" xr2:uid="{00000000-000D-0000-FFFF-FFFF00000000}"/>
  </bookViews>
  <sheets>
    <sheet name="OFERTA ECONÓMICA" sheetId="1" r:id="rId1"/>
    <sheet name="PRECIOS TECHO (VERIFICACIÓN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2" l="1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J10" i="2"/>
  <c r="I10" i="2"/>
  <c r="H10" i="2"/>
  <c r="J9" i="2"/>
  <c r="I9" i="2"/>
  <c r="H9" i="2"/>
  <c r="J8" i="2"/>
  <c r="I8" i="2"/>
  <c r="H8" i="2"/>
  <c r="J7" i="2"/>
  <c r="I7" i="2"/>
  <c r="H7" i="2"/>
  <c r="J6" i="2"/>
  <c r="I6" i="2"/>
  <c r="H6" i="2"/>
  <c r="R20" i="1"/>
  <c r="S20" i="1" s="1"/>
  <c r="M20" i="1"/>
  <c r="N20" i="1" s="1"/>
  <c r="H20" i="1"/>
  <c r="I20" i="1" s="1"/>
  <c r="S19" i="1"/>
  <c r="R19" i="1"/>
  <c r="M19" i="1"/>
  <c r="N19" i="1" s="1"/>
  <c r="H19" i="1"/>
  <c r="I19" i="1" s="1"/>
  <c r="R18" i="1"/>
  <c r="S18" i="1" s="1"/>
  <c r="M18" i="1"/>
  <c r="N18" i="1" s="1"/>
  <c r="H18" i="1"/>
  <c r="I18" i="1" s="1"/>
  <c r="R17" i="1"/>
  <c r="S17" i="1" s="1"/>
  <c r="M17" i="1"/>
  <c r="N17" i="1" s="1"/>
  <c r="H17" i="1"/>
  <c r="I17" i="1" s="1"/>
  <c r="R16" i="1"/>
  <c r="S16" i="1" s="1"/>
  <c r="M16" i="1"/>
  <c r="N16" i="1" s="1"/>
  <c r="H16" i="1"/>
  <c r="I16" i="1" s="1"/>
  <c r="R10" i="1"/>
  <c r="S10" i="1" s="1"/>
  <c r="M10" i="1"/>
  <c r="N10" i="1" s="1"/>
  <c r="H10" i="1"/>
  <c r="I10" i="1" s="1"/>
  <c r="T10" i="1" s="1"/>
  <c r="R9" i="1"/>
  <c r="S9" i="1" s="1"/>
  <c r="M9" i="1"/>
  <c r="N9" i="1" s="1"/>
  <c r="H9" i="1"/>
  <c r="I9" i="1" s="1"/>
  <c r="R8" i="1"/>
  <c r="S8" i="1" s="1"/>
  <c r="M8" i="1"/>
  <c r="N8" i="1" s="1"/>
  <c r="H8" i="1"/>
  <c r="I8" i="1" s="1"/>
  <c r="T8" i="1" s="1"/>
  <c r="R7" i="1"/>
  <c r="S7" i="1" s="1"/>
  <c r="M7" i="1"/>
  <c r="N7" i="1" s="1"/>
  <c r="H7" i="1"/>
  <c r="I7" i="1" s="1"/>
  <c r="T7" i="1" s="1"/>
  <c r="R6" i="1"/>
  <c r="S6" i="1" s="1"/>
  <c r="S11" i="1" s="1"/>
  <c r="M6" i="1"/>
  <c r="N6" i="1" s="1"/>
  <c r="H6" i="1"/>
  <c r="I6" i="1" s="1"/>
  <c r="I11" i="1" l="1"/>
  <c r="T11" i="1" s="1"/>
  <c r="T6" i="1"/>
  <c r="T9" i="1"/>
  <c r="N11" i="1"/>
  <c r="P22" i="1" l="1"/>
  <c r="P24" i="1" s="1"/>
  <c r="H18" i="2" s="1"/>
</calcChain>
</file>

<file path=xl/sharedStrings.xml><?xml version="1.0" encoding="utf-8"?>
<sst xmlns="http://schemas.openxmlformats.org/spreadsheetml/2006/main" count="120" uniqueCount="68">
  <si>
    <t>OFERTA ECONÓMICA</t>
  </si>
  <si>
    <t>PRESTAR EL SERVICIO DE MANTENIMIENTO PREVENTIVO Y CORRECTIVO TÉCNICO INTEGRAL ESPECIALIZADO CON SUMINISTRO DE INSUMOS Y REPUESTOS, PARA CINCO (5) ASCENSORES DE PASAJEROS MARCA GOLDSTAR CON CONTROL HOSTING MONARCH, DE PROPIEDAD DE LA FISCALÍA GENERAL DE LA NACIÓN.</t>
  </si>
  <si>
    <t>ITEM</t>
  </si>
  <si>
    <t>DESCRIPCIÓN</t>
  </si>
  <si>
    <t>UNIDAD DE MEDIDA</t>
  </si>
  <si>
    <t>VIGENCIA 2026 — UN (1) MES DE EJECUCIÓN</t>
  </si>
  <si>
    <t>VIGENCIA 2027 — DOCE (12) MESES DE EJECUCIÓN</t>
  </si>
  <si>
    <t>VIGENCIA 2028 — ONCE (11) MESES DE EJECUCIÓN</t>
  </si>
  <si>
    <t>VALOR TOTAL OFERTA 24 MESES CON IVA</t>
  </si>
  <si>
    <t>CANTIDAD (MESES)</t>
  </si>
  <si>
    <t>VALOR UNITARIO SIN IVA</t>
  </si>
  <si>
    <t>IVA</t>
  </si>
  <si>
    <t>VALOR UNITARIO CON IVA</t>
  </si>
  <si>
    <t>VALOR TOTAL CON IVA</t>
  </si>
  <si>
    <t>Servicio de Mantenimiento MENSUAL preventivo y correctivo técnico integral especializado para un ascensor de pasajeros marca GOLDSTAR, con control HOSTING MONARCH cuatro (4) paradas. Capacidad =680 Kg -10 Personas</t>
  </si>
  <si>
    <t>MES</t>
  </si>
  <si>
    <t>Prestación del servicio de Mantenimiento MENSUAL preventivo y correctivo técnico integral especializado para un ascensor de pasajeros marca GOLDSTAR, con control HOSTING MONARCH cinco (5) paradas. Capacidad =680 Kg - 10 Personas</t>
  </si>
  <si>
    <t>Servicio de Mantenimiento MENSUAL preventivo y correctivo técnico integral especializado para un ascensor de pasajeros marca GOLDSTAR, con control HOSTING MONARCH seis (6) paradas. Capacidad =680 Kg - 10 Personas</t>
  </si>
  <si>
    <t>Prestación del servicio de Mantenimiento MENSUAL preventivo y correctivo técnico integral especializado para un ascensor de pasajeros marca GOLDSTAR, con control HOSTING MONARCH seis (6) paradas. Capacidad =680 Kg – 10 Personas</t>
  </si>
  <si>
    <t>Servicio de Mantenimiento MENSUAL preventivo y correctivo técnico integral especializado para un ascensor de pasajeros marca GOLDSTAR, con control HOSTING MONARCH, seis (6) paradas. Capacidad =680 Kg – 10 Personas</t>
  </si>
  <si>
    <t>SUBTOTAL PRESTACIONES MENSUALES DEL SERVICIO (ítems 1 a 5)</t>
  </si>
  <si>
    <t>PRECIOS UNITARIOS DE REFERENCIA PARA LA EJECUCIÓN DE LA BOLSA DE REPUESTOS — NO SE ACUMULAN AL VALOR TOTAL DE LA OFERTA</t>
  </si>
  <si>
    <t>VIGENCIA 2026</t>
  </si>
  <si>
    <t>VIGENCIA 2027</t>
  </si>
  <si>
    <t>VIGENCIA 2028</t>
  </si>
  <si>
    <t>OBSERVACIÓN</t>
  </si>
  <si>
    <t>CANT. REF.</t>
  </si>
  <si>
    <t>Fuente para Citófono y Luz de Emergencia Ref. RKP</t>
  </si>
  <si>
    <t>UN</t>
  </si>
  <si>
    <t>No acumulable</t>
  </si>
  <si>
    <t>Cortinas de Luz Infra Roja</t>
  </si>
  <si>
    <t>CABLE DE TRACCIÓN 12MM 8x19 W - FC F819</t>
  </si>
  <si>
    <t>ML</t>
  </si>
  <si>
    <t>Límite Normalmente Cerrado Ref.: S3-1370</t>
  </si>
  <si>
    <t>Micro para Operador + GATL/W Contacto Abierto Coreano.</t>
  </si>
  <si>
    <t>A. PRESTACIONES MENSUALES DEL SERVICIO (ítems 1 a 5, veinticuatro (24) meses)</t>
  </si>
  <si>
    <t>B. BOLSA DE REPUESTOS — valor fijo determinado por la Entidad, ejecutable por demanda</t>
  </si>
  <si>
    <t>VALOR TOTAL DE LA OFERTA INCLUIDO IVA (A + B)</t>
  </si>
  <si>
    <t>1. El oferente debe diligenciar únicamente las casillas resaltadas (VALOR UNITARIO SIN IVA) para cada uno de los ítems y para cada una de las tres (3) vigencias de ejecución. Las demás casillas contienen fórmulas y no deben modificarse.</t>
  </si>
  <si>
    <t>2. El plazo de ejecución es de veinticuatro (24) meses, distribuidos así: un (1) mes en la vigencia 2026, doce (12) meses en la vigencia 2027 y once (11) meses en la vigencia 2028. El precio unitario ofertado para cada vigencia aplica únicamente a las prestaciones ejecutadas dentro de ella.</t>
  </si>
  <si>
    <t>3. El valor unitario ofertado para cada ítem no puede superar el precio techo fijado para la respectiva vigencia en el estudio del sector y en el pliego de condiciones. La oferta que supere el precio techo de cualquier ítem en cualquiera de las vigencias será rechazada.</t>
  </si>
  <si>
    <t>4. Los valores unitarios de los ítems 6 a 10 son precios de referencia que rigen la ejecución de la bolsa de repuestos y no se acumulan al valor total de la oferta. La cantidad de uno (1) obedece a que la reposición es de ocurrencia aleatoria.</t>
  </si>
  <si>
    <t>5. La bolsa de repuestos es un valor fijo determinado por la Entidad, que se ejecuta por demanda con autorización previa de la supervisión. No es objeto de puja.</t>
  </si>
  <si>
    <t>6. El valor ofertado debe comprender la totalidad de los costos directos e indirectos, el IVA, los impuestos, tasas y contribuciones a que haya lugar, el transporte, el personal, la constitución de las garantías y la obtención de las certificaciones ante organismo acreditado por la ONAC, sin costo adicional para la Entidad.</t>
  </si>
  <si>
    <t>7. La oferta debe presentarse con máximo dos (2) decimales, aplicando el redondeo estándar.</t>
  </si>
  <si>
    <t>IDENTIFICACIÓN</t>
  </si>
  <si>
    <t>OFERENTE</t>
  </si>
  <si>
    <t>FECHA</t>
  </si>
  <si>
    <t>PRECIOS TECHO POR VIGENCIA — VERIFICACIÓN DE LA OFERTA (uso interno de la Entidad)</t>
  </si>
  <si>
    <t>ÍTEM</t>
  </si>
  <si>
    <t>UNIDAD</t>
  </si>
  <si>
    <t>PRECIO TECHO SIN IVA</t>
  </si>
  <si>
    <t>VALOR OFERTADO SIN IVA</t>
  </si>
  <si>
    <t>2026</t>
  </si>
  <si>
    <t>2027</t>
  </si>
  <si>
    <t>2028</t>
  </si>
  <si>
    <t>Prestación mensual del servicio — ascensor C1, cuatro (4) paradas</t>
  </si>
  <si>
    <t>Prestación mensual del servicio — ascensor C2, cinco (5) paradas</t>
  </si>
  <si>
    <t>Prestación mensual del servicio — ascensor F1, seis (6) paradas</t>
  </si>
  <si>
    <t>Prestación mensual del servicio — ascensor F2, seis (6) paradas</t>
  </si>
  <si>
    <t>Prestación mensual del servicio — ascensor L1, seis (6) paradas</t>
  </si>
  <si>
    <t>Fuente para citófono y luz de emergencia Ref. RKP</t>
  </si>
  <si>
    <t>Cortinas de luz infrarroja</t>
  </si>
  <si>
    <t>Cable de tracción 12 mm 8x19 W-FC F819</t>
  </si>
  <si>
    <t>Límite normalmente cerrado Ref. S3-1370</t>
  </si>
  <si>
    <t>Micro para operador + GATL/W contacto abierto coreano</t>
  </si>
  <si>
    <t>PRESUPUESTO OFICIAL DEL PROCESO (incluido IVA)</t>
  </si>
  <si>
    <t>VALOR TOTAL DE LA OFERTA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</si>
</sst>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</font>
    <font>
      <sz val="12"/>
      <name val="Arial"/>
    </font>
    <font>
      <b/>
      <sz val="11"/>
      <name val="Arial"/>
    </font>
    <font>
      <b/>
      <sz val="10"/>
      <name val="Arial"/>
    </font>
    <font>
      <sz val="10"/>
      <name val="Arial"/>
    </font>
    <font>
      <sz val="11"/>
      <name val="Arial"/>
    </font>
    <font>
      <b/>
      <sz val="12"/>
      <name val="Arial"/>
    </font>
    <font>
      <sz val="10"/>
      <color rgb="FF808080"/>
      <name val="Arial"/>
    </font>
    <font>
      <b/>
      <sz val="13"/>
      <name val="Arial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right" vertical="center"/>
    </xf>
    <xf numFmtId="9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right" vertical="center"/>
    </xf>
    <xf numFmtId="164" fontId="7" fillId="0" borderId="2" xfId="0" applyNumberFormat="1" applyFont="1" applyBorder="1" applyAlignment="1">
      <alignment horizontal="right" vertical="center"/>
    </xf>
    <xf numFmtId="164" fontId="7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/>
    <xf numFmtId="0" fontId="2" fillId="3" borderId="2" xfId="0" applyFont="1" applyFill="1" applyBorder="1" applyAlignment="1">
      <alignment horizontal="left" vertical="center"/>
    </xf>
    <xf numFmtId="0" fontId="0" fillId="3" borderId="2" xfId="0" applyFill="1" applyBorder="1"/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3" fillId="2" borderId="2" xfId="0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164" fontId="9" fillId="2" borderId="2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000250" cy="5524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36"/>
  <sheetViews>
    <sheetView showGridLines="0" workbookViewId="0">
      <pane xSplit="4" ySplit="5" topLeftCell="E6" activePane="bottomRight" state="frozen"/>
      <selection pane="topRight"/>
      <selection pane="bottomLeft"/>
      <selection pane="bottomRight" activeCell="B32" sqref="B32:T32"/>
    </sheetView>
  </sheetViews>
  <sheetFormatPr baseColWidth="10" defaultColWidth="9.06640625" defaultRowHeight="14.25" x14ac:dyDescent="0.45"/>
  <cols>
    <col min="1" max="1" width="2.6640625" customWidth="1"/>
    <col min="2" max="2" width="8" customWidth="1"/>
    <col min="3" max="3" width="46" customWidth="1"/>
    <col min="4" max="4" width="13" customWidth="1"/>
    <col min="5" max="5" width="10" customWidth="1"/>
    <col min="6" max="6" width="16" customWidth="1"/>
    <col min="7" max="7" width="7" customWidth="1"/>
    <col min="8" max="8" width="16" customWidth="1"/>
    <col min="9" max="9" width="17" customWidth="1"/>
    <col min="10" max="10" width="10" customWidth="1"/>
    <col min="11" max="11" width="16" customWidth="1"/>
    <col min="12" max="12" width="7" customWidth="1"/>
    <col min="13" max="13" width="16" customWidth="1"/>
    <col min="14" max="14" width="17" customWidth="1"/>
    <col min="15" max="15" width="10" customWidth="1"/>
    <col min="16" max="16" width="16" customWidth="1"/>
    <col min="17" max="17" width="7" customWidth="1"/>
    <col min="18" max="18" width="16" customWidth="1"/>
    <col min="19" max="19" width="17" customWidth="1"/>
    <col min="20" max="20" width="19" customWidth="1"/>
  </cols>
  <sheetData>
    <row r="1" spans="2:20" ht="45" customHeight="1" x14ac:dyDescent="0.45"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2:20" ht="60" customHeight="1" x14ac:dyDescent="0.45">
      <c r="B2" s="28"/>
      <c r="C2" s="28"/>
      <c r="D2" s="28"/>
      <c r="E2" s="29" t="s">
        <v>1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2:20" ht="45" customHeight="1" x14ac:dyDescent="0.4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2:20" ht="46.05" customHeight="1" x14ac:dyDescent="0.45">
      <c r="B4" s="22" t="s">
        <v>2</v>
      </c>
      <c r="C4" s="22" t="s">
        <v>3</v>
      </c>
      <c r="D4" s="22" t="s">
        <v>4</v>
      </c>
      <c r="E4" s="22" t="s">
        <v>5</v>
      </c>
      <c r="F4" s="23"/>
      <c r="G4" s="23"/>
      <c r="H4" s="23"/>
      <c r="I4" s="23"/>
      <c r="J4" s="22" t="s">
        <v>6</v>
      </c>
      <c r="K4" s="23"/>
      <c r="L4" s="23"/>
      <c r="M4" s="23"/>
      <c r="N4" s="23"/>
      <c r="O4" s="22" t="s">
        <v>7</v>
      </c>
      <c r="P4" s="23"/>
      <c r="Q4" s="23"/>
      <c r="R4" s="23"/>
      <c r="S4" s="23"/>
      <c r="T4" s="22" t="s">
        <v>8</v>
      </c>
    </row>
    <row r="5" spans="2:20" ht="44" customHeight="1" x14ac:dyDescent="0.45">
      <c r="B5" s="23"/>
      <c r="C5" s="23"/>
      <c r="D5" s="23"/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13</v>
      </c>
      <c r="T5" s="23"/>
    </row>
    <row r="6" spans="2:20" ht="62" customHeight="1" x14ac:dyDescent="0.45">
      <c r="B6" s="4">
        <v>1</v>
      </c>
      <c r="C6" s="5" t="s">
        <v>14</v>
      </c>
      <c r="D6" s="6" t="s">
        <v>15</v>
      </c>
      <c r="E6" s="6">
        <v>1</v>
      </c>
      <c r="F6" s="7"/>
      <c r="G6" s="8">
        <v>0.19</v>
      </c>
      <c r="H6" s="9">
        <f>ROUND(G6*F6+F6,2)</f>
        <v>0</v>
      </c>
      <c r="I6" s="9">
        <f>ROUND(H6*E6,2)</f>
        <v>0</v>
      </c>
      <c r="J6" s="6">
        <v>12</v>
      </c>
      <c r="K6" s="7"/>
      <c r="L6" s="8">
        <v>0.19</v>
      </c>
      <c r="M6" s="9">
        <f>ROUND(L6*K6+K6,2)</f>
        <v>0</v>
      </c>
      <c r="N6" s="9">
        <f>ROUND(M6*J6,2)</f>
        <v>0</v>
      </c>
      <c r="O6" s="6">
        <v>11</v>
      </c>
      <c r="P6" s="7"/>
      <c r="Q6" s="8">
        <v>0.19</v>
      </c>
      <c r="R6" s="9">
        <f>ROUND(Q6*P6+P6,2)</f>
        <v>0</v>
      </c>
      <c r="S6" s="9">
        <f>ROUND(R6*O6,2)</f>
        <v>0</v>
      </c>
      <c r="T6" s="10">
        <f t="shared" ref="T6:T11" si="0">I6+N6+S6</f>
        <v>0</v>
      </c>
    </row>
    <row r="7" spans="2:20" ht="62" customHeight="1" x14ac:dyDescent="0.45">
      <c r="B7" s="4">
        <v>2</v>
      </c>
      <c r="C7" s="5" t="s">
        <v>16</v>
      </c>
      <c r="D7" s="6" t="s">
        <v>15</v>
      </c>
      <c r="E7" s="6">
        <v>1</v>
      </c>
      <c r="F7" s="7"/>
      <c r="G7" s="8">
        <v>0.19</v>
      </c>
      <c r="H7" s="9">
        <f>ROUND(G7*F7+F7,2)</f>
        <v>0</v>
      </c>
      <c r="I7" s="9">
        <f>ROUND(H7*E7,2)</f>
        <v>0</v>
      </c>
      <c r="J7" s="6">
        <v>12</v>
      </c>
      <c r="K7" s="7"/>
      <c r="L7" s="8">
        <v>0.19</v>
      </c>
      <c r="M7" s="9">
        <f>ROUND(L7*K7+K7,2)</f>
        <v>0</v>
      </c>
      <c r="N7" s="9">
        <f>ROUND(M7*J7,2)</f>
        <v>0</v>
      </c>
      <c r="O7" s="6">
        <v>11</v>
      </c>
      <c r="P7" s="7"/>
      <c r="Q7" s="8">
        <v>0.19</v>
      </c>
      <c r="R7" s="9">
        <f>ROUND(Q7*P7+P7,2)</f>
        <v>0</v>
      </c>
      <c r="S7" s="9">
        <f>ROUND(R7*O7,2)</f>
        <v>0</v>
      </c>
      <c r="T7" s="10">
        <f t="shared" si="0"/>
        <v>0</v>
      </c>
    </row>
    <row r="8" spans="2:20" ht="62" customHeight="1" x14ac:dyDescent="0.45">
      <c r="B8" s="4">
        <v>3</v>
      </c>
      <c r="C8" s="5" t="s">
        <v>17</v>
      </c>
      <c r="D8" s="6" t="s">
        <v>15</v>
      </c>
      <c r="E8" s="6">
        <v>1</v>
      </c>
      <c r="F8" s="7"/>
      <c r="G8" s="8">
        <v>0.19</v>
      </c>
      <c r="H8" s="9">
        <f>ROUND(G8*F8+F8,2)</f>
        <v>0</v>
      </c>
      <c r="I8" s="9">
        <f>ROUND(H8*E8,2)</f>
        <v>0</v>
      </c>
      <c r="J8" s="6">
        <v>12</v>
      </c>
      <c r="K8" s="7"/>
      <c r="L8" s="8">
        <v>0.19</v>
      </c>
      <c r="M8" s="9">
        <f>ROUND(L8*K8+K8,2)</f>
        <v>0</v>
      </c>
      <c r="N8" s="9">
        <f>ROUND(M8*J8,2)</f>
        <v>0</v>
      </c>
      <c r="O8" s="6">
        <v>11</v>
      </c>
      <c r="P8" s="7"/>
      <c r="Q8" s="8">
        <v>0.19</v>
      </c>
      <c r="R8" s="9">
        <f>ROUND(Q8*P8+P8,2)</f>
        <v>0</v>
      </c>
      <c r="S8" s="9">
        <f>ROUND(R8*O8,2)</f>
        <v>0</v>
      </c>
      <c r="T8" s="10">
        <f t="shared" si="0"/>
        <v>0</v>
      </c>
    </row>
    <row r="9" spans="2:20" ht="62" customHeight="1" x14ac:dyDescent="0.45">
      <c r="B9" s="4">
        <v>4</v>
      </c>
      <c r="C9" s="5" t="s">
        <v>18</v>
      </c>
      <c r="D9" s="6" t="s">
        <v>15</v>
      </c>
      <c r="E9" s="6">
        <v>1</v>
      </c>
      <c r="F9" s="7"/>
      <c r="G9" s="8">
        <v>0.19</v>
      </c>
      <c r="H9" s="9">
        <f>ROUND(G9*F9+F9,2)</f>
        <v>0</v>
      </c>
      <c r="I9" s="9">
        <f>ROUND(H9*E9,2)</f>
        <v>0</v>
      </c>
      <c r="J9" s="6">
        <v>12</v>
      </c>
      <c r="K9" s="7"/>
      <c r="L9" s="8">
        <v>0.19</v>
      </c>
      <c r="M9" s="9">
        <f>ROUND(L9*K9+K9,2)</f>
        <v>0</v>
      </c>
      <c r="N9" s="9">
        <f>ROUND(M9*J9,2)</f>
        <v>0</v>
      </c>
      <c r="O9" s="6">
        <v>11</v>
      </c>
      <c r="P9" s="7"/>
      <c r="Q9" s="8">
        <v>0.19</v>
      </c>
      <c r="R9" s="9">
        <f>ROUND(Q9*P9+P9,2)</f>
        <v>0</v>
      </c>
      <c r="S9" s="9">
        <f>ROUND(R9*O9,2)</f>
        <v>0</v>
      </c>
      <c r="T9" s="10">
        <f t="shared" si="0"/>
        <v>0</v>
      </c>
    </row>
    <row r="10" spans="2:20" ht="62" customHeight="1" x14ac:dyDescent="0.45">
      <c r="B10" s="4">
        <v>5</v>
      </c>
      <c r="C10" s="5" t="s">
        <v>19</v>
      </c>
      <c r="D10" s="6" t="s">
        <v>15</v>
      </c>
      <c r="E10" s="6">
        <v>1</v>
      </c>
      <c r="F10" s="7"/>
      <c r="G10" s="8">
        <v>0.19</v>
      </c>
      <c r="H10" s="9">
        <f>ROUND(G10*F10+F10,2)</f>
        <v>0</v>
      </c>
      <c r="I10" s="9">
        <f>ROUND(H10*E10,2)</f>
        <v>0</v>
      </c>
      <c r="J10" s="6">
        <v>12</v>
      </c>
      <c r="K10" s="7"/>
      <c r="L10" s="8">
        <v>0.19</v>
      </c>
      <c r="M10" s="9">
        <f>ROUND(L10*K10+K10,2)</f>
        <v>0</v>
      </c>
      <c r="N10" s="9">
        <f>ROUND(M10*J10,2)</f>
        <v>0</v>
      </c>
      <c r="O10" s="6">
        <v>11</v>
      </c>
      <c r="P10" s="7"/>
      <c r="Q10" s="8">
        <v>0.19</v>
      </c>
      <c r="R10" s="9">
        <f>ROUND(Q10*P10+P10,2)</f>
        <v>0</v>
      </c>
      <c r="S10" s="9">
        <f>ROUND(R10*O10,2)</f>
        <v>0</v>
      </c>
      <c r="T10" s="10">
        <f t="shared" si="0"/>
        <v>0</v>
      </c>
    </row>
    <row r="11" spans="2:20" ht="34.049999999999997" customHeight="1" x14ac:dyDescent="0.45">
      <c r="B11" s="30" t="s">
        <v>20</v>
      </c>
      <c r="C11" s="23"/>
      <c r="D11" s="23"/>
      <c r="E11" s="23"/>
      <c r="F11" s="23"/>
      <c r="G11" s="23"/>
      <c r="H11" s="23"/>
      <c r="I11" s="11">
        <f>ROUND(SUM(I6:I10),2)</f>
        <v>0</v>
      </c>
      <c r="J11" s="2"/>
      <c r="K11" s="2"/>
      <c r="L11" s="2"/>
      <c r="M11" s="2"/>
      <c r="N11" s="11">
        <f>ROUND(SUM(N6:N10),2)</f>
        <v>0</v>
      </c>
      <c r="O11" s="2"/>
      <c r="P11" s="2"/>
      <c r="Q11" s="2"/>
      <c r="R11" s="2"/>
      <c r="S11" s="11">
        <f>ROUND(SUM(S6:S10),2)</f>
        <v>0</v>
      </c>
      <c r="T11" s="11">
        <f t="shared" si="0"/>
        <v>0</v>
      </c>
    </row>
    <row r="13" spans="2:20" ht="28.05" customHeight="1" x14ac:dyDescent="0.45">
      <c r="B13" s="22" t="s">
        <v>21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2:20" ht="26" customHeight="1" x14ac:dyDescent="0.45">
      <c r="B14" s="12" t="s">
        <v>2</v>
      </c>
      <c r="C14" s="12" t="s">
        <v>3</v>
      </c>
      <c r="D14" s="1" t="s">
        <v>4</v>
      </c>
      <c r="E14" s="24" t="s">
        <v>22</v>
      </c>
      <c r="F14" s="23"/>
      <c r="G14" s="23"/>
      <c r="H14" s="23"/>
      <c r="I14" s="23"/>
      <c r="J14" s="24" t="s">
        <v>23</v>
      </c>
      <c r="K14" s="23"/>
      <c r="L14" s="23"/>
      <c r="M14" s="23"/>
      <c r="N14" s="23"/>
      <c r="O14" s="24" t="s">
        <v>24</v>
      </c>
      <c r="P14" s="23"/>
      <c r="Q14" s="23"/>
      <c r="R14" s="23"/>
      <c r="S14" s="23"/>
      <c r="T14" s="1" t="s">
        <v>25</v>
      </c>
    </row>
    <row r="15" spans="2:20" ht="44" customHeight="1" x14ac:dyDescent="0.45">
      <c r="B15" s="13"/>
      <c r="C15" s="13"/>
      <c r="D15" s="13"/>
      <c r="E15" s="3" t="s">
        <v>26</v>
      </c>
      <c r="F15" s="3" t="s">
        <v>10</v>
      </c>
      <c r="G15" s="3" t="s">
        <v>11</v>
      </c>
      <c r="H15" s="3" t="s">
        <v>12</v>
      </c>
      <c r="I15" s="3" t="s">
        <v>13</v>
      </c>
      <c r="J15" s="3" t="s">
        <v>26</v>
      </c>
      <c r="K15" s="3" t="s">
        <v>10</v>
      </c>
      <c r="L15" s="3" t="s">
        <v>11</v>
      </c>
      <c r="M15" s="3" t="s">
        <v>12</v>
      </c>
      <c r="N15" s="3" t="s">
        <v>13</v>
      </c>
      <c r="O15" s="3" t="s">
        <v>26</v>
      </c>
      <c r="P15" s="3" t="s">
        <v>10</v>
      </c>
      <c r="Q15" s="3" t="s">
        <v>11</v>
      </c>
      <c r="R15" s="3" t="s">
        <v>12</v>
      </c>
      <c r="S15" s="3" t="s">
        <v>13</v>
      </c>
      <c r="T15" s="13"/>
    </row>
    <row r="16" spans="2:20" ht="30" customHeight="1" x14ac:dyDescent="0.45">
      <c r="B16" s="4">
        <v>6</v>
      </c>
      <c r="C16" s="5" t="s">
        <v>27</v>
      </c>
      <c r="D16" s="6" t="s">
        <v>28</v>
      </c>
      <c r="E16" s="6">
        <v>1</v>
      </c>
      <c r="F16" s="7"/>
      <c r="G16" s="8">
        <v>0.19</v>
      </c>
      <c r="H16" s="9">
        <f>ROUND(G16*F16+F16,2)</f>
        <v>0</v>
      </c>
      <c r="I16" s="9">
        <f>ROUND(H16*E16,2)</f>
        <v>0</v>
      </c>
      <c r="J16" s="6">
        <v>1</v>
      </c>
      <c r="K16" s="7"/>
      <c r="L16" s="8">
        <v>0.19</v>
      </c>
      <c r="M16" s="9">
        <f>ROUND(L16*K16+K16,2)</f>
        <v>0</v>
      </c>
      <c r="N16" s="9">
        <f>ROUND(M16*J16,2)</f>
        <v>0</v>
      </c>
      <c r="O16" s="6">
        <v>1</v>
      </c>
      <c r="P16" s="7"/>
      <c r="Q16" s="8">
        <v>0.19</v>
      </c>
      <c r="R16" s="9">
        <f>ROUND(Q16*P16+P16,2)</f>
        <v>0</v>
      </c>
      <c r="S16" s="9">
        <f>ROUND(R16*O16,2)</f>
        <v>0</v>
      </c>
      <c r="T16" s="14" t="s">
        <v>29</v>
      </c>
    </row>
    <row r="17" spans="2:20" ht="30" customHeight="1" x14ac:dyDescent="0.45">
      <c r="B17" s="4">
        <v>7</v>
      </c>
      <c r="C17" s="5" t="s">
        <v>30</v>
      </c>
      <c r="D17" s="6" t="s">
        <v>28</v>
      </c>
      <c r="E17" s="6">
        <v>1</v>
      </c>
      <c r="F17" s="7"/>
      <c r="G17" s="8">
        <v>0.19</v>
      </c>
      <c r="H17" s="9">
        <f>ROUND(G17*F17+F17,2)</f>
        <v>0</v>
      </c>
      <c r="I17" s="9">
        <f>ROUND(H17*E17,2)</f>
        <v>0</v>
      </c>
      <c r="J17" s="6">
        <v>1</v>
      </c>
      <c r="K17" s="7"/>
      <c r="L17" s="8">
        <v>0.19</v>
      </c>
      <c r="M17" s="9">
        <f>ROUND(L17*K17+K17,2)</f>
        <v>0</v>
      </c>
      <c r="N17" s="9">
        <f>ROUND(M17*J17,2)</f>
        <v>0</v>
      </c>
      <c r="O17" s="6">
        <v>1</v>
      </c>
      <c r="P17" s="7"/>
      <c r="Q17" s="8">
        <v>0.19</v>
      </c>
      <c r="R17" s="9">
        <f>ROUND(Q17*P17+P17,2)</f>
        <v>0</v>
      </c>
      <c r="S17" s="9">
        <f>ROUND(R17*O17,2)</f>
        <v>0</v>
      </c>
      <c r="T17" s="14" t="s">
        <v>29</v>
      </c>
    </row>
    <row r="18" spans="2:20" ht="30" customHeight="1" x14ac:dyDescent="0.45">
      <c r="B18" s="4">
        <v>8</v>
      </c>
      <c r="C18" s="5" t="s">
        <v>31</v>
      </c>
      <c r="D18" s="6" t="s">
        <v>32</v>
      </c>
      <c r="E18" s="6">
        <v>1</v>
      </c>
      <c r="F18" s="7"/>
      <c r="G18" s="8">
        <v>0.19</v>
      </c>
      <c r="H18" s="9">
        <f>ROUND(G18*F18+F18,2)</f>
        <v>0</v>
      </c>
      <c r="I18" s="9">
        <f>ROUND(H18*E18,2)</f>
        <v>0</v>
      </c>
      <c r="J18" s="6">
        <v>1</v>
      </c>
      <c r="K18" s="7"/>
      <c r="L18" s="8">
        <v>0.19</v>
      </c>
      <c r="M18" s="9">
        <f>ROUND(L18*K18+K18,2)</f>
        <v>0</v>
      </c>
      <c r="N18" s="9">
        <f>ROUND(M18*J18,2)</f>
        <v>0</v>
      </c>
      <c r="O18" s="6">
        <v>1</v>
      </c>
      <c r="P18" s="7"/>
      <c r="Q18" s="8">
        <v>0.19</v>
      </c>
      <c r="R18" s="9">
        <f>ROUND(Q18*P18+P18,2)</f>
        <v>0</v>
      </c>
      <c r="S18" s="9">
        <f>ROUND(R18*O18,2)</f>
        <v>0</v>
      </c>
      <c r="T18" s="14" t="s">
        <v>29</v>
      </c>
    </row>
    <row r="19" spans="2:20" ht="30" customHeight="1" x14ac:dyDescent="0.45">
      <c r="B19" s="4">
        <v>9</v>
      </c>
      <c r="C19" s="5" t="s">
        <v>33</v>
      </c>
      <c r="D19" s="6" t="s">
        <v>28</v>
      </c>
      <c r="E19" s="6">
        <v>1</v>
      </c>
      <c r="F19" s="7"/>
      <c r="G19" s="8">
        <v>0.19</v>
      </c>
      <c r="H19" s="9">
        <f>ROUND(G19*F19+F19,2)</f>
        <v>0</v>
      </c>
      <c r="I19" s="9">
        <f>ROUND(H19*E19,2)</f>
        <v>0</v>
      </c>
      <c r="J19" s="6">
        <v>1</v>
      </c>
      <c r="K19" s="7"/>
      <c r="L19" s="8">
        <v>0.19</v>
      </c>
      <c r="M19" s="9">
        <f>ROUND(L19*K19+K19,2)</f>
        <v>0</v>
      </c>
      <c r="N19" s="9">
        <f>ROUND(M19*J19,2)</f>
        <v>0</v>
      </c>
      <c r="O19" s="6">
        <v>1</v>
      </c>
      <c r="P19" s="7"/>
      <c r="Q19" s="8">
        <v>0.19</v>
      </c>
      <c r="R19" s="9">
        <f>ROUND(Q19*P19+P19,2)</f>
        <v>0</v>
      </c>
      <c r="S19" s="9">
        <f>ROUND(R19*O19,2)</f>
        <v>0</v>
      </c>
      <c r="T19" s="14" t="s">
        <v>29</v>
      </c>
    </row>
    <row r="20" spans="2:20" ht="30" customHeight="1" x14ac:dyDescent="0.45">
      <c r="B20" s="4">
        <v>10</v>
      </c>
      <c r="C20" s="5" t="s">
        <v>34</v>
      </c>
      <c r="D20" s="6" t="s">
        <v>28</v>
      </c>
      <c r="E20" s="6">
        <v>1</v>
      </c>
      <c r="F20" s="7"/>
      <c r="G20" s="8">
        <v>0.19</v>
      </c>
      <c r="H20" s="9">
        <f>ROUND(G20*F20+F20,2)</f>
        <v>0</v>
      </c>
      <c r="I20" s="9">
        <f>ROUND(H20*E20,2)</f>
        <v>0</v>
      </c>
      <c r="J20" s="6">
        <v>1</v>
      </c>
      <c r="K20" s="7"/>
      <c r="L20" s="8">
        <v>0.19</v>
      </c>
      <c r="M20" s="9">
        <f>ROUND(L20*K20+K20,2)</f>
        <v>0</v>
      </c>
      <c r="N20" s="9">
        <f>ROUND(M20*J20,2)</f>
        <v>0</v>
      </c>
      <c r="O20" s="6">
        <v>1</v>
      </c>
      <c r="P20" s="7"/>
      <c r="Q20" s="8">
        <v>0.19</v>
      </c>
      <c r="R20" s="9">
        <f>ROUND(Q20*P20+P20,2)</f>
        <v>0</v>
      </c>
      <c r="S20" s="9">
        <f>ROUND(R20*O20,2)</f>
        <v>0</v>
      </c>
      <c r="T20" s="14" t="s">
        <v>29</v>
      </c>
    </row>
    <row r="22" spans="2:20" ht="26" customHeight="1" x14ac:dyDescent="0.45">
      <c r="B22" s="26" t="s">
        <v>35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5">
        <f>T11</f>
        <v>0</v>
      </c>
      <c r="Q22" s="19"/>
      <c r="R22" s="19"/>
      <c r="S22" s="19"/>
      <c r="T22" s="19"/>
    </row>
    <row r="23" spans="2:20" ht="26" customHeight="1" x14ac:dyDescent="0.45">
      <c r="B23" s="26" t="s">
        <v>36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5">
        <v>72447193.25</v>
      </c>
      <c r="Q23" s="19"/>
      <c r="R23" s="19"/>
      <c r="S23" s="19"/>
      <c r="T23" s="19"/>
    </row>
    <row r="24" spans="2:20" ht="34.049999999999997" customHeight="1" x14ac:dyDescent="0.45">
      <c r="B24" s="31" t="s">
        <v>37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34">
        <f>ROUND(P22+P23,2)</f>
        <v>72447193.25</v>
      </c>
      <c r="Q24" s="23"/>
      <c r="R24" s="23"/>
      <c r="S24" s="23"/>
      <c r="T24" s="23"/>
    </row>
    <row r="26" spans="2:20" ht="42" customHeight="1" x14ac:dyDescent="0.45">
      <c r="B26" s="18" t="s">
        <v>38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</row>
    <row r="27" spans="2:20" ht="42" customHeight="1" x14ac:dyDescent="0.45">
      <c r="B27" s="18" t="s">
        <v>39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2:20" ht="42" customHeight="1" x14ac:dyDescent="0.45">
      <c r="B28" s="18" t="s">
        <v>40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2:20" ht="42" customHeight="1" x14ac:dyDescent="0.45">
      <c r="B29" s="18" t="s">
        <v>41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2:20" ht="42" customHeight="1" x14ac:dyDescent="0.45">
      <c r="B30" s="18" t="s">
        <v>42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2:20" ht="56" customHeight="1" x14ac:dyDescent="0.45">
      <c r="B31" s="18" t="s">
        <v>43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</row>
    <row r="32" spans="2:20" ht="28.05" customHeight="1" x14ac:dyDescent="0.45">
      <c r="B32" s="18" t="s">
        <v>44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  <row r="34" spans="2:20" ht="28.05" customHeight="1" x14ac:dyDescent="0.45">
      <c r="B34" s="27" t="s">
        <v>45</v>
      </c>
      <c r="C34" s="19"/>
      <c r="D34" s="19"/>
      <c r="E34" s="20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2:20" ht="28.05" customHeight="1" x14ac:dyDescent="0.45">
      <c r="B35" s="27" t="s">
        <v>46</v>
      </c>
      <c r="C35" s="19"/>
      <c r="D35" s="19"/>
      <c r="E35" s="20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2:20" ht="28.05" customHeight="1" x14ac:dyDescent="0.45">
      <c r="B36" s="27" t="s">
        <v>47</v>
      </c>
      <c r="C36" s="19"/>
      <c r="D36" s="19"/>
      <c r="E36" s="20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</sheetData>
  <mergeCells count="34">
    <mergeCell ref="B1:T1"/>
    <mergeCell ref="B13:T13"/>
    <mergeCell ref="P24:T24"/>
    <mergeCell ref="E34:T34"/>
    <mergeCell ref="O14:S14"/>
    <mergeCell ref="B29:T29"/>
    <mergeCell ref="B2:D3"/>
    <mergeCell ref="E2:T3"/>
    <mergeCell ref="J4:N4"/>
    <mergeCell ref="P23:T23"/>
    <mergeCell ref="B36:D36"/>
    <mergeCell ref="B31:T31"/>
    <mergeCell ref="B35:D35"/>
    <mergeCell ref="B27:T27"/>
    <mergeCell ref="E35:T35"/>
    <mergeCell ref="B11:H11"/>
    <mergeCell ref="B4:B5"/>
    <mergeCell ref="B24:O24"/>
    <mergeCell ref="B28:T28"/>
    <mergeCell ref="E36:T36"/>
    <mergeCell ref="C4:C5"/>
    <mergeCell ref="T4:T5"/>
    <mergeCell ref="J14:N14"/>
    <mergeCell ref="B30:T30"/>
    <mergeCell ref="E14:I14"/>
    <mergeCell ref="P22:T22"/>
    <mergeCell ref="B22:O22"/>
    <mergeCell ref="B34:D34"/>
    <mergeCell ref="E4:I4"/>
    <mergeCell ref="D4:D5"/>
    <mergeCell ref="B32:T32"/>
    <mergeCell ref="B26:T26"/>
    <mergeCell ref="B23:O23"/>
    <mergeCell ref="O4:S4"/>
  </mergeCells>
  <printOptions horizontalCentered="1"/>
  <pageMargins left="0.3" right="0.3" top="1" bottom="1" header="0.5" footer="0.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18"/>
  <sheetViews>
    <sheetView showGridLines="0" tabSelected="1" workbookViewId="0">
      <selection activeCell="A3" sqref="A3:XFD3"/>
    </sheetView>
  </sheetViews>
  <sheetFormatPr baseColWidth="10" defaultColWidth="9.06640625" defaultRowHeight="14.25" x14ac:dyDescent="0.45"/>
  <cols>
    <col min="1" max="1" width="2.6640625" customWidth="1"/>
    <col min="2" max="2" width="7" customWidth="1"/>
    <col min="3" max="3" width="46" customWidth="1"/>
    <col min="4" max="4" width="13" customWidth="1"/>
    <col min="5" max="10" width="16" customWidth="1"/>
  </cols>
  <sheetData>
    <row r="2" spans="2:10" ht="30" customHeight="1" x14ac:dyDescent="0.45">
      <c r="B2" s="39" t="s">
        <v>48</v>
      </c>
      <c r="C2" s="23"/>
      <c r="D2" s="23"/>
      <c r="E2" s="23"/>
      <c r="F2" s="23"/>
      <c r="G2" s="23"/>
      <c r="H2" s="23"/>
      <c r="I2" s="23"/>
      <c r="J2" s="23"/>
    </row>
    <row r="4" spans="2:10" ht="26" customHeight="1" x14ac:dyDescent="0.45">
      <c r="B4" s="36" t="s">
        <v>49</v>
      </c>
      <c r="C4" s="38" t="s">
        <v>3</v>
      </c>
      <c r="D4" s="38" t="s">
        <v>50</v>
      </c>
      <c r="E4" s="38" t="s">
        <v>51</v>
      </c>
      <c r="F4" s="23"/>
      <c r="G4" s="23"/>
      <c r="H4" s="38" t="s">
        <v>52</v>
      </c>
      <c r="I4" s="23"/>
      <c r="J4" s="23"/>
    </row>
    <row r="5" spans="2:10" ht="20" customHeight="1" x14ac:dyDescent="0.45">
      <c r="B5" s="23"/>
      <c r="C5" s="23"/>
      <c r="D5" s="23"/>
      <c r="E5" s="15" t="s">
        <v>53</v>
      </c>
      <c r="F5" s="15" t="s">
        <v>54</v>
      </c>
      <c r="G5" s="15" t="s">
        <v>55</v>
      </c>
      <c r="H5" s="15" t="s">
        <v>53</v>
      </c>
      <c r="I5" s="15" t="s">
        <v>54</v>
      </c>
      <c r="J5" s="15" t="s">
        <v>55</v>
      </c>
    </row>
    <row r="6" spans="2:10" ht="30" customHeight="1" x14ac:dyDescent="0.45">
      <c r="B6" s="6">
        <v>1</v>
      </c>
      <c r="C6" s="5" t="s">
        <v>56</v>
      </c>
      <c r="D6" s="16" t="s">
        <v>15</v>
      </c>
      <c r="E6" s="17">
        <v>766320</v>
      </c>
      <c r="F6" s="17">
        <v>800038.08</v>
      </c>
      <c r="G6" s="17">
        <v>824039.22</v>
      </c>
      <c r="H6" s="17">
        <f>'OFERTA ECONÓMICA'!F6</f>
        <v>0</v>
      </c>
      <c r="I6" s="17">
        <f>'OFERTA ECONÓMICA'!K6</f>
        <v>0</v>
      </c>
      <c r="J6" s="17">
        <f>'OFERTA ECONÓMICA'!P6</f>
        <v>0</v>
      </c>
    </row>
    <row r="7" spans="2:10" ht="30" customHeight="1" x14ac:dyDescent="0.45">
      <c r="B7" s="6">
        <v>2</v>
      </c>
      <c r="C7" s="5" t="s">
        <v>57</v>
      </c>
      <c r="D7" s="16" t="s">
        <v>15</v>
      </c>
      <c r="E7" s="17">
        <v>799589</v>
      </c>
      <c r="F7" s="17">
        <v>834770.92</v>
      </c>
      <c r="G7" s="17">
        <v>859814.05</v>
      </c>
      <c r="H7" s="17">
        <f>'OFERTA ECONÓMICA'!F7</f>
        <v>0</v>
      </c>
      <c r="I7" s="17">
        <f>'OFERTA ECONÓMICA'!K7</f>
        <v>0</v>
      </c>
      <c r="J7" s="17">
        <f>'OFERTA ECONÓMICA'!P7</f>
        <v>0</v>
      </c>
    </row>
    <row r="8" spans="2:10" ht="30" customHeight="1" x14ac:dyDescent="0.45">
      <c r="B8" s="6">
        <v>3</v>
      </c>
      <c r="C8" s="5" t="s">
        <v>58</v>
      </c>
      <c r="D8" s="16" t="s">
        <v>15</v>
      </c>
      <c r="E8" s="17">
        <v>817614</v>
      </c>
      <c r="F8" s="17">
        <v>853589.02</v>
      </c>
      <c r="G8" s="17">
        <v>879196.69</v>
      </c>
      <c r="H8" s="17">
        <f>'OFERTA ECONÓMICA'!F8</f>
        <v>0</v>
      </c>
      <c r="I8" s="17">
        <f>'OFERTA ECONÓMICA'!K8</f>
        <v>0</v>
      </c>
      <c r="J8" s="17">
        <f>'OFERTA ECONÓMICA'!P8</f>
        <v>0</v>
      </c>
    </row>
    <row r="9" spans="2:10" ht="30" customHeight="1" x14ac:dyDescent="0.45">
      <c r="B9" s="6">
        <v>4</v>
      </c>
      <c r="C9" s="5" t="s">
        <v>59</v>
      </c>
      <c r="D9" s="16" t="s">
        <v>15</v>
      </c>
      <c r="E9" s="17">
        <v>817614</v>
      </c>
      <c r="F9" s="17">
        <v>853589.02</v>
      </c>
      <c r="G9" s="17">
        <v>879196.69</v>
      </c>
      <c r="H9" s="17">
        <f>'OFERTA ECONÓMICA'!F9</f>
        <v>0</v>
      </c>
      <c r="I9" s="17">
        <f>'OFERTA ECONÓMICA'!K9</f>
        <v>0</v>
      </c>
      <c r="J9" s="17">
        <f>'OFERTA ECONÓMICA'!P9</f>
        <v>0</v>
      </c>
    </row>
    <row r="10" spans="2:10" ht="30" customHeight="1" x14ac:dyDescent="0.45">
      <c r="B10" s="6">
        <v>5</v>
      </c>
      <c r="C10" s="5" t="s">
        <v>60</v>
      </c>
      <c r="D10" s="16" t="s">
        <v>15</v>
      </c>
      <c r="E10" s="17">
        <v>817614</v>
      </c>
      <c r="F10" s="17">
        <v>853589.02</v>
      </c>
      <c r="G10" s="17">
        <v>879196.69</v>
      </c>
      <c r="H10" s="17">
        <f>'OFERTA ECONÓMICA'!F10</f>
        <v>0</v>
      </c>
      <c r="I10" s="17">
        <f>'OFERTA ECONÓMICA'!K10</f>
        <v>0</v>
      </c>
      <c r="J10" s="17">
        <f>'OFERTA ECONÓMICA'!P10</f>
        <v>0</v>
      </c>
    </row>
    <row r="11" spans="2:10" ht="30" customHeight="1" x14ac:dyDescent="0.45">
      <c r="B11" s="6">
        <v>6</v>
      </c>
      <c r="C11" s="5" t="s">
        <v>61</v>
      </c>
      <c r="D11" s="16" t="s">
        <v>28</v>
      </c>
      <c r="E11" s="17">
        <v>96577.95</v>
      </c>
      <c r="F11" s="17">
        <v>100827.38</v>
      </c>
      <c r="G11" s="17">
        <v>103852.2</v>
      </c>
      <c r="H11" s="17">
        <f>'OFERTA ECONÓMICA'!F16</f>
        <v>0</v>
      </c>
      <c r="I11" s="17">
        <f>'OFERTA ECONÓMICA'!K16</f>
        <v>0</v>
      </c>
      <c r="J11" s="17">
        <f>'OFERTA ECONÓMICA'!P16</f>
        <v>0</v>
      </c>
    </row>
    <row r="12" spans="2:10" ht="30" customHeight="1" x14ac:dyDescent="0.45">
      <c r="B12" s="6">
        <v>7</v>
      </c>
      <c r="C12" s="5" t="s">
        <v>62</v>
      </c>
      <c r="D12" s="16" t="s">
        <v>28</v>
      </c>
      <c r="E12" s="17">
        <v>497273.7</v>
      </c>
      <c r="F12" s="17">
        <v>519153.74</v>
      </c>
      <c r="G12" s="17">
        <v>534728.35</v>
      </c>
      <c r="H12" s="17">
        <f>'OFERTA ECONÓMICA'!F17</f>
        <v>0</v>
      </c>
      <c r="I12" s="17">
        <f>'OFERTA ECONÓMICA'!K17</f>
        <v>0</v>
      </c>
      <c r="J12" s="17">
        <f>'OFERTA ECONÓMICA'!P17</f>
        <v>0</v>
      </c>
    </row>
    <row r="13" spans="2:10" ht="30" customHeight="1" x14ac:dyDescent="0.45">
      <c r="B13" s="6">
        <v>8</v>
      </c>
      <c r="C13" s="5" t="s">
        <v>63</v>
      </c>
      <c r="D13" s="16" t="s">
        <v>32</v>
      </c>
      <c r="E13" s="17">
        <v>17195.849999999999</v>
      </c>
      <c r="F13" s="17">
        <v>17952.47</v>
      </c>
      <c r="G13" s="17">
        <v>18491.04</v>
      </c>
      <c r="H13" s="17">
        <f>'OFERTA ECONÓMICA'!F18</f>
        <v>0</v>
      </c>
      <c r="I13" s="17">
        <f>'OFERTA ECONÓMICA'!K18</f>
        <v>0</v>
      </c>
      <c r="J13" s="17">
        <f>'OFERTA ECONÓMICA'!P18</f>
        <v>0</v>
      </c>
    </row>
    <row r="14" spans="2:10" ht="30" customHeight="1" x14ac:dyDescent="0.45">
      <c r="B14" s="6">
        <v>9</v>
      </c>
      <c r="C14" s="5" t="s">
        <v>64</v>
      </c>
      <c r="D14" s="16" t="s">
        <v>28</v>
      </c>
      <c r="E14" s="17">
        <v>28459.67</v>
      </c>
      <c r="F14" s="17">
        <v>29711.9</v>
      </c>
      <c r="G14" s="17">
        <v>30603.26</v>
      </c>
      <c r="H14" s="17">
        <f>'OFERTA ECONÓMICA'!F19</f>
        <v>0</v>
      </c>
      <c r="I14" s="17">
        <f>'OFERTA ECONÓMICA'!K19</f>
        <v>0</v>
      </c>
      <c r="J14" s="17">
        <f>'OFERTA ECONÓMICA'!P19</f>
        <v>0</v>
      </c>
    </row>
    <row r="15" spans="2:10" ht="30" customHeight="1" x14ac:dyDescent="0.45">
      <c r="B15" s="6">
        <v>10</v>
      </c>
      <c r="C15" s="5" t="s">
        <v>65</v>
      </c>
      <c r="D15" s="16" t="s">
        <v>28</v>
      </c>
      <c r="E15" s="17">
        <v>35240.68</v>
      </c>
      <c r="F15" s="17">
        <v>36791.269999999997</v>
      </c>
      <c r="G15" s="17">
        <v>37895.01</v>
      </c>
      <c r="H15" s="17">
        <f>'OFERTA ECONÓMICA'!F20</f>
        <v>0</v>
      </c>
      <c r="I15" s="17">
        <f>'OFERTA ECONÓMICA'!K20</f>
        <v>0</v>
      </c>
      <c r="J15" s="17">
        <f>'OFERTA ECONÓMICA'!P20</f>
        <v>0</v>
      </c>
    </row>
    <row r="17" spans="2:10" x14ac:dyDescent="0.45">
      <c r="B17" s="40" t="s">
        <v>66</v>
      </c>
      <c r="C17" s="23"/>
      <c r="D17" s="23"/>
      <c r="E17" s="23"/>
      <c r="F17" s="23"/>
      <c r="G17" s="23"/>
      <c r="H17" s="37">
        <v>193710026.21000001</v>
      </c>
      <c r="I17" s="23"/>
      <c r="J17" s="23"/>
    </row>
    <row r="18" spans="2:10" ht="30" customHeight="1" x14ac:dyDescent="0.45">
      <c r="B18" s="35" t="s">
        <v>67</v>
      </c>
      <c r="C18" s="19"/>
      <c r="D18" s="19"/>
      <c r="E18" s="19"/>
      <c r="F18" s="19"/>
      <c r="G18" s="19"/>
      <c r="H18" s="25">
        <f>'OFERTA ECONÓMICA'!P24</f>
        <v>72447193.25</v>
      </c>
      <c r="I18" s="19"/>
      <c r="J18" s="19"/>
    </row>
  </sheetData>
  <mergeCells count="10">
    <mergeCell ref="H18:J18"/>
    <mergeCell ref="B2:J2"/>
    <mergeCell ref="B17:G17"/>
    <mergeCell ref="D4:D5"/>
    <mergeCell ref="B4:B5"/>
    <mergeCell ref="C4:C5"/>
    <mergeCell ref="B18:G18"/>
    <mergeCell ref="H17:J17"/>
    <mergeCell ref="E4:G4"/>
    <mergeCell ref="H4:J4"/>
  </mergeCells>
  <printOptions horizontalCentered="1"/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PRECIOS TECHO (VERIFICACIÓN)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Andrés Soto</cp:lastModifiedBy>
  <dcterms:created xsi:type="dcterms:W3CDTF">2026-09-04T14:24:34Z</dcterms:created>
  <dcterms:modified xsi:type="dcterms:W3CDTF">2026-09-04T14:31:41Z</dcterms:modified>
</cp:coreProperties>
</file>