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lumiq\Desktop\Fundación\Proyectos a contratar\Calle Mercado\09092026\"/>
    </mc:Choice>
  </mc:AlternateContent>
  <xr:revisionPtr revIDLastSave="0" documentId="13_ncr:1_{E9CBD158-78D7-4BE0-B4BE-140D1D37ADCF}" xr6:coauthVersionLast="47" xr6:coauthVersionMax="47" xr10:uidLastSave="{00000000-0000-0000-0000-000000000000}"/>
  <bookViews>
    <workbookView xWindow="-108" yWindow="-108" windowWidth="23256" windowHeight="12456" xr2:uid="{CBA625E4-38ED-4E50-A213-46B1D58150A8}"/>
  </bookViews>
  <sheets>
    <sheet name="DESGLOSE A.I.U" sheetId="1" r:id="rId1"/>
  </sheets>
  <externalReferences>
    <externalReference r:id="rId2"/>
  </externalReferences>
  <definedNames>
    <definedName name="_xlnm.Print_Area" localSheetId="0">'DESGLOSE A.I.U'!$A$1:$G$40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2" i="1" l="1"/>
  <c r="A3" i="1"/>
  <c r="C10" i="1"/>
  <c r="G10" i="1" s="1"/>
  <c r="G23" i="1"/>
  <c r="G24" i="1"/>
  <c r="I24" i="1" l="1"/>
  <c r="I12" i="1"/>
  <c r="G20" i="1" l="1"/>
  <c r="G21" i="1"/>
  <c r="H28" i="1"/>
  <c r="G19" i="1"/>
  <c r="G14" i="1"/>
  <c r="G29" i="1"/>
  <c r="G15" i="1"/>
  <c r="G30" i="1"/>
  <c r="G31" i="1" s="1"/>
  <c r="G16" i="1"/>
  <c r="G17" i="1"/>
  <c r="G18" i="1"/>
  <c r="G26" i="1"/>
  <c r="I26" i="1" s="1"/>
  <c r="I21" i="1" l="1"/>
  <c r="I27" i="1" s="1"/>
  <c r="G28" i="1"/>
  <c r="E28" i="1" l="1"/>
  <c r="I28" i="1"/>
  <c r="J28" i="1"/>
  <c r="G32" i="1"/>
</calcChain>
</file>

<file path=xl/sharedStrings.xml><?xml version="1.0" encoding="utf-8"?>
<sst xmlns="http://schemas.openxmlformats.org/spreadsheetml/2006/main" count="39" uniqueCount="39">
  <si>
    <t>TOTAL SUMA COSTOS INDIRECTOS OBRA CIVIL</t>
  </si>
  <si>
    <t xml:space="preserve">IVA SOBRE UTILIDAD </t>
  </si>
  <si>
    <t>UTILIDAD (U)</t>
  </si>
  <si>
    <t>U</t>
  </si>
  <si>
    <t xml:space="preserve">IMPREVISTOS (I) </t>
  </si>
  <si>
    <t>I</t>
  </si>
  <si>
    <t>ADMINISTRACION (A)</t>
  </si>
  <si>
    <t>A</t>
  </si>
  <si>
    <t>COSTOS INDIRECTOS OBRA CIVIL</t>
  </si>
  <si>
    <t>Pólizas</t>
  </si>
  <si>
    <t>Otros</t>
  </si>
  <si>
    <t>Ensayos de laboratorio (densidad por cada 40m3 de llenado)</t>
  </si>
  <si>
    <t>Ensayos de laboratorio (concreto por cada 40m3)</t>
  </si>
  <si>
    <t>VR. UNITARIO</t>
  </si>
  <si>
    <t>No DE ENSAYOS</t>
  </si>
  <si>
    <t>CONCRETO (M3)</t>
  </si>
  <si>
    <t>Ensayos de laboratorio</t>
  </si>
  <si>
    <t>Constribución de Obra</t>
  </si>
  <si>
    <t>Tasa Pro Deporte y Recreación</t>
  </si>
  <si>
    <t>Estampilla Pro Universidad</t>
  </si>
  <si>
    <t>Estampilla Pro Hospital</t>
  </si>
  <si>
    <t>Estampilla Pro Adulto Mayor</t>
  </si>
  <si>
    <t>Estampilla Procultura</t>
  </si>
  <si>
    <t>Retefuente</t>
  </si>
  <si>
    <t>Industria y Comercio</t>
  </si>
  <si>
    <t>TARIFA</t>
  </si>
  <si>
    <t>Impuestos municipales</t>
  </si>
  <si>
    <t>Ingeniero Residente</t>
  </si>
  <si>
    <t>Personal Profesional</t>
  </si>
  <si>
    <t>VR.PARCIAL</t>
  </si>
  <si>
    <t>MES</t>
  </si>
  <si>
    <t>VR. SALARIO</t>
  </si>
  <si>
    <t>H.M</t>
  </si>
  <si>
    <t xml:space="preserve">F.M </t>
  </si>
  <si>
    <t>DESCRIPCION</t>
  </si>
  <si>
    <t>ITEM</t>
  </si>
  <si>
    <t>VALOR BASE O COSTO DIRECTO OBRA CIVIL</t>
  </si>
  <si>
    <t>DESGLOSE A.I.U</t>
  </si>
  <si>
    <t>CONSTRUCCIÓN DE PAVIMENTO EN CONCRETO RIGIDO EN CALLE 3A ACCESO AL NUEVO MERCADO PUBLICO EN EL MUNICIPIO DE FUNDACION, MAGDALENA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</si>
</sst>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$&quot;\ * #,##0.00_-;\-&quot;$&quot;\ * #,##0.00_-;_-&quot;$&quot;\ * &quot;-&quot;??_-;_-@_-"/>
    <numFmt numFmtId="164" formatCode="_-[$$-240A]* #,##0.00_-;\-[$$-240A]* #,##0.00_-;_-[$$-240A]* &quot;-&quot;??_-;_-@_-"/>
    <numFmt numFmtId="165" formatCode="_-&quot;$&quot;\ * #,##0.000000_-;\-&quot;$&quot;\ * #,##0.000000_-;_-&quot;$&quot;\ * &quot;-&quot;??_-;_-@_-"/>
    <numFmt numFmtId="166" formatCode="_-&quot;$&quot;\ * #,##0.0000000_-;\-&quot;$&quot;\ * #,##0.0000000_-;_-&quot;$&quot;\ * &quot;-&quot;??_-;_-@_-"/>
    <numFmt numFmtId="167" formatCode="#,##0.00_);\-#,##0.00"/>
    <numFmt numFmtId="168" formatCode="0.0%"/>
    <numFmt numFmtId="169" formatCode="_(* #,##0_);_(* \(#,##0\);_(* &quot;-&quot;_);_(@_)"/>
    <numFmt numFmtId="170" formatCode="_-* #,##0.00\ _P_t_s_-;\-* #,##0.00\ _P_t_s_-;_-* &quot;-&quot;\ _P_t_s_-;_-@_-"/>
    <numFmt numFmtId="171" formatCode="_(* #,##0.00_);_(* \(#,##0.00\);_(* &quot;-&quot;??_);_(@_)"/>
    <numFmt numFmtId="173" formatCode="_-[$$-240A]\ * #,##0.00_-;\-[$$-240A]\ * #,##0.00_-;_-[$$-240A]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color indexed="8"/>
      <name val="MS Sans Serif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sz val="10"/>
      <color rgb="FF000000"/>
      <name val="Arial"/>
      <family val="2"/>
    </font>
    <font>
      <sz val="10"/>
      <name val="Calibri"/>
      <family val="2"/>
    </font>
    <font>
      <sz val="11"/>
      <name val="Calibri"/>
      <family val="2"/>
      <scheme val="minor"/>
    </font>
    <font>
      <b/>
      <sz val="9"/>
      <name val="Arial"/>
      <family val="2"/>
    </font>
    <font>
      <b/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C0C0C0"/>
        <bgColor rgb="FF000000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0" fontId="8" fillId="0" borderId="0" applyNumberFormat="0" applyFill="0" applyBorder="0" applyProtection="0">
      <alignment vertical="top" wrapText="1"/>
    </xf>
    <xf numFmtId="169" fontId="7" fillId="0" borderId="0" applyFont="0" applyFill="0" applyBorder="0" applyAlignment="0" applyProtection="0"/>
    <xf numFmtId="171" fontId="1" fillId="0" borderId="0" applyFont="0" applyFill="0" applyBorder="0" applyAlignment="0" applyProtection="0"/>
  </cellStyleXfs>
  <cellXfs count="80">
    <xf numFmtId="0" fontId="0" fillId="0" borderId="0" xfId="0"/>
    <xf numFmtId="0" fontId="2" fillId="0" borderId="0" xfId="0" applyFont="1"/>
    <xf numFmtId="164" fontId="3" fillId="0" borderId="1" xfId="1" applyNumberFormat="1" applyFont="1" applyFill="1" applyBorder="1" applyAlignment="1">
      <alignment horizontal="right" vertical="center" wrapText="1"/>
    </xf>
    <xf numFmtId="9" fontId="5" fillId="0" borderId="2" xfId="3" applyNumberFormat="1" applyFont="1" applyBorder="1" applyAlignment="1">
      <alignment horizontal="center" vertical="center" wrapText="1"/>
    </xf>
    <xf numFmtId="10" fontId="5" fillId="0" borderId="3" xfId="3" applyNumberFormat="1" applyFont="1" applyBorder="1" applyAlignment="1">
      <alignment horizontal="center" vertical="center" wrapText="1"/>
    </xf>
    <xf numFmtId="0" fontId="6" fillId="0" borderId="3" xfId="3" applyFont="1" applyBorder="1" applyAlignment="1">
      <alignment vertical="center" wrapText="1"/>
    </xf>
    <xf numFmtId="0" fontId="6" fillId="0" borderId="4" xfId="3" applyFont="1" applyBorder="1" applyAlignment="1">
      <alignment vertical="center" wrapText="1"/>
    </xf>
    <xf numFmtId="0" fontId="6" fillId="0" borderId="1" xfId="3" applyFont="1" applyBorder="1" applyAlignment="1">
      <alignment vertical="center" wrapText="1"/>
    </xf>
    <xf numFmtId="0" fontId="5" fillId="0" borderId="5" xfId="3" applyFont="1" applyBorder="1" applyAlignment="1">
      <alignment horizontal="center" vertical="center" wrapText="1"/>
    </xf>
    <xf numFmtId="164" fontId="5" fillId="0" borderId="6" xfId="1" applyNumberFormat="1" applyFont="1" applyFill="1" applyBorder="1" applyAlignment="1">
      <alignment horizontal="right" vertical="center" wrapText="1"/>
    </xf>
    <xf numFmtId="9" fontId="5" fillId="0" borderId="7" xfId="3" applyNumberFormat="1" applyFont="1" applyBorder="1" applyAlignment="1">
      <alignment horizontal="center" vertical="center" wrapText="1"/>
    </xf>
    <xf numFmtId="9" fontId="5" fillId="0" borderId="8" xfId="3" applyNumberFormat="1" applyFont="1" applyBorder="1" applyAlignment="1">
      <alignment horizontal="center" vertical="center" wrapText="1"/>
    </xf>
    <xf numFmtId="0" fontId="5" fillId="0" borderId="8" xfId="3" applyFont="1" applyBorder="1" applyAlignment="1">
      <alignment vertical="center" wrapText="1"/>
    </xf>
    <xf numFmtId="0" fontId="5" fillId="0" borderId="6" xfId="3" applyFont="1" applyBorder="1" applyAlignment="1">
      <alignment vertical="center" wrapText="1"/>
    </xf>
    <xf numFmtId="0" fontId="5" fillId="0" borderId="9" xfId="3" applyFont="1" applyBorder="1" applyAlignment="1">
      <alignment horizontal="center" vertical="center" wrapText="1"/>
    </xf>
    <xf numFmtId="164" fontId="5" fillId="0" borderId="8" xfId="1" applyNumberFormat="1" applyFont="1" applyFill="1" applyBorder="1" applyAlignment="1">
      <alignment horizontal="right" vertical="center" wrapText="1"/>
    </xf>
    <xf numFmtId="9" fontId="5" fillId="0" borderId="6" xfId="3" applyNumberFormat="1" applyFont="1" applyBorder="1" applyAlignment="1">
      <alignment horizontal="center" vertical="center" wrapText="1"/>
    </xf>
    <xf numFmtId="0" fontId="5" fillId="0" borderId="8" xfId="3" applyFont="1" applyBorder="1" applyAlignment="1">
      <alignment horizontal="center" vertical="center" wrapText="1"/>
    </xf>
    <xf numFmtId="44" fontId="0" fillId="0" borderId="0" xfId="0" applyNumberFormat="1"/>
    <xf numFmtId="165" fontId="0" fillId="0" borderId="0" xfId="1" applyNumberFormat="1" applyFont="1"/>
    <xf numFmtId="166" fontId="0" fillId="0" borderId="0" xfId="0" applyNumberFormat="1"/>
    <xf numFmtId="164" fontId="5" fillId="0" borderId="10" xfId="1" applyNumberFormat="1" applyFont="1" applyFill="1" applyBorder="1" applyAlignment="1">
      <alignment horizontal="right" vertical="center" wrapText="1"/>
    </xf>
    <xf numFmtId="44" fontId="5" fillId="0" borderId="10" xfId="3" applyNumberFormat="1" applyFont="1" applyBorder="1" applyAlignment="1">
      <alignment horizontal="center" vertical="center" wrapText="1"/>
    </xf>
    <xf numFmtId="9" fontId="5" fillId="0" borderId="10" xfId="3" applyNumberFormat="1" applyFont="1" applyBorder="1" applyAlignment="1">
      <alignment horizontal="center" vertical="center" wrapText="1"/>
    </xf>
    <xf numFmtId="0" fontId="5" fillId="0" borderId="10" xfId="3" applyFont="1" applyBorder="1" applyAlignment="1">
      <alignment vertical="center" wrapText="1"/>
    </xf>
    <xf numFmtId="0" fontId="5" fillId="0" borderId="11" xfId="3" applyFont="1" applyBorder="1" applyAlignment="1">
      <alignment horizontal="center" vertical="center" wrapText="1"/>
    </xf>
    <xf numFmtId="164" fontId="0" fillId="0" borderId="0" xfId="0" applyNumberFormat="1"/>
    <xf numFmtId="164" fontId="5" fillId="2" borderId="12" xfId="1" applyNumberFormat="1" applyFont="1" applyFill="1" applyBorder="1" applyAlignment="1">
      <alignment horizontal="right" vertical="center" wrapText="1"/>
    </xf>
    <xf numFmtId="0" fontId="5" fillId="2" borderId="13" xfId="3" applyFont="1" applyFill="1" applyBorder="1" applyAlignment="1">
      <alignment horizontal="left" vertical="center" wrapText="1"/>
    </xf>
    <xf numFmtId="0" fontId="5" fillId="2" borderId="13" xfId="3" applyFont="1" applyFill="1" applyBorder="1" applyAlignment="1">
      <alignment horizontal="left" vertical="center" wrapText="1"/>
    </xf>
    <xf numFmtId="0" fontId="5" fillId="2" borderId="14" xfId="3" applyFont="1" applyFill="1" applyBorder="1" applyAlignment="1">
      <alignment horizontal="left" vertical="center" wrapText="1"/>
    </xf>
    <xf numFmtId="164" fontId="7" fillId="0" borderId="15" xfId="1" applyNumberFormat="1" applyFont="1" applyFill="1" applyBorder="1" applyAlignment="1">
      <alignment horizontal="right" vertical="center" wrapText="1"/>
    </xf>
    <xf numFmtId="10" fontId="7" fillId="0" borderId="16" xfId="3" applyNumberFormat="1" applyFont="1" applyBorder="1" applyAlignment="1">
      <alignment horizontal="center" vertical="center" wrapText="1"/>
    </xf>
    <xf numFmtId="44" fontId="7" fillId="0" borderId="17" xfId="3" applyNumberFormat="1" applyFont="1" applyBorder="1" applyAlignment="1">
      <alignment horizontal="center" vertical="center" wrapText="1"/>
    </xf>
    <xf numFmtId="167" fontId="9" fillId="3" borderId="17" xfId="4" applyNumberFormat="1" applyFont="1" applyFill="1" applyBorder="1" applyAlignment="1">
      <alignment vertical="center" wrapText="1"/>
    </xf>
    <xf numFmtId="10" fontId="10" fillId="0" borderId="18" xfId="2" applyNumberFormat="1" applyFont="1" applyBorder="1" applyAlignment="1">
      <alignment horizontal="center" vertical="center"/>
    </xf>
    <xf numFmtId="167" fontId="9" fillId="3" borderId="19" xfId="4" applyNumberFormat="1" applyFont="1" applyFill="1" applyBorder="1" applyAlignment="1">
      <alignment vertical="center" wrapText="1"/>
    </xf>
    <xf numFmtId="0" fontId="7" fillId="0" borderId="20" xfId="3" applyFont="1" applyBorder="1" applyAlignment="1">
      <alignment horizontal="center" vertical="center" wrapText="1"/>
    </xf>
    <xf numFmtId="0" fontId="0" fillId="0" borderId="21" xfId="0" applyBorder="1"/>
    <xf numFmtId="0" fontId="5" fillId="0" borderId="22" xfId="3" applyFont="1" applyBorder="1" applyAlignment="1">
      <alignment horizontal="left" vertical="center" wrapText="1"/>
    </xf>
    <xf numFmtId="0" fontId="5" fillId="0" borderId="20" xfId="3" applyFont="1" applyBorder="1" applyAlignment="1">
      <alignment horizontal="center" vertical="center" wrapText="1"/>
    </xf>
    <xf numFmtId="44" fontId="7" fillId="0" borderId="18" xfId="3" applyNumberFormat="1" applyFont="1" applyBorder="1" applyAlignment="1">
      <alignment horizontal="center" vertical="center" wrapText="1"/>
    </xf>
    <xf numFmtId="167" fontId="7" fillId="3" borderId="18" xfId="4" applyNumberFormat="1" applyFont="1" applyFill="1" applyBorder="1" applyAlignment="1">
      <alignment vertical="center" wrapText="1"/>
    </xf>
    <xf numFmtId="2" fontId="11" fillId="0" borderId="18" xfId="0" applyNumberFormat="1" applyFont="1" applyBorder="1" applyAlignment="1">
      <alignment vertical="center"/>
    </xf>
    <xf numFmtId="167" fontId="9" fillId="3" borderId="23" xfId="4" applyNumberFormat="1" applyFont="1" applyFill="1" applyBorder="1" applyAlignment="1">
      <alignment vertical="center" wrapText="1"/>
    </xf>
    <xf numFmtId="44" fontId="7" fillId="0" borderId="24" xfId="3" applyNumberFormat="1" applyFont="1" applyBorder="1" applyAlignment="1">
      <alignment horizontal="center" vertical="center" wrapText="1"/>
    </xf>
    <xf numFmtId="167" fontId="7" fillId="3" borderId="24" xfId="4" applyNumberFormat="1" applyFont="1" applyFill="1" applyBorder="1" applyAlignment="1">
      <alignment vertical="center" wrapText="1"/>
    </xf>
    <xf numFmtId="164" fontId="7" fillId="0" borderId="25" xfId="1" applyNumberFormat="1" applyFont="1" applyFill="1" applyBorder="1" applyAlignment="1">
      <alignment horizontal="right" vertical="center" wrapText="1"/>
    </xf>
    <xf numFmtId="10" fontId="7" fillId="0" borderId="26" xfId="3" applyNumberFormat="1" applyFont="1" applyBorder="1" applyAlignment="1">
      <alignment horizontal="center" vertical="center" wrapText="1"/>
    </xf>
    <xf numFmtId="10" fontId="12" fillId="4" borderId="27" xfId="3" applyNumberFormat="1" applyFont="1" applyFill="1" applyBorder="1" applyAlignment="1">
      <alignment horizontal="center" vertical="center" wrapText="1"/>
    </xf>
    <xf numFmtId="0" fontId="12" fillId="4" borderId="27" xfId="3" applyFont="1" applyFill="1" applyBorder="1" applyAlignment="1">
      <alignment horizontal="center" vertical="center" wrapText="1"/>
    </xf>
    <xf numFmtId="167" fontId="13" fillId="3" borderId="19" xfId="4" applyNumberFormat="1" applyFont="1" applyFill="1" applyBorder="1" applyAlignment="1">
      <alignment vertical="center" wrapText="1"/>
    </xf>
    <xf numFmtId="10" fontId="7" fillId="0" borderId="28" xfId="3" applyNumberFormat="1" applyFont="1" applyBorder="1" applyAlignment="1">
      <alignment horizontal="center" vertical="center" wrapText="1"/>
    </xf>
    <xf numFmtId="167" fontId="9" fillId="3" borderId="26" xfId="4" applyNumberFormat="1" applyFont="1" applyFill="1" applyBorder="1" applyAlignment="1">
      <alignment vertical="center" wrapText="1"/>
    </xf>
    <xf numFmtId="168" fontId="10" fillId="0" borderId="18" xfId="2" applyNumberFormat="1" applyFont="1" applyBorder="1" applyAlignment="1">
      <alignment horizontal="center" vertical="center"/>
    </xf>
    <xf numFmtId="168" fontId="10" fillId="0" borderId="24" xfId="2" applyNumberFormat="1" applyFont="1" applyBorder="1" applyAlignment="1">
      <alignment horizontal="center" vertical="center"/>
    </xf>
    <xf numFmtId="170" fontId="10" fillId="0" borderId="15" xfId="5" applyNumberFormat="1" applyFont="1" applyBorder="1" applyAlignment="1">
      <alignment vertical="center"/>
    </xf>
    <xf numFmtId="170" fontId="10" fillId="0" borderId="26" xfId="5" applyNumberFormat="1" applyFont="1" applyBorder="1" applyAlignment="1">
      <alignment vertical="center"/>
    </xf>
    <xf numFmtId="0" fontId="5" fillId="4" borderId="27" xfId="3" applyFont="1" applyFill="1" applyBorder="1" applyAlignment="1">
      <alignment horizontal="center" vertical="center" wrapText="1"/>
    </xf>
    <xf numFmtId="2" fontId="7" fillId="0" borderId="18" xfId="3" applyNumberFormat="1" applyFont="1" applyBorder="1" applyAlignment="1">
      <alignment horizontal="center" vertical="center" wrapText="1"/>
    </xf>
    <xf numFmtId="167" fontId="9" fillId="3" borderId="21" xfId="4" applyNumberFormat="1" applyFont="1" applyFill="1" applyBorder="1" applyAlignment="1">
      <alignment horizontal="center" vertical="center" wrapText="1"/>
    </xf>
    <xf numFmtId="167" fontId="9" fillId="3" borderId="18" xfId="4" applyNumberFormat="1" applyFont="1" applyFill="1" applyBorder="1" applyAlignment="1">
      <alignment horizontal="center" vertical="center" wrapText="1"/>
    </xf>
    <xf numFmtId="0" fontId="7" fillId="0" borderId="29" xfId="3" applyFont="1" applyBorder="1" applyAlignment="1">
      <alignment horizontal="center" vertical="center" wrapText="1"/>
    </xf>
    <xf numFmtId="167" fontId="13" fillId="3" borderId="30" xfId="4" applyNumberFormat="1" applyFont="1" applyFill="1" applyBorder="1" applyAlignment="1">
      <alignment vertical="center" wrapText="1"/>
    </xf>
    <xf numFmtId="0" fontId="5" fillId="0" borderId="29" xfId="3" applyFont="1" applyBorder="1" applyAlignment="1">
      <alignment horizontal="center" vertical="center" wrapText="1"/>
    </xf>
    <xf numFmtId="0" fontId="5" fillId="0" borderId="15" xfId="3" applyFont="1" applyBorder="1" applyAlignment="1">
      <alignment horizontal="center" vertical="center" wrapText="1"/>
    </xf>
    <xf numFmtId="0" fontId="5" fillId="0" borderId="26" xfId="3" applyFont="1" applyBorder="1" applyAlignment="1">
      <alignment horizontal="center" vertical="center" wrapText="1"/>
    </xf>
    <xf numFmtId="164" fontId="5" fillId="4" borderId="27" xfId="6" applyNumberFormat="1" applyFont="1" applyFill="1" applyBorder="1" applyAlignment="1">
      <alignment horizontal="center" vertical="center" wrapText="1"/>
    </xf>
    <xf numFmtId="10" fontId="5" fillId="4" borderId="27" xfId="3" applyNumberFormat="1" applyFont="1" applyFill="1" applyBorder="1" applyAlignment="1">
      <alignment horizontal="center" vertical="center" wrapText="1"/>
    </xf>
    <xf numFmtId="0" fontId="5" fillId="4" borderId="14" xfId="3" applyFont="1" applyFill="1" applyBorder="1" applyAlignment="1">
      <alignment horizontal="center" vertical="center" wrapText="1"/>
    </xf>
    <xf numFmtId="164" fontId="5" fillId="4" borderId="27" xfId="6" applyNumberFormat="1" applyFont="1" applyFill="1" applyBorder="1" applyAlignment="1">
      <alignment horizontal="right" vertical="center" wrapText="1"/>
    </xf>
    <xf numFmtId="0" fontId="5" fillId="4" borderId="12" xfId="3" applyFont="1" applyFill="1" applyBorder="1" applyAlignment="1">
      <alignment vertical="center" wrapText="1"/>
    </xf>
    <xf numFmtId="0" fontId="5" fillId="4" borderId="13" xfId="3" applyFont="1" applyFill="1" applyBorder="1" applyAlignment="1">
      <alignment vertical="center" wrapText="1"/>
    </xf>
    <xf numFmtId="0" fontId="5" fillId="4" borderId="14" xfId="3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  <xf numFmtId="9" fontId="0" fillId="0" borderId="0" xfId="2" applyFont="1"/>
    <xf numFmtId="10" fontId="0" fillId="0" borderId="0" xfId="2" applyNumberFormat="1" applyFont="1"/>
    <xf numFmtId="44" fontId="0" fillId="0" borderId="0" xfId="1" applyFont="1"/>
    <xf numFmtId="173" fontId="0" fillId="0" borderId="0" xfId="0" applyNumberFormat="1"/>
  </cellXfs>
  <cellStyles count="7">
    <cellStyle name="Millares [0] 2 2" xfId="5" xr:uid="{CF063067-FD55-4CFD-9A06-34DE43867884}"/>
    <cellStyle name="Millares 3 4" xfId="6" xr:uid="{21C139D8-9A33-44A8-9658-CA30996BE090}"/>
    <cellStyle name="Moneda" xfId="1" builtinId="4"/>
    <cellStyle name="Normal" xfId="0" builtinId="0"/>
    <cellStyle name="Normal 5 2" xfId="3" xr:uid="{B624DE27-16F3-4FE8-9C56-505704EE188F}"/>
    <cellStyle name="Normal_Tabla del A. I. U. - Hogar Múltiple de Envigado" xfId="4" xr:uid="{9466467C-E91E-4CB2-B62C-DC1C2ED29847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Pavimento%20Chimila/1%20Presupuesto%20Chimila.xlsx" TargetMode="External"/><Relationship Id="rId2" Type="http://schemas.openxmlformats.org/officeDocument/2006/relationships/externalLinkPath" Target="file:///C:\Users\lumiq\Desktop\Fundaci&#243;n\Pavimento%20Chimila\1%20Presupuesto%20Chimila.xlsx" TargetMode="External"/><Relationship Id="rId1" Type="http://schemas.openxmlformats.org/officeDocument/2006/relationships/externalLinkPath" Target="/Users/lumiq/Desktop/Fundaci&#243;n/Pavimento%20Chimila/1%20Presupuesto%20Chimil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UBIC.CANT.OBRAS"/>
      <sheetName val="CUAD.CANT.Y.PRECIO (PPTO)"/>
      <sheetName val="A.P.U"/>
      <sheetName val="A.P.B"/>
      <sheetName val="PMT"/>
      <sheetName val="MANEJO AMBIENTAL Y SEGURIDAD"/>
      <sheetName val="LISTA MATERIALES"/>
      <sheetName val="LISTA EQUIP Y TRANSP"/>
      <sheetName val="LISTA M.O"/>
      <sheetName val="FACTOR PRESTACIONAL"/>
      <sheetName val="F.P.(DESGLOSE AIU)"/>
      <sheetName val="PRESUPUESTO INTERVENTORIA"/>
      <sheetName val="FLUJO DE INVERSION"/>
      <sheetName val="CRONOGRAMA GENERAL"/>
      <sheetName val="F.M. INTERVENTORIA"/>
      <sheetName val="CUADRO GENERAL DE PRESUPUES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53">
          <cell r="D53">
            <v>1.8162</v>
          </cell>
        </row>
      </sheetData>
      <sheetData sheetId="11"/>
      <sheetData sheetId="12">
        <row r="2">
          <cell r="A2" t="str">
            <v>MUNICIPIO DE FUNDACION</v>
          </cell>
        </row>
        <row r="3">
          <cell r="A3" t="str">
            <v>DEPARTAMENTO MAGDALENA</v>
          </cell>
        </row>
      </sheetData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7FE64-A94A-4580-A2B9-AAF12B959A90}">
  <dimension ref="A2:O37"/>
  <sheetViews>
    <sheetView showGridLines="0" tabSelected="1" view="pageBreakPreview" zoomScaleNormal="100" zoomScaleSheetLayoutView="100" workbookViewId="0">
      <selection activeCell="L14" sqref="L14"/>
    </sheetView>
  </sheetViews>
  <sheetFormatPr baseColWidth="10" defaultRowHeight="14.4" x14ac:dyDescent="0.3"/>
  <cols>
    <col min="2" max="2" width="44" bestFit="1" customWidth="1"/>
    <col min="3" max="3" width="10.5546875" bestFit="1" customWidth="1"/>
    <col min="4" max="4" width="8.88671875" bestFit="1" customWidth="1"/>
    <col min="5" max="5" width="21.5546875" bestFit="1" customWidth="1"/>
    <col min="6" max="6" width="5.5546875" bestFit="1" customWidth="1"/>
    <col min="7" max="7" width="21" bestFit="1" customWidth="1"/>
    <col min="8" max="8" width="22.33203125" hidden="1" customWidth="1"/>
    <col min="9" max="9" width="22.88671875" hidden="1" customWidth="1"/>
    <col min="10" max="10" width="14.21875" hidden="1" customWidth="1"/>
    <col min="12" max="12" width="14.33203125" bestFit="1" customWidth="1"/>
    <col min="15" max="15" width="15.33203125" style="76" bestFit="1" customWidth="1"/>
  </cols>
  <sheetData>
    <row r="2" spans="1:15" x14ac:dyDescent="0.3">
      <c r="A2" s="74" t="str">
        <f>+'[1]FLUJO DE INVERSION'!A2:Z2</f>
        <v>MUNICIPIO DE FUNDACION</v>
      </c>
      <c r="B2" s="74"/>
      <c r="C2" s="74"/>
      <c r="D2" s="74"/>
      <c r="E2" s="74"/>
      <c r="F2" s="74"/>
      <c r="G2" s="74"/>
    </row>
    <row r="3" spans="1:15" x14ac:dyDescent="0.3">
      <c r="A3" s="74" t="str">
        <f>+'[1]FLUJO DE INVERSION'!A3:Z3</f>
        <v>DEPARTAMENTO MAGDALENA</v>
      </c>
      <c r="B3" s="74"/>
      <c r="C3" s="74"/>
      <c r="D3" s="74"/>
      <c r="E3" s="74"/>
      <c r="F3" s="74"/>
      <c r="G3" s="74"/>
    </row>
    <row r="4" spans="1:15" ht="32.4" customHeight="1" x14ac:dyDescent="0.3">
      <c r="A4" s="75" t="s">
        <v>38</v>
      </c>
      <c r="B4" s="75"/>
      <c r="C4" s="75"/>
      <c r="D4" s="75"/>
      <c r="E4" s="75"/>
      <c r="F4" s="75"/>
      <c r="G4" s="75"/>
    </row>
    <row r="5" spans="1:15" x14ac:dyDescent="0.3">
      <c r="A5" s="74" t="s">
        <v>37</v>
      </c>
      <c r="B5" s="74"/>
      <c r="C5" s="74"/>
      <c r="D5" s="74"/>
      <c r="E5" s="74"/>
      <c r="F5" s="74"/>
      <c r="G5" s="74"/>
    </row>
    <row r="6" spans="1:15" ht="15" thickBot="1" x14ac:dyDescent="0.35"/>
    <row r="7" spans="1:15" ht="15" thickBot="1" x14ac:dyDescent="0.35">
      <c r="A7" s="73" t="s">
        <v>36</v>
      </c>
      <c r="B7" s="72"/>
      <c r="C7" s="72"/>
      <c r="D7" s="72"/>
      <c r="E7" s="72"/>
      <c r="F7" s="71"/>
      <c r="G7" s="70">
        <v>148860124.44</v>
      </c>
      <c r="O7" s="78"/>
    </row>
    <row r="8" spans="1:15" ht="15" thickBot="1" x14ac:dyDescent="0.35">
      <c r="A8" s="58" t="s">
        <v>35</v>
      </c>
      <c r="B8" s="69" t="s">
        <v>34</v>
      </c>
      <c r="C8" s="69" t="s">
        <v>33</v>
      </c>
      <c r="D8" s="69" t="s">
        <v>32</v>
      </c>
      <c r="E8" s="68" t="s">
        <v>31</v>
      </c>
      <c r="F8" s="68" t="s">
        <v>30</v>
      </c>
      <c r="G8" s="67" t="s">
        <v>29</v>
      </c>
      <c r="O8" s="78"/>
    </row>
    <row r="9" spans="1:15" x14ac:dyDescent="0.3">
      <c r="A9" s="64">
        <v>1</v>
      </c>
      <c r="B9" s="63" t="s">
        <v>28</v>
      </c>
      <c r="C9" s="66"/>
      <c r="D9" s="66"/>
      <c r="E9" s="66"/>
      <c r="F9" s="66"/>
      <c r="G9" s="65"/>
      <c r="M9" s="77"/>
      <c r="O9" s="78"/>
    </row>
    <row r="10" spans="1:15" x14ac:dyDescent="0.3">
      <c r="A10" s="37">
        <v>1.01</v>
      </c>
      <c r="B10" s="36" t="s">
        <v>27</v>
      </c>
      <c r="C10" s="61">
        <f>+'[1]F.P.(DESGLOSE AIU)'!$D$53</f>
        <v>1.8162</v>
      </c>
      <c r="D10" s="60">
        <v>1</v>
      </c>
      <c r="E10" s="41">
        <v>2361297.5993227633</v>
      </c>
      <c r="F10" s="59">
        <v>2</v>
      </c>
      <c r="G10" s="31">
        <f>+C10*D10*E10*F10</f>
        <v>8577177.3997800052</v>
      </c>
      <c r="M10" s="77"/>
      <c r="O10" s="78"/>
    </row>
    <row r="11" spans="1:15" x14ac:dyDescent="0.3">
      <c r="A11" s="64"/>
      <c r="B11" s="63"/>
      <c r="C11" s="61"/>
      <c r="D11" s="60"/>
      <c r="E11" s="41"/>
      <c r="F11" s="59"/>
      <c r="G11" s="31"/>
      <c r="M11" s="77"/>
      <c r="O11" s="78"/>
    </row>
    <row r="12" spans="1:15" ht="15" thickBot="1" x14ac:dyDescent="0.35">
      <c r="A12" s="62"/>
      <c r="B12" s="36"/>
      <c r="C12" s="61"/>
      <c r="D12" s="60"/>
      <c r="E12" s="41"/>
      <c r="F12" s="59"/>
      <c r="G12" s="31"/>
      <c r="I12" s="26">
        <f>SUM(G10:G12)</f>
        <v>8577177.3997800052</v>
      </c>
      <c r="M12" s="77"/>
      <c r="O12" s="78"/>
    </row>
    <row r="13" spans="1:15" ht="15" thickBot="1" x14ac:dyDescent="0.35">
      <c r="A13" s="40">
        <v>5</v>
      </c>
      <c r="B13" s="51" t="s">
        <v>26</v>
      </c>
      <c r="C13" s="58" t="s">
        <v>25</v>
      </c>
      <c r="D13" s="57"/>
      <c r="E13" s="57"/>
      <c r="F13" s="57"/>
      <c r="G13" s="56"/>
      <c r="O13" s="78"/>
    </row>
    <row r="14" spans="1:15" x14ac:dyDescent="0.3">
      <c r="A14" s="37">
        <v>5.01</v>
      </c>
      <c r="B14" s="36" t="s">
        <v>24</v>
      </c>
      <c r="C14" s="55">
        <v>5.0000000000000001E-3</v>
      </c>
      <c r="D14" s="53"/>
      <c r="E14" s="48"/>
      <c r="F14" s="52"/>
      <c r="G14" s="47">
        <f>+$G$7*C14</f>
        <v>744300.62219999998</v>
      </c>
      <c r="O14" s="78"/>
    </row>
    <row r="15" spans="1:15" x14ac:dyDescent="0.3">
      <c r="A15" s="37">
        <v>5.0199999999999996</v>
      </c>
      <c r="B15" s="36" t="s">
        <v>23</v>
      </c>
      <c r="C15" s="54">
        <v>0.02</v>
      </c>
      <c r="D15" s="53"/>
      <c r="E15" s="48"/>
      <c r="F15" s="52"/>
      <c r="G15" s="47">
        <f>+$G$7*C15</f>
        <v>2977202.4887999999</v>
      </c>
      <c r="O15" s="78"/>
    </row>
    <row r="16" spans="1:15" x14ac:dyDescent="0.3">
      <c r="A16" s="37">
        <v>5.03</v>
      </c>
      <c r="B16" s="36" t="s">
        <v>22</v>
      </c>
      <c r="C16" s="54">
        <v>0.02</v>
      </c>
      <c r="D16" s="53"/>
      <c r="E16" s="48"/>
      <c r="F16" s="52"/>
      <c r="G16" s="47">
        <f>+$G$7*C16</f>
        <v>2977202.4887999999</v>
      </c>
    </row>
    <row r="17" spans="1:12" x14ac:dyDescent="0.3">
      <c r="A17" s="37">
        <v>5.04</v>
      </c>
      <c r="B17" s="36" t="s">
        <v>21</v>
      </c>
      <c r="C17" s="54">
        <v>0.04</v>
      </c>
      <c r="D17" s="53"/>
      <c r="E17" s="48"/>
      <c r="F17" s="52"/>
      <c r="G17" s="47">
        <f>+$G$7*C17</f>
        <v>5954404.9775999999</v>
      </c>
    </row>
    <row r="18" spans="1:12" x14ac:dyDescent="0.3">
      <c r="A18" s="37">
        <v>5.05</v>
      </c>
      <c r="B18" s="36" t="s">
        <v>20</v>
      </c>
      <c r="C18" s="54">
        <v>0.02</v>
      </c>
      <c r="D18" s="53"/>
      <c r="E18" s="48"/>
      <c r="F18" s="52"/>
      <c r="G18" s="47">
        <f>+$G$7*C18</f>
        <v>2977202.4887999999</v>
      </c>
    </row>
    <row r="19" spans="1:12" x14ac:dyDescent="0.3">
      <c r="A19" s="37">
        <v>5.0599999999999996</v>
      </c>
      <c r="B19" s="36" t="s">
        <v>19</v>
      </c>
      <c r="C19" s="54">
        <v>0.02</v>
      </c>
      <c r="D19" s="53"/>
      <c r="E19" s="48"/>
      <c r="F19" s="52"/>
      <c r="G19" s="47">
        <f>+$G$7*C19</f>
        <v>2977202.4887999999</v>
      </c>
    </row>
    <row r="20" spans="1:12" x14ac:dyDescent="0.3">
      <c r="A20" s="37">
        <v>5.07</v>
      </c>
      <c r="B20" s="36" t="s">
        <v>18</v>
      </c>
      <c r="C20" s="54">
        <v>0.02</v>
      </c>
      <c r="D20" s="53"/>
      <c r="E20" s="48"/>
      <c r="F20" s="52"/>
      <c r="G20" s="47">
        <f>+$G$7*C20</f>
        <v>2977202.4887999999</v>
      </c>
    </row>
    <row r="21" spans="1:12" ht="15" thickBot="1" x14ac:dyDescent="0.35">
      <c r="A21" s="37">
        <v>5.08</v>
      </c>
      <c r="B21" s="36" t="s">
        <v>17</v>
      </c>
      <c r="C21" s="54">
        <v>0.05</v>
      </c>
      <c r="D21" s="53"/>
      <c r="E21" s="48"/>
      <c r="F21" s="52"/>
      <c r="G21" s="47">
        <f>+$G$7*C21</f>
        <v>7443006.2220000001</v>
      </c>
      <c r="I21" s="26">
        <f>SUM(G14:G21)</f>
        <v>29027724.265799999</v>
      </c>
    </row>
    <row r="22" spans="1:12" ht="24.6" thickBot="1" x14ac:dyDescent="0.35">
      <c r="A22" s="40">
        <v>6</v>
      </c>
      <c r="B22" s="51" t="s">
        <v>16</v>
      </c>
      <c r="C22" s="50" t="s">
        <v>15</v>
      </c>
      <c r="D22" s="50" t="s">
        <v>14</v>
      </c>
      <c r="E22" s="49" t="s">
        <v>13</v>
      </c>
      <c r="F22" s="48"/>
      <c r="G22" s="47"/>
    </row>
    <row r="23" spans="1:12" x14ac:dyDescent="0.3">
      <c r="A23" s="37">
        <v>6.01</v>
      </c>
      <c r="B23" s="44" t="s">
        <v>12</v>
      </c>
      <c r="C23" s="46">
        <v>45.123400000000004</v>
      </c>
      <c r="D23" s="46">
        <v>2</v>
      </c>
      <c r="E23" s="45">
        <v>80000</v>
      </c>
      <c r="F23" s="32"/>
      <c r="G23" s="31">
        <f>+D23*E23</f>
        <v>160000</v>
      </c>
    </row>
    <row r="24" spans="1:12" ht="26.4" x14ac:dyDescent="0.3">
      <c r="A24" s="37">
        <v>6.02</v>
      </c>
      <c r="B24" s="44" t="s">
        <v>11</v>
      </c>
      <c r="C24" s="43">
        <v>57.654250000000005</v>
      </c>
      <c r="D24" s="42">
        <v>2</v>
      </c>
      <c r="E24" s="41">
        <v>60000</v>
      </c>
      <c r="F24" s="32"/>
      <c r="G24" s="31">
        <f>+D24*E24</f>
        <v>120000</v>
      </c>
      <c r="I24" s="26">
        <f>SUM(G23:G24)</f>
        <v>280000</v>
      </c>
    </row>
    <row r="25" spans="1:12" x14ac:dyDescent="0.3">
      <c r="A25" s="40">
        <v>7</v>
      </c>
      <c r="B25" s="39" t="s">
        <v>10</v>
      </c>
      <c r="C25" s="38"/>
      <c r="D25" s="34"/>
      <c r="E25" s="33"/>
      <c r="F25" s="32"/>
      <c r="G25" s="31"/>
    </row>
    <row r="26" spans="1:12" ht="15" thickBot="1" x14ac:dyDescent="0.35">
      <c r="A26" s="37">
        <v>7.01</v>
      </c>
      <c r="B26" s="36" t="s">
        <v>9</v>
      </c>
      <c r="C26" s="35">
        <v>5.4999999999999997E-3</v>
      </c>
      <c r="D26" s="34"/>
      <c r="E26" s="33"/>
      <c r="F26" s="32"/>
      <c r="G26" s="31">
        <f>$G$7*C26</f>
        <v>818730.68441999995</v>
      </c>
      <c r="I26" s="26">
        <f>SUM(G26)</f>
        <v>818730.68441999995</v>
      </c>
    </row>
    <row r="27" spans="1:12" ht="15" thickBot="1" x14ac:dyDescent="0.35">
      <c r="A27" s="30" t="s">
        <v>8</v>
      </c>
      <c r="B27" s="29"/>
      <c r="C27" s="29"/>
      <c r="D27" s="29"/>
      <c r="E27" s="29"/>
      <c r="F27" s="28"/>
      <c r="G27" s="27"/>
      <c r="I27" s="26">
        <f>SUM(I12:I26)</f>
        <v>38703632.350000001</v>
      </c>
    </row>
    <row r="28" spans="1:12" x14ac:dyDescent="0.3">
      <c r="A28" s="25" t="s">
        <v>7</v>
      </c>
      <c r="B28" s="24" t="s">
        <v>6</v>
      </c>
      <c r="C28" s="24"/>
      <c r="D28" s="24"/>
      <c r="E28" s="23">
        <f>+G28/G7</f>
        <v>0.25999999997044204</v>
      </c>
      <c r="F28" s="22"/>
      <c r="G28" s="21">
        <f>SUM(G10:G26)</f>
        <v>38703632.350000001</v>
      </c>
      <c r="H28" s="20">
        <f>+G7*24%</f>
        <v>35726429.865599997</v>
      </c>
      <c r="I28" s="19" t="str">
        <f>+IF(G28=H28,"ok","Error")</f>
        <v>Error</v>
      </c>
      <c r="J28" s="18">
        <f>+G28-H28</f>
        <v>2977202.4844000041</v>
      </c>
      <c r="L28" s="79"/>
    </row>
    <row r="29" spans="1:12" x14ac:dyDescent="0.3">
      <c r="A29" s="17" t="s">
        <v>5</v>
      </c>
      <c r="B29" s="12" t="s">
        <v>4</v>
      </c>
      <c r="C29" s="12"/>
      <c r="D29" s="12"/>
      <c r="E29" s="11">
        <v>0.01</v>
      </c>
      <c r="F29" s="11"/>
      <c r="G29" s="15">
        <f>+G7*E29</f>
        <v>1488601.2444</v>
      </c>
    </row>
    <row r="30" spans="1:12" x14ac:dyDescent="0.3">
      <c r="A30" s="17" t="s">
        <v>3</v>
      </c>
      <c r="B30" s="13" t="s">
        <v>2</v>
      </c>
      <c r="C30" s="13"/>
      <c r="D30" s="13"/>
      <c r="E30" s="16">
        <v>0.03</v>
      </c>
      <c r="F30" s="16"/>
      <c r="G30" s="15">
        <f>+G7*E30</f>
        <v>4465803.7331999997</v>
      </c>
    </row>
    <row r="31" spans="1:12" x14ac:dyDescent="0.3">
      <c r="A31" s="14"/>
      <c r="B31" s="13" t="s">
        <v>1</v>
      </c>
      <c r="C31" s="12"/>
      <c r="D31" s="12"/>
      <c r="E31" s="11">
        <v>0.19</v>
      </c>
      <c r="F31" s="10"/>
      <c r="G31" s="9">
        <f>E31*G30</f>
        <v>848502.70930799993</v>
      </c>
    </row>
    <row r="32" spans="1:12" ht="28.2" thickBot="1" x14ac:dyDescent="0.35">
      <c r="A32" s="8"/>
      <c r="B32" s="7" t="s">
        <v>0</v>
      </c>
      <c r="C32" s="6"/>
      <c r="D32" s="5"/>
      <c r="E32" s="4"/>
      <c r="F32" s="3"/>
      <c r="G32" s="2">
        <f>SUM(G28:G31)</f>
        <v>45506540.036908001</v>
      </c>
    </row>
    <row r="37" spans="2:2" x14ac:dyDescent="0.3">
      <c r="B37" s="1"/>
    </row>
  </sheetData>
  <mergeCells count="7">
    <mergeCell ref="A7:E7"/>
    <mergeCell ref="C9:G9"/>
    <mergeCell ref="A27:E27"/>
    <mergeCell ref="A2:G2"/>
    <mergeCell ref="A3:G3"/>
    <mergeCell ref="A4:G4"/>
    <mergeCell ref="A5:G5"/>
  </mergeCells>
  <pageMargins left="0.7" right="0.7" top="0.75" bottom="0.75" header="0.3" footer="0.3"/>
  <pageSetup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DESGLOSE A.I.U</vt:lpstr>
      <vt:lpstr>'DESGLOSE A.I.U'!Área_de_impresión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Quintanilla</dc:creator>
  <cp:lastModifiedBy>Miguel Quintanilla</cp:lastModifiedBy>
  <dcterms:created xsi:type="dcterms:W3CDTF">2026-09-21T19:58:20Z</dcterms:created>
  <dcterms:modified xsi:type="dcterms:W3CDTF">2026-09-21T20:11:49Z</dcterms:modified>
</cp:coreProperties>
</file>