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026\CVS\SAM\009 2026\"/>
    </mc:Choice>
  </mc:AlternateContent>
  <xr:revisionPtr revIDLastSave="0" documentId="8_{511E5D40-28F7-44CA-81AB-42BBF91A090B}" xr6:coauthVersionLast="47" xr6:coauthVersionMax="47" xr10:uidLastSave="{00000000-0000-0000-0000-000000000000}"/>
  <bookViews>
    <workbookView xWindow="-108" yWindow="-108" windowWidth="23256" windowHeight="12456" xr2:uid="{3F2C20E6-ABB7-467C-A22B-79B68AAE2BD9}"/>
  </bookViews>
  <sheets>
    <sheet name="aseo y conserjerí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5" i="2" l="1"/>
  <c r="J35" i="2"/>
  <c r="I35" i="2"/>
  <c r="F35" i="2"/>
  <c r="D35" i="2"/>
  <c r="C35" i="2"/>
  <c r="H34" i="2"/>
  <c r="E34" i="2"/>
  <c r="K34" i="2" s="1"/>
  <c r="H33" i="2"/>
  <c r="E33" i="2"/>
  <c r="G33" i="2" s="1"/>
  <c r="O19" i="2"/>
  <c r="I19" i="2"/>
  <c r="H19" i="2"/>
  <c r="E19" i="2"/>
  <c r="D19" i="2"/>
  <c r="C19" i="2"/>
  <c r="N18" i="2"/>
  <c r="M18" i="2"/>
  <c r="L18" i="2"/>
  <c r="K18" i="2"/>
  <c r="J18" i="2"/>
  <c r="G18" i="2"/>
  <c r="F18" i="2"/>
  <c r="N17" i="2"/>
  <c r="M17" i="2"/>
  <c r="L17" i="2"/>
  <c r="K17" i="2"/>
  <c r="J17" i="2"/>
  <c r="G17" i="2"/>
  <c r="F17" i="2"/>
  <c r="N16" i="2"/>
  <c r="M16" i="2"/>
  <c r="L16" i="2"/>
  <c r="K16" i="2"/>
  <c r="J16" i="2"/>
  <c r="G16" i="2"/>
  <c r="F16" i="2"/>
  <c r="N15" i="2"/>
  <c r="M15" i="2"/>
  <c r="L15" i="2"/>
  <c r="K15" i="2"/>
  <c r="J15" i="2"/>
  <c r="G15" i="2"/>
  <c r="F15" i="2"/>
  <c r="N14" i="2"/>
  <c r="M14" i="2"/>
  <c r="L14" i="2"/>
  <c r="K14" i="2"/>
  <c r="J14" i="2"/>
  <c r="G14" i="2"/>
  <c r="F14" i="2"/>
  <c r="N13" i="2"/>
  <c r="M13" i="2"/>
  <c r="L13" i="2"/>
  <c r="K13" i="2"/>
  <c r="J13" i="2"/>
  <c r="G13" i="2"/>
  <c r="F13" i="2"/>
  <c r="N12" i="2"/>
  <c r="M12" i="2"/>
  <c r="L12" i="2"/>
  <c r="K12" i="2"/>
  <c r="J12" i="2"/>
  <c r="G12" i="2"/>
  <c r="F12" i="2"/>
  <c r="N11" i="2"/>
  <c r="M11" i="2"/>
  <c r="L11" i="2"/>
  <c r="K11" i="2"/>
  <c r="J11" i="2"/>
  <c r="G11" i="2"/>
  <c r="F11" i="2"/>
  <c r="P18" i="2" l="1"/>
  <c r="Q18" i="2" s="1"/>
  <c r="R18" i="2" s="1"/>
  <c r="G34" i="2"/>
  <c r="G35" i="2" s="1"/>
  <c r="P15" i="2"/>
  <c r="H35" i="2"/>
  <c r="L19" i="2"/>
  <c r="K19" i="2"/>
  <c r="P14" i="2"/>
  <c r="Q14" i="2" s="1"/>
  <c r="R14" i="2" s="1"/>
  <c r="M19" i="2"/>
  <c r="P11" i="2"/>
  <c r="Q11" i="2" s="1"/>
  <c r="N19" i="2"/>
  <c r="G19" i="2"/>
  <c r="P16" i="2"/>
  <c r="Q16" i="2" s="1"/>
  <c r="R16" i="2" s="1"/>
  <c r="J19" i="2"/>
  <c r="P12" i="2"/>
  <c r="P17" i="2"/>
  <c r="P13" i="2"/>
  <c r="Q13" i="2" s="1"/>
  <c r="Q17" i="2"/>
  <c r="R17" i="2" s="1"/>
  <c r="Q12" i="2"/>
  <c r="R12" i="2" s="1"/>
  <c r="K33" i="2"/>
  <c r="K35" i="2" s="1"/>
  <c r="L33" i="2"/>
  <c r="L34" i="2"/>
  <c r="M33" i="2"/>
  <c r="M34" i="2"/>
  <c r="N33" i="2"/>
  <c r="N34" i="2"/>
  <c r="Q15" i="2"/>
  <c r="R15" i="2" s="1"/>
  <c r="F19" i="2"/>
  <c r="O33" i="2"/>
  <c r="O34" i="2"/>
  <c r="E35" i="2"/>
  <c r="R13" i="2" l="1"/>
  <c r="S13" i="2" s="1"/>
  <c r="Q34" i="2"/>
  <c r="R34" i="2" s="1"/>
  <c r="S34" i="2" s="1"/>
  <c r="S16" i="2"/>
  <c r="L35" i="2"/>
  <c r="P19" i="2"/>
  <c r="S17" i="2"/>
  <c r="S15" i="2"/>
  <c r="M35" i="2"/>
  <c r="O35" i="2"/>
  <c r="S14" i="2"/>
  <c r="S18" i="2"/>
  <c r="S12" i="2"/>
  <c r="R11" i="2"/>
  <c r="Q19" i="2"/>
  <c r="Q33" i="2"/>
  <c r="N35" i="2"/>
  <c r="R19" i="2" l="1"/>
  <c r="R33" i="2"/>
  <c r="Q35" i="2"/>
  <c r="T34" i="2"/>
  <c r="S11" i="2"/>
  <c r="S19" i="2" s="1"/>
  <c r="E23" i="2" s="1"/>
  <c r="E21" i="2" l="1"/>
  <c r="E22" i="2" s="1"/>
  <c r="E24" i="2" s="1"/>
  <c r="L43" i="2" s="1"/>
  <c r="S33" i="2"/>
  <c r="S35" i="2" s="1"/>
  <c r="R35" i="2"/>
  <c r="T33" i="2" l="1"/>
  <c r="T35" i="2" s="1"/>
  <c r="E39" i="2" s="1"/>
  <c r="E37" i="2" l="1"/>
  <c r="E38" i="2" s="1"/>
  <c r="E40" i="2" s="1"/>
  <c r="L44" i="2" s="1"/>
</calcChain>
</file>

<file path=xl/sharedStrings.xml><?xml version="1.0" encoding="utf-8"?>
<sst xmlns="http://schemas.openxmlformats.org/spreadsheetml/2006/main" count="100" uniqueCount="51">
  <si>
    <t>CORPORACIÓN AUTÓNOMA REGIONAL DE LOS VALLES DEL SINÚ Y DEL SAN JORGE CVS</t>
  </si>
  <si>
    <t>OBJETO: SERVICIO DE ASEO, MANTENIMIENTO Y OTROS PARA LAS DIFERENTES DEPENDENCIAS Y CONSERJERÍA DE LA CORPORACIÓN AUTÓNOMA REGIONAL DE LOS VALLES DEL SINÚ Y SAN JORGE CVS</t>
  </si>
  <si>
    <t>1. SERVICIO DE ASEO</t>
  </si>
  <si>
    <t>Codigo CCP DANE</t>
  </si>
  <si>
    <t>CLASE O SUBCLASE</t>
  </si>
  <si>
    <t>SECCIÓN / OBJETO DE GASTO</t>
  </si>
  <si>
    <t>DIVISION</t>
  </si>
  <si>
    <t>RUBRO PRESUPUESTAL</t>
  </si>
  <si>
    <t>Servicios de limpieza general</t>
  </si>
  <si>
    <t>SERVICIOS PRESTADOS A LAS EMPRESAS Y SERVICIOS DE PRODUCCION</t>
  </si>
  <si>
    <t>SERVICIOS DE SOPORTE</t>
  </si>
  <si>
    <t>2.1.2.02.02.008.05</t>
  </si>
  <si>
    <t>ITEM</t>
  </si>
  <si>
    <t>SALARIO MENSUAL</t>
  </si>
  <si>
    <t>AUX DE TRAN</t>
  </si>
  <si>
    <t>SEGURIDAD SOCIAL</t>
  </si>
  <si>
    <t>RIESGO PROFES (1,044%)(6,96%)</t>
  </si>
  <si>
    <t>PARAFISCALES</t>
  </si>
  <si>
    <t>PRESTACIONES SOCIALES</t>
  </si>
  <si>
    <t>SAL(8,5)</t>
  </si>
  <si>
    <t>PEN(12%)</t>
  </si>
  <si>
    <t>SENA(2%)</t>
  </si>
  <si>
    <t>ICBF(3%)</t>
  </si>
  <si>
    <t>CAJA COMP FAM(4%)</t>
  </si>
  <si>
    <t>CESAN(8,33)</t>
  </si>
  <si>
    <t>INT CESAN (1%)</t>
  </si>
  <si>
    <t>PRIM(8,33%)</t>
  </si>
  <si>
    <t>VAC(4,17%)</t>
  </si>
  <si>
    <t>DOTACION/EEPP</t>
  </si>
  <si>
    <t>SUB.TOT</t>
  </si>
  <si>
    <t>AUI(10%)</t>
  </si>
  <si>
    <t>IVA(19%)</t>
  </si>
  <si>
    <t>COSTO MENSUAL</t>
  </si>
  <si>
    <t>NA</t>
  </si>
  <si>
    <t xml:space="preserve">2. SERVICIO CONSERJERÍA </t>
  </si>
  <si>
    <t xml:space="preserve">Otros servicios de apoyo n c p </t>
  </si>
  <si>
    <t>HORAS EXTRAS</t>
  </si>
  <si>
    <t>TOTAL</t>
  </si>
  <si>
    <t>DIARIO</t>
  </si>
  <si>
    <t>RIESGO PROFES (1,044)</t>
  </si>
  <si>
    <t>TOTAL SERVICIO DE ASEO</t>
  </si>
  <si>
    <t>TOTAL CONSERJES</t>
  </si>
  <si>
    <t>RESUMEN</t>
  </si>
  <si>
    <t>SERVICIO DE ASEO</t>
  </si>
  <si>
    <t>SERVICIO DE CONSERJES</t>
  </si>
  <si>
    <t>Técnico Operativo CVS</t>
  </si>
  <si>
    <t>Oficina de Almacén CVS</t>
  </si>
  <si>
    <t>15 DIAS</t>
  </si>
  <si>
    <t xml:space="preserve">2 MESES </t>
  </si>
  <si>
    <t>2 MESES</t>
  </si>
  <si>
    <t>GILMA CARDENAS POMBO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</si>
</sst>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(* #,##0.00_);_(* \(#,##0.00\);_(* &quot;-&quot;??_);_(@_)"/>
    <numFmt numFmtId="167" formatCode="_(* #,##0.0_);_(* \(#,##0.0\);_(* &quot;-&quot;??_);_(@_)"/>
    <numFmt numFmtId="168" formatCode="_ * #,##0_ ;_ * \-#,##0_ ;_ * &quot;-&quot;??_ ;_ @_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6"/>
      <name val="Arial Narrow"/>
      <family val="2"/>
    </font>
    <font>
      <sz val="8"/>
      <name val="Arial Narrow"/>
      <family val="2"/>
    </font>
    <font>
      <b/>
      <sz val="11"/>
      <name val="Arial Narrow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/>
    <xf numFmtId="0" fontId="4" fillId="2" borderId="0" xfId="0" applyFont="1" applyFill="1"/>
    <xf numFmtId="164" fontId="2" fillId="0" borderId="0" xfId="1" applyNumberFormat="1" applyFont="1"/>
    <xf numFmtId="0" fontId="7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left" vertical="center"/>
    </xf>
    <xf numFmtId="0" fontId="14" fillId="2" borderId="0" xfId="0" applyFont="1" applyFill="1"/>
    <xf numFmtId="165" fontId="14" fillId="2" borderId="0" xfId="0" applyNumberFormat="1" applyFont="1" applyFill="1"/>
    <xf numFmtId="0" fontId="15" fillId="2" borderId="24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vertical="center" wrapText="1"/>
    </xf>
    <xf numFmtId="0" fontId="16" fillId="2" borderId="24" xfId="0" applyFont="1" applyFill="1" applyBorder="1" applyAlignment="1">
      <alignment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wrapText="1"/>
    </xf>
    <xf numFmtId="165" fontId="11" fillId="2" borderId="24" xfId="2" applyNumberFormat="1" applyFont="1" applyFill="1" applyBorder="1"/>
    <xf numFmtId="165" fontId="11" fillId="2" borderId="24" xfId="2" applyNumberFormat="1" applyFont="1" applyFill="1" applyBorder="1" applyAlignment="1">
      <alignment horizontal="center" vertical="center"/>
    </xf>
    <xf numFmtId="165" fontId="11" fillId="2" borderId="25" xfId="0" applyNumberFormat="1" applyFont="1" applyFill="1" applyBorder="1"/>
    <xf numFmtId="0" fontId="17" fillId="2" borderId="27" xfId="0" applyFont="1" applyFill="1" applyBorder="1" applyAlignment="1">
      <alignment horizontal="center" wrapText="1"/>
    </xf>
    <xf numFmtId="0" fontId="17" fillId="2" borderId="28" xfId="0" applyFont="1" applyFill="1" applyBorder="1"/>
    <xf numFmtId="165" fontId="7" fillId="2" borderId="29" xfId="0" applyNumberFormat="1" applyFont="1" applyFill="1" applyBorder="1"/>
    <xf numFmtId="165" fontId="2" fillId="2" borderId="29" xfId="0" applyNumberFormat="1" applyFont="1" applyFill="1" applyBorder="1"/>
    <xf numFmtId="167" fontId="7" fillId="2" borderId="29" xfId="0" applyNumberFormat="1" applyFont="1" applyFill="1" applyBorder="1"/>
    <xf numFmtId="165" fontId="7" fillId="2" borderId="30" xfId="0" applyNumberFormat="1" applyFont="1" applyFill="1" applyBorder="1"/>
    <xf numFmtId="0" fontId="2" fillId="2" borderId="34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left" vertical="center"/>
    </xf>
    <xf numFmtId="0" fontId="13" fillId="2" borderId="3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5" fontId="14" fillId="2" borderId="36" xfId="0" applyNumberFormat="1" applyFont="1" applyFill="1" applyBorder="1"/>
    <xf numFmtId="0" fontId="15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wrapText="1"/>
    </xf>
    <xf numFmtId="167" fontId="11" fillId="2" borderId="24" xfId="2" applyNumberFormat="1" applyFont="1" applyFill="1" applyBorder="1"/>
    <xf numFmtId="0" fontId="11" fillId="2" borderId="28" xfId="0" applyFont="1" applyFill="1" applyBorder="1"/>
    <xf numFmtId="165" fontId="18" fillId="2" borderId="29" xfId="0" applyNumberFormat="1" applyFont="1" applyFill="1" applyBorder="1"/>
    <xf numFmtId="165" fontId="18" fillId="2" borderId="30" xfId="0" applyNumberFormat="1" applyFont="1" applyFill="1" applyBorder="1"/>
    <xf numFmtId="0" fontId="6" fillId="2" borderId="0" xfId="0" applyFont="1" applyFill="1" applyAlignment="1">
      <alignment horizontal="center"/>
    </xf>
    <xf numFmtId="164" fontId="14" fillId="2" borderId="0" xfId="1" applyNumberFormat="1" applyFont="1" applyFill="1" applyBorder="1"/>
    <xf numFmtId="165" fontId="13" fillId="2" borderId="24" xfId="0" applyNumberFormat="1" applyFont="1" applyFill="1" applyBorder="1"/>
    <xf numFmtId="164" fontId="13" fillId="2" borderId="24" xfId="1" applyNumberFormat="1" applyFont="1" applyFill="1" applyBorder="1"/>
    <xf numFmtId="164" fontId="4" fillId="2" borderId="24" xfId="1" applyNumberFormat="1" applyFont="1" applyFill="1" applyBorder="1"/>
    <xf numFmtId="0" fontId="2" fillId="2" borderId="37" xfId="0" applyFont="1" applyFill="1" applyBorder="1"/>
    <xf numFmtId="164" fontId="2" fillId="2" borderId="0" xfId="1" applyNumberFormat="1" applyFont="1" applyFill="1"/>
    <xf numFmtId="165" fontId="4" fillId="2" borderId="24" xfId="0" applyNumberFormat="1" applyFont="1" applyFill="1" applyBorder="1"/>
    <xf numFmtId="0" fontId="12" fillId="2" borderId="18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7" fillId="2" borderId="38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/>
    </xf>
    <xf numFmtId="0" fontId="9" fillId="4" borderId="3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0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/>
    </xf>
    <xf numFmtId="0" fontId="7" fillId="3" borderId="5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left" vertical="center"/>
    </xf>
    <xf numFmtId="0" fontId="10" fillId="2" borderId="16" xfId="0" applyFont="1" applyFill="1" applyBorder="1" applyAlignment="1">
      <alignment horizontal="left" vertical="center"/>
    </xf>
    <xf numFmtId="0" fontId="10" fillId="2" borderId="17" xfId="0" applyFont="1" applyFill="1" applyBorder="1" applyAlignment="1">
      <alignment horizontal="left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wrapText="1"/>
    </xf>
    <xf numFmtId="0" fontId="15" fillId="2" borderId="11" xfId="0" applyFont="1" applyFill="1" applyBorder="1" applyAlignment="1">
      <alignment horizontal="center" wrapText="1"/>
    </xf>
    <xf numFmtId="0" fontId="15" fillId="2" borderId="12" xfId="0" applyFont="1" applyFill="1" applyBorder="1" applyAlignment="1">
      <alignment horizontal="center" wrapText="1"/>
    </xf>
    <xf numFmtId="0" fontId="15" fillId="2" borderId="13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/>
    </xf>
    <xf numFmtId="0" fontId="17" fillId="2" borderId="14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horizontal="center"/>
    </xf>
    <xf numFmtId="0" fontId="17" fillId="2" borderId="33" xfId="0" applyFont="1" applyFill="1" applyBorder="1" applyAlignment="1">
      <alignment horizontal="center"/>
    </xf>
    <xf numFmtId="0" fontId="15" fillId="2" borderId="31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wrapText="1"/>
    </xf>
    <xf numFmtId="0" fontId="15" fillId="2" borderId="32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164" fontId="2" fillId="2" borderId="24" xfId="0" applyNumberFormat="1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168" fontId="8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Alignment="1">
      <alignment horizontal="center"/>
    </xf>
    <xf numFmtId="164" fontId="7" fillId="2" borderId="24" xfId="0" applyNumberFormat="1" applyFont="1" applyFill="1" applyBorder="1" applyAlignment="1">
      <alignment horizontal="center"/>
    </xf>
  </cellXfs>
  <cellStyles count="3">
    <cellStyle name="Millares" xfId="1" builtinId="3"/>
    <cellStyle name="Millares_PRESUPUESTO DE COMPRA ASEO Y CAFETERIA año 2014" xfId="2" xr:uid="{B813584A-F1F7-4A3B-88BA-DFB2604232B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75BBC-3660-4F21-8750-6D83F9CCAE2D}">
  <dimension ref="A1:U50"/>
  <sheetViews>
    <sheetView tabSelected="1" topLeftCell="A25" workbookViewId="0">
      <selection activeCell="W1" sqref="W1:Z1048576"/>
    </sheetView>
  </sheetViews>
  <sheetFormatPr baseColWidth="10" defaultRowHeight="13.8" x14ac:dyDescent="0.3"/>
  <cols>
    <col min="1" max="1" width="1.88671875" style="1" customWidth="1"/>
    <col min="2" max="2" width="4.88671875" style="1" customWidth="1"/>
    <col min="3" max="4" width="11.109375" style="1" customWidth="1"/>
    <col min="5" max="5" width="11.5546875" style="1" customWidth="1"/>
    <col min="6" max="6" width="9.44140625" style="1" customWidth="1"/>
    <col min="7" max="7" width="8.44140625" style="1" customWidth="1"/>
    <col min="8" max="8" width="8" style="1" customWidth="1"/>
    <col min="9" max="9" width="6.88671875" style="1" customWidth="1"/>
    <col min="10" max="10" width="8.109375" style="1" customWidth="1"/>
    <col min="11" max="11" width="9" style="1" customWidth="1"/>
    <col min="12" max="12" width="8.5546875" style="1" customWidth="1"/>
    <col min="13" max="14" width="9" style="1" customWidth="1"/>
    <col min="15" max="15" width="9.44140625" style="1" customWidth="1"/>
    <col min="16" max="16" width="10.5546875" style="1" customWidth="1"/>
    <col min="17" max="17" width="10.6640625" style="1" customWidth="1"/>
    <col min="18" max="18" width="9.33203125" style="1" customWidth="1"/>
    <col min="19" max="19" width="12.33203125" style="1" customWidth="1"/>
    <col min="20" max="20" width="11.44140625" style="1"/>
    <col min="21" max="21" width="11.44140625" style="3"/>
    <col min="22" max="23" width="11.44140625" style="1" customWidth="1"/>
    <col min="24" max="190" width="11.44140625" style="1"/>
    <col min="191" max="191" width="4.5546875" style="1" customWidth="1"/>
    <col min="192" max="192" width="8.88671875" style="1" customWidth="1"/>
    <col min="193" max="193" width="8.5546875" style="1" customWidth="1"/>
    <col min="194" max="194" width="7.44140625" style="1" customWidth="1"/>
    <col min="195" max="195" width="8.6640625" style="1" customWidth="1"/>
    <col min="196" max="196" width="7.44140625" style="1" customWidth="1"/>
    <col min="197" max="197" width="8" style="1" customWidth="1"/>
    <col min="198" max="198" width="12" style="1" customWidth="1"/>
    <col min="199" max="199" width="7.88671875" style="1" customWidth="1"/>
    <col min="200" max="200" width="12.109375" style="1" customWidth="1"/>
    <col min="201" max="201" width="6.5546875" style="1" customWidth="1"/>
    <col min="202" max="202" width="12.44140625" style="1" customWidth="1"/>
    <col min="203" max="203" width="10.33203125" style="1" customWidth="1"/>
    <col min="204" max="204" width="8.88671875" style="1" customWidth="1"/>
    <col min="205" max="205" width="10.44140625" style="1" customWidth="1"/>
    <col min="206" max="206" width="7.88671875" style="1" customWidth="1"/>
    <col min="207" max="207" width="8.33203125" style="1" customWidth="1"/>
    <col min="208" max="208" width="11" style="1" customWidth="1"/>
    <col min="209" max="209" width="11.5546875" style="1" customWidth="1"/>
    <col min="210" max="210" width="21.44140625" style="1" customWidth="1"/>
    <col min="211" max="446" width="11.44140625" style="1"/>
    <col min="447" max="447" width="4.5546875" style="1" customWidth="1"/>
    <col min="448" max="448" width="8.88671875" style="1" customWidth="1"/>
    <col min="449" max="449" width="8.5546875" style="1" customWidth="1"/>
    <col min="450" max="450" width="7.44140625" style="1" customWidth="1"/>
    <col min="451" max="451" width="8.6640625" style="1" customWidth="1"/>
    <col min="452" max="452" width="7.44140625" style="1" customWidth="1"/>
    <col min="453" max="453" width="8" style="1" customWidth="1"/>
    <col min="454" max="454" width="12" style="1" customWidth="1"/>
    <col min="455" max="455" width="7.88671875" style="1" customWidth="1"/>
    <col min="456" max="456" width="12.109375" style="1" customWidth="1"/>
    <col min="457" max="457" width="6.5546875" style="1" customWidth="1"/>
    <col min="458" max="458" width="12.44140625" style="1" customWidth="1"/>
    <col min="459" max="459" width="10.33203125" style="1" customWidth="1"/>
    <col min="460" max="460" width="8.88671875" style="1" customWidth="1"/>
    <col min="461" max="461" width="10.44140625" style="1" customWidth="1"/>
    <col min="462" max="462" width="7.88671875" style="1" customWidth="1"/>
    <col min="463" max="463" width="8.33203125" style="1" customWidth="1"/>
    <col min="464" max="464" width="11" style="1" customWidth="1"/>
    <col min="465" max="465" width="11.5546875" style="1" customWidth="1"/>
    <col min="466" max="466" width="21.44140625" style="1" customWidth="1"/>
    <col min="467" max="702" width="11.44140625" style="1"/>
    <col min="703" max="703" width="4.5546875" style="1" customWidth="1"/>
    <col min="704" max="704" width="8.88671875" style="1" customWidth="1"/>
    <col min="705" max="705" width="8.5546875" style="1" customWidth="1"/>
    <col min="706" max="706" width="7.44140625" style="1" customWidth="1"/>
    <col min="707" max="707" width="8.6640625" style="1" customWidth="1"/>
    <col min="708" max="708" width="7.44140625" style="1" customWidth="1"/>
    <col min="709" max="709" width="8" style="1" customWidth="1"/>
    <col min="710" max="710" width="12" style="1" customWidth="1"/>
    <col min="711" max="711" width="7.88671875" style="1" customWidth="1"/>
    <col min="712" max="712" width="12.109375" style="1" customWidth="1"/>
    <col min="713" max="713" width="6.5546875" style="1" customWidth="1"/>
    <col min="714" max="714" width="12.44140625" style="1" customWidth="1"/>
    <col min="715" max="715" width="10.33203125" style="1" customWidth="1"/>
    <col min="716" max="716" width="8.88671875" style="1" customWidth="1"/>
    <col min="717" max="717" width="10.44140625" style="1" customWidth="1"/>
    <col min="718" max="718" width="7.88671875" style="1" customWidth="1"/>
    <col min="719" max="719" width="8.33203125" style="1" customWidth="1"/>
    <col min="720" max="720" width="11" style="1" customWidth="1"/>
    <col min="721" max="721" width="11.5546875" style="1" customWidth="1"/>
    <col min="722" max="722" width="21.44140625" style="1" customWidth="1"/>
    <col min="723" max="958" width="11.44140625" style="1"/>
    <col min="959" max="959" width="4.5546875" style="1" customWidth="1"/>
    <col min="960" max="960" width="8.88671875" style="1" customWidth="1"/>
    <col min="961" max="961" width="8.5546875" style="1" customWidth="1"/>
    <col min="962" max="962" width="7.44140625" style="1" customWidth="1"/>
    <col min="963" max="963" width="8.6640625" style="1" customWidth="1"/>
    <col min="964" max="964" width="7.44140625" style="1" customWidth="1"/>
    <col min="965" max="965" width="8" style="1" customWidth="1"/>
    <col min="966" max="966" width="12" style="1" customWidth="1"/>
    <col min="967" max="967" width="7.88671875" style="1" customWidth="1"/>
    <col min="968" max="968" width="12.109375" style="1" customWidth="1"/>
    <col min="969" max="969" width="6.5546875" style="1" customWidth="1"/>
    <col min="970" max="970" width="12.44140625" style="1" customWidth="1"/>
    <col min="971" max="971" width="10.33203125" style="1" customWidth="1"/>
    <col min="972" max="972" width="8.88671875" style="1" customWidth="1"/>
    <col min="973" max="973" width="10.44140625" style="1" customWidth="1"/>
    <col min="974" max="974" width="7.88671875" style="1" customWidth="1"/>
    <col min="975" max="975" width="8.33203125" style="1" customWidth="1"/>
    <col min="976" max="976" width="11" style="1" customWidth="1"/>
    <col min="977" max="977" width="11.5546875" style="1" customWidth="1"/>
    <col min="978" max="978" width="21.44140625" style="1" customWidth="1"/>
    <col min="979" max="1214" width="11.44140625" style="1"/>
    <col min="1215" max="1215" width="4.5546875" style="1" customWidth="1"/>
    <col min="1216" max="1216" width="8.88671875" style="1" customWidth="1"/>
    <col min="1217" max="1217" width="8.5546875" style="1" customWidth="1"/>
    <col min="1218" max="1218" width="7.44140625" style="1" customWidth="1"/>
    <col min="1219" max="1219" width="8.6640625" style="1" customWidth="1"/>
    <col min="1220" max="1220" width="7.44140625" style="1" customWidth="1"/>
    <col min="1221" max="1221" width="8" style="1" customWidth="1"/>
    <col min="1222" max="1222" width="12" style="1" customWidth="1"/>
    <col min="1223" max="1223" width="7.88671875" style="1" customWidth="1"/>
    <col min="1224" max="1224" width="12.109375" style="1" customWidth="1"/>
    <col min="1225" max="1225" width="6.5546875" style="1" customWidth="1"/>
    <col min="1226" max="1226" width="12.44140625" style="1" customWidth="1"/>
    <col min="1227" max="1227" width="10.33203125" style="1" customWidth="1"/>
    <col min="1228" max="1228" width="8.88671875" style="1" customWidth="1"/>
    <col min="1229" max="1229" width="10.44140625" style="1" customWidth="1"/>
    <col min="1230" max="1230" width="7.88671875" style="1" customWidth="1"/>
    <col min="1231" max="1231" width="8.33203125" style="1" customWidth="1"/>
    <col min="1232" max="1232" width="11" style="1" customWidth="1"/>
    <col min="1233" max="1233" width="11.5546875" style="1" customWidth="1"/>
    <col min="1234" max="1234" width="21.44140625" style="1" customWidth="1"/>
    <col min="1235" max="1470" width="11.44140625" style="1"/>
    <col min="1471" max="1471" width="4.5546875" style="1" customWidth="1"/>
    <col min="1472" max="1472" width="8.88671875" style="1" customWidth="1"/>
    <col min="1473" max="1473" width="8.5546875" style="1" customWidth="1"/>
    <col min="1474" max="1474" width="7.44140625" style="1" customWidth="1"/>
    <col min="1475" max="1475" width="8.6640625" style="1" customWidth="1"/>
    <col min="1476" max="1476" width="7.44140625" style="1" customWidth="1"/>
    <col min="1477" max="1477" width="8" style="1" customWidth="1"/>
    <col min="1478" max="1478" width="12" style="1" customWidth="1"/>
    <col min="1479" max="1479" width="7.88671875" style="1" customWidth="1"/>
    <col min="1480" max="1480" width="12.109375" style="1" customWidth="1"/>
    <col min="1481" max="1481" width="6.5546875" style="1" customWidth="1"/>
    <col min="1482" max="1482" width="12.44140625" style="1" customWidth="1"/>
    <col min="1483" max="1483" width="10.33203125" style="1" customWidth="1"/>
    <col min="1484" max="1484" width="8.88671875" style="1" customWidth="1"/>
    <col min="1485" max="1485" width="10.44140625" style="1" customWidth="1"/>
    <col min="1486" max="1486" width="7.88671875" style="1" customWidth="1"/>
    <col min="1487" max="1487" width="8.33203125" style="1" customWidth="1"/>
    <col min="1488" max="1488" width="11" style="1" customWidth="1"/>
    <col min="1489" max="1489" width="11.5546875" style="1" customWidth="1"/>
    <col min="1490" max="1490" width="21.44140625" style="1" customWidth="1"/>
    <col min="1491" max="1726" width="11.44140625" style="1"/>
    <col min="1727" max="1727" width="4.5546875" style="1" customWidth="1"/>
    <col min="1728" max="1728" width="8.88671875" style="1" customWidth="1"/>
    <col min="1729" max="1729" width="8.5546875" style="1" customWidth="1"/>
    <col min="1730" max="1730" width="7.44140625" style="1" customWidth="1"/>
    <col min="1731" max="1731" width="8.6640625" style="1" customWidth="1"/>
    <col min="1732" max="1732" width="7.44140625" style="1" customWidth="1"/>
    <col min="1733" max="1733" width="8" style="1" customWidth="1"/>
    <col min="1734" max="1734" width="12" style="1" customWidth="1"/>
    <col min="1735" max="1735" width="7.88671875" style="1" customWidth="1"/>
    <col min="1736" max="1736" width="12.109375" style="1" customWidth="1"/>
    <col min="1737" max="1737" width="6.5546875" style="1" customWidth="1"/>
    <col min="1738" max="1738" width="12.44140625" style="1" customWidth="1"/>
    <col min="1739" max="1739" width="10.33203125" style="1" customWidth="1"/>
    <col min="1740" max="1740" width="8.88671875" style="1" customWidth="1"/>
    <col min="1741" max="1741" width="10.44140625" style="1" customWidth="1"/>
    <col min="1742" max="1742" width="7.88671875" style="1" customWidth="1"/>
    <col min="1743" max="1743" width="8.33203125" style="1" customWidth="1"/>
    <col min="1744" max="1744" width="11" style="1" customWidth="1"/>
    <col min="1745" max="1745" width="11.5546875" style="1" customWidth="1"/>
    <col min="1746" max="1746" width="21.44140625" style="1" customWidth="1"/>
    <col min="1747" max="1982" width="11.44140625" style="1"/>
    <col min="1983" max="1983" width="4.5546875" style="1" customWidth="1"/>
    <col min="1984" max="1984" width="8.88671875" style="1" customWidth="1"/>
    <col min="1985" max="1985" width="8.5546875" style="1" customWidth="1"/>
    <col min="1986" max="1986" width="7.44140625" style="1" customWidth="1"/>
    <col min="1987" max="1987" width="8.6640625" style="1" customWidth="1"/>
    <col min="1988" max="1988" width="7.44140625" style="1" customWidth="1"/>
    <col min="1989" max="1989" width="8" style="1" customWidth="1"/>
    <col min="1990" max="1990" width="12" style="1" customWidth="1"/>
    <col min="1991" max="1991" width="7.88671875" style="1" customWidth="1"/>
    <col min="1992" max="1992" width="12.109375" style="1" customWidth="1"/>
    <col min="1993" max="1993" width="6.5546875" style="1" customWidth="1"/>
    <col min="1994" max="1994" width="12.44140625" style="1" customWidth="1"/>
    <col min="1995" max="1995" width="10.33203125" style="1" customWidth="1"/>
    <col min="1996" max="1996" width="8.88671875" style="1" customWidth="1"/>
    <col min="1997" max="1997" width="10.44140625" style="1" customWidth="1"/>
    <col min="1998" max="1998" width="7.88671875" style="1" customWidth="1"/>
    <col min="1999" max="1999" width="8.33203125" style="1" customWidth="1"/>
    <col min="2000" max="2000" width="11" style="1" customWidth="1"/>
    <col min="2001" max="2001" width="11.5546875" style="1" customWidth="1"/>
    <col min="2002" max="2002" width="21.44140625" style="1" customWidth="1"/>
    <col min="2003" max="2238" width="11.44140625" style="1"/>
    <col min="2239" max="2239" width="4.5546875" style="1" customWidth="1"/>
    <col min="2240" max="2240" width="8.88671875" style="1" customWidth="1"/>
    <col min="2241" max="2241" width="8.5546875" style="1" customWidth="1"/>
    <col min="2242" max="2242" width="7.44140625" style="1" customWidth="1"/>
    <col min="2243" max="2243" width="8.6640625" style="1" customWidth="1"/>
    <col min="2244" max="2244" width="7.44140625" style="1" customWidth="1"/>
    <col min="2245" max="2245" width="8" style="1" customWidth="1"/>
    <col min="2246" max="2246" width="12" style="1" customWidth="1"/>
    <col min="2247" max="2247" width="7.88671875" style="1" customWidth="1"/>
    <col min="2248" max="2248" width="12.109375" style="1" customWidth="1"/>
    <col min="2249" max="2249" width="6.5546875" style="1" customWidth="1"/>
    <col min="2250" max="2250" width="12.44140625" style="1" customWidth="1"/>
    <col min="2251" max="2251" width="10.33203125" style="1" customWidth="1"/>
    <col min="2252" max="2252" width="8.88671875" style="1" customWidth="1"/>
    <col min="2253" max="2253" width="10.44140625" style="1" customWidth="1"/>
    <col min="2254" max="2254" width="7.88671875" style="1" customWidth="1"/>
    <col min="2255" max="2255" width="8.33203125" style="1" customWidth="1"/>
    <col min="2256" max="2256" width="11" style="1" customWidth="1"/>
    <col min="2257" max="2257" width="11.5546875" style="1" customWidth="1"/>
    <col min="2258" max="2258" width="21.44140625" style="1" customWidth="1"/>
    <col min="2259" max="2494" width="11.44140625" style="1"/>
    <col min="2495" max="2495" width="4.5546875" style="1" customWidth="1"/>
    <col min="2496" max="2496" width="8.88671875" style="1" customWidth="1"/>
    <col min="2497" max="2497" width="8.5546875" style="1" customWidth="1"/>
    <col min="2498" max="2498" width="7.44140625" style="1" customWidth="1"/>
    <col min="2499" max="2499" width="8.6640625" style="1" customWidth="1"/>
    <col min="2500" max="2500" width="7.44140625" style="1" customWidth="1"/>
    <col min="2501" max="2501" width="8" style="1" customWidth="1"/>
    <col min="2502" max="2502" width="12" style="1" customWidth="1"/>
    <col min="2503" max="2503" width="7.88671875" style="1" customWidth="1"/>
    <col min="2504" max="2504" width="12.109375" style="1" customWidth="1"/>
    <col min="2505" max="2505" width="6.5546875" style="1" customWidth="1"/>
    <col min="2506" max="2506" width="12.44140625" style="1" customWidth="1"/>
    <col min="2507" max="2507" width="10.33203125" style="1" customWidth="1"/>
    <col min="2508" max="2508" width="8.88671875" style="1" customWidth="1"/>
    <col min="2509" max="2509" width="10.44140625" style="1" customWidth="1"/>
    <col min="2510" max="2510" width="7.88671875" style="1" customWidth="1"/>
    <col min="2511" max="2511" width="8.33203125" style="1" customWidth="1"/>
    <col min="2512" max="2512" width="11" style="1" customWidth="1"/>
    <col min="2513" max="2513" width="11.5546875" style="1" customWidth="1"/>
    <col min="2514" max="2514" width="21.44140625" style="1" customWidth="1"/>
    <col min="2515" max="2750" width="11.44140625" style="1"/>
    <col min="2751" max="2751" width="4.5546875" style="1" customWidth="1"/>
    <col min="2752" max="2752" width="8.88671875" style="1" customWidth="1"/>
    <col min="2753" max="2753" width="8.5546875" style="1" customWidth="1"/>
    <col min="2754" max="2754" width="7.44140625" style="1" customWidth="1"/>
    <col min="2755" max="2755" width="8.6640625" style="1" customWidth="1"/>
    <col min="2756" max="2756" width="7.44140625" style="1" customWidth="1"/>
    <col min="2757" max="2757" width="8" style="1" customWidth="1"/>
    <col min="2758" max="2758" width="12" style="1" customWidth="1"/>
    <col min="2759" max="2759" width="7.88671875" style="1" customWidth="1"/>
    <col min="2760" max="2760" width="12.109375" style="1" customWidth="1"/>
    <col min="2761" max="2761" width="6.5546875" style="1" customWidth="1"/>
    <col min="2762" max="2762" width="12.44140625" style="1" customWidth="1"/>
    <col min="2763" max="2763" width="10.33203125" style="1" customWidth="1"/>
    <col min="2764" max="2764" width="8.88671875" style="1" customWidth="1"/>
    <col min="2765" max="2765" width="10.44140625" style="1" customWidth="1"/>
    <col min="2766" max="2766" width="7.88671875" style="1" customWidth="1"/>
    <col min="2767" max="2767" width="8.33203125" style="1" customWidth="1"/>
    <col min="2768" max="2768" width="11" style="1" customWidth="1"/>
    <col min="2769" max="2769" width="11.5546875" style="1" customWidth="1"/>
    <col min="2770" max="2770" width="21.44140625" style="1" customWidth="1"/>
    <col min="2771" max="3006" width="11.44140625" style="1"/>
    <col min="3007" max="3007" width="4.5546875" style="1" customWidth="1"/>
    <col min="3008" max="3008" width="8.88671875" style="1" customWidth="1"/>
    <col min="3009" max="3009" width="8.5546875" style="1" customWidth="1"/>
    <col min="3010" max="3010" width="7.44140625" style="1" customWidth="1"/>
    <col min="3011" max="3011" width="8.6640625" style="1" customWidth="1"/>
    <col min="3012" max="3012" width="7.44140625" style="1" customWidth="1"/>
    <col min="3013" max="3013" width="8" style="1" customWidth="1"/>
    <col min="3014" max="3014" width="12" style="1" customWidth="1"/>
    <col min="3015" max="3015" width="7.88671875" style="1" customWidth="1"/>
    <col min="3016" max="3016" width="12.109375" style="1" customWidth="1"/>
    <col min="3017" max="3017" width="6.5546875" style="1" customWidth="1"/>
    <col min="3018" max="3018" width="12.44140625" style="1" customWidth="1"/>
    <col min="3019" max="3019" width="10.33203125" style="1" customWidth="1"/>
    <col min="3020" max="3020" width="8.88671875" style="1" customWidth="1"/>
    <col min="3021" max="3021" width="10.44140625" style="1" customWidth="1"/>
    <col min="3022" max="3022" width="7.88671875" style="1" customWidth="1"/>
    <col min="3023" max="3023" width="8.33203125" style="1" customWidth="1"/>
    <col min="3024" max="3024" width="11" style="1" customWidth="1"/>
    <col min="3025" max="3025" width="11.5546875" style="1" customWidth="1"/>
    <col min="3026" max="3026" width="21.44140625" style="1" customWidth="1"/>
    <col min="3027" max="3262" width="11.44140625" style="1"/>
    <col min="3263" max="3263" width="4.5546875" style="1" customWidth="1"/>
    <col min="3264" max="3264" width="8.88671875" style="1" customWidth="1"/>
    <col min="3265" max="3265" width="8.5546875" style="1" customWidth="1"/>
    <col min="3266" max="3266" width="7.44140625" style="1" customWidth="1"/>
    <col min="3267" max="3267" width="8.6640625" style="1" customWidth="1"/>
    <col min="3268" max="3268" width="7.44140625" style="1" customWidth="1"/>
    <col min="3269" max="3269" width="8" style="1" customWidth="1"/>
    <col min="3270" max="3270" width="12" style="1" customWidth="1"/>
    <col min="3271" max="3271" width="7.88671875" style="1" customWidth="1"/>
    <col min="3272" max="3272" width="12.109375" style="1" customWidth="1"/>
    <col min="3273" max="3273" width="6.5546875" style="1" customWidth="1"/>
    <col min="3274" max="3274" width="12.44140625" style="1" customWidth="1"/>
    <col min="3275" max="3275" width="10.33203125" style="1" customWidth="1"/>
    <col min="3276" max="3276" width="8.88671875" style="1" customWidth="1"/>
    <col min="3277" max="3277" width="10.44140625" style="1" customWidth="1"/>
    <col min="3278" max="3278" width="7.88671875" style="1" customWidth="1"/>
    <col min="3279" max="3279" width="8.33203125" style="1" customWidth="1"/>
    <col min="3280" max="3280" width="11" style="1" customWidth="1"/>
    <col min="3281" max="3281" width="11.5546875" style="1" customWidth="1"/>
    <col min="3282" max="3282" width="21.44140625" style="1" customWidth="1"/>
    <col min="3283" max="3518" width="11.44140625" style="1"/>
    <col min="3519" max="3519" width="4.5546875" style="1" customWidth="1"/>
    <col min="3520" max="3520" width="8.88671875" style="1" customWidth="1"/>
    <col min="3521" max="3521" width="8.5546875" style="1" customWidth="1"/>
    <col min="3522" max="3522" width="7.44140625" style="1" customWidth="1"/>
    <col min="3523" max="3523" width="8.6640625" style="1" customWidth="1"/>
    <col min="3524" max="3524" width="7.44140625" style="1" customWidth="1"/>
    <col min="3525" max="3525" width="8" style="1" customWidth="1"/>
    <col min="3526" max="3526" width="12" style="1" customWidth="1"/>
    <col min="3527" max="3527" width="7.88671875" style="1" customWidth="1"/>
    <col min="3528" max="3528" width="12.109375" style="1" customWidth="1"/>
    <col min="3529" max="3529" width="6.5546875" style="1" customWidth="1"/>
    <col min="3530" max="3530" width="12.44140625" style="1" customWidth="1"/>
    <col min="3531" max="3531" width="10.33203125" style="1" customWidth="1"/>
    <col min="3532" max="3532" width="8.88671875" style="1" customWidth="1"/>
    <col min="3533" max="3533" width="10.44140625" style="1" customWidth="1"/>
    <col min="3534" max="3534" width="7.88671875" style="1" customWidth="1"/>
    <col min="3535" max="3535" width="8.33203125" style="1" customWidth="1"/>
    <col min="3536" max="3536" width="11" style="1" customWidth="1"/>
    <col min="3537" max="3537" width="11.5546875" style="1" customWidth="1"/>
    <col min="3538" max="3538" width="21.44140625" style="1" customWidth="1"/>
    <col min="3539" max="3774" width="11.44140625" style="1"/>
    <col min="3775" max="3775" width="4.5546875" style="1" customWidth="1"/>
    <col min="3776" max="3776" width="8.88671875" style="1" customWidth="1"/>
    <col min="3777" max="3777" width="8.5546875" style="1" customWidth="1"/>
    <col min="3778" max="3778" width="7.44140625" style="1" customWidth="1"/>
    <col min="3779" max="3779" width="8.6640625" style="1" customWidth="1"/>
    <col min="3780" max="3780" width="7.44140625" style="1" customWidth="1"/>
    <col min="3781" max="3781" width="8" style="1" customWidth="1"/>
    <col min="3782" max="3782" width="12" style="1" customWidth="1"/>
    <col min="3783" max="3783" width="7.88671875" style="1" customWidth="1"/>
    <col min="3784" max="3784" width="12.109375" style="1" customWidth="1"/>
    <col min="3785" max="3785" width="6.5546875" style="1" customWidth="1"/>
    <col min="3786" max="3786" width="12.44140625" style="1" customWidth="1"/>
    <col min="3787" max="3787" width="10.33203125" style="1" customWidth="1"/>
    <col min="3788" max="3788" width="8.88671875" style="1" customWidth="1"/>
    <col min="3789" max="3789" width="10.44140625" style="1" customWidth="1"/>
    <col min="3790" max="3790" width="7.88671875" style="1" customWidth="1"/>
    <col min="3791" max="3791" width="8.33203125" style="1" customWidth="1"/>
    <col min="3792" max="3792" width="11" style="1" customWidth="1"/>
    <col min="3793" max="3793" width="11.5546875" style="1" customWidth="1"/>
    <col min="3794" max="3794" width="21.44140625" style="1" customWidth="1"/>
    <col min="3795" max="4030" width="11.44140625" style="1"/>
    <col min="4031" max="4031" width="4.5546875" style="1" customWidth="1"/>
    <col min="4032" max="4032" width="8.88671875" style="1" customWidth="1"/>
    <col min="4033" max="4033" width="8.5546875" style="1" customWidth="1"/>
    <col min="4034" max="4034" width="7.44140625" style="1" customWidth="1"/>
    <col min="4035" max="4035" width="8.6640625" style="1" customWidth="1"/>
    <col min="4036" max="4036" width="7.44140625" style="1" customWidth="1"/>
    <col min="4037" max="4037" width="8" style="1" customWidth="1"/>
    <col min="4038" max="4038" width="12" style="1" customWidth="1"/>
    <col min="4039" max="4039" width="7.88671875" style="1" customWidth="1"/>
    <col min="4040" max="4040" width="12.109375" style="1" customWidth="1"/>
    <col min="4041" max="4041" width="6.5546875" style="1" customWidth="1"/>
    <col min="4042" max="4042" width="12.44140625" style="1" customWidth="1"/>
    <col min="4043" max="4043" width="10.33203125" style="1" customWidth="1"/>
    <col min="4044" max="4044" width="8.88671875" style="1" customWidth="1"/>
    <col min="4045" max="4045" width="10.44140625" style="1" customWidth="1"/>
    <col min="4046" max="4046" width="7.88671875" style="1" customWidth="1"/>
    <col min="4047" max="4047" width="8.33203125" style="1" customWidth="1"/>
    <col min="4048" max="4048" width="11" style="1" customWidth="1"/>
    <col min="4049" max="4049" width="11.5546875" style="1" customWidth="1"/>
    <col min="4050" max="4050" width="21.44140625" style="1" customWidth="1"/>
    <col min="4051" max="4286" width="11.44140625" style="1"/>
    <col min="4287" max="4287" width="4.5546875" style="1" customWidth="1"/>
    <col min="4288" max="4288" width="8.88671875" style="1" customWidth="1"/>
    <col min="4289" max="4289" width="8.5546875" style="1" customWidth="1"/>
    <col min="4290" max="4290" width="7.44140625" style="1" customWidth="1"/>
    <col min="4291" max="4291" width="8.6640625" style="1" customWidth="1"/>
    <col min="4292" max="4292" width="7.44140625" style="1" customWidth="1"/>
    <col min="4293" max="4293" width="8" style="1" customWidth="1"/>
    <col min="4294" max="4294" width="12" style="1" customWidth="1"/>
    <col min="4295" max="4295" width="7.88671875" style="1" customWidth="1"/>
    <col min="4296" max="4296" width="12.109375" style="1" customWidth="1"/>
    <col min="4297" max="4297" width="6.5546875" style="1" customWidth="1"/>
    <col min="4298" max="4298" width="12.44140625" style="1" customWidth="1"/>
    <col min="4299" max="4299" width="10.33203125" style="1" customWidth="1"/>
    <col min="4300" max="4300" width="8.88671875" style="1" customWidth="1"/>
    <col min="4301" max="4301" width="10.44140625" style="1" customWidth="1"/>
    <col min="4302" max="4302" width="7.88671875" style="1" customWidth="1"/>
    <col min="4303" max="4303" width="8.33203125" style="1" customWidth="1"/>
    <col min="4304" max="4304" width="11" style="1" customWidth="1"/>
    <col min="4305" max="4305" width="11.5546875" style="1" customWidth="1"/>
    <col min="4306" max="4306" width="21.44140625" style="1" customWidth="1"/>
    <col min="4307" max="4542" width="11.44140625" style="1"/>
    <col min="4543" max="4543" width="4.5546875" style="1" customWidth="1"/>
    <col min="4544" max="4544" width="8.88671875" style="1" customWidth="1"/>
    <col min="4545" max="4545" width="8.5546875" style="1" customWidth="1"/>
    <col min="4546" max="4546" width="7.44140625" style="1" customWidth="1"/>
    <col min="4547" max="4547" width="8.6640625" style="1" customWidth="1"/>
    <col min="4548" max="4548" width="7.44140625" style="1" customWidth="1"/>
    <col min="4549" max="4549" width="8" style="1" customWidth="1"/>
    <col min="4550" max="4550" width="12" style="1" customWidth="1"/>
    <col min="4551" max="4551" width="7.88671875" style="1" customWidth="1"/>
    <col min="4552" max="4552" width="12.109375" style="1" customWidth="1"/>
    <col min="4553" max="4553" width="6.5546875" style="1" customWidth="1"/>
    <col min="4554" max="4554" width="12.44140625" style="1" customWidth="1"/>
    <col min="4555" max="4555" width="10.33203125" style="1" customWidth="1"/>
    <col min="4556" max="4556" width="8.88671875" style="1" customWidth="1"/>
    <col min="4557" max="4557" width="10.44140625" style="1" customWidth="1"/>
    <col min="4558" max="4558" width="7.88671875" style="1" customWidth="1"/>
    <col min="4559" max="4559" width="8.33203125" style="1" customWidth="1"/>
    <col min="4560" max="4560" width="11" style="1" customWidth="1"/>
    <col min="4561" max="4561" width="11.5546875" style="1" customWidth="1"/>
    <col min="4562" max="4562" width="21.44140625" style="1" customWidth="1"/>
    <col min="4563" max="4798" width="11.44140625" style="1"/>
    <col min="4799" max="4799" width="4.5546875" style="1" customWidth="1"/>
    <col min="4800" max="4800" width="8.88671875" style="1" customWidth="1"/>
    <col min="4801" max="4801" width="8.5546875" style="1" customWidth="1"/>
    <col min="4802" max="4802" width="7.44140625" style="1" customWidth="1"/>
    <col min="4803" max="4803" width="8.6640625" style="1" customWidth="1"/>
    <col min="4804" max="4804" width="7.44140625" style="1" customWidth="1"/>
    <col min="4805" max="4805" width="8" style="1" customWidth="1"/>
    <col min="4806" max="4806" width="12" style="1" customWidth="1"/>
    <col min="4807" max="4807" width="7.88671875" style="1" customWidth="1"/>
    <col min="4808" max="4808" width="12.109375" style="1" customWidth="1"/>
    <col min="4809" max="4809" width="6.5546875" style="1" customWidth="1"/>
    <col min="4810" max="4810" width="12.44140625" style="1" customWidth="1"/>
    <col min="4811" max="4811" width="10.33203125" style="1" customWidth="1"/>
    <col min="4812" max="4812" width="8.88671875" style="1" customWidth="1"/>
    <col min="4813" max="4813" width="10.44140625" style="1" customWidth="1"/>
    <col min="4814" max="4814" width="7.88671875" style="1" customWidth="1"/>
    <col min="4815" max="4815" width="8.33203125" style="1" customWidth="1"/>
    <col min="4816" max="4816" width="11" style="1" customWidth="1"/>
    <col min="4817" max="4817" width="11.5546875" style="1" customWidth="1"/>
    <col min="4818" max="4818" width="21.44140625" style="1" customWidth="1"/>
    <col min="4819" max="5054" width="11.44140625" style="1"/>
    <col min="5055" max="5055" width="4.5546875" style="1" customWidth="1"/>
    <col min="5056" max="5056" width="8.88671875" style="1" customWidth="1"/>
    <col min="5057" max="5057" width="8.5546875" style="1" customWidth="1"/>
    <col min="5058" max="5058" width="7.44140625" style="1" customWidth="1"/>
    <col min="5059" max="5059" width="8.6640625" style="1" customWidth="1"/>
    <col min="5060" max="5060" width="7.44140625" style="1" customWidth="1"/>
    <col min="5061" max="5061" width="8" style="1" customWidth="1"/>
    <col min="5062" max="5062" width="12" style="1" customWidth="1"/>
    <col min="5063" max="5063" width="7.88671875" style="1" customWidth="1"/>
    <col min="5064" max="5064" width="12.109375" style="1" customWidth="1"/>
    <col min="5065" max="5065" width="6.5546875" style="1" customWidth="1"/>
    <col min="5066" max="5066" width="12.44140625" style="1" customWidth="1"/>
    <col min="5067" max="5067" width="10.33203125" style="1" customWidth="1"/>
    <col min="5068" max="5068" width="8.88671875" style="1" customWidth="1"/>
    <col min="5069" max="5069" width="10.44140625" style="1" customWidth="1"/>
    <col min="5070" max="5070" width="7.88671875" style="1" customWidth="1"/>
    <col min="5071" max="5071" width="8.33203125" style="1" customWidth="1"/>
    <col min="5072" max="5072" width="11" style="1" customWidth="1"/>
    <col min="5073" max="5073" width="11.5546875" style="1" customWidth="1"/>
    <col min="5074" max="5074" width="21.44140625" style="1" customWidth="1"/>
    <col min="5075" max="5310" width="11.44140625" style="1"/>
    <col min="5311" max="5311" width="4.5546875" style="1" customWidth="1"/>
    <col min="5312" max="5312" width="8.88671875" style="1" customWidth="1"/>
    <col min="5313" max="5313" width="8.5546875" style="1" customWidth="1"/>
    <col min="5314" max="5314" width="7.44140625" style="1" customWidth="1"/>
    <col min="5315" max="5315" width="8.6640625" style="1" customWidth="1"/>
    <col min="5316" max="5316" width="7.44140625" style="1" customWidth="1"/>
    <col min="5317" max="5317" width="8" style="1" customWidth="1"/>
    <col min="5318" max="5318" width="12" style="1" customWidth="1"/>
    <col min="5319" max="5319" width="7.88671875" style="1" customWidth="1"/>
    <col min="5320" max="5320" width="12.109375" style="1" customWidth="1"/>
    <col min="5321" max="5321" width="6.5546875" style="1" customWidth="1"/>
    <col min="5322" max="5322" width="12.44140625" style="1" customWidth="1"/>
    <col min="5323" max="5323" width="10.33203125" style="1" customWidth="1"/>
    <col min="5324" max="5324" width="8.88671875" style="1" customWidth="1"/>
    <col min="5325" max="5325" width="10.44140625" style="1" customWidth="1"/>
    <col min="5326" max="5326" width="7.88671875" style="1" customWidth="1"/>
    <col min="5327" max="5327" width="8.33203125" style="1" customWidth="1"/>
    <col min="5328" max="5328" width="11" style="1" customWidth="1"/>
    <col min="5329" max="5329" width="11.5546875" style="1" customWidth="1"/>
    <col min="5330" max="5330" width="21.44140625" style="1" customWidth="1"/>
    <col min="5331" max="5566" width="11.44140625" style="1"/>
    <col min="5567" max="5567" width="4.5546875" style="1" customWidth="1"/>
    <col min="5568" max="5568" width="8.88671875" style="1" customWidth="1"/>
    <col min="5569" max="5569" width="8.5546875" style="1" customWidth="1"/>
    <col min="5570" max="5570" width="7.44140625" style="1" customWidth="1"/>
    <col min="5571" max="5571" width="8.6640625" style="1" customWidth="1"/>
    <col min="5572" max="5572" width="7.44140625" style="1" customWidth="1"/>
    <col min="5573" max="5573" width="8" style="1" customWidth="1"/>
    <col min="5574" max="5574" width="12" style="1" customWidth="1"/>
    <col min="5575" max="5575" width="7.88671875" style="1" customWidth="1"/>
    <col min="5576" max="5576" width="12.109375" style="1" customWidth="1"/>
    <col min="5577" max="5577" width="6.5546875" style="1" customWidth="1"/>
    <col min="5578" max="5578" width="12.44140625" style="1" customWidth="1"/>
    <col min="5579" max="5579" width="10.33203125" style="1" customWidth="1"/>
    <col min="5580" max="5580" width="8.88671875" style="1" customWidth="1"/>
    <col min="5581" max="5581" width="10.44140625" style="1" customWidth="1"/>
    <col min="5582" max="5582" width="7.88671875" style="1" customWidth="1"/>
    <col min="5583" max="5583" width="8.33203125" style="1" customWidth="1"/>
    <col min="5584" max="5584" width="11" style="1" customWidth="1"/>
    <col min="5585" max="5585" width="11.5546875" style="1" customWidth="1"/>
    <col min="5586" max="5586" width="21.44140625" style="1" customWidth="1"/>
    <col min="5587" max="5822" width="11.44140625" style="1"/>
    <col min="5823" max="5823" width="4.5546875" style="1" customWidth="1"/>
    <col min="5824" max="5824" width="8.88671875" style="1" customWidth="1"/>
    <col min="5825" max="5825" width="8.5546875" style="1" customWidth="1"/>
    <col min="5826" max="5826" width="7.44140625" style="1" customWidth="1"/>
    <col min="5827" max="5827" width="8.6640625" style="1" customWidth="1"/>
    <col min="5828" max="5828" width="7.44140625" style="1" customWidth="1"/>
    <col min="5829" max="5829" width="8" style="1" customWidth="1"/>
    <col min="5830" max="5830" width="12" style="1" customWidth="1"/>
    <col min="5831" max="5831" width="7.88671875" style="1" customWidth="1"/>
    <col min="5832" max="5832" width="12.109375" style="1" customWidth="1"/>
    <col min="5833" max="5833" width="6.5546875" style="1" customWidth="1"/>
    <col min="5834" max="5834" width="12.44140625" style="1" customWidth="1"/>
    <col min="5835" max="5835" width="10.33203125" style="1" customWidth="1"/>
    <col min="5836" max="5836" width="8.88671875" style="1" customWidth="1"/>
    <col min="5837" max="5837" width="10.44140625" style="1" customWidth="1"/>
    <col min="5838" max="5838" width="7.88671875" style="1" customWidth="1"/>
    <col min="5839" max="5839" width="8.33203125" style="1" customWidth="1"/>
    <col min="5840" max="5840" width="11" style="1" customWidth="1"/>
    <col min="5841" max="5841" width="11.5546875" style="1" customWidth="1"/>
    <col min="5842" max="5842" width="21.44140625" style="1" customWidth="1"/>
    <col min="5843" max="6078" width="11.44140625" style="1"/>
    <col min="6079" max="6079" width="4.5546875" style="1" customWidth="1"/>
    <col min="6080" max="6080" width="8.88671875" style="1" customWidth="1"/>
    <col min="6081" max="6081" width="8.5546875" style="1" customWidth="1"/>
    <col min="6082" max="6082" width="7.44140625" style="1" customWidth="1"/>
    <col min="6083" max="6083" width="8.6640625" style="1" customWidth="1"/>
    <col min="6084" max="6084" width="7.44140625" style="1" customWidth="1"/>
    <col min="6085" max="6085" width="8" style="1" customWidth="1"/>
    <col min="6086" max="6086" width="12" style="1" customWidth="1"/>
    <col min="6087" max="6087" width="7.88671875" style="1" customWidth="1"/>
    <col min="6088" max="6088" width="12.109375" style="1" customWidth="1"/>
    <col min="6089" max="6089" width="6.5546875" style="1" customWidth="1"/>
    <col min="6090" max="6090" width="12.44140625" style="1" customWidth="1"/>
    <col min="6091" max="6091" width="10.33203125" style="1" customWidth="1"/>
    <col min="6092" max="6092" width="8.88671875" style="1" customWidth="1"/>
    <col min="6093" max="6093" width="10.44140625" style="1" customWidth="1"/>
    <col min="6094" max="6094" width="7.88671875" style="1" customWidth="1"/>
    <col min="6095" max="6095" width="8.33203125" style="1" customWidth="1"/>
    <col min="6096" max="6096" width="11" style="1" customWidth="1"/>
    <col min="6097" max="6097" width="11.5546875" style="1" customWidth="1"/>
    <col min="6098" max="6098" width="21.44140625" style="1" customWidth="1"/>
    <col min="6099" max="6334" width="11.44140625" style="1"/>
    <col min="6335" max="6335" width="4.5546875" style="1" customWidth="1"/>
    <col min="6336" max="6336" width="8.88671875" style="1" customWidth="1"/>
    <col min="6337" max="6337" width="8.5546875" style="1" customWidth="1"/>
    <col min="6338" max="6338" width="7.44140625" style="1" customWidth="1"/>
    <col min="6339" max="6339" width="8.6640625" style="1" customWidth="1"/>
    <col min="6340" max="6340" width="7.44140625" style="1" customWidth="1"/>
    <col min="6341" max="6341" width="8" style="1" customWidth="1"/>
    <col min="6342" max="6342" width="12" style="1" customWidth="1"/>
    <col min="6343" max="6343" width="7.88671875" style="1" customWidth="1"/>
    <col min="6344" max="6344" width="12.109375" style="1" customWidth="1"/>
    <col min="6345" max="6345" width="6.5546875" style="1" customWidth="1"/>
    <col min="6346" max="6346" width="12.44140625" style="1" customWidth="1"/>
    <col min="6347" max="6347" width="10.33203125" style="1" customWidth="1"/>
    <col min="6348" max="6348" width="8.88671875" style="1" customWidth="1"/>
    <col min="6349" max="6349" width="10.44140625" style="1" customWidth="1"/>
    <col min="6350" max="6350" width="7.88671875" style="1" customWidth="1"/>
    <col min="6351" max="6351" width="8.33203125" style="1" customWidth="1"/>
    <col min="6352" max="6352" width="11" style="1" customWidth="1"/>
    <col min="6353" max="6353" width="11.5546875" style="1" customWidth="1"/>
    <col min="6354" max="6354" width="21.44140625" style="1" customWidth="1"/>
    <col min="6355" max="6590" width="11.44140625" style="1"/>
    <col min="6591" max="6591" width="4.5546875" style="1" customWidth="1"/>
    <col min="6592" max="6592" width="8.88671875" style="1" customWidth="1"/>
    <col min="6593" max="6593" width="8.5546875" style="1" customWidth="1"/>
    <col min="6594" max="6594" width="7.44140625" style="1" customWidth="1"/>
    <col min="6595" max="6595" width="8.6640625" style="1" customWidth="1"/>
    <col min="6596" max="6596" width="7.44140625" style="1" customWidth="1"/>
    <col min="6597" max="6597" width="8" style="1" customWidth="1"/>
    <col min="6598" max="6598" width="12" style="1" customWidth="1"/>
    <col min="6599" max="6599" width="7.88671875" style="1" customWidth="1"/>
    <col min="6600" max="6600" width="12.109375" style="1" customWidth="1"/>
    <col min="6601" max="6601" width="6.5546875" style="1" customWidth="1"/>
    <col min="6602" max="6602" width="12.44140625" style="1" customWidth="1"/>
    <col min="6603" max="6603" width="10.33203125" style="1" customWidth="1"/>
    <col min="6604" max="6604" width="8.88671875" style="1" customWidth="1"/>
    <col min="6605" max="6605" width="10.44140625" style="1" customWidth="1"/>
    <col min="6606" max="6606" width="7.88671875" style="1" customWidth="1"/>
    <col min="6607" max="6607" width="8.33203125" style="1" customWidth="1"/>
    <col min="6608" max="6608" width="11" style="1" customWidth="1"/>
    <col min="6609" max="6609" width="11.5546875" style="1" customWidth="1"/>
    <col min="6610" max="6610" width="21.44140625" style="1" customWidth="1"/>
    <col min="6611" max="6846" width="11.44140625" style="1"/>
    <col min="6847" max="6847" width="4.5546875" style="1" customWidth="1"/>
    <col min="6848" max="6848" width="8.88671875" style="1" customWidth="1"/>
    <col min="6849" max="6849" width="8.5546875" style="1" customWidth="1"/>
    <col min="6850" max="6850" width="7.44140625" style="1" customWidth="1"/>
    <col min="6851" max="6851" width="8.6640625" style="1" customWidth="1"/>
    <col min="6852" max="6852" width="7.44140625" style="1" customWidth="1"/>
    <col min="6853" max="6853" width="8" style="1" customWidth="1"/>
    <col min="6854" max="6854" width="12" style="1" customWidth="1"/>
    <col min="6855" max="6855" width="7.88671875" style="1" customWidth="1"/>
    <col min="6856" max="6856" width="12.109375" style="1" customWidth="1"/>
    <col min="6857" max="6857" width="6.5546875" style="1" customWidth="1"/>
    <col min="6858" max="6858" width="12.44140625" style="1" customWidth="1"/>
    <col min="6859" max="6859" width="10.33203125" style="1" customWidth="1"/>
    <col min="6860" max="6860" width="8.88671875" style="1" customWidth="1"/>
    <col min="6861" max="6861" width="10.44140625" style="1" customWidth="1"/>
    <col min="6862" max="6862" width="7.88671875" style="1" customWidth="1"/>
    <col min="6863" max="6863" width="8.33203125" style="1" customWidth="1"/>
    <col min="6864" max="6864" width="11" style="1" customWidth="1"/>
    <col min="6865" max="6865" width="11.5546875" style="1" customWidth="1"/>
    <col min="6866" max="6866" width="21.44140625" style="1" customWidth="1"/>
    <col min="6867" max="7102" width="11.44140625" style="1"/>
    <col min="7103" max="7103" width="4.5546875" style="1" customWidth="1"/>
    <col min="7104" max="7104" width="8.88671875" style="1" customWidth="1"/>
    <col min="7105" max="7105" width="8.5546875" style="1" customWidth="1"/>
    <col min="7106" max="7106" width="7.44140625" style="1" customWidth="1"/>
    <col min="7107" max="7107" width="8.6640625" style="1" customWidth="1"/>
    <col min="7108" max="7108" width="7.44140625" style="1" customWidth="1"/>
    <col min="7109" max="7109" width="8" style="1" customWidth="1"/>
    <col min="7110" max="7110" width="12" style="1" customWidth="1"/>
    <col min="7111" max="7111" width="7.88671875" style="1" customWidth="1"/>
    <col min="7112" max="7112" width="12.109375" style="1" customWidth="1"/>
    <col min="7113" max="7113" width="6.5546875" style="1" customWidth="1"/>
    <col min="7114" max="7114" width="12.44140625" style="1" customWidth="1"/>
    <col min="7115" max="7115" width="10.33203125" style="1" customWidth="1"/>
    <col min="7116" max="7116" width="8.88671875" style="1" customWidth="1"/>
    <col min="7117" max="7117" width="10.44140625" style="1" customWidth="1"/>
    <col min="7118" max="7118" width="7.88671875" style="1" customWidth="1"/>
    <col min="7119" max="7119" width="8.33203125" style="1" customWidth="1"/>
    <col min="7120" max="7120" width="11" style="1" customWidth="1"/>
    <col min="7121" max="7121" width="11.5546875" style="1" customWidth="1"/>
    <col min="7122" max="7122" width="21.44140625" style="1" customWidth="1"/>
    <col min="7123" max="7358" width="11.44140625" style="1"/>
    <col min="7359" max="7359" width="4.5546875" style="1" customWidth="1"/>
    <col min="7360" max="7360" width="8.88671875" style="1" customWidth="1"/>
    <col min="7361" max="7361" width="8.5546875" style="1" customWidth="1"/>
    <col min="7362" max="7362" width="7.44140625" style="1" customWidth="1"/>
    <col min="7363" max="7363" width="8.6640625" style="1" customWidth="1"/>
    <col min="7364" max="7364" width="7.44140625" style="1" customWidth="1"/>
    <col min="7365" max="7365" width="8" style="1" customWidth="1"/>
    <col min="7366" max="7366" width="12" style="1" customWidth="1"/>
    <col min="7367" max="7367" width="7.88671875" style="1" customWidth="1"/>
    <col min="7368" max="7368" width="12.109375" style="1" customWidth="1"/>
    <col min="7369" max="7369" width="6.5546875" style="1" customWidth="1"/>
    <col min="7370" max="7370" width="12.44140625" style="1" customWidth="1"/>
    <col min="7371" max="7371" width="10.33203125" style="1" customWidth="1"/>
    <col min="7372" max="7372" width="8.88671875" style="1" customWidth="1"/>
    <col min="7373" max="7373" width="10.44140625" style="1" customWidth="1"/>
    <col min="7374" max="7374" width="7.88671875" style="1" customWidth="1"/>
    <col min="7375" max="7375" width="8.33203125" style="1" customWidth="1"/>
    <col min="7376" max="7376" width="11" style="1" customWidth="1"/>
    <col min="7377" max="7377" width="11.5546875" style="1" customWidth="1"/>
    <col min="7378" max="7378" width="21.44140625" style="1" customWidth="1"/>
    <col min="7379" max="7614" width="11.44140625" style="1"/>
    <col min="7615" max="7615" width="4.5546875" style="1" customWidth="1"/>
    <col min="7616" max="7616" width="8.88671875" style="1" customWidth="1"/>
    <col min="7617" max="7617" width="8.5546875" style="1" customWidth="1"/>
    <col min="7618" max="7618" width="7.44140625" style="1" customWidth="1"/>
    <col min="7619" max="7619" width="8.6640625" style="1" customWidth="1"/>
    <col min="7620" max="7620" width="7.44140625" style="1" customWidth="1"/>
    <col min="7621" max="7621" width="8" style="1" customWidth="1"/>
    <col min="7622" max="7622" width="12" style="1" customWidth="1"/>
    <col min="7623" max="7623" width="7.88671875" style="1" customWidth="1"/>
    <col min="7624" max="7624" width="12.109375" style="1" customWidth="1"/>
    <col min="7625" max="7625" width="6.5546875" style="1" customWidth="1"/>
    <col min="7626" max="7626" width="12.44140625" style="1" customWidth="1"/>
    <col min="7627" max="7627" width="10.33203125" style="1" customWidth="1"/>
    <col min="7628" max="7628" width="8.88671875" style="1" customWidth="1"/>
    <col min="7629" max="7629" width="10.44140625" style="1" customWidth="1"/>
    <col min="7630" max="7630" width="7.88671875" style="1" customWidth="1"/>
    <col min="7631" max="7631" width="8.33203125" style="1" customWidth="1"/>
    <col min="7632" max="7632" width="11" style="1" customWidth="1"/>
    <col min="7633" max="7633" width="11.5546875" style="1" customWidth="1"/>
    <col min="7634" max="7634" width="21.44140625" style="1" customWidth="1"/>
    <col min="7635" max="7870" width="11.44140625" style="1"/>
    <col min="7871" max="7871" width="4.5546875" style="1" customWidth="1"/>
    <col min="7872" max="7872" width="8.88671875" style="1" customWidth="1"/>
    <col min="7873" max="7873" width="8.5546875" style="1" customWidth="1"/>
    <col min="7874" max="7874" width="7.44140625" style="1" customWidth="1"/>
    <col min="7875" max="7875" width="8.6640625" style="1" customWidth="1"/>
    <col min="7876" max="7876" width="7.44140625" style="1" customWidth="1"/>
    <col min="7877" max="7877" width="8" style="1" customWidth="1"/>
    <col min="7878" max="7878" width="12" style="1" customWidth="1"/>
    <col min="7879" max="7879" width="7.88671875" style="1" customWidth="1"/>
    <col min="7880" max="7880" width="12.109375" style="1" customWidth="1"/>
    <col min="7881" max="7881" width="6.5546875" style="1" customWidth="1"/>
    <col min="7882" max="7882" width="12.44140625" style="1" customWidth="1"/>
    <col min="7883" max="7883" width="10.33203125" style="1" customWidth="1"/>
    <col min="7884" max="7884" width="8.88671875" style="1" customWidth="1"/>
    <col min="7885" max="7885" width="10.44140625" style="1" customWidth="1"/>
    <col min="7886" max="7886" width="7.88671875" style="1" customWidth="1"/>
    <col min="7887" max="7887" width="8.33203125" style="1" customWidth="1"/>
    <col min="7888" max="7888" width="11" style="1" customWidth="1"/>
    <col min="7889" max="7889" width="11.5546875" style="1" customWidth="1"/>
    <col min="7890" max="7890" width="21.44140625" style="1" customWidth="1"/>
    <col min="7891" max="8126" width="11.44140625" style="1"/>
    <col min="8127" max="8127" width="4.5546875" style="1" customWidth="1"/>
    <col min="8128" max="8128" width="8.88671875" style="1" customWidth="1"/>
    <col min="8129" max="8129" width="8.5546875" style="1" customWidth="1"/>
    <col min="8130" max="8130" width="7.44140625" style="1" customWidth="1"/>
    <col min="8131" max="8131" width="8.6640625" style="1" customWidth="1"/>
    <col min="8132" max="8132" width="7.44140625" style="1" customWidth="1"/>
    <col min="8133" max="8133" width="8" style="1" customWidth="1"/>
    <col min="8134" max="8134" width="12" style="1" customWidth="1"/>
    <col min="8135" max="8135" width="7.88671875" style="1" customWidth="1"/>
    <col min="8136" max="8136" width="12.109375" style="1" customWidth="1"/>
    <col min="8137" max="8137" width="6.5546875" style="1" customWidth="1"/>
    <col min="8138" max="8138" width="12.44140625" style="1" customWidth="1"/>
    <col min="8139" max="8139" width="10.33203125" style="1" customWidth="1"/>
    <col min="8140" max="8140" width="8.88671875" style="1" customWidth="1"/>
    <col min="8141" max="8141" width="10.44140625" style="1" customWidth="1"/>
    <col min="8142" max="8142" width="7.88671875" style="1" customWidth="1"/>
    <col min="8143" max="8143" width="8.33203125" style="1" customWidth="1"/>
    <col min="8144" max="8144" width="11" style="1" customWidth="1"/>
    <col min="8145" max="8145" width="11.5546875" style="1" customWidth="1"/>
    <col min="8146" max="8146" width="21.44140625" style="1" customWidth="1"/>
    <col min="8147" max="8382" width="11.44140625" style="1"/>
    <col min="8383" max="8383" width="4.5546875" style="1" customWidth="1"/>
    <col min="8384" max="8384" width="8.88671875" style="1" customWidth="1"/>
    <col min="8385" max="8385" width="8.5546875" style="1" customWidth="1"/>
    <col min="8386" max="8386" width="7.44140625" style="1" customWidth="1"/>
    <col min="8387" max="8387" width="8.6640625" style="1" customWidth="1"/>
    <col min="8388" max="8388" width="7.44140625" style="1" customWidth="1"/>
    <col min="8389" max="8389" width="8" style="1" customWidth="1"/>
    <col min="8390" max="8390" width="12" style="1" customWidth="1"/>
    <col min="8391" max="8391" width="7.88671875" style="1" customWidth="1"/>
    <col min="8392" max="8392" width="12.109375" style="1" customWidth="1"/>
    <col min="8393" max="8393" width="6.5546875" style="1" customWidth="1"/>
    <col min="8394" max="8394" width="12.44140625" style="1" customWidth="1"/>
    <col min="8395" max="8395" width="10.33203125" style="1" customWidth="1"/>
    <col min="8396" max="8396" width="8.88671875" style="1" customWidth="1"/>
    <col min="8397" max="8397" width="10.44140625" style="1" customWidth="1"/>
    <col min="8398" max="8398" width="7.88671875" style="1" customWidth="1"/>
    <col min="8399" max="8399" width="8.33203125" style="1" customWidth="1"/>
    <col min="8400" max="8400" width="11" style="1" customWidth="1"/>
    <col min="8401" max="8401" width="11.5546875" style="1" customWidth="1"/>
    <col min="8402" max="8402" width="21.44140625" style="1" customWidth="1"/>
    <col min="8403" max="8638" width="11.44140625" style="1"/>
    <col min="8639" max="8639" width="4.5546875" style="1" customWidth="1"/>
    <col min="8640" max="8640" width="8.88671875" style="1" customWidth="1"/>
    <col min="8641" max="8641" width="8.5546875" style="1" customWidth="1"/>
    <col min="8642" max="8642" width="7.44140625" style="1" customWidth="1"/>
    <col min="8643" max="8643" width="8.6640625" style="1" customWidth="1"/>
    <col min="8644" max="8644" width="7.44140625" style="1" customWidth="1"/>
    <col min="8645" max="8645" width="8" style="1" customWidth="1"/>
    <col min="8646" max="8646" width="12" style="1" customWidth="1"/>
    <col min="8647" max="8647" width="7.88671875" style="1" customWidth="1"/>
    <col min="8648" max="8648" width="12.109375" style="1" customWidth="1"/>
    <col min="8649" max="8649" width="6.5546875" style="1" customWidth="1"/>
    <col min="8650" max="8650" width="12.44140625" style="1" customWidth="1"/>
    <col min="8651" max="8651" width="10.33203125" style="1" customWidth="1"/>
    <col min="8652" max="8652" width="8.88671875" style="1" customWidth="1"/>
    <col min="8653" max="8653" width="10.44140625" style="1" customWidth="1"/>
    <col min="8654" max="8654" width="7.88671875" style="1" customWidth="1"/>
    <col min="8655" max="8655" width="8.33203125" style="1" customWidth="1"/>
    <col min="8656" max="8656" width="11" style="1" customWidth="1"/>
    <col min="8657" max="8657" width="11.5546875" style="1" customWidth="1"/>
    <col min="8658" max="8658" width="21.44140625" style="1" customWidth="1"/>
    <col min="8659" max="8894" width="11.44140625" style="1"/>
    <col min="8895" max="8895" width="4.5546875" style="1" customWidth="1"/>
    <col min="8896" max="8896" width="8.88671875" style="1" customWidth="1"/>
    <col min="8897" max="8897" width="8.5546875" style="1" customWidth="1"/>
    <col min="8898" max="8898" width="7.44140625" style="1" customWidth="1"/>
    <col min="8899" max="8899" width="8.6640625" style="1" customWidth="1"/>
    <col min="8900" max="8900" width="7.44140625" style="1" customWidth="1"/>
    <col min="8901" max="8901" width="8" style="1" customWidth="1"/>
    <col min="8902" max="8902" width="12" style="1" customWidth="1"/>
    <col min="8903" max="8903" width="7.88671875" style="1" customWidth="1"/>
    <col min="8904" max="8904" width="12.109375" style="1" customWidth="1"/>
    <col min="8905" max="8905" width="6.5546875" style="1" customWidth="1"/>
    <col min="8906" max="8906" width="12.44140625" style="1" customWidth="1"/>
    <col min="8907" max="8907" width="10.33203125" style="1" customWidth="1"/>
    <col min="8908" max="8908" width="8.88671875" style="1" customWidth="1"/>
    <col min="8909" max="8909" width="10.44140625" style="1" customWidth="1"/>
    <col min="8910" max="8910" width="7.88671875" style="1" customWidth="1"/>
    <col min="8911" max="8911" width="8.33203125" style="1" customWidth="1"/>
    <col min="8912" max="8912" width="11" style="1" customWidth="1"/>
    <col min="8913" max="8913" width="11.5546875" style="1" customWidth="1"/>
    <col min="8914" max="8914" width="21.44140625" style="1" customWidth="1"/>
    <col min="8915" max="9150" width="11.44140625" style="1"/>
    <col min="9151" max="9151" width="4.5546875" style="1" customWidth="1"/>
    <col min="9152" max="9152" width="8.88671875" style="1" customWidth="1"/>
    <col min="9153" max="9153" width="8.5546875" style="1" customWidth="1"/>
    <col min="9154" max="9154" width="7.44140625" style="1" customWidth="1"/>
    <col min="9155" max="9155" width="8.6640625" style="1" customWidth="1"/>
    <col min="9156" max="9156" width="7.44140625" style="1" customWidth="1"/>
    <col min="9157" max="9157" width="8" style="1" customWidth="1"/>
    <col min="9158" max="9158" width="12" style="1" customWidth="1"/>
    <col min="9159" max="9159" width="7.88671875" style="1" customWidth="1"/>
    <col min="9160" max="9160" width="12.109375" style="1" customWidth="1"/>
    <col min="9161" max="9161" width="6.5546875" style="1" customWidth="1"/>
    <col min="9162" max="9162" width="12.44140625" style="1" customWidth="1"/>
    <col min="9163" max="9163" width="10.33203125" style="1" customWidth="1"/>
    <col min="9164" max="9164" width="8.88671875" style="1" customWidth="1"/>
    <col min="9165" max="9165" width="10.44140625" style="1" customWidth="1"/>
    <col min="9166" max="9166" width="7.88671875" style="1" customWidth="1"/>
    <col min="9167" max="9167" width="8.33203125" style="1" customWidth="1"/>
    <col min="9168" max="9168" width="11" style="1" customWidth="1"/>
    <col min="9169" max="9169" width="11.5546875" style="1" customWidth="1"/>
    <col min="9170" max="9170" width="21.44140625" style="1" customWidth="1"/>
    <col min="9171" max="9406" width="11.44140625" style="1"/>
    <col min="9407" max="9407" width="4.5546875" style="1" customWidth="1"/>
    <col min="9408" max="9408" width="8.88671875" style="1" customWidth="1"/>
    <col min="9409" max="9409" width="8.5546875" style="1" customWidth="1"/>
    <col min="9410" max="9410" width="7.44140625" style="1" customWidth="1"/>
    <col min="9411" max="9411" width="8.6640625" style="1" customWidth="1"/>
    <col min="9412" max="9412" width="7.44140625" style="1" customWidth="1"/>
    <col min="9413" max="9413" width="8" style="1" customWidth="1"/>
    <col min="9414" max="9414" width="12" style="1" customWidth="1"/>
    <col min="9415" max="9415" width="7.88671875" style="1" customWidth="1"/>
    <col min="9416" max="9416" width="12.109375" style="1" customWidth="1"/>
    <col min="9417" max="9417" width="6.5546875" style="1" customWidth="1"/>
    <col min="9418" max="9418" width="12.44140625" style="1" customWidth="1"/>
    <col min="9419" max="9419" width="10.33203125" style="1" customWidth="1"/>
    <col min="9420" max="9420" width="8.88671875" style="1" customWidth="1"/>
    <col min="9421" max="9421" width="10.44140625" style="1" customWidth="1"/>
    <col min="9422" max="9422" width="7.88671875" style="1" customWidth="1"/>
    <col min="9423" max="9423" width="8.33203125" style="1" customWidth="1"/>
    <col min="9424" max="9424" width="11" style="1" customWidth="1"/>
    <col min="9425" max="9425" width="11.5546875" style="1" customWidth="1"/>
    <col min="9426" max="9426" width="21.44140625" style="1" customWidth="1"/>
    <col min="9427" max="9662" width="11.44140625" style="1"/>
    <col min="9663" max="9663" width="4.5546875" style="1" customWidth="1"/>
    <col min="9664" max="9664" width="8.88671875" style="1" customWidth="1"/>
    <col min="9665" max="9665" width="8.5546875" style="1" customWidth="1"/>
    <col min="9666" max="9666" width="7.44140625" style="1" customWidth="1"/>
    <col min="9667" max="9667" width="8.6640625" style="1" customWidth="1"/>
    <col min="9668" max="9668" width="7.44140625" style="1" customWidth="1"/>
    <col min="9669" max="9669" width="8" style="1" customWidth="1"/>
    <col min="9670" max="9670" width="12" style="1" customWidth="1"/>
    <col min="9671" max="9671" width="7.88671875" style="1" customWidth="1"/>
    <col min="9672" max="9672" width="12.109375" style="1" customWidth="1"/>
    <col min="9673" max="9673" width="6.5546875" style="1" customWidth="1"/>
    <col min="9674" max="9674" width="12.44140625" style="1" customWidth="1"/>
    <col min="9675" max="9675" width="10.33203125" style="1" customWidth="1"/>
    <col min="9676" max="9676" width="8.88671875" style="1" customWidth="1"/>
    <col min="9677" max="9677" width="10.44140625" style="1" customWidth="1"/>
    <col min="9678" max="9678" width="7.88671875" style="1" customWidth="1"/>
    <col min="9679" max="9679" width="8.33203125" style="1" customWidth="1"/>
    <col min="9680" max="9680" width="11" style="1" customWidth="1"/>
    <col min="9681" max="9681" width="11.5546875" style="1" customWidth="1"/>
    <col min="9682" max="9682" width="21.44140625" style="1" customWidth="1"/>
    <col min="9683" max="9918" width="11.44140625" style="1"/>
    <col min="9919" max="9919" width="4.5546875" style="1" customWidth="1"/>
    <col min="9920" max="9920" width="8.88671875" style="1" customWidth="1"/>
    <col min="9921" max="9921" width="8.5546875" style="1" customWidth="1"/>
    <col min="9922" max="9922" width="7.44140625" style="1" customWidth="1"/>
    <col min="9923" max="9923" width="8.6640625" style="1" customWidth="1"/>
    <col min="9924" max="9924" width="7.44140625" style="1" customWidth="1"/>
    <col min="9925" max="9925" width="8" style="1" customWidth="1"/>
    <col min="9926" max="9926" width="12" style="1" customWidth="1"/>
    <col min="9927" max="9927" width="7.88671875" style="1" customWidth="1"/>
    <col min="9928" max="9928" width="12.109375" style="1" customWidth="1"/>
    <col min="9929" max="9929" width="6.5546875" style="1" customWidth="1"/>
    <col min="9930" max="9930" width="12.44140625" style="1" customWidth="1"/>
    <col min="9931" max="9931" width="10.33203125" style="1" customWidth="1"/>
    <col min="9932" max="9932" width="8.88671875" style="1" customWidth="1"/>
    <col min="9933" max="9933" width="10.44140625" style="1" customWidth="1"/>
    <col min="9934" max="9934" width="7.88671875" style="1" customWidth="1"/>
    <col min="9935" max="9935" width="8.33203125" style="1" customWidth="1"/>
    <col min="9936" max="9936" width="11" style="1" customWidth="1"/>
    <col min="9937" max="9937" width="11.5546875" style="1" customWidth="1"/>
    <col min="9938" max="9938" width="21.44140625" style="1" customWidth="1"/>
    <col min="9939" max="10174" width="11.44140625" style="1"/>
    <col min="10175" max="10175" width="4.5546875" style="1" customWidth="1"/>
    <col min="10176" max="10176" width="8.88671875" style="1" customWidth="1"/>
    <col min="10177" max="10177" width="8.5546875" style="1" customWidth="1"/>
    <col min="10178" max="10178" width="7.44140625" style="1" customWidth="1"/>
    <col min="10179" max="10179" width="8.6640625" style="1" customWidth="1"/>
    <col min="10180" max="10180" width="7.44140625" style="1" customWidth="1"/>
    <col min="10181" max="10181" width="8" style="1" customWidth="1"/>
    <col min="10182" max="10182" width="12" style="1" customWidth="1"/>
    <col min="10183" max="10183" width="7.88671875" style="1" customWidth="1"/>
    <col min="10184" max="10184" width="12.109375" style="1" customWidth="1"/>
    <col min="10185" max="10185" width="6.5546875" style="1" customWidth="1"/>
    <col min="10186" max="10186" width="12.44140625" style="1" customWidth="1"/>
    <col min="10187" max="10187" width="10.33203125" style="1" customWidth="1"/>
    <col min="10188" max="10188" width="8.88671875" style="1" customWidth="1"/>
    <col min="10189" max="10189" width="10.44140625" style="1" customWidth="1"/>
    <col min="10190" max="10190" width="7.88671875" style="1" customWidth="1"/>
    <col min="10191" max="10191" width="8.33203125" style="1" customWidth="1"/>
    <col min="10192" max="10192" width="11" style="1" customWidth="1"/>
    <col min="10193" max="10193" width="11.5546875" style="1" customWidth="1"/>
    <col min="10194" max="10194" width="21.44140625" style="1" customWidth="1"/>
    <col min="10195" max="10430" width="11.44140625" style="1"/>
    <col min="10431" max="10431" width="4.5546875" style="1" customWidth="1"/>
    <col min="10432" max="10432" width="8.88671875" style="1" customWidth="1"/>
    <col min="10433" max="10433" width="8.5546875" style="1" customWidth="1"/>
    <col min="10434" max="10434" width="7.44140625" style="1" customWidth="1"/>
    <col min="10435" max="10435" width="8.6640625" style="1" customWidth="1"/>
    <col min="10436" max="10436" width="7.44140625" style="1" customWidth="1"/>
    <col min="10437" max="10437" width="8" style="1" customWidth="1"/>
    <col min="10438" max="10438" width="12" style="1" customWidth="1"/>
    <col min="10439" max="10439" width="7.88671875" style="1" customWidth="1"/>
    <col min="10440" max="10440" width="12.109375" style="1" customWidth="1"/>
    <col min="10441" max="10441" width="6.5546875" style="1" customWidth="1"/>
    <col min="10442" max="10442" width="12.44140625" style="1" customWidth="1"/>
    <col min="10443" max="10443" width="10.33203125" style="1" customWidth="1"/>
    <col min="10444" max="10444" width="8.88671875" style="1" customWidth="1"/>
    <col min="10445" max="10445" width="10.44140625" style="1" customWidth="1"/>
    <col min="10446" max="10446" width="7.88671875" style="1" customWidth="1"/>
    <col min="10447" max="10447" width="8.33203125" style="1" customWidth="1"/>
    <col min="10448" max="10448" width="11" style="1" customWidth="1"/>
    <col min="10449" max="10449" width="11.5546875" style="1" customWidth="1"/>
    <col min="10450" max="10450" width="21.44140625" style="1" customWidth="1"/>
    <col min="10451" max="10686" width="11.44140625" style="1"/>
    <col min="10687" max="10687" width="4.5546875" style="1" customWidth="1"/>
    <col min="10688" max="10688" width="8.88671875" style="1" customWidth="1"/>
    <col min="10689" max="10689" width="8.5546875" style="1" customWidth="1"/>
    <col min="10690" max="10690" width="7.44140625" style="1" customWidth="1"/>
    <col min="10691" max="10691" width="8.6640625" style="1" customWidth="1"/>
    <col min="10692" max="10692" width="7.44140625" style="1" customWidth="1"/>
    <col min="10693" max="10693" width="8" style="1" customWidth="1"/>
    <col min="10694" max="10694" width="12" style="1" customWidth="1"/>
    <col min="10695" max="10695" width="7.88671875" style="1" customWidth="1"/>
    <col min="10696" max="10696" width="12.109375" style="1" customWidth="1"/>
    <col min="10697" max="10697" width="6.5546875" style="1" customWidth="1"/>
    <col min="10698" max="10698" width="12.44140625" style="1" customWidth="1"/>
    <col min="10699" max="10699" width="10.33203125" style="1" customWidth="1"/>
    <col min="10700" max="10700" width="8.88671875" style="1" customWidth="1"/>
    <col min="10701" max="10701" width="10.44140625" style="1" customWidth="1"/>
    <col min="10702" max="10702" width="7.88671875" style="1" customWidth="1"/>
    <col min="10703" max="10703" width="8.33203125" style="1" customWidth="1"/>
    <col min="10704" max="10704" width="11" style="1" customWidth="1"/>
    <col min="10705" max="10705" width="11.5546875" style="1" customWidth="1"/>
    <col min="10706" max="10706" width="21.44140625" style="1" customWidth="1"/>
    <col min="10707" max="10942" width="11.44140625" style="1"/>
    <col min="10943" max="10943" width="4.5546875" style="1" customWidth="1"/>
    <col min="10944" max="10944" width="8.88671875" style="1" customWidth="1"/>
    <col min="10945" max="10945" width="8.5546875" style="1" customWidth="1"/>
    <col min="10946" max="10946" width="7.44140625" style="1" customWidth="1"/>
    <col min="10947" max="10947" width="8.6640625" style="1" customWidth="1"/>
    <col min="10948" max="10948" width="7.44140625" style="1" customWidth="1"/>
    <col min="10949" max="10949" width="8" style="1" customWidth="1"/>
    <col min="10950" max="10950" width="12" style="1" customWidth="1"/>
    <col min="10951" max="10951" width="7.88671875" style="1" customWidth="1"/>
    <col min="10952" max="10952" width="12.109375" style="1" customWidth="1"/>
    <col min="10953" max="10953" width="6.5546875" style="1" customWidth="1"/>
    <col min="10954" max="10954" width="12.44140625" style="1" customWidth="1"/>
    <col min="10955" max="10955" width="10.33203125" style="1" customWidth="1"/>
    <col min="10956" max="10956" width="8.88671875" style="1" customWidth="1"/>
    <col min="10957" max="10957" width="10.44140625" style="1" customWidth="1"/>
    <col min="10958" max="10958" width="7.88671875" style="1" customWidth="1"/>
    <col min="10959" max="10959" width="8.33203125" style="1" customWidth="1"/>
    <col min="10960" max="10960" width="11" style="1" customWidth="1"/>
    <col min="10961" max="10961" width="11.5546875" style="1" customWidth="1"/>
    <col min="10962" max="10962" width="21.44140625" style="1" customWidth="1"/>
    <col min="10963" max="11198" width="11.44140625" style="1"/>
    <col min="11199" max="11199" width="4.5546875" style="1" customWidth="1"/>
    <col min="11200" max="11200" width="8.88671875" style="1" customWidth="1"/>
    <col min="11201" max="11201" width="8.5546875" style="1" customWidth="1"/>
    <col min="11202" max="11202" width="7.44140625" style="1" customWidth="1"/>
    <col min="11203" max="11203" width="8.6640625" style="1" customWidth="1"/>
    <col min="11204" max="11204" width="7.44140625" style="1" customWidth="1"/>
    <col min="11205" max="11205" width="8" style="1" customWidth="1"/>
    <col min="11206" max="11206" width="12" style="1" customWidth="1"/>
    <col min="11207" max="11207" width="7.88671875" style="1" customWidth="1"/>
    <col min="11208" max="11208" width="12.109375" style="1" customWidth="1"/>
    <col min="11209" max="11209" width="6.5546875" style="1" customWidth="1"/>
    <col min="11210" max="11210" width="12.44140625" style="1" customWidth="1"/>
    <col min="11211" max="11211" width="10.33203125" style="1" customWidth="1"/>
    <col min="11212" max="11212" width="8.88671875" style="1" customWidth="1"/>
    <col min="11213" max="11213" width="10.44140625" style="1" customWidth="1"/>
    <col min="11214" max="11214" width="7.88671875" style="1" customWidth="1"/>
    <col min="11215" max="11215" width="8.33203125" style="1" customWidth="1"/>
    <col min="11216" max="11216" width="11" style="1" customWidth="1"/>
    <col min="11217" max="11217" width="11.5546875" style="1" customWidth="1"/>
    <col min="11218" max="11218" width="21.44140625" style="1" customWidth="1"/>
    <col min="11219" max="11454" width="11.44140625" style="1"/>
    <col min="11455" max="11455" width="4.5546875" style="1" customWidth="1"/>
    <col min="11456" max="11456" width="8.88671875" style="1" customWidth="1"/>
    <col min="11457" max="11457" width="8.5546875" style="1" customWidth="1"/>
    <col min="11458" max="11458" width="7.44140625" style="1" customWidth="1"/>
    <col min="11459" max="11459" width="8.6640625" style="1" customWidth="1"/>
    <col min="11460" max="11460" width="7.44140625" style="1" customWidth="1"/>
    <col min="11461" max="11461" width="8" style="1" customWidth="1"/>
    <col min="11462" max="11462" width="12" style="1" customWidth="1"/>
    <col min="11463" max="11463" width="7.88671875" style="1" customWidth="1"/>
    <col min="11464" max="11464" width="12.109375" style="1" customWidth="1"/>
    <col min="11465" max="11465" width="6.5546875" style="1" customWidth="1"/>
    <col min="11466" max="11466" width="12.44140625" style="1" customWidth="1"/>
    <col min="11467" max="11467" width="10.33203125" style="1" customWidth="1"/>
    <col min="11468" max="11468" width="8.88671875" style="1" customWidth="1"/>
    <col min="11469" max="11469" width="10.44140625" style="1" customWidth="1"/>
    <col min="11470" max="11470" width="7.88671875" style="1" customWidth="1"/>
    <col min="11471" max="11471" width="8.33203125" style="1" customWidth="1"/>
    <col min="11472" max="11472" width="11" style="1" customWidth="1"/>
    <col min="11473" max="11473" width="11.5546875" style="1" customWidth="1"/>
    <col min="11474" max="11474" width="21.44140625" style="1" customWidth="1"/>
    <col min="11475" max="11710" width="11.44140625" style="1"/>
    <col min="11711" max="11711" width="4.5546875" style="1" customWidth="1"/>
    <col min="11712" max="11712" width="8.88671875" style="1" customWidth="1"/>
    <col min="11713" max="11713" width="8.5546875" style="1" customWidth="1"/>
    <col min="11714" max="11714" width="7.44140625" style="1" customWidth="1"/>
    <col min="11715" max="11715" width="8.6640625" style="1" customWidth="1"/>
    <col min="11716" max="11716" width="7.44140625" style="1" customWidth="1"/>
    <col min="11717" max="11717" width="8" style="1" customWidth="1"/>
    <col min="11718" max="11718" width="12" style="1" customWidth="1"/>
    <col min="11719" max="11719" width="7.88671875" style="1" customWidth="1"/>
    <col min="11720" max="11720" width="12.109375" style="1" customWidth="1"/>
    <col min="11721" max="11721" width="6.5546875" style="1" customWidth="1"/>
    <col min="11722" max="11722" width="12.44140625" style="1" customWidth="1"/>
    <col min="11723" max="11723" width="10.33203125" style="1" customWidth="1"/>
    <col min="11724" max="11724" width="8.88671875" style="1" customWidth="1"/>
    <col min="11725" max="11725" width="10.44140625" style="1" customWidth="1"/>
    <col min="11726" max="11726" width="7.88671875" style="1" customWidth="1"/>
    <col min="11727" max="11727" width="8.33203125" style="1" customWidth="1"/>
    <col min="11728" max="11728" width="11" style="1" customWidth="1"/>
    <col min="11729" max="11729" width="11.5546875" style="1" customWidth="1"/>
    <col min="11730" max="11730" width="21.44140625" style="1" customWidth="1"/>
    <col min="11731" max="11966" width="11.44140625" style="1"/>
    <col min="11967" max="11967" width="4.5546875" style="1" customWidth="1"/>
    <col min="11968" max="11968" width="8.88671875" style="1" customWidth="1"/>
    <col min="11969" max="11969" width="8.5546875" style="1" customWidth="1"/>
    <col min="11970" max="11970" width="7.44140625" style="1" customWidth="1"/>
    <col min="11971" max="11971" width="8.6640625" style="1" customWidth="1"/>
    <col min="11972" max="11972" width="7.44140625" style="1" customWidth="1"/>
    <col min="11973" max="11973" width="8" style="1" customWidth="1"/>
    <col min="11974" max="11974" width="12" style="1" customWidth="1"/>
    <col min="11975" max="11975" width="7.88671875" style="1" customWidth="1"/>
    <col min="11976" max="11976" width="12.109375" style="1" customWidth="1"/>
    <col min="11977" max="11977" width="6.5546875" style="1" customWidth="1"/>
    <col min="11978" max="11978" width="12.44140625" style="1" customWidth="1"/>
    <col min="11979" max="11979" width="10.33203125" style="1" customWidth="1"/>
    <col min="11980" max="11980" width="8.88671875" style="1" customWidth="1"/>
    <col min="11981" max="11981" width="10.44140625" style="1" customWidth="1"/>
    <col min="11982" max="11982" width="7.88671875" style="1" customWidth="1"/>
    <col min="11983" max="11983" width="8.33203125" style="1" customWidth="1"/>
    <col min="11984" max="11984" width="11" style="1" customWidth="1"/>
    <col min="11985" max="11985" width="11.5546875" style="1" customWidth="1"/>
    <col min="11986" max="11986" width="21.44140625" style="1" customWidth="1"/>
    <col min="11987" max="12222" width="11.44140625" style="1"/>
    <col min="12223" max="12223" width="4.5546875" style="1" customWidth="1"/>
    <col min="12224" max="12224" width="8.88671875" style="1" customWidth="1"/>
    <col min="12225" max="12225" width="8.5546875" style="1" customWidth="1"/>
    <col min="12226" max="12226" width="7.44140625" style="1" customWidth="1"/>
    <col min="12227" max="12227" width="8.6640625" style="1" customWidth="1"/>
    <col min="12228" max="12228" width="7.44140625" style="1" customWidth="1"/>
    <col min="12229" max="12229" width="8" style="1" customWidth="1"/>
    <col min="12230" max="12230" width="12" style="1" customWidth="1"/>
    <col min="12231" max="12231" width="7.88671875" style="1" customWidth="1"/>
    <col min="12232" max="12232" width="12.109375" style="1" customWidth="1"/>
    <col min="12233" max="12233" width="6.5546875" style="1" customWidth="1"/>
    <col min="12234" max="12234" width="12.44140625" style="1" customWidth="1"/>
    <col min="12235" max="12235" width="10.33203125" style="1" customWidth="1"/>
    <col min="12236" max="12236" width="8.88671875" style="1" customWidth="1"/>
    <col min="12237" max="12237" width="10.44140625" style="1" customWidth="1"/>
    <col min="12238" max="12238" width="7.88671875" style="1" customWidth="1"/>
    <col min="12239" max="12239" width="8.33203125" style="1" customWidth="1"/>
    <col min="12240" max="12240" width="11" style="1" customWidth="1"/>
    <col min="12241" max="12241" width="11.5546875" style="1" customWidth="1"/>
    <col min="12242" max="12242" width="21.44140625" style="1" customWidth="1"/>
    <col min="12243" max="12478" width="11.44140625" style="1"/>
    <col min="12479" max="12479" width="4.5546875" style="1" customWidth="1"/>
    <col min="12480" max="12480" width="8.88671875" style="1" customWidth="1"/>
    <col min="12481" max="12481" width="8.5546875" style="1" customWidth="1"/>
    <col min="12482" max="12482" width="7.44140625" style="1" customWidth="1"/>
    <col min="12483" max="12483" width="8.6640625" style="1" customWidth="1"/>
    <col min="12484" max="12484" width="7.44140625" style="1" customWidth="1"/>
    <col min="12485" max="12485" width="8" style="1" customWidth="1"/>
    <col min="12486" max="12486" width="12" style="1" customWidth="1"/>
    <col min="12487" max="12487" width="7.88671875" style="1" customWidth="1"/>
    <col min="12488" max="12488" width="12.109375" style="1" customWidth="1"/>
    <col min="12489" max="12489" width="6.5546875" style="1" customWidth="1"/>
    <col min="12490" max="12490" width="12.44140625" style="1" customWidth="1"/>
    <col min="12491" max="12491" width="10.33203125" style="1" customWidth="1"/>
    <col min="12492" max="12492" width="8.88671875" style="1" customWidth="1"/>
    <col min="12493" max="12493" width="10.44140625" style="1" customWidth="1"/>
    <col min="12494" max="12494" width="7.88671875" style="1" customWidth="1"/>
    <col min="12495" max="12495" width="8.33203125" style="1" customWidth="1"/>
    <col min="12496" max="12496" width="11" style="1" customWidth="1"/>
    <col min="12497" max="12497" width="11.5546875" style="1" customWidth="1"/>
    <col min="12498" max="12498" width="21.44140625" style="1" customWidth="1"/>
    <col min="12499" max="12734" width="11.44140625" style="1"/>
    <col min="12735" max="12735" width="4.5546875" style="1" customWidth="1"/>
    <col min="12736" max="12736" width="8.88671875" style="1" customWidth="1"/>
    <col min="12737" max="12737" width="8.5546875" style="1" customWidth="1"/>
    <col min="12738" max="12738" width="7.44140625" style="1" customWidth="1"/>
    <col min="12739" max="12739" width="8.6640625" style="1" customWidth="1"/>
    <col min="12740" max="12740" width="7.44140625" style="1" customWidth="1"/>
    <col min="12741" max="12741" width="8" style="1" customWidth="1"/>
    <col min="12742" max="12742" width="12" style="1" customWidth="1"/>
    <col min="12743" max="12743" width="7.88671875" style="1" customWidth="1"/>
    <col min="12744" max="12744" width="12.109375" style="1" customWidth="1"/>
    <col min="12745" max="12745" width="6.5546875" style="1" customWidth="1"/>
    <col min="12746" max="12746" width="12.44140625" style="1" customWidth="1"/>
    <col min="12747" max="12747" width="10.33203125" style="1" customWidth="1"/>
    <col min="12748" max="12748" width="8.88671875" style="1" customWidth="1"/>
    <col min="12749" max="12749" width="10.44140625" style="1" customWidth="1"/>
    <col min="12750" max="12750" width="7.88671875" style="1" customWidth="1"/>
    <col min="12751" max="12751" width="8.33203125" style="1" customWidth="1"/>
    <col min="12752" max="12752" width="11" style="1" customWidth="1"/>
    <col min="12753" max="12753" width="11.5546875" style="1" customWidth="1"/>
    <col min="12754" max="12754" width="21.44140625" style="1" customWidth="1"/>
    <col min="12755" max="12990" width="11.44140625" style="1"/>
    <col min="12991" max="12991" width="4.5546875" style="1" customWidth="1"/>
    <col min="12992" max="12992" width="8.88671875" style="1" customWidth="1"/>
    <col min="12993" max="12993" width="8.5546875" style="1" customWidth="1"/>
    <col min="12994" max="12994" width="7.44140625" style="1" customWidth="1"/>
    <col min="12995" max="12995" width="8.6640625" style="1" customWidth="1"/>
    <col min="12996" max="12996" width="7.44140625" style="1" customWidth="1"/>
    <col min="12997" max="12997" width="8" style="1" customWidth="1"/>
    <col min="12998" max="12998" width="12" style="1" customWidth="1"/>
    <col min="12999" max="12999" width="7.88671875" style="1" customWidth="1"/>
    <col min="13000" max="13000" width="12.109375" style="1" customWidth="1"/>
    <col min="13001" max="13001" width="6.5546875" style="1" customWidth="1"/>
    <col min="13002" max="13002" width="12.44140625" style="1" customWidth="1"/>
    <col min="13003" max="13003" width="10.33203125" style="1" customWidth="1"/>
    <col min="13004" max="13004" width="8.88671875" style="1" customWidth="1"/>
    <col min="13005" max="13005" width="10.44140625" style="1" customWidth="1"/>
    <col min="13006" max="13006" width="7.88671875" style="1" customWidth="1"/>
    <col min="13007" max="13007" width="8.33203125" style="1" customWidth="1"/>
    <col min="13008" max="13008" width="11" style="1" customWidth="1"/>
    <col min="13009" max="13009" width="11.5546875" style="1" customWidth="1"/>
    <col min="13010" max="13010" width="21.44140625" style="1" customWidth="1"/>
    <col min="13011" max="13246" width="11.44140625" style="1"/>
    <col min="13247" max="13247" width="4.5546875" style="1" customWidth="1"/>
    <col min="13248" max="13248" width="8.88671875" style="1" customWidth="1"/>
    <col min="13249" max="13249" width="8.5546875" style="1" customWidth="1"/>
    <col min="13250" max="13250" width="7.44140625" style="1" customWidth="1"/>
    <col min="13251" max="13251" width="8.6640625" style="1" customWidth="1"/>
    <col min="13252" max="13252" width="7.44140625" style="1" customWidth="1"/>
    <col min="13253" max="13253" width="8" style="1" customWidth="1"/>
    <col min="13254" max="13254" width="12" style="1" customWidth="1"/>
    <col min="13255" max="13255" width="7.88671875" style="1" customWidth="1"/>
    <col min="13256" max="13256" width="12.109375" style="1" customWidth="1"/>
    <col min="13257" max="13257" width="6.5546875" style="1" customWidth="1"/>
    <col min="13258" max="13258" width="12.44140625" style="1" customWidth="1"/>
    <col min="13259" max="13259" width="10.33203125" style="1" customWidth="1"/>
    <col min="13260" max="13260" width="8.88671875" style="1" customWidth="1"/>
    <col min="13261" max="13261" width="10.44140625" style="1" customWidth="1"/>
    <col min="13262" max="13262" width="7.88671875" style="1" customWidth="1"/>
    <col min="13263" max="13263" width="8.33203125" style="1" customWidth="1"/>
    <col min="13264" max="13264" width="11" style="1" customWidth="1"/>
    <col min="13265" max="13265" width="11.5546875" style="1" customWidth="1"/>
    <col min="13266" max="13266" width="21.44140625" style="1" customWidth="1"/>
    <col min="13267" max="13502" width="11.44140625" style="1"/>
    <col min="13503" max="13503" width="4.5546875" style="1" customWidth="1"/>
    <col min="13504" max="13504" width="8.88671875" style="1" customWidth="1"/>
    <col min="13505" max="13505" width="8.5546875" style="1" customWidth="1"/>
    <col min="13506" max="13506" width="7.44140625" style="1" customWidth="1"/>
    <col min="13507" max="13507" width="8.6640625" style="1" customWidth="1"/>
    <col min="13508" max="13508" width="7.44140625" style="1" customWidth="1"/>
    <col min="13509" max="13509" width="8" style="1" customWidth="1"/>
    <col min="13510" max="13510" width="12" style="1" customWidth="1"/>
    <col min="13511" max="13511" width="7.88671875" style="1" customWidth="1"/>
    <col min="13512" max="13512" width="12.109375" style="1" customWidth="1"/>
    <col min="13513" max="13513" width="6.5546875" style="1" customWidth="1"/>
    <col min="13514" max="13514" width="12.44140625" style="1" customWidth="1"/>
    <col min="13515" max="13515" width="10.33203125" style="1" customWidth="1"/>
    <col min="13516" max="13516" width="8.88671875" style="1" customWidth="1"/>
    <col min="13517" max="13517" width="10.44140625" style="1" customWidth="1"/>
    <col min="13518" max="13518" width="7.88671875" style="1" customWidth="1"/>
    <col min="13519" max="13519" width="8.33203125" style="1" customWidth="1"/>
    <col min="13520" max="13520" width="11" style="1" customWidth="1"/>
    <col min="13521" max="13521" width="11.5546875" style="1" customWidth="1"/>
    <col min="13522" max="13522" width="21.44140625" style="1" customWidth="1"/>
    <col min="13523" max="13758" width="11.44140625" style="1"/>
    <col min="13759" max="13759" width="4.5546875" style="1" customWidth="1"/>
    <col min="13760" max="13760" width="8.88671875" style="1" customWidth="1"/>
    <col min="13761" max="13761" width="8.5546875" style="1" customWidth="1"/>
    <col min="13762" max="13762" width="7.44140625" style="1" customWidth="1"/>
    <col min="13763" max="13763" width="8.6640625" style="1" customWidth="1"/>
    <col min="13764" max="13764" width="7.44140625" style="1" customWidth="1"/>
    <col min="13765" max="13765" width="8" style="1" customWidth="1"/>
    <col min="13766" max="13766" width="12" style="1" customWidth="1"/>
    <col min="13767" max="13767" width="7.88671875" style="1" customWidth="1"/>
    <col min="13768" max="13768" width="12.109375" style="1" customWidth="1"/>
    <col min="13769" max="13769" width="6.5546875" style="1" customWidth="1"/>
    <col min="13770" max="13770" width="12.44140625" style="1" customWidth="1"/>
    <col min="13771" max="13771" width="10.33203125" style="1" customWidth="1"/>
    <col min="13772" max="13772" width="8.88671875" style="1" customWidth="1"/>
    <col min="13773" max="13773" width="10.44140625" style="1" customWidth="1"/>
    <col min="13774" max="13774" width="7.88671875" style="1" customWidth="1"/>
    <col min="13775" max="13775" width="8.33203125" style="1" customWidth="1"/>
    <col min="13776" max="13776" width="11" style="1" customWidth="1"/>
    <col min="13777" max="13777" width="11.5546875" style="1" customWidth="1"/>
    <col min="13778" max="13778" width="21.44140625" style="1" customWidth="1"/>
    <col min="13779" max="14014" width="11.44140625" style="1"/>
    <col min="14015" max="14015" width="4.5546875" style="1" customWidth="1"/>
    <col min="14016" max="14016" width="8.88671875" style="1" customWidth="1"/>
    <col min="14017" max="14017" width="8.5546875" style="1" customWidth="1"/>
    <col min="14018" max="14018" width="7.44140625" style="1" customWidth="1"/>
    <col min="14019" max="14019" width="8.6640625" style="1" customWidth="1"/>
    <col min="14020" max="14020" width="7.44140625" style="1" customWidth="1"/>
    <col min="14021" max="14021" width="8" style="1" customWidth="1"/>
    <col min="14022" max="14022" width="12" style="1" customWidth="1"/>
    <col min="14023" max="14023" width="7.88671875" style="1" customWidth="1"/>
    <col min="14024" max="14024" width="12.109375" style="1" customWidth="1"/>
    <col min="14025" max="14025" width="6.5546875" style="1" customWidth="1"/>
    <col min="14026" max="14026" width="12.44140625" style="1" customWidth="1"/>
    <col min="14027" max="14027" width="10.33203125" style="1" customWidth="1"/>
    <col min="14028" max="14028" width="8.88671875" style="1" customWidth="1"/>
    <col min="14029" max="14029" width="10.44140625" style="1" customWidth="1"/>
    <col min="14030" max="14030" width="7.88671875" style="1" customWidth="1"/>
    <col min="14031" max="14031" width="8.33203125" style="1" customWidth="1"/>
    <col min="14032" max="14032" width="11" style="1" customWidth="1"/>
    <col min="14033" max="14033" width="11.5546875" style="1" customWidth="1"/>
    <col min="14034" max="14034" width="21.44140625" style="1" customWidth="1"/>
    <col min="14035" max="14270" width="11.44140625" style="1"/>
    <col min="14271" max="14271" width="4.5546875" style="1" customWidth="1"/>
    <col min="14272" max="14272" width="8.88671875" style="1" customWidth="1"/>
    <col min="14273" max="14273" width="8.5546875" style="1" customWidth="1"/>
    <col min="14274" max="14274" width="7.44140625" style="1" customWidth="1"/>
    <col min="14275" max="14275" width="8.6640625" style="1" customWidth="1"/>
    <col min="14276" max="14276" width="7.44140625" style="1" customWidth="1"/>
    <col min="14277" max="14277" width="8" style="1" customWidth="1"/>
    <col min="14278" max="14278" width="12" style="1" customWidth="1"/>
    <col min="14279" max="14279" width="7.88671875" style="1" customWidth="1"/>
    <col min="14280" max="14280" width="12.109375" style="1" customWidth="1"/>
    <col min="14281" max="14281" width="6.5546875" style="1" customWidth="1"/>
    <col min="14282" max="14282" width="12.44140625" style="1" customWidth="1"/>
    <col min="14283" max="14283" width="10.33203125" style="1" customWidth="1"/>
    <col min="14284" max="14284" width="8.88671875" style="1" customWidth="1"/>
    <col min="14285" max="14285" width="10.44140625" style="1" customWidth="1"/>
    <col min="14286" max="14286" width="7.88671875" style="1" customWidth="1"/>
    <col min="14287" max="14287" width="8.33203125" style="1" customWidth="1"/>
    <col min="14288" max="14288" width="11" style="1" customWidth="1"/>
    <col min="14289" max="14289" width="11.5546875" style="1" customWidth="1"/>
    <col min="14290" max="14290" width="21.44140625" style="1" customWidth="1"/>
    <col min="14291" max="14526" width="11.44140625" style="1"/>
    <col min="14527" max="14527" width="4.5546875" style="1" customWidth="1"/>
    <col min="14528" max="14528" width="8.88671875" style="1" customWidth="1"/>
    <col min="14529" max="14529" width="8.5546875" style="1" customWidth="1"/>
    <col min="14530" max="14530" width="7.44140625" style="1" customWidth="1"/>
    <col min="14531" max="14531" width="8.6640625" style="1" customWidth="1"/>
    <col min="14532" max="14532" width="7.44140625" style="1" customWidth="1"/>
    <col min="14533" max="14533" width="8" style="1" customWidth="1"/>
    <col min="14534" max="14534" width="12" style="1" customWidth="1"/>
    <col min="14535" max="14535" width="7.88671875" style="1" customWidth="1"/>
    <col min="14536" max="14536" width="12.109375" style="1" customWidth="1"/>
    <col min="14537" max="14537" width="6.5546875" style="1" customWidth="1"/>
    <col min="14538" max="14538" width="12.44140625" style="1" customWidth="1"/>
    <col min="14539" max="14539" width="10.33203125" style="1" customWidth="1"/>
    <col min="14540" max="14540" width="8.88671875" style="1" customWidth="1"/>
    <col min="14541" max="14541" width="10.44140625" style="1" customWidth="1"/>
    <col min="14542" max="14542" width="7.88671875" style="1" customWidth="1"/>
    <col min="14543" max="14543" width="8.33203125" style="1" customWidth="1"/>
    <col min="14544" max="14544" width="11" style="1" customWidth="1"/>
    <col min="14545" max="14545" width="11.5546875" style="1" customWidth="1"/>
    <col min="14546" max="14546" width="21.44140625" style="1" customWidth="1"/>
    <col min="14547" max="14782" width="11.44140625" style="1"/>
    <col min="14783" max="14783" width="4.5546875" style="1" customWidth="1"/>
    <col min="14784" max="14784" width="8.88671875" style="1" customWidth="1"/>
    <col min="14785" max="14785" width="8.5546875" style="1" customWidth="1"/>
    <col min="14786" max="14786" width="7.44140625" style="1" customWidth="1"/>
    <col min="14787" max="14787" width="8.6640625" style="1" customWidth="1"/>
    <col min="14788" max="14788" width="7.44140625" style="1" customWidth="1"/>
    <col min="14789" max="14789" width="8" style="1" customWidth="1"/>
    <col min="14790" max="14790" width="12" style="1" customWidth="1"/>
    <col min="14791" max="14791" width="7.88671875" style="1" customWidth="1"/>
    <col min="14792" max="14792" width="12.109375" style="1" customWidth="1"/>
    <col min="14793" max="14793" width="6.5546875" style="1" customWidth="1"/>
    <col min="14794" max="14794" width="12.44140625" style="1" customWidth="1"/>
    <col min="14795" max="14795" width="10.33203125" style="1" customWidth="1"/>
    <col min="14796" max="14796" width="8.88671875" style="1" customWidth="1"/>
    <col min="14797" max="14797" width="10.44140625" style="1" customWidth="1"/>
    <col min="14798" max="14798" width="7.88671875" style="1" customWidth="1"/>
    <col min="14799" max="14799" width="8.33203125" style="1" customWidth="1"/>
    <col min="14800" max="14800" width="11" style="1" customWidth="1"/>
    <col min="14801" max="14801" width="11.5546875" style="1" customWidth="1"/>
    <col min="14802" max="14802" width="21.44140625" style="1" customWidth="1"/>
    <col min="14803" max="15038" width="11.44140625" style="1"/>
    <col min="15039" max="15039" width="4.5546875" style="1" customWidth="1"/>
    <col min="15040" max="15040" width="8.88671875" style="1" customWidth="1"/>
    <col min="15041" max="15041" width="8.5546875" style="1" customWidth="1"/>
    <col min="15042" max="15042" width="7.44140625" style="1" customWidth="1"/>
    <col min="15043" max="15043" width="8.6640625" style="1" customWidth="1"/>
    <col min="15044" max="15044" width="7.44140625" style="1" customWidth="1"/>
    <col min="15045" max="15045" width="8" style="1" customWidth="1"/>
    <col min="15046" max="15046" width="12" style="1" customWidth="1"/>
    <col min="15047" max="15047" width="7.88671875" style="1" customWidth="1"/>
    <col min="15048" max="15048" width="12.109375" style="1" customWidth="1"/>
    <col min="15049" max="15049" width="6.5546875" style="1" customWidth="1"/>
    <col min="15050" max="15050" width="12.44140625" style="1" customWidth="1"/>
    <col min="15051" max="15051" width="10.33203125" style="1" customWidth="1"/>
    <col min="15052" max="15052" width="8.88671875" style="1" customWidth="1"/>
    <col min="15053" max="15053" width="10.44140625" style="1" customWidth="1"/>
    <col min="15054" max="15054" width="7.88671875" style="1" customWidth="1"/>
    <col min="15055" max="15055" width="8.33203125" style="1" customWidth="1"/>
    <col min="15056" max="15056" width="11" style="1" customWidth="1"/>
    <col min="15057" max="15057" width="11.5546875" style="1" customWidth="1"/>
    <col min="15058" max="15058" width="21.44140625" style="1" customWidth="1"/>
    <col min="15059" max="15294" width="11.44140625" style="1"/>
    <col min="15295" max="15295" width="4.5546875" style="1" customWidth="1"/>
    <col min="15296" max="15296" width="8.88671875" style="1" customWidth="1"/>
    <col min="15297" max="15297" width="8.5546875" style="1" customWidth="1"/>
    <col min="15298" max="15298" width="7.44140625" style="1" customWidth="1"/>
    <col min="15299" max="15299" width="8.6640625" style="1" customWidth="1"/>
    <col min="15300" max="15300" width="7.44140625" style="1" customWidth="1"/>
    <col min="15301" max="15301" width="8" style="1" customWidth="1"/>
    <col min="15302" max="15302" width="12" style="1" customWidth="1"/>
    <col min="15303" max="15303" width="7.88671875" style="1" customWidth="1"/>
    <col min="15304" max="15304" width="12.109375" style="1" customWidth="1"/>
    <col min="15305" max="15305" width="6.5546875" style="1" customWidth="1"/>
    <col min="15306" max="15306" width="12.44140625" style="1" customWidth="1"/>
    <col min="15307" max="15307" width="10.33203125" style="1" customWidth="1"/>
    <col min="15308" max="15308" width="8.88671875" style="1" customWidth="1"/>
    <col min="15309" max="15309" width="10.44140625" style="1" customWidth="1"/>
    <col min="15310" max="15310" width="7.88671875" style="1" customWidth="1"/>
    <col min="15311" max="15311" width="8.33203125" style="1" customWidth="1"/>
    <col min="15312" max="15312" width="11" style="1" customWidth="1"/>
    <col min="15313" max="15313" width="11.5546875" style="1" customWidth="1"/>
    <col min="15314" max="15314" width="21.44140625" style="1" customWidth="1"/>
    <col min="15315" max="15550" width="11.44140625" style="1"/>
    <col min="15551" max="15551" width="4.5546875" style="1" customWidth="1"/>
    <col min="15552" max="15552" width="8.88671875" style="1" customWidth="1"/>
    <col min="15553" max="15553" width="8.5546875" style="1" customWidth="1"/>
    <col min="15554" max="15554" width="7.44140625" style="1" customWidth="1"/>
    <col min="15555" max="15555" width="8.6640625" style="1" customWidth="1"/>
    <col min="15556" max="15556" width="7.44140625" style="1" customWidth="1"/>
    <col min="15557" max="15557" width="8" style="1" customWidth="1"/>
    <col min="15558" max="15558" width="12" style="1" customWidth="1"/>
    <col min="15559" max="15559" width="7.88671875" style="1" customWidth="1"/>
    <col min="15560" max="15560" width="12.109375" style="1" customWidth="1"/>
    <col min="15561" max="15561" width="6.5546875" style="1" customWidth="1"/>
    <col min="15562" max="15562" width="12.44140625" style="1" customWidth="1"/>
    <col min="15563" max="15563" width="10.33203125" style="1" customWidth="1"/>
    <col min="15564" max="15564" width="8.88671875" style="1" customWidth="1"/>
    <col min="15565" max="15565" width="10.44140625" style="1" customWidth="1"/>
    <col min="15566" max="15566" width="7.88671875" style="1" customWidth="1"/>
    <col min="15567" max="15567" width="8.33203125" style="1" customWidth="1"/>
    <col min="15568" max="15568" width="11" style="1" customWidth="1"/>
    <col min="15569" max="15569" width="11.5546875" style="1" customWidth="1"/>
    <col min="15570" max="15570" width="21.44140625" style="1" customWidth="1"/>
    <col min="15571" max="15806" width="11.44140625" style="1"/>
    <col min="15807" max="15807" width="4.5546875" style="1" customWidth="1"/>
    <col min="15808" max="15808" width="8.88671875" style="1" customWidth="1"/>
    <col min="15809" max="15809" width="8.5546875" style="1" customWidth="1"/>
    <col min="15810" max="15810" width="7.44140625" style="1" customWidth="1"/>
    <col min="15811" max="15811" width="8.6640625" style="1" customWidth="1"/>
    <col min="15812" max="15812" width="7.44140625" style="1" customWidth="1"/>
    <col min="15813" max="15813" width="8" style="1" customWidth="1"/>
    <col min="15814" max="15814" width="12" style="1" customWidth="1"/>
    <col min="15815" max="15815" width="7.88671875" style="1" customWidth="1"/>
    <col min="15816" max="15816" width="12.109375" style="1" customWidth="1"/>
    <col min="15817" max="15817" width="6.5546875" style="1" customWidth="1"/>
    <col min="15818" max="15818" width="12.44140625" style="1" customWidth="1"/>
    <col min="15819" max="15819" width="10.33203125" style="1" customWidth="1"/>
    <col min="15820" max="15820" width="8.88671875" style="1" customWidth="1"/>
    <col min="15821" max="15821" width="10.44140625" style="1" customWidth="1"/>
    <col min="15822" max="15822" width="7.88671875" style="1" customWidth="1"/>
    <col min="15823" max="15823" width="8.33203125" style="1" customWidth="1"/>
    <col min="15824" max="15824" width="11" style="1" customWidth="1"/>
    <col min="15825" max="15825" width="11.5546875" style="1" customWidth="1"/>
    <col min="15826" max="15826" width="21.44140625" style="1" customWidth="1"/>
    <col min="15827" max="16062" width="11.44140625" style="1"/>
    <col min="16063" max="16063" width="4.5546875" style="1" customWidth="1"/>
    <col min="16064" max="16064" width="8.88671875" style="1" customWidth="1"/>
    <col min="16065" max="16065" width="8.5546875" style="1" customWidth="1"/>
    <col min="16066" max="16066" width="7.44140625" style="1" customWidth="1"/>
    <col min="16067" max="16067" width="8.6640625" style="1" customWidth="1"/>
    <col min="16068" max="16068" width="7.44140625" style="1" customWidth="1"/>
    <col min="16069" max="16069" width="8" style="1" customWidth="1"/>
    <col min="16070" max="16070" width="12" style="1" customWidth="1"/>
    <col min="16071" max="16071" width="7.88671875" style="1" customWidth="1"/>
    <col min="16072" max="16072" width="12.109375" style="1" customWidth="1"/>
    <col min="16073" max="16073" width="6.5546875" style="1" customWidth="1"/>
    <col min="16074" max="16074" width="12.44140625" style="1" customWidth="1"/>
    <col min="16075" max="16075" width="10.33203125" style="1" customWidth="1"/>
    <col min="16076" max="16076" width="8.88671875" style="1" customWidth="1"/>
    <col min="16077" max="16077" width="10.44140625" style="1" customWidth="1"/>
    <col min="16078" max="16078" width="7.88671875" style="1" customWidth="1"/>
    <col min="16079" max="16079" width="8.33203125" style="1" customWidth="1"/>
    <col min="16080" max="16080" width="11" style="1" customWidth="1"/>
    <col min="16081" max="16081" width="11.5546875" style="1" customWidth="1"/>
    <col min="16082" max="16082" width="21.44140625" style="1" customWidth="1"/>
    <col min="16083" max="16384" width="11.44140625" style="1"/>
  </cols>
  <sheetData>
    <row r="1" spans="1:20" ht="15.6" x14ac:dyDescent="0.3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2"/>
    </row>
    <row r="2" spans="1:20" ht="33" customHeight="1" x14ac:dyDescent="0.3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2"/>
    </row>
    <row r="3" spans="1:20" ht="15" customHeight="1" x14ac:dyDescent="0.3">
      <c r="A3" s="60">
        <v>2026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4"/>
    </row>
    <row r="4" spans="1:20" ht="9" customHeight="1" thickBot="1" x14ac:dyDescent="0.3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4"/>
    </row>
    <row r="5" spans="1:20" ht="14.4" thickBot="1" x14ac:dyDescent="0.35">
      <c r="A5" s="5"/>
      <c r="B5" s="61" t="s">
        <v>2</v>
      </c>
      <c r="C5" s="62"/>
      <c r="D5" s="62"/>
      <c r="E5" s="62"/>
      <c r="F5" s="63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x14ac:dyDescent="0.3">
      <c r="A6" s="5"/>
      <c r="B6" s="64" t="s">
        <v>3</v>
      </c>
      <c r="C6" s="65"/>
      <c r="D6" s="66"/>
      <c r="E6" s="67" t="s">
        <v>4</v>
      </c>
      <c r="F6" s="68"/>
      <c r="G6" s="69"/>
      <c r="H6" s="67" t="s">
        <v>5</v>
      </c>
      <c r="I6" s="68"/>
      <c r="J6" s="68"/>
      <c r="K6" s="68"/>
      <c r="L6" s="68"/>
      <c r="M6" s="68"/>
      <c r="N6" s="69"/>
      <c r="O6" s="67" t="s">
        <v>6</v>
      </c>
      <c r="P6" s="68"/>
      <c r="Q6" s="69"/>
      <c r="R6" s="67" t="s">
        <v>7</v>
      </c>
      <c r="S6" s="70"/>
      <c r="T6" s="5"/>
    </row>
    <row r="7" spans="1:20" ht="14.4" thickBot="1" x14ac:dyDescent="0.35">
      <c r="A7" s="5"/>
      <c r="B7" s="71">
        <v>85330</v>
      </c>
      <c r="C7" s="72"/>
      <c r="D7" s="73"/>
      <c r="E7" s="74" t="s">
        <v>8</v>
      </c>
      <c r="F7" s="75"/>
      <c r="G7" s="76"/>
      <c r="H7" s="77" t="s">
        <v>9</v>
      </c>
      <c r="I7" s="78"/>
      <c r="J7" s="78"/>
      <c r="K7" s="78"/>
      <c r="L7" s="78"/>
      <c r="M7" s="78"/>
      <c r="N7" s="79"/>
      <c r="O7" s="77" t="s">
        <v>10</v>
      </c>
      <c r="P7" s="78"/>
      <c r="Q7" s="79"/>
      <c r="R7" s="44" t="s">
        <v>11</v>
      </c>
      <c r="S7" s="45"/>
      <c r="T7" s="5"/>
    </row>
    <row r="8" spans="1:20" ht="8.25" customHeight="1" thickBot="1" x14ac:dyDescent="0.35">
      <c r="A8" s="5"/>
      <c r="B8" s="6"/>
      <c r="C8" s="6"/>
      <c r="D8" s="6"/>
      <c r="E8" s="7"/>
      <c r="F8" s="7"/>
      <c r="G8" s="7"/>
      <c r="H8" s="8"/>
      <c r="I8" s="8"/>
      <c r="J8" s="9"/>
      <c r="K8" s="8"/>
      <c r="L8" s="9"/>
      <c r="M8" s="8"/>
      <c r="N8" s="8"/>
      <c r="O8" s="8"/>
      <c r="P8" s="8"/>
      <c r="Q8" s="8"/>
      <c r="R8" s="8"/>
      <c r="S8" s="8"/>
      <c r="T8" s="5"/>
    </row>
    <row r="9" spans="1:20" x14ac:dyDescent="0.3">
      <c r="A9" s="5"/>
      <c r="B9" s="50" t="s">
        <v>12</v>
      </c>
      <c r="C9" s="52" t="s">
        <v>13</v>
      </c>
      <c r="D9" s="52" t="s">
        <v>14</v>
      </c>
      <c r="E9" s="54" t="s">
        <v>15</v>
      </c>
      <c r="F9" s="55"/>
      <c r="G9" s="86" t="s">
        <v>16</v>
      </c>
      <c r="H9" s="88" t="s">
        <v>17</v>
      </c>
      <c r="I9" s="89"/>
      <c r="J9" s="90"/>
      <c r="K9" s="91" t="s">
        <v>18</v>
      </c>
      <c r="L9" s="92"/>
      <c r="M9" s="92"/>
      <c r="N9" s="93"/>
      <c r="O9" s="94"/>
      <c r="P9" s="95"/>
      <c r="Q9" s="95"/>
      <c r="R9" s="95"/>
      <c r="S9" s="96"/>
      <c r="T9" s="5"/>
    </row>
    <row r="10" spans="1:20" ht="23.4" x14ac:dyDescent="0.3">
      <c r="A10" s="5"/>
      <c r="B10" s="51"/>
      <c r="C10" s="53"/>
      <c r="D10" s="53"/>
      <c r="E10" s="10" t="s">
        <v>19</v>
      </c>
      <c r="F10" s="10" t="s">
        <v>20</v>
      </c>
      <c r="G10" s="87"/>
      <c r="H10" s="11" t="s">
        <v>21</v>
      </c>
      <c r="I10" s="10" t="s">
        <v>22</v>
      </c>
      <c r="J10" s="12" t="s">
        <v>23</v>
      </c>
      <c r="K10" s="11" t="s">
        <v>24</v>
      </c>
      <c r="L10" s="12" t="s">
        <v>25</v>
      </c>
      <c r="M10" s="12" t="s">
        <v>26</v>
      </c>
      <c r="N10" s="12" t="s">
        <v>27</v>
      </c>
      <c r="O10" s="13" t="s">
        <v>28</v>
      </c>
      <c r="P10" s="13" t="s">
        <v>29</v>
      </c>
      <c r="Q10" s="13" t="s">
        <v>30</v>
      </c>
      <c r="R10" s="13" t="s">
        <v>31</v>
      </c>
      <c r="S10" s="14" t="s">
        <v>32</v>
      </c>
      <c r="T10" s="5"/>
    </row>
    <row r="11" spans="1:20" ht="14.4" x14ac:dyDescent="0.3">
      <c r="A11" s="5"/>
      <c r="B11" s="15">
        <v>1</v>
      </c>
      <c r="C11" s="16">
        <v>1750905</v>
      </c>
      <c r="D11" s="16">
        <v>249095</v>
      </c>
      <c r="E11" s="17">
        <v>0</v>
      </c>
      <c r="F11" s="16">
        <f>+(C11)*12%</f>
        <v>210108.6</v>
      </c>
      <c r="G11" s="16">
        <f>+C11*1.044%</f>
        <v>18279.448199999999</v>
      </c>
      <c r="H11" s="17" t="s">
        <v>33</v>
      </c>
      <c r="I11" s="17" t="s">
        <v>33</v>
      </c>
      <c r="J11" s="16">
        <f t="shared" ref="J11:J18" si="0">+(C11)*4%</f>
        <v>70036.2</v>
      </c>
      <c r="K11" s="16">
        <f t="shared" ref="K11:K18" si="1">+(C11+D11)*8.33%</f>
        <v>166600</v>
      </c>
      <c r="L11" s="16">
        <f>(C11+D11)*1%</f>
        <v>20000</v>
      </c>
      <c r="M11" s="16">
        <f>+(C11+D11)*8.33%</f>
        <v>166600</v>
      </c>
      <c r="N11" s="16">
        <f t="shared" ref="N11:N18" si="2">+(C11)*4.17%</f>
        <v>73012.738500000007</v>
      </c>
      <c r="O11" s="16">
        <v>110000</v>
      </c>
      <c r="P11" s="16">
        <f>SUM(C11:O11)</f>
        <v>2834636.9867000002</v>
      </c>
      <c r="Q11" s="16">
        <f>+P11*10%</f>
        <v>283463.69867000001</v>
      </c>
      <c r="R11" s="16">
        <f>+Q11*19%</f>
        <v>53858.102747299999</v>
      </c>
      <c r="S11" s="18">
        <f t="shared" ref="S11:S16" si="3">+P11+Q11+R11</f>
        <v>3171958.7881173003</v>
      </c>
      <c r="T11" s="5"/>
    </row>
    <row r="12" spans="1:20" ht="14.4" x14ac:dyDescent="0.3">
      <c r="A12" s="5"/>
      <c r="B12" s="15">
        <v>2</v>
      </c>
      <c r="C12" s="16">
        <v>1750905</v>
      </c>
      <c r="D12" s="16">
        <v>249095</v>
      </c>
      <c r="E12" s="17">
        <v>0</v>
      </c>
      <c r="F12" s="16">
        <f t="shared" ref="F12:F18" si="4">+C12*12%</f>
        <v>210108.6</v>
      </c>
      <c r="G12" s="16">
        <f t="shared" ref="G12:G16" si="5">+C12*1.044%</f>
        <v>18279.448199999999</v>
      </c>
      <c r="H12" s="17" t="s">
        <v>33</v>
      </c>
      <c r="I12" s="17" t="s">
        <v>33</v>
      </c>
      <c r="J12" s="16">
        <f t="shared" si="0"/>
        <v>70036.2</v>
      </c>
      <c r="K12" s="16">
        <f t="shared" si="1"/>
        <v>166600</v>
      </c>
      <c r="L12" s="16">
        <f t="shared" ref="L12:L18" si="6">(C12+D12)*1%</f>
        <v>20000</v>
      </c>
      <c r="M12" s="16">
        <f t="shared" ref="M12:M18" si="7">+(C12+D12)*8.33%</f>
        <v>166600</v>
      </c>
      <c r="N12" s="16">
        <f t="shared" si="2"/>
        <v>73012.738500000007</v>
      </c>
      <c r="O12" s="16">
        <v>110000</v>
      </c>
      <c r="P12" s="16">
        <f t="shared" ref="P12:P17" si="8">SUM(C12:O12)</f>
        <v>2834636.9867000002</v>
      </c>
      <c r="Q12" s="16">
        <f t="shared" ref="Q12:Q18" si="9">+P12*10%</f>
        <v>283463.69867000001</v>
      </c>
      <c r="R12" s="16">
        <f t="shared" ref="R12:R18" si="10">+Q12*19%</f>
        <v>53858.102747299999</v>
      </c>
      <c r="S12" s="18">
        <f t="shared" si="3"/>
        <v>3171958.7881173003</v>
      </c>
      <c r="T12" s="5"/>
    </row>
    <row r="13" spans="1:20" ht="14.4" x14ac:dyDescent="0.3">
      <c r="A13" s="5"/>
      <c r="B13" s="15">
        <v>3</v>
      </c>
      <c r="C13" s="16">
        <v>1750905</v>
      </c>
      <c r="D13" s="16">
        <v>249095</v>
      </c>
      <c r="E13" s="17">
        <v>0</v>
      </c>
      <c r="F13" s="16">
        <f t="shared" si="4"/>
        <v>210108.6</v>
      </c>
      <c r="G13" s="16">
        <f t="shared" si="5"/>
        <v>18279.448199999999</v>
      </c>
      <c r="H13" s="17" t="s">
        <v>33</v>
      </c>
      <c r="I13" s="17" t="s">
        <v>33</v>
      </c>
      <c r="J13" s="16">
        <f t="shared" si="0"/>
        <v>70036.2</v>
      </c>
      <c r="K13" s="16">
        <f t="shared" si="1"/>
        <v>166600</v>
      </c>
      <c r="L13" s="16">
        <f t="shared" si="6"/>
        <v>20000</v>
      </c>
      <c r="M13" s="16">
        <f t="shared" si="7"/>
        <v>166600</v>
      </c>
      <c r="N13" s="16">
        <f t="shared" si="2"/>
        <v>73012.738500000007</v>
      </c>
      <c r="O13" s="16">
        <v>110000</v>
      </c>
      <c r="P13" s="16">
        <f t="shared" si="8"/>
        <v>2834636.9867000002</v>
      </c>
      <c r="Q13" s="16">
        <f t="shared" si="9"/>
        <v>283463.69867000001</v>
      </c>
      <c r="R13" s="16">
        <f t="shared" si="10"/>
        <v>53858.102747299999</v>
      </c>
      <c r="S13" s="18">
        <f t="shared" si="3"/>
        <v>3171958.7881173003</v>
      </c>
      <c r="T13" s="5"/>
    </row>
    <row r="14" spans="1:20" ht="14.4" x14ac:dyDescent="0.3">
      <c r="A14" s="5"/>
      <c r="B14" s="19">
        <v>4</v>
      </c>
      <c r="C14" s="16">
        <v>1750905</v>
      </c>
      <c r="D14" s="16">
        <v>249095</v>
      </c>
      <c r="E14" s="17">
        <v>0</v>
      </c>
      <c r="F14" s="16">
        <f t="shared" si="4"/>
        <v>210108.6</v>
      </c>
      <c r="G14" s="16">
        <f t="shared" si="5"/>
        <v>18279.448199999999</v>
      </c>
      <c r="H14" s="17" t="s">
        <v>33</v>
      </c>
      <c r="I14" s="17" t="s">
        <v>33</v>
      </c>
      <c r="J14" s="16">
        <f t="shared" si="0"/>
        <v>70036.2</v>
      </c>
      <c r="K14" s="16">
        <f t="shared" si="1"/>
        <v>166600</v>
      </c>
      <c r="L14" s="16">
        <f t="shared" si="6"/>
        <v>20000</v>
      </c>
      <c r="M14" s="16">
        <f t="shared" si="7"/>
        <v>166600</v>
      </c>
      <c r="N14" s="16">
        <f t="shared" si="2"/>
        <v>73012.738500000007</v>
      </c>
      <c r="O14" s="16">
        <v>110000</v>
      </c>
      <c r="P14" s="16">
        <f t="shared" si="8"/>
        <v>2834636.9867000002</v>
      </c>
      <c r="Q14" s="16">
        <f t="shared" si="9"/>
        <v>283463.69867000001</v>
      </c>
      <c r="R14" s="16">
        <f t="shared" si="10"/>
        <v>53858.102747299999</v>
      </c>
      <c r="S14" s="18">
        <f t="shared" si="3"/>
        <v>3171958.7881173003</v>
      </c>
      <c r="T14" s="5"/>
    </row>
    <row r="15" spans="1:20" ht="14.4" x14ac:dyDescent="0.3">
      <c r="A15" s="5"/>
      <c r="B15" s="19">
        <v>5</v>
      </c>
      <c r="C15" s="16">
        <v>1750905</v>
      </c>
      <c r="D15" s="16">
        <v>249095</v>
      </c>
      <c r="E15" s="17">
        <v>0</v>
      </c>
      <c r="F15" s="16">
        <f t="shared" si="4"/>
        <v>210108.6</v>
      </c>
      <c r="G15" s="16">
        <f t="shared" si="5"/>
        <v>18279.448199999999</v>
      </c>
      <c r="H15" s="17" t="s">
        <v>33</v>
      </c>
      <c r="I15" s="17" t="s">
        <v>33</v>
      </c>
      <c r="J15" s="16">
        <f t="shared" si="0"/>
        <v>70036.2</v>
      </c>
      <c r="K15" s="16">
        <f t="shared" si="1"/>
        <v>166600</v>
      </c>
      <c r="L15" s="16">
        <f t="shared" si="6"/>
        <v>20000</v>
      </c>
      <c r="M15" s="16">
        <f t="shared" si="7"/>
        <v>166600</v>
      </c>
      <c r="N15" s="16">
        <f t="shared" si="2"/>
        <v>73012.738500000007</v>
      </c>
      <c r="O15" s="16">
        <v>110000</v>
      </c>
      <c r="P15" s="16">
        <f t="shared" si="8"/>
        <v>2834636.9867000002</v>
      </c>
      <c r="Q15" s="16">
        <f t="shared" si="9"/>
        <v>283463.69867000001</v>
      </c>
      <c r="R15" s="16">
        <f t="shared" si="10"/>
        <v>53858.102747299999</v>
      </c>
      <c r="S15" s="18">
        <f t="shared" si="3"/>
        <v>3171958.7881173003</v>
      </c>
      <c r="T15" s="5"/>
    </row>
    <row r="16" spans="1:20" ht="14.4" x14ac:dyDescent="0.3">
      <c r="A16" s="5"/>
      <c r="B16" s="19">
        <v>6</v>
      </c>
      <c r="C16" s="16">
        <v>1750905</v>
      </c>
      <c r="D16" s="16">
        <v>249095</v>
      </c>
      <c r="E16" s="17">
        <v>0</v>
      </c>
      <c r="F16" s="16">
        <f t="shared" si="4"/>
        <v>210108.6</v>
      </c>
      <c r="G16" s="16">
        <f t="shared" si="5"/>
        <v>18279.448199999999</v>
      </c>
      <c r="H16" s="17" t="s">
        <v>33</v>
      </c>
      <c r="I16" s="17" t="s">
        <v>33</v>
      </c>
      <c r="J16" s="16">
        <f t="shared" si="0"/>
        <v>70036.2</v>
      </c>
      <c r="K16" s="16">
        <f t="shared" si="1"/>
        <v>166600</v>
      </c>
      <c r="L16" s="16">
        <f t="shared" si="6"/>
        <v>20000</v>
      </c>
      <c r="M16" s="16">
        <f t="shared" si="7"/>
        <v>166600</v>
      </c>
      <c r="N16" s="16">
        <f t="shared" si="2"/>
        <v>73012.738500000007</v>
      </c>
      <c r="O16" s="16">
        <v>110000</v>
      </c>
      <c r="P16" s="16">
        <f t="shared" si="8"/>
        <v>2834636.9867000002</v>
      </c>
      <c r="Q16" s="16">
        <f t="shared" si="9"/>
        <v>283463.69867000001</v>
      </c>
      <c r="R16" s="16">
        <f t="shared" si="10"/>
        <v>53858.102747299999</v>
      </c>
      <c r="S16" s="18">
        <f t="shared" si="3"/>
        <v>3171958.7881173003</v>
      </c>
      <c r="T16" s="5"/>
    </row>
    <row r="17" spans="1:20" ht="14.4" x14ac:dyDescent="0.3">
      <c r="A17" s="5"/>
      <c r="B17" s="19">
        <v>7</v>
      </c>
      <c r="C17" s="16">
        <v>1750905</v>
      </c>
      <c r="D17" s="16">
        <v>249095</v>
      </c>
      <c r="E17" s="17">
        <v>0</v>
      </c>
      <c r="F17" s="16">
        <f t="shared" si="4"/>
        <v>210108.6</v>
      </c>
      <c r="G17" s="16">
        <f>+C17*6.96%</f>
        <v>121862.988</v>
      </c>
      <c r="H17" s="17" t="s">
        <v>33</v>
      </c>
      <c r="I17" s="17" t="s">
        <v>33</v>
      </c>
      <c r="J17" s="16">
        <f t="shared" si="0"/>
        <v>70036.2</v>
      </c>
      <c r="K17" s="16">
        <f t="shared" si="1"/>
        <v>166600</v>
      </c>
      <c r="L17" s="16">
        <f t="shared" si="6"/>
        <v>20000</v>
      </c>
      <c r="M17" s="16">
        <f t="shared" si="7"/>
        <v>166600</v>
      </c>
      <c r="N17" s="16">
        <f t="shared" si="2"/>
        <v>73012.738500000007</v>
      </c>
      <c r="O17" s="16">
        <v>110000</v>
      </c>
      <c r="P17" s="16">
        <f t="shared" si="8"/>
        <v>2938220.5265000002</v>
      </c>
      <c r="Q17" s="16">
        <f t="shared" si="9"/>
        <v>293822.05265000003</v>
      </c>
      <c r="R17" s="16">
        <f t="shared" si="10"/>
        <v>55826.190003500007</v>
      </c>
      <c r="S17" s="18">
        <f>+P17+Q17+R17</f>
        <v>3287868.7691535</v>
      </c>
      <c r="T17" s="5"/>
    </row>
    <row r="18" spans="1:20" ht="14.4" x14ac:dyDescent="0.3">
      <c r="A18" s="5"/>
      <c r="B18" s="19">
        <v>8</v>
      </c>
      <c r="C18" s="16">
        <v>1750905</v>
      </c>
      <c r="D18" s="16">
        <v>249095</v>
      </c>
      <c r="E18" s="17">
        <v>0</v>
      </c>
      <c r="F18" s="16">
        <f t="shared" si="4"/>
        <v>210108.6</v>
      </c>
      <c r="G18" s="16">
        <f>+C18*6.96%</f>
        <v>121862.988</v>
      </c>
      <c r="H18" s="17" t="s">
        <v>33</v>
      </c>
      <c r="I18" s="17" t="s">
        <v>33</v>
      </c>
      <c r="J18" s="16">
        <f t="shared" si="0"/>
        <v>70036.2</v>
      </c>
      <c r="K18" s="16">
        <f t="shared" si="1"/>
        <v>166600</v>
      </c>
      <c r="L18" s="16">
        <f t="shared" si="6"/>
        <v>20000</v>
      </c>
      <c r="M18" s="16">
        <f t="shared" si="7"/>
        <v>166600</v>
      </c>
      <c r="N18" s="16">
        <f t="shared" si="2"/>
        <v>73012.738500000007</v>
      </c>
      <c r="O18" s="16">
        <v>110000</v>
      </c>
      <c r="P18" s="16">
        <f>SUM(C18:O18)</f>
        <v>2938220.5265000002</v>
      </c>
      <c r="Q18" s="16">
        <f t="shared" si="9"/>
        <v>293822.05265000003</v>
      </c>
      <c r="R18" s="16">
        <f t="shared" si="10"/>
        <v>55826.190003500007</v>
      </c>
      <c r="S18" s="18">
        <f>+P18+Q18+R18</f>
        <v>3287868.7691535</v>
      </c>
      <c r="T18" s="5"/>
    </row>
    <row r="19" spans="1:20" ht="14.4" thickBot="1" x14ac:dyDescent="0.35">
      <c r="A19" s="5"/>
      <c r="B19" s="20"/>
      <c r="C19" s="21">
        <f>SUM(C11:C18)</f>
        <v>14007240</v>
      </c>
      <c r="D19" s="22">
        <f t="shared" ref="D19:F19" si="11">SUM(D11:D18)</f>
        <v>1992760</v>
      </c>
      <c r="E19" s="23">
        <f t="shared" si="11"/>
        <v>0</v>
      </c>
      <c r="F19" s="21">
        <f t="shared" si="11"/>
        <v>1680868.8000000003</v>
      </c>
      <c r="G19" s="21">
        <f>SUM(G11:G18)</f>
        <v>353402.66519999999</v>
      </c>
      <c r="H19" s="23">
        <f t="shared" ref="H19:R19" si="12">SUM(H11:H18)</f>
        <v>0</v>
      </c>
      <c r="I19" s="23">
        <f t="shared" si="12"/>
        <v>0</v>
      </c>
      <c r="J19" s="21">
        <f t="shared" si="12"/>
        <v>560289.6</v>
      </c>
      <c r="K19" s="21">
        <f t="shared" si="12"/>
        <v>1332800</v>
      </c>
      <c r="L19" s="21">
        <f t="shared" si="12"/>
        <v>160000</v>
      </c>
      <c r="M19" s="21">
        <f t="shared" si="12"/>
        <v>1332800</v>
      </c>
      <c r="N19" s="21">
        <f t="shared" si="12"/>
        <v>584101.90799999994</v>
      </c>
      <c r="O19" s="21">
        <f t="shared" si="12"/>
        <v>880000</v>
      </c>
      <c r="P19" s="21">
        <f t="shared" si="12"/>
        <v>22884262.973200005</v>
      </c>
      <c r="Q19" s="21">
        <f t="shared" si="12"/>
        <v>2288426.2973200004</v>
      </c>
      <c r="R19" s="21">
        <f t="shared" si="12"/>
        <v>434800.99649080005</v>
      </c>
      <c r="S19" s="24">
        <f>SUM(S11:S18)</f>
        <v>25607490.267010801</v>
      </c>
      <c r="T19" s="5"/>
    </row>
    <row r="20" spans="1:20" ht="13.5" customHeight="1" x14ac:dyDescent="0.3">
      <c r="A20" s="5"/>
      <c r="B20" s="4"/>
      <c r="C20" s="8"/>
      <c r="D20" s="8"/>
      <c r="E20" s="9"/>
      <c r="F20" s="8"/>
      <c r="G20" s="8"/>
      <c r="H20" s="8"/>
      <c r="I20" s="9"/>
      <c r="J20" s="8"/>
      <c r="K20" s="9"/>
      <c r="L20" s="8"/>
      <c r="M20" s="8"/>
      <c r="N20" s="8"/>
      <c r="O20" s="8"/>
      <c r="P20" s="8"/>
      <c r="Q20" s="8"/>
      <c r="R20" s="8"/>
      <c r="S20" s="9"/>
      <c r="T20" s="5"/>
    </row>
    <row r="21" spans="1:20" ht="13.5" customHeight="1" x14ac:dyDescent="0.3">
      <c r="A21" s="5"/>
      <c r="B21" s="4"/>
      <c r="C21" s="48" t="s">
        <v>38</v>
      </c>
      <c r="D21" s="49"/>
      <c r="E21" s="39">
        <f>S19/30</f>
        <v>853583.00890035997</v>
      </c>
      <c r="F21" s="8"/>
      <c r="G21" s="8"/>
      <c r="H21" s="8"/>
      <c r="I21" s="9"/>
      <c r="J21" s="8"/>
      <c r="K21" s="9"/>
      <c r="L21" s="8"/>
      <c r="M21" s="8"/>
      <c r="N21" s="8"/>
      <c r="O21" s="8"/>
      <c r="P21" s="8"/>
      <c r="Q21" s="8"/>
      <c r="R21" s="8"/>
      <c r="S21" s="9"/>
      <c r="T21" s="5"/>
    </row>
    <row r="22" spans="1:20" ht="13.5" customHeight="1" x14ac:dyDescent="0.3">
      <c r="A22" s="5"/>
      <c r="B22" s="4"/>
      <c r="C22" s="48" t="s">
        <v>47</v>
      </c>
      <c r="D22" s="49"/>
      <c r="E22" s="39">
        <f>E21*15</f>
        <v>12803745.1335054</v>
      </c>
      <c r="F22" s="8"/>
      <c r="G22" s="8"/>
      <c r="H22" s="8"/>
      <c r="I22" s="9"/>
      <c r="J22" s="8"/>
      <c r="K22" s="9"/>
      <c r="L22" s="8"/>
      <c r="M22" s="8"/>
      <c r="N22" s="8"/>
      <c r="O22" s="8"/>
      <c r="P22" s="8"/>
      <c r="Q22" s="8"/>
      <c r="R22" s="8"/>
      <c r="S22" s="9"/>
      <c r="T22" s="5"/>
    </row>
    <row r="23" spans="1:20" ht="13.5" customHeight="1" x14ac:dyDescent="0.3">
      <c r="A23" s="5"/>
      <c r="B23" s="4"/>
      <c r="C23" s="48" t="s">
        <v>48</v>
      </c>
      <c r="D23" s="49"/>
      <c r="E23" s="39">
        <f>+S19*2</f>
        <v>51214980.534021601</v>
      </c>
      <c r="F23" s="8"/>
      <c r="G23" s="8"/>
      <c r="H23" s="8"/>
      <c r="I23" s="9"/>
      <c r="J23" s="8"/>
      <c r="K23" s="9"/>
      <c r="L23" s="8"/>
      <c r="M23" s="8"/>
      <c r="N23" s="8"/>
      <c r="O23" s="8"/>
      <c r="P23" s="8"/>
      <c r="Q23" s="8"/>
      <c r="R23" s="8"/>
      <c r="S23" s="9"/>
      <c r="T23" s="5"/>
    </row>
    <row r="24" spans="1:20" ht="13.5" customHeight="1" x14ac:dyDescent="0.3">
      <c r="A24" s="5"/>
      <c r="B24" s="4"/>
      <c r="C24" s="48" t="s">
        <v>40</v>
      </c>
      <c r="D24" s="49"/>
      <c r="E24" s="40">
        <f>SUM(E22:E23)</f>
        <v>64018725.667527005</v>
      </c>
      <c r="F24" s="8"/>
      <c r="G24" s="8"/>
      <c r="H24" s="8"/>
      <c r="I24" s="9"/>
      <c r="J24" s="8"/>
      <c r="K24" s="9"/>
      <c r="L24" s="8"/>
      <c r="M24" s="8"/>
      <c r="N24" s="8"/>
      <c r="O24" s="8"/>
      <c r="P24" s="8"/>
      <c r="Q24" s="8"/>
      <c r="R24" s="8"/>
      <c r="S24" s="9"/>
      <c r="T24" s="5"/>
    </row>
    <row r="25" spans="1:20" ht="13.5" customHeight="1" x14ac:dyDescent="0.3">
      <c r="A25" s="5"/>
      <c r="B25" s="4"/>
      <c r="C25" s="8"/>
      <c r="D25" s="37"/>
      <c r="E25" s="9"/>
      <c r="F25" s="8"/>
      <c r="G25" s="8"/>
      <c r="H25" s="8"/>
      <c r="I25" s="9"/>
      <c r="J25" s="8"/>
      <c r="K25" s="9"/>
      <c r="L25" s="8"/>
      <c r="M25" s="8"/>
      <c r="N25" s="8"/>
      <c r="O25" s="8"/>
      <c r="P25" s="8"/>
      <c r="Q25" s="8"/>
      <c r="R25" s="8"/>
      <c r="S25" s="9"/>
      <c r="T25" s="5"/>
    </row>
    <row r="26" spans="1:20" ht="13.5" customHeight="1" thickBot="1" x14ac:dyDescent="0.35">
      <c r="A26" s="5"/>
      <c r="B26" s="4"/>
      <c r="C26" s="8"/>
      <c r="D26" s="8"/>
      <c r="E26" s="9"/>
      <c r="F26" s="8"/>
      <c r="G26" s="8"/>
      <c r="H26" s="8"/>
      <c r="I26" s="9"/>
      <c r="J26" s="8"/>
      <c r="K26" s="9"/>
      <c r="L26" s="8"/>
      <c r="M26" s="8"/>
      <c r="N26" s="8"/>
      <c r="O26" s="8"/>
      <c r="P26" s="8"/>
      <c r="Q26" s="8"/>
      <c r="R26" s="8"/>
      <c r="S26" s="9"/>
      <c r="T26" s="5"/>
    </row>
    <row r="27" spans="1:20" ht="14.4" thickBot="1" x14ac:dyDescent="0.35">
      <c r="A27" s="5"/>
      <c r="B27" s="80" t="s">
        <v>34</v>
      </c>
      <c r="C27" s="81"/>
      <c r="D27" s="81"/>
      <c r="E27" s="81"/>
      <c r="F27" s="82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x14ac:dyDescent="0.3">
      <c r="A28" s="5"/>
      <c r="B28" s="83" t="s">
        <v>3</v>
      </c>
      <c r="C28" s="84"/>
      <c r="D28" s="84"/>
      <c r="E28" s="56" t="s">
        <v>4</v>
      </c>
      <c r="F28" s="56"/>
      <c r="G28" s="56"/>
      <c r="H28" s="85" t="s">
        <v>5</v>
      </c>
      <c r="I28" s="85"/>
      <c r="J28" s="85"/>
      <c r="K28" s="85"/>
      <c r="L28" s="85"/>
      <c r="M28" s="85"/>
      <c r="N28" s="85"/>
      <c r="O28" s="56" t="s">
        <v>6</v>
      </c>
      <c r="P28" s="56"/>
      <c r="Q28" s="56"/>
      <c r="R28" s="56" t="s">
        <v>7</v>
      </c>
      <c r="S28" s="56"/>
      <c r="T28" s="57"/>
    </row>
    <row r="29" spans="1:20" x14ac:dyDescent="0.3">
      <c r="A29" s="5"/>
      <c r="B29" s="109">
        <v>85999</v>
      </c>
      <c r="C29" s="110"/>
      <c r="D29" s="110"/>
      <c r="E29" s="97" t="s">
        <v>35</v>
      </c>
      <c r="F29" s="97"/>
      <c r="G29" s="97"/>
      <c r="H29" s="97" t="s">
        <v>9</v>
      </c>
      <c r="I29" s="97"/>
      <c r="J29" s="97"/>
      <c r="K29" s="97"/>
      <c r="L29" s="97"/>
      <c r="M29" s="97"/>
      <c r="N29" s="97"/>
      <c r="O29" s="97" t="s">
        <v>10</v>
      </c>
      <c r="P29" s="97"/>
      <c r="Q29" s="97"/>
      <c r="R29" s="97" t="s">
        <v>11</v>
      </c>
      <c r="S29" s="97"/>
      <c r="T29" s="98"/>
    </row>
    <row r="30" spans="1:20" ht="14.4" thickBot="1" x14ac:dyDescent="0.35">
      <c r="A30" s="5"/>
      <c r="B30" s="28"/>
      <c r="C30" s="6"/>
      <c r="D30" s="25"/>
      <c r="E30" s="26"/>
      <c r="F30" s="7"/>
      <c r="G30" s="27"/>
      <c r="H30" s="8"/>
      <c r="I30" s="8"/>
      <c r="J30" s="9"/>
      <c r="K30" s="8"/>
      <c r="L30" s="9"/>
      <c r="M30" s="8"/>
      <c r="N30" s="8"/>
      <c r="O30" s="8"/>
      <c r="P30" s="8"/>
      <c r="Q30" s="8"/>
      <c r="R30" s="8"/>
      <c r="S30" s="8"/>
      <c r="T30" s="29"/>
    </row>
    <row r="31" spans="1:20" x14ac:dyDescent="0.3">
      <c r="A31" s="5"/>
      <c r="B31" s="101" t="s">
        <v>12</v>
      </c>
      <c r="C31" s="103" t="s">
        <v>13</v>
      </c>
      <c r="D31" s="103" t="s">
        <v>14</v>
      </c>
      <c r="E31" s="52" t="s">
        <v>36</v>
      </c>
      <c r="F31" s="103" t="s">
        <v>15</v>
      </c>
      <c r="G31" s="103"/>
      <c r="H31" s="103" t="s">
        <v>39</v>
      </c>
      <c r="I31" s="105" t="s">
        <v>17</v>
      </c>
      <c r="J31" s="105"/>
      <c r="K31" s="105"/>
      <c r="L31" s="106" t="s">
        <v>18</v>
      </c>
      <c r="M31" s="106"/>
      <c r="N31" s="106"/>
      <c r="O31" s="106"/>
      <c r="P31" s="99"/>
      <c r="Q31" s="99"/>
      <c r="R31" s="99"/>
      <c r="S31" s="99"/>
      <c r="T31" s="100"/>
    </row>
    <row r="32" spans="1:20" ht="20.399999999999999" x14ac:dyDescent="0.3">
      <c r="A32" s="5"/>
      <c r="B32" s="102"/>
      <c r="C32" s="104"/>
      <c r="D32" s="104"/>
      <c r="E32" s="53"/>
      <c r="F32" s="10" t="s">
        <v>19</v>
      </c>
      <c r="G32" s="10" t="s">
        <v>20</v>
      </c>
      <c r="H32" s="104"/>
      <c r="I32" s="11" t="s">
        <v>21</v>
      </c>
      <c r="J32" s="10" t="s">
        <v>22</v>
      </c>
      <c r="K32" s="11" t="s">
        <v>23</v>
      </c>
      <c r="L32" s="11" t="s">
        <v>24</v>
      </c>
      <c r="M32" s="11" t="s">
        <v>25</v>
      </c>
      <c r="N32" s="11" t="s">
        <v>26</v>
      </c>
      <c r="O32" s="11" t="s">
        <v>27</v>
      </c>
      <c r="P32" s="10" t="s">
        <v>28</v>
      </c>
      <c r="Q32" s="10" t="s">
        <v>29</v>
      </c>
      <c r="R32" s="10" t="s">
        <v>30</v>
      </c>
      <c r="S32" s="10" t="s">
        <v>31</v>
      </c>
      <c r="T32" s="30" t="s">
        <v>32</v>
      </c>
    </row>
    <row r="33" spans="1:20" ht="14.4" x14ac:dyDescent="0.3">
      <c r="A33" s="5"/>
      <c r="B33" s="31">
        <v>1</v>
      </c>
      <c r="C33" s="32">
        <v>1750905</v>
      </c>
      <c r="D33" s="32">
        <v>249095</v>
      </c>
      <c r="E33" s="16">
        <f>72*10423</f>
        <v>750456</v>
      </c>
      <c r="F33" s="17">
        <v>0</v>
      </c>
      <c r="G33" s="16">
        <f>+(C33+E33)*12%</f>
        <v>300163.32</v>
      </c>
      <c r="H33" s="16">
        <f>+C33*1.044%</f>
        <v>18279.448199999999</v>
      </c>
      <c r="I33" s="17" t="s">
        <v>33</v>
      </c>
      <c r="J33" s="17" t="s">
        <v>33</v>
      </c>
      <c r="K33" s="16">
        <f>(C33+E33)*4%</f>
        <v>100054.44</v>
      </c>
      <c r="L33" s="16">
        <f>+(C33+D33+E33)*8.33%</f>
        <v>229112.98480000001</v>
      </c>
      <c r="M33" s="16">
        <f>(C33+D33+E33)*1%</f>
        <v>27504.560000000001</v>
      </c>
      <c r="N33" s="16">
        <f>+(C33+D33+E33)*8.33%</f>
        <v>229112.98480000001</v>
      </c>
      <c r="O33" s="16">
        <f>+(C33+E33)*4.17%</f>
        <v>104306.7537</v>
      </c>
      <c r="P33" s="16">
        <v>110000</v>
      </c>
      <c r="Q33" s="16">
        <f>SUM(C33:P33)</f>
        <v>3868990.4915000005</v>
      </c>
      <c r="R33" s="16">
        <f>+Q33*10%</f>
        <v>386899.04915000009</v>
      </c>
      <c r="S33" s="16">
        <f>+R33*19%</f>
        <v>73510.81933850002</v>
      </c>
      <c r="T33" s="18">
        <f>+Q33+R33+S33</f>
        <v>4329400.3599885004</v>
      </c>
    </row>
    <row r="34" spans="1:20" ht="14.4" x14ac:dyDescent="0.3">
      <c r="A34" s="5"/>
      <c r="B34" s="31">
        <v>2</v>
      </c>
      <c r="C34" s="32">
        <v>1750905</v>
      </c>
      <c r="D34" s="32">
        <v>249095</v>
      </c>
      <c r="E34" s="16">
        <f>72*10423</f>
        <v>750456</v>
      </c>
      <c r="F34" s="17">
        <v>0</v>
      </c>
      <c r="G34" s="16">
        <f>+(C34+E34)*12%</f>
        <v>300163.32</v>
      </c>
      <c r="H34" s="16">
        <f>+C34*1.044%</f>
        <v>18279.448199999999</v>
      </c>
      <c r="I34" s="17" t="s">
        <v>33</v>
      </c>
      <c r="J34" s="17" t="s">
        <v>33</v>
      </c>
      <c r="K34" s="16">
        <f>(C34+E34)*4%</f>
        <v>100054.44</v>
      </c>
      <c r="L34" s="16">
        <f>+(C34+D34+E34)*8.33%</f>
        <v>229112.98480000001</v>
      </c>
      <c r="M34" s="16">
        <f>(C34+D34+E34)*1%</f>
        <v>27504.560000000001</v>
      </c>
      <c r="N34" s="16">
        <f>+(C34+D34+E34)*8.33%</f>
        <v>229112.98480000001</v>
      </c>
      <c r="O34" s="16">
        <f>+(C34+E34)*4.17%</f>
        <v>104306.7537</v>
      </c>
      <c r="P34" s="16">
        <v>110000</v>
      </c>
      <c r="Q34" s="16">
        <f>SUM(C34:P34)</f>
        <v>3868990.4915000005</v>
      </c>
      <c r="R34" s="16">
        <f>+Q34*10%</f>
        <v>386899.04915000009</v>
      </c>
      <c r="S34" s="16">
        <f>+R34*19%</f>
        <v>73510.81933850002</v>
      </c>
      <c r="T34" s="18">
        <f>+Q34+R34+S34</f>
        <v>4329400.3599885004</v>
      </c>
    </row>
    <row r="35" spans="1:20" ht="15" thickBot="1" x14ac:dyDescent="0.35">
      <c r="A35" s="5"/>
      <c r="B35" s="33"/>
      <c r="C35" s="34">
        <f>SUM(C33:C34)</f>
        <v>3501810</v>
      </c>
      <c r="D35" s="34">
        <f>SUM(D33:D34)</f>
        <v>498190</v>
      </c>
      <c r="E35" s="21">
        <f>SUM(E33:E34)</f>
        <v>1500912</v>
      </c>
      <c r="F35" s="34">
        <f t="shared" ref="F35" si="13">SUM(F33:F34)</f>
        <v>0</v>
      </c>
      <c r="G35" s="34">
        <f>SUM(G33:G34)</f>
        <v>600326.64</v>
      </c>
      <c r="H35" s="21">
        <f t="shared" ref="H35:T35" si="14">SUM(H33:H34)</f>
        <v>36558.896399999998</v>
      </c>
      <c r="I35" s="34">
        <f t="shared" si="14"/>
        <v>0</v>
      </c>
      <c r="J35" s="34">
        <f t="shared" si="14"/>
        <v>0</v>
      </c>
      <c r="K35" s="34">
        <f t="shared" si="14"/>
        <v>200108.88</v>
      </c>
      <c r="L35" s="34">
        <f t="shared" si="14"/>
        <v>458225.96960000001</v>
      </c>
      <c r="M35" s="34">
        <f t="shared" si="14"/>
        <v>55009.120000000003</v>
      </c>
      <c r="N35" s="34">
        <f t="shared" si="14"/>
        <v>458225.96960000001</v>
      </c>
      <c r="O35" s="34">
        <f t="shared" si="14"/>
        <v>208613.5074</v>
      </c>
      <c r="P35" s="34">
        <f t="shared" si="14"/>
        <v>220000</v>
      </c>
      <c r="Q35" s="34">
        <f t="shared" si="14"/>
        <v>7737980.9830000009</v>
      </c>
      <c r="R35" s="34">
        <f t="shared" si="14"/>
        <v>773798.09830000019</v>
      </c>
      <c r="S35" s="34">
        <f t="shared" si="14"/>
        <v>147021.63867700004</v>
      </c>
      <c r="T35" s="35">
        <f t="shared" si="14"/>
        <v>8658800.7199770007</v>
      </c>
    </row>
    <row r="36" spans="1:20" x14ac:dyDescent="0.3">
      <c r="A36" s="5"/>
      <c r="B36" s="111"/>
      <c r="C36" s="111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13.5" customHeight="1" x14ac:dyDescent="0.3">
      <c r="A37" s="5"/>
      <c r="B37" s="4"/>
      <c r="C37" s="48" t="s">
        <v>38</v>
      </c>
      <c r="D37" s="49"/>
      <c r="E37" s="38">
        <f>T35/30</f>
        <v>288626.69066590001</v>
      </c>
      <c r="F37" s="8"/>
      <c r="G37" s="8"/>
      <c r="H37" s="8"/>
      <c r="I37" s="9"/>
      <c r="J37" s="8"/>
      <c r="K37" s="9"/>
      <c r="L37" s="8"/>
      <c r="M37" s="8"/>
      <c r="N37" s="8"/>
      <c r="O37" s="8"/>
      <c r="P37" s="8"/>
      <c r="Q37" s="8"/>
      <c r="R37" s="8"/>
      <c r="S37" s="9"/>
      <c r="T37" s="5"/>
    </row>
    <row r="38" spans="1:20" ht="13.5" customHeight="1" x14ac:dyDescent="0.3">
      <c r="A38" s="5"/>
      <c r="B38" s="4"/>
      <c r="C38" s="48" t="s">
        <v>47</v>
      </c>
      <c r="D38" s="49"/>
      <c r="E38" s="38">
        <f>E37*15</f>
        <v>4329400.3599885004</v>
      </c>
      <c r="F38" s="8"/>
      <c r="G38" s="8"/>
      <c r="H38" s="8"/>
      <c r="I38" s="9"/>
      <c r="J38" s="8"/>
      <c r="K38" s="9"/>
      <c r="L38" s="8"/>
      <c r="M38" s="8"/>
      <c r="N38" s="8"/>
      <c r="O38" s="8"/>
      <c r="P38" s="8"/>
      <c r="Q38" s="8"/>
      <c r="R38" s="8"/>
      <c r="S38" s="9"/>
      <c r="T38" s="5"/>
    </row>
    <row r="39" spans="1:20" ht="13.5" customHeight="1" x14ac:dyDescent="0.3">
      <c r="A39" s="5"/>
      <c r="B39" s="4"/>
      <c r="C39" s="48" t="s">
        <v>49</v>
      </c>
      <c r="D39" s="49"/>
      <c r="E39" s="38">
        <f>+T35*2</f>
        <v>17317601.439954001</v>
      </c>
      <c r="F39" s="8"/>
      <c r="G39" s="8"/>
      <c r="H39" s="8"/>
      <c r="I39" s="9"/>
      <c r="J39" s="8"/>
      <c r="K39" s="9"/>
      <c r="L39" s="8"/>
      <c r="M39" s="8"/>
      <c r="N39" s="8"/>
      <c r="O39" s="8"/>
      <c r="P39" s="8"/>
      <c r="Q39" s="8"/>
      <c r="R39" s="8"/>
      <c r="S39" s="9"/>
      <c r="T39" s="5"/>
    </row>
    <row r="40" spans="1:20" ht="13.5" customHeight="1" x14ac:dyDescent="0.3">
      <c r="A40" s="5"/>
      <c r="B40" s="4"/>
      <c r="C40" s="48" t="s">
        <v>41</v>
      </c>
      <c r="D40" s="49"/>
      <c r="E40" s="43">
        <f>SUM(E38:E39)</f>
        <v>21647001.799942501</v>
      </c>
      <c r="F40" s="8"/>
      <c r="G40" s="8"/>
      <c r="H40" s="8"/>
      <c r="I40" s="9"/>
      <c r="J40" s="8"/>
      <c r="K40" s="9"/>
      <c r="L40" s="8"/>
      <c r="M40" s="8"/>
      <c r="N40" s="8"/>
      <c r="O40" s="8"/>
      <c r="P40" s="8"/>
      <c r="Q40" s="8"/>
      <c r="R40" s="8"/>
      <c r="S40" s="9"/>
      <c r="T40" s="5"/>
    </row>
    <row r="41" spans="1:20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x14ac:dyDescent="0.3">
      <c r="A42" s="5"/>
      <c r="B42" s="5"/>
      <c r="C42" s="5"/>
      <c r="D42" s="5"/>
      <c r="E42" s="5"/>
      <c r="F42" s="5"/>
      <c r="G42" s="5"/>
      <c r="H42" s="5"/>
      <c r="I42" s="107" t="s">
        <v>42</v>
      </c>
      <c r="J42" s="107"/>
      <c r="K42" s="107"/>
      <c r="L42" s="107"/>
      <c r="M42" s="107"/>
      <c r="N42" s="5"/>
      <c r="O42" s="5"/>
      <c r="P42" s="5"/>
      <c r="Q42" s="5"/>
      <c r="R42" s="5"/>
      <c r="S42" s="5"/>
      <c r="T42" s="5"/>
    </row>
    <row r="43" spans="1:20" x14ac:dyDescent="0.3">
      <c r="A43" s="5"/>
      <c r="B43" s="5"/>
      <c r="C43" s="5"/>
      <c r="D43" s="5"/>
      <c r="E43" s="5"/>
      <c r="F43" s="5"/>
      <c r="G43" s="5"/>
      <c r="H43" s="5"/>
      <c r="I43" s="107" t="s">
        <v>43</v>
      </c>
      <c r="J43" s="107"/>
      <c r="K43" s="107"/>
      <c r="L43" s="108">
        <f>E24</f>
        <v>64018725.667527005</v>
      </c>
      <c r="M43" s="108"/>
      <c r="N43" s="5"/>
      <c r="O43" s="5"/>
      <c r="P43" s="5"/>
      <c r="Q43" s="5"/>
      <c r="R43" s="5"/>
      <c r="S43" s="5"/>
      <c r="T43" s="5"/>
    </row>
    <row r="44" spans="1:20" x14ac:dyDescent="0.3">
      <c r="A44" s="5"/>
      <c r="B44" s="5"/>
      <c r="C44" s="5"/>
      <c r="D44" s="5"/>
      <c r="E44" s="5"/>
      <c r="F44" s="5"/>
      <c r="G44" s="5"/>
      <c r="H44" s="5"/>
      <c r="I44" s="107" t="s">
        <v>44</v>
      </c>
      <c r="J44" s="107"/>
      <c r="K44" s="107"/>
      <c r="L44" s="108">
        <f>E40</f>
        <v>21647001.799942501</v>
      </c>
      <c r="M44" s="108"/>
      <c r="N44" s="5"/>
      <c r="O44" s="5"/>
      <c r="P44" s="5"/>
      <c r="Q44" s="5"/>
      <c r="R44" s="5"/>
      <c r="S44" s="5"/>
      <c r="T44" s="5"/>
    </row>
    <row r="45" spans="1:20" x14ac:dyDescent="0.3">
      <c r="A45" s="5"/>
      <c r="B45" s="5"/>
      <c r="C45" s="5"/>
      <c r="D45" s="5"/>
      <c r="E45" s="5"/>
      <c r="F45" s="5"/>
      <c r="G45" s="5"/>
      <c r="H45" s="5"/>
      <c r="I45" s="107" t="s">
        <v>37</v>
      </c>
      <c r="J45" s="107"/>
      <c r="K45" s="107"/>
      <c r="L45" s="113">
        <v>85665728</v>
      </c>
      <c r="M45" s="113"/>
      <c r="N45" s="5"/>
      <c r="O45" s="5"/>
      <c r="P45" s="5"/>
      <c r="Q45" s="5"/>
      <c r="R45" s="5"/>
      <c r="S45" s="5"/>
      <c r="T45" s="5"/>
    </row>
    <row r="46" spans="1:20" x14ac:dyDescent="0.3">
      <c r="A46" s="5"/>
      <c r="B46" s="41"/>
      <c r="C46" s="41"/>
      <c r="D46" s="41"/>
      <c r="E46" s="41"/>
      <c r="F46" s="5"/>
      <c r="G46" s="5"/>
      <c r="H46" s="5"/>
      <c r="I46" s="46"/>
      <c r="J46" s="46"/>
      <c r="K46" s="46"/>
      <c r="L46" s="112"/>
      <c r="M46" s="112"/>
      <c r="N46" s="112"/>
      <c r="O46" s="112"/>
      <c r="P46" s="5"/>
      <c r="Q46" s="5"/>
      <c r="R46" s="5"/>
      <c r="S46" s="5"/>
      <c r="T46" s="5"/>
    </row>
    <row r="47" spans="1:20" x14ac:dyDescent="0.3">
      <c r="A47" s="5"/>
      <c r="B47" s="47" t="s">
        <v>50</v>
      </c>
      <c r="C47" s="47"/>
      <c r="D47" s="47"/>
      <c r="E47" s="47"/>
      <c r="F47" s="5"/>
      <c r="G47" s="5"/>
      <c r="H47" s="5"/>
      <c r="I47" s="5"/>
      <c r="J47" s="5"/>
      <c r="K47" s="5"/>
      <c r="L47" s="42"/>
      <c r="M47" s="42"/>
      <c r="N47" s="5"/>
      <c r="O47" s="5"/>
      <c r="P47" s="5"/>
      <c r="Q47" s="5"/>
      <c r="R47" s="5"/>
      <c r="S47" s="5"/>
      <c r="T47" s="5"/>
    </row>
    <row r="48" spans="1:20" x14ac:dyDescent="0.3">
      <c r="A48" s="5"/>
      <c r="B48" s="46" t="s">
        <v>45</v>
      </c>
      <c r="C48" s="46"/>
      <c r="D48" s="46"/>
      <c r="E48" s="46"/>
      <c r="F48" s="5"/>
      <c r="G48" s="5"/>
      <c r="H48" s="5"/>
      <c r="I48" s="5"/>
      <c r="J48" s="5"/>
      <c r="K48" s="5"/>
      <c r="L48" s="42"/>
      <c r="M48" s="42"/>
      <c r="N48" s="5"/>
      <c r="O48" s="5"/>
      <c r="P48" s="5"/>
      <c r="Q48" s="5"/>
      <c r="R48" s="5"/>
      <c r="S48" s="5"/>
      <c r="T48" s="5"/>
    </row>
    <row r="49" spans="1:20" x14ac:dyDescent="0.3">
      <c r="A49" s="5"/>
      <c r="B49" s="46" t="s">
        <v>46</v>
      </c>
      <c r="C49" s="46"/>
      <c r="D49" s="46"/>
      <c r="E49" s="4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x14ac:dyDescent="0.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</sheetData>
  <mergeCells count="64">
    <mergeCell ref="N46:O46"/>
    <mergeCell ref="I44:K44"/>
    <mergeCell ref="L44:M44"/>
    <mergeCell ref="I45:K45"/>
    <mergeCell ref="L45:M45"/>
    <mergeCell ref="I46:K46"/>
    <mergeCell ref="L46:M46"/>
    <mergeCell ref="I43:K43"/>
    <mergeCell ref="L43:M43"/>
    <mergeCell ref="I42:M42"/>
    <mergeCell ref="C38:D38"/>
    <mergeCell ref="B29:D29"/>
    <mergeCell ref="E29:G29"/>
    <mergeCell ref="H29:N29"/>
    <mergeCell ref="B36:C36"/>
    <mergeCell ref="C37:D37"/>
    <mergeCell ref="C39:D39"/>
    <mergeCell ref="C40:D40"/>
    <mergeCell ref="R29:T29"/>
    <mergeCell ref="P31:T31"/>
    <mergeCell ref="B31:B32"/>
    <mergeCell ref="C31:C32"/>
    <mergeCell ref="D31:D32"/>
    <mergeCell ref="O29:Q29"/>
    <mergeCell ref="E31:E32"/>
    <mergeCell ref="F31:G31"/>
    <mergeCell ref="H31:H32"/>
    <mergeCell ref="I31:K31"/>
    <mergeCell ref="L31:O31"/>
    <mergeCell ref="G9:G10"/>
    <mergeCell ref="H9:J9"/>
    <mergeCell ref="K9:N9"/>
    <mergeCell ref="O9:S9"/>
    <mergeCell ref="C23:D23"/>
    <mergeCell ref="C24:D24"/>
    <mergeCell ref="B27:F27"/>
    <mergeCell ref="B28:D28"/>
    <mergeCell ref="E28:G28"/>
    <mergeCell ref="H28:N28"/>
    <mergeCell ref="A1:S1"/>
    <mergeCell ref="A2:S2"/>
    <mergeCell ref="A3:S3"/>
    <mergeCell ref="B5:F5"/>
    <mergeCell ref="B6:D6"/>
    <mergeCell ref="E6:G6"/>
    <mergeCell ref="H6:N6"/>
    <mergeCell ref="O6:Q6"/>
    <mergeCell ref="R6:S6"/>
    <mergeCell ref="R7:S7"/>
    <mergeCell ref="B48:E48"/>
    <mergeCell ref="B47:E47"/>
    <mergeCell ref="B49:E49"/>
    <mergeCell ref="C21:D21"/>
    <mergeCell ref="B9:B10"/>
    <mergeCell ref="C9:C10"/>
    <mergeCell ref="D9:D10"/>
    <mergeCell ref="E9:F9"/>
    <mergeCell ref="O28:Q28"/>
    <mergeCell ref="R28:T28"/>
    <mergeCell ref="C22:D22"/>
    <mergeCell ref="B7:D7"/>
    <mergeCell ref="E7:G7"/>
    <mergeCell ref="H7:N7"/>
    <mergeCell ref="O7:Q7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aseo y conserjería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Gilma Elena Cárdenas Pombo</dc:creator>
  <cp:lastModifiedBy>LinaMar Pc</cp:lastModifiedBy>
  <cp:lastPrinted>2026-08-21T13:02:08Z</cp:lastPrinted>
  <dcterms:created xsi:type="dcterms:W3CDTF">2026-05-12T15:55:58Z</dcterms:created>
  <dcterms:modified xsi:type="dcterms:W3CDTF">2026-09-24T17:02:25Z</dcterms:modified>
</cp:coreProperties>
</file>