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worksheets/sheet5.xml" ContentType="application/vnd.openxmlformats-officedocument.spreadsheetml.worksheet+xml"/>
  <Override PartName="/xl/comments/comment3.xml" ContentType="application/vnd.openxmlformats-officedocument.spreadsheetml.comments+xml"/>
  <Override PartName="/xl/worksheets/sheet6.xml" ContentType="application/vnd.openxmlformats-officedocument.spreadsheetml.worksheet+xml"/>
  <Override PartName="/xl/comments/comment4.xml" ContentType="application/vnd.openxmlformats-officedocument.spreadsheetml.comments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COTIZACIONES" sheetId="1" state="visible" r:id="rId1"/>
    <sheet xmlns:r="http://schemas.openxmlformats.org/officeDocument/2006/relationships" name="ESTADISTICA" sheetId="2" state="visible" r:id="rId2"/>
    <sheet xmlns:r="http://schemas.openxmlformats.org/officeDocument/2006/relationships" name="COMPARABILIDAD" sheetId="3" state="visible" r:id="rId3"/>
    <sheet xmlns:r="http://schemas.openxmlformats.org/officeDocument/2006/relationships" name="BASE_FINANCIERA" sheetId="4" state="visible" r:id="rId4"/>
    <sheet xmlns:r="http://schemas.openxmlformats.org/officeDocument/2006/relationships" name="INDICADORES" sheetId="5" state="visible" r:id="rId5"/>
    <sheet xmlns:r="http://schemas.openxmlformats.org/officeDocument/2006/relationships" name="SENSIBILIDAD" sheetId="6" state="visible" r:id="rId6"/>
    <sheet xmlns:r="http://schemas.openxmlformats.org/officeDocument/2006/relationships" name="FUENTES" sheetId="7" state="visible" r:id="rId7"/>
  </sheets>
  <definedNames>
    <definedName name="_xlnm.Print_Area" localSheetId="0">'COTIZACIONES'!$A$1:$C$20</definedName>
    <definedName name="_xlnm.Print_Titles" localSheetId="1">'ESTADISTICA'!$1:$5</definedName>
    <definedName name="_xlnm.Print_Area" localSheetId="1">'ESTADISTICA'!$A$1:$C$19</definedName>
    <definedName name="_xlnm.Print_Titles" localSheetId="2">'COMPARABILIDAD'!$1:$5</definedName>
    <definedName name="_xlnm.Print_Area" localSheetId="2">'COMPARABILIDAD'!$A$1:$E$18</definedName>
    <definedName name="_xlnm.Print_Titles" localSheetId="3">'BASE_FINANCIERA'!$1:$5</definedName>
    <definedName name="_xlnm.Print_Area" localSheetId="3">'BASE_FINANCIERA'!$A$1:$J$17</definedName>
    <definedName name="_xlnm.Print_Titles" localSheetId="4">'INDICADORES'!$1:$5</definedName>
    <definedName name="_xlnm.Print_Area" localSheetId="4">'INDICADORES'!$A$1:$F$27</definedName>
    <definedName name="_xlnm.Print_Titles" localSheetId="5">'SENSIBILIDAD'!$1:$5</definedName>
    <definedName name="_xlnm.Print_Area" localSheetId="5">'SENSIBILIDAD'!$A$1:$C$22</definedName>
    <definedName name="_xlnm.Print_Titles" localSheetId="6">'FUENTES'!$1:$5</definedName>
    <definedName name="_xlnm.Print_Area" localSheetId="6">'FUENTES'!$A$1:$B$18</definedName>
  </definedNames>
  <calcPr calcId="191029" fullCalcOnLoad="1"/>
</workbook>
</file>

<file path=xl/styles.xml><?xml version="1.0" encoding="utf-8"?>
<styleSheet xmlns="http://schemas.openxmlformats.org/spreadsheetml/2006/main">
  <numFmts count="3">
    <numFmt numFmtId="164" formatCode="#,##0;[Red](#,##0);&quot;-&quot;"/>
    <numFmt numFmtId="165" formatCode="#,##0.00;[Red](#,##0.00);&quot;-&quot;"/>
    <numFmt numFmtId="166" formatCode="0.00%;[Red](0.00%);&quot;-&quot;"/>
  </numFmts>
  <fonts count="13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theme="1"/>
      <sz val="10"/>
      <scheme val="minor"/>
    </font>
    <font>
      <name val="Calibri"/>
      <family val="2"/>
      <color theme="1"/>
      <sz val="10"/>
      <scheme val="minor"/>
    </font>
    <font>
      <name val="Tahoma"/>
      <family val="2"/>
      <color indexed="81"/>
      <sz val="9"/>
    </font>
    <font>
      <name val="Tahoma"/>
      <family val="2"/>
      <b val="1"/>
      <color indexed="81"/>
      <sz val="9"/>
    </font>
    <font>
      <name val="Arial Narrow"/>
      <color rgb="00000000"/>
      <sz val="11"/>
    </font>
    <font>
      <name val="Arial Narrow"/>
      <color rgb="00008000"/>
      <sz val="11"/>
    </font>
    <font>
      <name val="Arial Narrow"/>
      <color rgb="00C65911"/>
      <sz val="11"/>
    </font>
    <font>
      <name val="Arial Narrow"/>
      <b val="1"/>
      <color rgb="00595959"/>
      <sz val="11"/>
    </font>
    <font>
      <name val="Arial Narrow"/>
      <color rgb="00595959"/>
      <sz val="11"/>
    </font>
    <font>
      <name val="Arial Narrow"/>
      <color rgb="000000FF"/>
      <sz val="11"/>
    </font>
    <font>
      <name val="Arial Narrow"/>
      <b val="1"/>
      <color rgb="00C65911"/>
      <sz val="11"/>
    </font>
  </fonts>
  <fills count="6">
    <fill>
      <patternFill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00FFFF00"/>
      </patternFill>
    </fill>
    <fill>
      <patternFill patternType="solid">
        <fgColor rgb="00FFF2CC"/>
      </patternFill>
    </fill>
    <fill>
      <patternFill patternType="solid">
        <fgColor rgb="00D9D9D9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pivotButton="0" quotePrefix="0" xfId="0"/>
    <xf numFmtId="0" fontId="3" fillId="0" borderId="0" applyAlignment="1" pivotButton="0" quotePrefix="0" xfId="0">
      <alignment horizontal="justify" vertical="center" wrapText="1"/>
    </xf>
    <xf numFmtId="0" fontId="3" fillId="0" borderId="0" applyAlignment="1" pivotButton="0" quotePrefix="0" xfId="0">
      <alignment horizontal="center" vertical="center"/>
    </xf>
    <xf numFmtId="0" fontId="3" fillId="0" borderId="1" applyAlignment="1" pivotButton="0" quotePrefix="0" xfId="0">
      <alignment horizontal="justify" vertical="center" wrapText="1"/>
    </xf>
    <xf numFmtId="0" fontId="3" fillId="0" borderId="0" applyAlignment="1" pivotButton="0" quotePrefix="0" xfId="0">
      <alignment vertical="center"/>
    </xf>
    <xf numFmtId="0" fontId="3" fillId="0" borderId="0" applyAlignment="1" pivotButton="0" quotePrefix="0" xfId="0">
      <alignment horizontal="center" vertical="center" wrapText="1"/>
    </xf>
    <xf numFmtId="3" fontId="3" fillId="0" borderId="2" applyAlignment="1" pivotButton="0" quotePrefix="0" xfId="0">
      <alignment horizontal="right" vertical="center" wrapText="1"/>
    </xf>
    <xf numFmtId="0" fontId="3" fillId="0" borderId="4" applyAlignment="1" pivotButton="0" quotePrefix="0" xfId="0">
      <alignment horizontal="justify" vertical="center" wrapText="1"/>
    </xf>
    <xf numFmtId="0" fontId="2" fillId="0" borderId="6" applyAlignment="1" pivotButton="0" quotePrefix="0" xfId="0">
      <alignment horizontal="center" vertical="center" wrapText="1"/>
    </xf>
    <xf numFmtId="0" fontId="2" fillId="0" borderId="7" applyAlignment="1" pivotButton="0" quotePrefix="0" xfId="0">
      <alignment horizontal="center" vertical="center" wrapText="1"/>
    </xf>
    <xf numFmtId="0" fontId="2" fillId="0" borderId="3" applyAlignment="1" pivotButton="0" quotePrefix="0" xfId="0">
      <alignment horizontal="center" vertical="center" wrapText="1"/>
    </xf>
    <xf numFmtId="3" fontId="3" fillId="0" borderId="5" applyAlignment="1" pivotButton="0" quotePrefix="0" xfId="0">
      <alignment horizontal="right" vertical="center" wrapText="1"/>
    </xf>
    <xf numFmtId="0" fontId="3" fillId="0" borderId="8" applyAlignment="1" pivotButton="0" quotePrefix="0" xfId="0">
      <alignment horizontal="justify" vertical="center" wrapText="1"/>
    </xf>
    <xf numFmtId="3" fontId="3" fillId="0" borderId="11" applyAlignment="1" pivotButton="0" quotePrefix="0" xfId="0">
      <alignment horizontal="right" vertical="center" wrapText="1"/>
    </xf>
    <xf numFmtId="0" fontId="1" fillId="0" borderId="0" applyAlignment="1" pivotButton="0" quotePrefix="0" xfId="0">
      <alignment horizontal="center" vertical="center" wrapText="1"/>
    </xf>
    <xf numFmtId="0" fontId="2" fillId="2" borderId="0" applyAlignment="1" pivotButton="0" quotePrefix="0" xfId="0">
      <alignment horizontal="center" vertical="center" wrapText="1"/>
    </xf>
    <xf numFmtId="3" fontId="3" fillId="0" borderId="9" applyAlignment="1" pivotButton="0" quotePrefix="0" xfId="0">
      <alignment horizontal="center" vertical="center" wrapText="1"/>
    </xf>
    <xf numFmtId="3" fontId="3" fillId="0" borderId="10" applyAlignment="1" pivotButton="0" quotePrefix="0" xfId="0">
      <alignment horizontal="center" vertical="center" wrapText="1"/>
    </xf>
    <xf numFmtId="3" fontId="3" fillId="0" borderId="12" applyAlignment="1" pivotButton="0" quotePrefix="0" xfId="0">
      <alignment horizontal="center" vertical="center" wrapText="1"/>
    </xf>
    <xf numFmtId="164" fontId="3" fillId="0" borderId="2" applyAlignment="1" pivotButton="0" quotePrefix="0" xfId="0">
      <alignment horizontal="right" vertical="center" wrapText="1"/>
    </xf>
    <xf numFmtId="164" fontId="3" fillId="0" borderId="9" applyAlignment="1" pivotButton="0" quotePrefix="0" xfId="0">
      <alignment horizontal="center" vertical="center" wrapText="1"/>
    </xf>
    <xf numFmtId="164" fontId="3" fillId="0" borderId="5" applyAlignment="1" pivotButton="0" quotePrefix="0" xfId="0">
      <alignment horizontal="right" vertical="center" wrapText="1"/>
    </xf>
    <xf numFmtId="0" fontId="0" fillId="0" borderId="14" pivotButton="0" quotePrefix="0" xfId="0"/>
    <xf numFmtId="164" fontId="3" fillId="0" borderId="11" applyAlignment="1" pivotButton="0" quotePrefix="0" xfId="0">
      <alignment horizontal="right" vertical="center" wrapText="1"/>
    </xf>
    <xf numFmtId="0" fontId="0" fillId="0" borderId="15" pivotButton="0" quotePrefix="0" xfId="0"/>
    <xf numFmtId="0" fontId="2" fillId="3" borderId="0" applyAlignment="1" pivotButton="0" quotePrefix="0" xfId="0">
      <alignment vertical="center" wrapText="1"/>
    </xf>
    <xf numFmtId="0" fontId="0" fillId="3" borderId="0" pivotButton="0" quotePrefix="0" xfId="0"/>
    <xf numFmtId="164" fontId="6" fillId="3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164" fontId="7" fillId="0" borderId="0" applyAlignment="1" pivotButton="0" quotePrefix="0" xfId="0">
      <alignment vertical="center" wrapText="1"/>
    </xf>
    <xf numFmtId="0" fontId="2" fillId="4" borderId="0" applyAlignment="1" pivotButton="0" quotePrefix="0" xfId="0">
      <alignment vertical="center" wrapText="1"/>
    </xf>
    <xf numFmtId="0" fontId="0" fillId="4" borderId="0" pivotButton="0" quotePrefix="0" xfId="0"/>
    <xf numFmtId="164" fontId="6" fillId="4" borderId="0" applyAlignment="1" pivotButton="0" quotePrefix="0" xfId="0">
      <alignment vertical="center" wrapText="1"/>
    </xf>
    <xf numFmtId="165" fontId="6" fillId="0" borderId="0" applyAlignment="1" pivotButton="0" quotePrefix="0" xfId="0">
      <alignment vertical="center" wrapText="1"/>
    </xf>
    <xf numFmtId="0" fontId="8" fillId="0" borderId="0" applyAlignment="1" pivotButton="0" quotePrefix="0" xfId="0">
      <alignment vertical="center" wrapText="1"/>
    </xf>
    <xf numFmtId="0" fontId="9" fillId="3" borderId="0" applyAlignment="1" pivotButton="0" quotePrefix="0" xfId="0">
      <alignment horizontal="center" vertical="center" wrapText="1"/>
    </xf>
    <xf numFmtId="0" fontId="10" fillId="0" borderId="0" applyAlignment="1" pivotButton="0" quotePrefix="0" xfId="0">
      <alignment vertical="center" wrapText="1"/>
    </xf>
    <xf numFmtId="0" fontId="9" fillId="5" borderId="0" applyAlignment="1" pivotButton="0" quotePrefix="0" xfId="0">
      <alignment horizontal="center" vertical="center" wrapText="1"/>
    </xf>
    <xf numFmtId="164" fontId="6" fillId="0" borderId="0" applyAlignment="1" pivotButton="0" quotePrefix="0" xfId="0">
      <alignment vertical="center" wrapText="1"/>
    </xf>
    <xf numFmtId="166" fontId="6" fillId="0" borderId="0" applyAlignment="1" pivotButton="0" quotePrefix="0" xfId="0">
      <alignment vertical="center" wrapText="1"/>
    </xf>
    <xf numFmtId="165" fontId="7" fillId="0" borderId="0" applyAlignment="1" pivotButton="0" quotePrefix="0" xfId="0">
      <alignment vertical="center" wrapText="1"/>
    </xf>
    <xf numFmtId="0" fontId="11" fillId="4" borderId="0" applyAlignment="1" pivotButton="0" quotePrefix="0" xfId="0">
      <alignment vertical="center" wrapText="1"/>
    </xf>
    <xf numFmtId="165" fontId="11" fillId="4" borderId="0" applyAlignment="1" pivotButton="0" quotePrefix="0" xfId="0">
      <alignment vertical="center" wrapText="1"/>
    </xf>
    <xf numFmtId="0" fontId="7" fillId="0" borderId="0" applyAlignment="1" pivotButton="0" quotePrefix="0" xfId="0">
      <alignment vertical="center" wrapText="1"/>
    </xf>
    <xf numFmtId="2" fontId="6" fillId="0" borderId="0" applyAlignment="1" pivotButton="0" quotePrefix="0" xfId="0">
      <alignment vertical="center" wrapText="1"/>
    </xf>
    <xf numFmtId="0" fontId="9" fillId="0" borderId="0" applyAlignment="1" pivotButton="0" quotePrefix="0" xfId="0">
      <alignment vertical="center" wrapText="1"/>
    </xf>
    <xf numFmtId="0" fontId="12" fillId="0" borderId="0" applyAlignment="1" pivotButton="0" quotePrefix="0" xfId="0">
      <alignment vertical="center" wrapText="1"/>
    </xf>
    <xf numFmtId="2" fontId="11" fillId="0" borderId="0" applyAlignment="1" pivotButton="0" quotePrefix="0" xfId="0">
      <alignment vertical="center" wrapText="1"/>
    </xf>
    <xf numFmtId="166" fontId="11" fillId="0" borderId="0" applyAlignment="1" pivotButton="0" quotePrefix="0" xfId="0">
      <alignment vertical="center" wrapText="1"/>
    </xf>
  </cellXfs>
  <cellStyles count="1">
    <cellStyle name="Normal" xfId="0" builtinId="0"/>
  </cellStyles>
  <tableStyles count="0" defaultTableStyle="TableStyleMedium2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comments/comment1.xml><?xml version="1.0" encoding="utf-8"?>
<comments xmlns="http://schemas.openxmlformats.org/spreadsheetml/2006/main">
  <authors>
    <author>Fuente</author>
    <author>Metodologia</author>
    <author>Fuente / supuesto</author>
  </authors>
  <commentList>
    <comment ref="B6" authorId="0" shapeId="0">
      <text>
        <t>TALENTO - Cotización operarios 2026 (2).pdf. 31/08/2026. Total $92.180.000.</t>
      </text>
    </comment>
    <comment ref="C6" authorId="1" shapeId="0">
      <text>
        <t>Media exacta de los tres totales declarados. Se muestra redondeada; la adopción oficial se calcula en C10. No certifica homogeneidad de componentes.</t>
      </text>
    </comment>
    <comment ref="B7" authorId="0" shapeId="0">
      <text>
        <t>Cotización INEM de COINTEGRAL OC 11 meses.pdf. 01/09/2026. Total $102.872.154.</t>
      </text>
    </comment>
    <comment ref="B8" authorId="0" shapeId="0">
      <text>
        <t>COOPNASA - Cotización operarios 2026-2027 (1).pdf. 02/09/2026. Total $96.484.182.</t>
      </text>
    </comment>
    <comment ref="C11" authorId="2" shapeId="0">
      <text>
        <t>CDP 38 GRANJA 2026.pdf. 07/09/2026. Valor $97.178.779.</t>
      </text>
    </comment>
    <comment ref="C14" authorId="2" shapeId="0">
      <text>
        <t>P1, P2, P3: once meses.</t>
      </text>
    </comment>
    <comment ref="C15" authorId="2" shapeId="0">
      <text>
        <t>P1, P2, P3: dos auxiliares.</t>
      </text>
    </comment>
  </commentList>
</comments>
</file>

<file path=xl/comments/comment2.xml><?xml version="1.0" encoding="utf-8"?>
<comments xmlns="http://schemas.openxmlformats.org/spreadsheetml/2006/main">
  <authors>
    <author>Entrada futura</author>
  </authors>
  <commentList>
    <comment ref="A6" authorId="0" shapeId="0">
      <text>
        <t>Campo vacío: ingresar información verificable de la misma entidad, período y unidad. No es un dato investigado ni inventado.</t>
      </text>
    </comment>
    <comment ref="B6" authorId="0" shapeId="0">
      <text>
        <t>Campo vacío: ingresar información verificable de la misma entidad, período y unidad. No es un dato investigado ni inventado.</t>
      </text>
    </comment>
    <comment ref="C6" authorId="0" shapeId="0">
      <text>
        <t>Campo vacío: ingresar información verificable de la misma entidad, período y unidad. No es un dato investigado ni inventado.</t>
      </text>
    </comment>
    <comment ref="D6" authorId="0" shapeId="0">
      <text>
        <t>Campo vacío: ingresar información verificable de la misma entidad, período y unidad. No es un dato investigado ni inventado.</t>
      </text>
    </comment>
    <comment ref="E6" authorId="0" shapeId="0">
      <text>
        <t>Campo vacío: ingresar información verificable de la misma entidad, período y unidad. No es un dato investigado ni inventado.</t>
      </text>
    </comment>
    <comment ref="F6" authorId="0" shapeId="0">
      <text>
        <t>Campo vacío: ingresar información verificable de la misma entidad, período y unidad. No es un dato investigado ni inventado.</t>
      </text>
    </comment>
    <comment ref="G6" authorId="0" shapeId="0">
      <text>
        <t>Campo vacío: ingresar información verificable de la misma entidad, período y unidad. No es un dato investigado ni inventado.</t>
      </text>
    </comment>
    <comment ref="H6" authorId="0" shapeId="0">
      <text>
        <t>Campo vacío: ingresar información verificable de la misma entidad, período y unidad. No es un dato investigado ni inventado.</t>
      </text>
    </comment>
    <comment ref="I6" authorId="0" shapeId="0">
      <text>
        <t>Campo vacío: ingresar información verificable de la misma entidad, período y unidad. No es un dato investigado ni inventado.</t>
      </text>
    </comment>
    <comment ref="J6" authorId="0" shapeId="0">
      <text>
        <t>Campo vacío: ingresar información verificable de la misma entidad, período y unidad. No es un dato investigado ni inventado.</t>
      </text>
    </comment>
    <comment ref="A7" authorId="0" shapeId="0">
      <text>
        <t>Campo vacío: ingresar información verificable de la misma entidad, período y unidad. No es un dato investigado ni inventado.</t>
      </text>
    </comment>
    <comment ref="B7" authorId="0" shapeId="0">
      <text>
        <t>Campo vacío: ingresar información verificable de la misma entidad, período y unidad. No es un dato investigado ni inventado.</t>
      </text>
    </comment>
    <comment ref="C7" authorId="0" shapeId="0">
      <text>
        <t>Campo vacío: ingresar información verificable de la misma entidad, período y unidad. No es un dato investigado ni inventado.</t>
      </text>
    </comment>
    <comment ref="D7" authorId="0" shapeId="0">
      <text>
        <t>Campo vacío: ingresar información verificable de la misma entidad, período y unidad. No es un dato investigado ni inventado.</t>
      </text>
    </comment>
    <comment ref="E7" authorId="0" shapeId="0">
      <text>
        <t>Campo vacío: ingresar información verificable de la misma entidad, período y unidad. No es un dato investigado ni inventado.</t>
      </text>
    </comment>
    <comment ref="F7" authorId="0" shapeId="0">
      <text>
        <t>Campo vacío: ingresar información verificable de la misma entidad, período y unidad. No es un dato investigado ni inventado.</t>
      </text>
    </comment>
    <comment ref="G7" authorId="0" shapeId="0">
      <text>
        <t>Campo vacío: ingresar información verificable de la misma entidad, período y unidad. No es un dato investigado ni inventado.</t>
      </text>
    </comment>
    <comment ref="H7" authorId="0" shapeId="0">
      <text>
        <t>Campo vacío: ingresar información verificable de la misma entidad, período y unidad. No es un dato investigado ni inventado.</t>
      </text>
    </comment>
    <comment ref="I7" authorId="0" shapeId="0">
      <text>
        <t>Campo vacío: ingresar información verificable de la misma entidad, período y unidad. No es un dato investigado ni inventado.</t>
      </text>
    </comment>
    <comment ref="J7" authorId="0" shapeId="0">
      <text>
        <t>Campo vacío: ingresar información verificable de la misma entidad, período y unidad. No es un dato investigado ni inventado.</t>
      </text>
    </comment>
    <comment ref="A8" authorId="0" shapeId="0">
      <text>
        <t>Campo vacío: ingresar información verificable de la misma entidad, período y unidad. No es un dato investigado ni inventado.</t>
      </text>
    </comment>
    <comment ref="B8" authorId="0" shapeId="0">
      <text>
        <t>Campo vacío: ingresar información verificable de la misma entidad, período y unidad. No es un dato investigado ni inventado.</t>
      </text>
    </comment>
    <comment ref="C8" authorId="0" shapeId="0">
      <text>
        <t>Campo vacío: ingresar información verificable de la misma entidad, período y unidad. No es un dato investigado ni inventado.</t>
      </text>
    </comment>
    <comment ref="D8" authorId="0" shapeId="0">
      <text>
        <t>Campo vacío: ingresar información verificable de la misma entidad, período y unidad. No es un dato investigado ni inventado.</t>
      </text>
    </comment>
    <comment ref="E8" authorId="0" shapeId="0">
      <text>
        <t>Campo vacío: ingresar información verificable de la misma entidad, período y unidad. No es un dato investigado ni inventado.</t>
      </text>
    </comment>
    <comment ref="F8" authorId="0" shapeId="0">
      <text>
        <t>Campo vacío: ingresar información verificable de la misma entidad, período y unidad. No es un dato investigado ni inventado.</t>
      </text>
    </comment>
    <comment ref="G8" authorId="0" shapeId="0">
      <text>
        <t>Campo vacío: ingresar información verificable de la misma entidad, período y unidad. No es un dato investigado ni inventado.</t>
      </text>
    </comment>
    <comment ref="H8" authorId="0" shapeId="0">
      <text>
        <t>Campo vacío: ingresar información verificable de la misma entidad, período y unidad. No es un dato investigado ni inventado.</t>
      </text>
    </comment>
    <comment ref="I8" authorId="0" shapeId="0">
      <text>
        <t>Campo vacío: ingresar información verificable de la misma entidad, período y unidad. No es un dato investigado ni inventado.</t>
      </text>
    </comment>
    <comment ref="J8" authorId="0" shapeId="0">
      <text>
        <t>Campo vacío: ingresar información verificable de la misma entidad, período y unidad. No es un dato investigado ni inventado.</t>
      </text>
    </comment>
    <comment ref="A9" authorId="0" shapeId="0">
      <text>
        <t>Campo vacío: ingresar información verificable de la misma entidad, período y unidad. No es un dato investigado ni inventado.</t>
      </text>
    </comment>
    <comment ref="B9" authorId="0" shapeId="0">
      <text>
        <t>Campo vacío: ingresar información verificable de la misma entidad, período y unidad. No es un dato investigado ni inventado.</t>
      </text>
    </comment>
    <comment ref="C9" authorId="0" shapeId="0">
      <text>
        <t>Campo vacío: ingresar información verificable de la misma entidad, período y unidad. No es un dato investigado ni inventado.</t>
      </text>
    </comment>
    <comment ref="D9" authorId="0" shapeId="0">
      <text>
        <t>Campo vacío: ingresar información verificable de la misma entidad, período y unidad. No es un dato investigado ni inventado.</t>
      </text>
    </comment>
    <comment ref="E9" authorId="0" shapeId="0">
      <text>
        <t>Campo vacío: ingresar información verificable de la misma entidad, período y unidad. No es un dato investigado ni inventado.</t>
      </text>
    </comment>
    <comment ref="F9" authorId="0" shapeId="0">
      <text>
        <t>Campo vacío: ingresar información verificable de la misma entidad, período y unidad. No es un dato investigado ni inventado.</t>
      </text>
    </comment>
    <comment ref="G9" authorId="0" shapeId="0">
      <text>
        <t>Campo vacío: ingresar información verificable de la misma entidad, período y unidad. No es un dato investigado ni inventado.</t>
      </text>
    </comment>
    <comment ref="H9" authorId="0" shapeId="0">
      <text>
        <t>Campo vacío: ingresar información verificable de la misma entidad, período y unidad. No es un dato investigado ni inventado.</t>
      </text>
    </comment>
    <comment ref="I9" authorId="0" shapeId="0">
      <text>
        <t>Campo vacío: ingresar información verificable de la misma entidad, período y unidad. No es un dato investigado ni inventado.</t>
      </text>
    </comment>
    <comment ref="J9" authorId="0" shapeId="0">
      <text>
        <t>Campo vacío: ingresar información verificable de la misma entidad, período y unidad. No es un dato investigado ni inventado.</t>
      </text>
    </comment>
    <comment ref="A10" authorId="0" shapeId="0">
      <text>
        <t>Campo vacío: ingresar información verificable de la misma entidad, período y unidad. No es un dato investigado ni inventado.</t>
      </text>
    </comment>
    <comment ref="B10" authorId="0" shapeId="0">
      <text>
        <t>Campo vacío: ingresar información verificable de la misma entidad, período y unidad. No es un dato investigado ni inventado.</t>
      </text>
    </comment>
    <comment ref="C10" authorId="0" shapeId="0">
      <text>
        <t>Campo vacío: ingresar información verificable de la misma entidad, período y unidad. No es un dato investigado ni inventado.</t>
      </text>
    </comment>
    <comment ref="D10" authorId="0" shapeId="0">
      <text>
        <t>Campo vacío: ingresar información verificable de la misma entidad, período y unidad. No es un dato investigado ni inventado.</t>
      </text>
    </comment>
    <comment ref="E10" authorId="0" shapeId="0">
      <text>
        <t>Campo vacío: ingresar información verificable de la misma entidad, período y unidad. No es un dato investigado ni inventado.</t>
      </text>
    </comment>
    <comment ref="F10" authorId="0" shapeId="0">
      <text>
        <t>Campo vacío: ingresar información verificable de la misma entidad, período y unidad. No es un dato investigado ni inventado.</t>
      </text>
    </comment>
    <comment ref="G10" authorId="0" shapeId="0">
      <text>
        <t>Campo vacío: ingresar información verificable de la misma entidad, período y unidad. No es un dato investigado ni inventado.</t>
      </text>
    </comment>
    <comment ref="H10" authorId="0" shapeId="0">
      <text>
        <t>Campo vacío: ingresar información verificable de la misma entidad, período y unidad. No es un dato investigado ni inventado.</t>
      </text>
    </comment>
    <comment ref="I10" authorId="0" shapeId="0">
      <text>
        <t>Campo vacío: ingresar información verificable de la misma entidad, período y unidad. No es un dato investigado ni inventado.</t>
      </text>
    </comment>
    <comment ref="J10" authorId="0" shapeId="0">
      <text>
        <t>Campo vacío: ingresar información verificable de la misma entidad, período y unidad. No es un dato investigado ni inventado.</t>
      </text>
    </comment>
    <comment ref="A11" authorId="0" shapeId="0">
      <text>
        <t>Campo vacío: ingresar información verificable de la misma entidad, período y unidad. No es un dato investigado ni inventado.</t>
      </text>
    </comment>
    <comment ref="B11" authorId="0" shapeId="0">
      <text>
        <t>Campo vacío: ingresar información verificable de la misma entidad, período y unidad. No es un dato investigado ni inventado.</t>
      </text>
    </comment>
    <comment ref="C11" authorId="0" shapeId="0">
      <text>
        <t>Campo vacío: ingresar información verificable de la misma entidad, período y unidad. No es un dato investigado ni inventado.</t>
      </text>
    </comment>
    <comment ref="D11" authorId="0" shapeId="0">
      <text>
        <t>Campo vacío: ingresar información verificable de la misma entidad, período y unidad. No es un dato investigado ni inventado.</t>
      </text>
    </comment>
    <comment ref="E11" authorId="0" shapeId="0">
      <text>
        <t>Campo vacío: ingresar información verificable de la misma entidad, período y unidad. No es un dato investigado ni inventado.</t>
      </text>
    </comment>
    <comment ref="F11" authorId="0" shapeId="0">
      <text>
        <t>Campo vacío: ingresar información verificable de la misma entidad, período y unidad. No es un dato investigado ni inventado.</t>
      </text>
    </comment>
    <comment ref="G11" authorId="0" shapeId="0">
      <text>
        <t>Campo vacío: ingresar información verificable de la misma entidad, período y unidad. No es un dato investigado ni inventado.</t>
      </text>
    </comment>
    <comment ref="H11" authorId="0" shapeId="0">
      <text>
        <t>Campo vacío: ingresar información verificable de la misma entidad, período y unidad. No es un dato investigado ni inventado.</t>
      </text>
    </comment>
    <comment ref="I11" authorId="0" shapeId="0">
      <text>
        <t>Campo vacío: ingresar información verificable de la misma entidad, período y unidad. No es un dato investigado ni inventado.</t>
      </text>
    </comment>
    <comment ref="J11" authorId="0" shapeId="0">
      <text>
        <t>Campo vacío: ingresar información verificable de la misma entidad, período y unidad. No es un dato investigado ni inventado.</t>
      </text>
    </comment>
    <comment ref="A12" authorId="0" shapeId="0">
      <text>
        <t>Campo vacío: ingresar información verificable de la misma entidad, período y unidad. No es un dato investigado ni inventado.</t>
      </text>
    </comment>
    <comment ref="B12" authorId="0" shapeId="0">
      <text>
        <t>Campo vacío: ingresar información verificable de la misma entidad, período y unidad. No es un dato investigado ni inventado.</t>
      </text>
    </comment>
    <comment ref="C12" authorId="0" shapeId="0">
      <text>
        <t>Campo vacío: ingresar información verificable de la misma entidad, período y unidad. No es un dato investigado ni inventado.</t>
      </text>
    </comment>
    <comment ref="D12" authorId="0" shapeId="0">
      <text>
        <t>Campo vacío: ingresar información verificable de la misma entidad, período y unidad. No es un dato investigado ni inventado.</t>
      </text>
    </comment>
    <comment ref="E12" authorId="0" shapeId="0">
      <text>
        <t>Campo vacío: ingresar información verificable de la misma entidad, período y unidad. No es un dato investigado ni inventado.</t>
      </text>
    </comment>
    <comment ref="F12" authorId="0" shapeId="0">
      <text>
        <t>Campo vacío: ingresar información verificable de la misma entidad, período y unidad. No es un dato investigado ni inventado.</t>
      </text>
    </comment>
    <comment ref="G12" authorId="0" shapeId="0">
      <text>
        <t>Campo vacío: ingresar información verificable de la misma entidad, período y unidad. No es un dato investigado ni inventado.</t>
      </text>
    </comment>
    <comment ref="H12" authorId="0" shapeId="0">
      <text>
        <t>Campo vacío: ingresar información verificable de la misma entidad, período y unidad. No es un dato investigado ni inventado.</t>
      </text>
    </comment>
    <comment ref="I12" authorId="0" shapeId="0">
      <text>
        <t>Campo vacío: ingresar información verificable de la misma entidad, período y unidad. No es un dato investigado ni inventado.</t>
      </text>
    </comment>
    <comment ref="J12" authorId="0" shapeId="0">
      <text>
        <t>Campo vacío: ingresar información verificable de la misma entidad, período y unidad. No es un dato investigado ni inventado.</t>
      </text>
    </comment>
    <comment ref="A13" authorId="0" shapeId="0">
      <text>
        <t>Campo vacío: ingresar información verificable de la misma entidad, período y unidad. No es un dato investigado ni inventado.</t>
      </text>
    </comment>
    <comment ref="B13" authorId="0" shapeId="0">
      <text>
        <t>Campo vacío: ingresar información verificable de la misma entidad, período y unidad. No es un dato investigado ni inventado.</t>
      </text>
    </comment>
    <comment ref="C13" authorId="0" shapeId="0">
      <text>
        <t>Campo vacío: ingresar información verificable de la misma entidad, período y unidad. No es un dato investigado ni inventado.</t>
      </text>
    </comment>
    <comment ref="D13" authorId="0" shapeId="0">
      <text>
        <t>Campo vacío: ingresar información verificable de la misma entidad, período y unidad. No es un dato investigado ni inventado.</t>
      </text>
    </comment>
    <comment ref="E13" authorId="0" shapeId="0">
      <text>
        <t>Campo vacío: ingresar información verificable de la misma entidad, período y unidad. No es un dato investigado ni inventado.</t>
      </text>
    </comment>
    <comment ref="F13" authorId="0" shapeId="0">
      <text>
        <t>Campo vacío: ingresar información verificable de la misma entidad, período y unidad. No es un dato investigado ni inventado.</t>
      </text>
    </comment>
    <comment ref="G13" authorId="0" shapeId="0">
      <text>
        <t>Campo vacío: ingresar información verificable de la misma entidad, período y unidad. No es un dato investigado ni inventado.</t>
      </text>
    </comment>
    <comment ref="H13" authorId="0" shapeId="0">
      <text>
        <t>Campo vacío: ingresar información verificable de la misma entidad, período y unidad. No es un dato investigado ni inventado.</t>
      </text>
    </comment>
    <comment ref="I13" authorId="0" shapeId="0">
      <text>
        <t>Campo vacío: ingresar información verificable de la misma entidad, período y unidad. No es un dato investigado ni inventado.</t>
      </text>
    </comment>
    <comment ref="J13" authorId="0" shapeId="0">
      <text>
        <t>Campo vacío: ingresar información verificable de la misma entidad, período y unidad. No es un dato investigado ni inventado.</t>
      </text>
    </comment>
    <comment ref="A14" authorId="0" shapeId="0">
      <text>
        <t>Campo vacío: ingresar información verificable de la misma entidad, período y unidad. No es un dato investigado ni inventado.</t>
      </text>
    </comment>
    <comment ref="B14" authorId="0" shapeId="0">
      <text>
        <t>Campo vacío: ingresar información verificable de la misma entidad, período y unidad. No es un dato investigado ni inventado.</t>
      </text>
    </comment>
    <comment ref="C14" authorId="0" shapeId="0">
      <text>
        <t>Campo vacío: ingresar información verificable de la misma entidad, período y unidad. No es un dato investigado ni inventado.</t>
      </text>
    </comment>
    <comment ref="D14" authorId="0" shapeId="0">
      <text>
        <t>Campo vacío: ingresar información verificable de la misma entidad, período y unidad. No es un dato investigado ni inventado.</t>
      </text>
    </comment>
    <comment ref="E14" authorId="0" shapeId="0">
      <text>
        <t>Campo vacío: ingresar información verificable de la misma entidad, período y unidad. No es un dato investigado ni inventado.</t>
      </text>
    </comment>
    <comment ref="F14" authorId="0" shapeId="0">
      <text>
        <t>Campo vacío: ingresar información verificable de la misma entidad, período y unidad. No es un dato investigado ni inventado.</t>
      </text>
    </comment>
    <comment ref="G14" authorId="0" shapeId="0">
      <text>
        <t>Campo vacío: ingresar información verificable de la misma entidad, período y unidad. No es un dato investigado ni inventado.</t>
      </text>
    </comment>
    <comment ref="H14" authorId="0" shapeId="0">
      <text>
        <t>Campo vacío: ingresar información verificable de la misma entidad, período y unidad. No es un dato investigado ni inventado.</t>
      </text>
    </comment>
    <comment ref="I14" authorId="0" shapeId="0">
      <text>
        <t>Campo vacío: ingresar información verificable de la misma entidad, período y unidad. No es un dato investigado ni inventado.</t>
      </text>
    </comment>
    <comment ref="J14" authorId="0" shapeId="0">
      <text>
        <t>Campo vacío: ingresar información verificable de la misma entidad, período y unidad. No es un dato investigado ni inventado.</t>
      </text>
    </comment>
    <comment ref="A15" authorId="0" shapeId="0">
      <text>
        <t>Campo vacío: ingresar información verificable de la misma entidad, período y unidad. No es un dato investigado ni inventado.</t>
      </text>
    </comment>
    <comment ref="B15" authorId="0" shapeId="0">
      <text>
        <t>Campo vacío: ingresar información verificable de la misma entidad, período y unidad. No es un dato investigado ni inventado.</t>
      </text>
    </comment>
    <comment ref="C15" authorId="0" shapeId="0">
      <text>
        <t>Campo vacío: ingresar información verificable de la misma entidad, período y unidad. No es un dato investigado ni inventado.</t>
      </text>
    </comment>
    <comment ref="D15" authorId="0" shapeId="0">
      <text>
        <t>Campo vacío: ingresar información verificable de la misma entidad, período y unidad. No es un dato investigado ni inventado.</t>
      </text>
    </comment>
    <comment ref="E15" authorId="0" shapeId="0">
      <text>
        <t>Campo vacío: ingresar información verificable de la misma entidad, período y unidad. No es un dato investigado ni inventado.</t>
      </text>
    </comment>
    <comment ref="F15" authorId="0" shapeId="0">
      <text>
        <t>Campo vacío: ingresar información verificable de la misma entidad, período y unidad. No es un dato investigado ni inventado.</t>
      </text>
    </comment>
    <comment ref="G15" authorId="0" shapeId="0">
      <text>
        <t>Campo vacío: ingresar información verificable de la misma entidad, período y unidad. No es un dato investigado ni inventado.</t>
      </text>
    </comment>
    <comment ref="H15" authorId="0" shapeId="0">
      <text>
        <t>Campo vacío: ingresar información verificable de la misma entidad, período y unidad. No es un dato investigado ni inventado.</t>
      </text>
    </comment>
    <comment ref="I15" authorId="0" shapeId="0">
      <text>
        <t>Campo vacío: ingresar información verificable de la misma entidad, período y unidad. No es un dato investigado ni inventado.</t>
      </text>
    </comment>
    <comment ref="J15" authorId="0" shapeId="0">
      <text>
        <t>Campo vacío: ingresar información verificable de la misma entidad, período y unidad. No es un dato investigado ni inventado.</t>
      </text>
    </comment>
  </commentList>
</comments>
</file>

<file path=xl/comments/comment3.xml><?xml version="1.0" encoding="utf-8"?>
<comments xmlns="http://schemas.openxmlformats.org/spreadsheetml/2006/main">
  <authors>
    <author>Fuente / supuesto</author>
  </authors>
  <commentList>
    <comment ref="B20" authorId="0" shapeId="0">
      <text>
        <t>Propuesta de riesgo, no resultado de muestra financiera. Estudio del sector y Decreto 1082 de 2015, art. 2.2.1.1.1.6.2.</t>
      </text>
    </comment>
    <comment ref="C20" authorId="0" shapeId="0">
      <text>
        <t>Propuesta de riesgo, no resultado de muestra financiera. Estudio del sector y Decreto 1082 de 2015, art. 2.2.1.1.1.6.2.</t>
      </text>
    </comment>
    <comment ref="D20" authorId="0" shapeId="0">
      <text>
        <t>Propuesta de riesgo, no resultado de muestra financiera. Estudio del sector y Decreto 1082 de 2015, art. 2.2.1.1.1.6.2.</t>
      </text>
    </comment>
    <comment ref="E20" authorId="0" shapeId="0">
      <text>
        <t>Propuesta de riesgo, no resultado de muestra financiera. Estudio del sector y Decreto 1082 de 2015, art. 2.2.1.1.1.6.2.</t>
      </text>
    </comment>
    <comment ref="F20" authorId="0" shapeId="0">
      <text>
        <t>Propuesta de riesgo, no resultado de muestra financiera. Estudio del sector y Decreto 1082 de 2015, art. 2.2.1.1.1.6.2.</t>
      </text>
    </comment>
  </commentList>
</comments>
</file>

<file path=xl/comments/comment4.xml><?xml version="1.0" encoding="utf-8"?>
<comments xmlns="http://schemas.openxmlformats.org/spreadsheetml/2006/main">
  <authors>
    <author>Fuente / supuesto</author>
  </authors>
  <commentList>
    <comment ref="B6" authorId="0" shapeId="0">
      <text>
        <t>Referencia contractual documentada.</t>
      </text>
    </comment>
    <comment ref="B7" authorId="0" shapeId="0">
      <text>
        <t>Plazo cotizado.</t>
      </text>
    </comment>
    <comment ref="B8" authorId="0" shapeId="0">
      <text>
        <t>Supuesto ilustrativo; reemplazar por fracción real del plazo según acta de inicio.</t>
      </text>
    </comment>
    <comment ref="B9" authorId="0" shapeId="0">
      <text>
        <t>Supuesto ilustrativo, NO proporción calculada de cotizaciones.</t>
      </text>
    </comment>
    <comment ref="B10" authorId="0" shapeId="0">
      <text>
        <t>Escenario, NO incremento salarial oficial.</t>
      </text>
    </comment>
    <comment ref="B11" authorId="0" shapeId="0">
      <text>
        <t>Meses equivalentes / plazo total.</t>
      </text>
    </comment>
    <comment ref="B12" authorId="0" shapeId="0">
      <text>
        <t>Aplicación de los supuestos, sin modificar el CDP.</t>
      </text>
    </comment>
    <comment ref="B13" authorId="0" shapeId="0">
      <text>
        <t>No es un nuevo presupuesto oficial.</t>
      </text>
    </comment>
    <comment ref="A17" authorId="0" shapeId="0">
      <text>
        <t>Escenario de sensibilidad, no dato oficial.</t>
      </text>
    </comment>
    <comment ref="A18" authorId="0" shapeId="0">
      <text>
        <t>Escenario de sensibilidad, no dato oficial.</t>
      </text>
    </comment>
    <comment ref="A19" authorId="0" shapeId="0">
      <text>
        <t>Escenario de sensibilidad, no dato oficial.</t>
      </text>
    </comment>
    <comment ref="A20" authorId="0" shapeId="0">
      <text>
        <t>Escenario de sensibilidad, no dato oficial.</t>
      </text>
    </comment>
  </commentList>
</comment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4.xml" Id="comments"/><Relationship Type="http://schemas.openxmlformats.org/officeDocument/2006/relationships/vmlDrawing" Target="/xl/drawings/commentsDrawing4.vml" Id="anysvml"/></Relationships>
</file>

<file path=xl/worksheets/_rels/sheet7.xml.rels><Relationships xmlns="http://schemas.openxmlformats.org/package/2006/relationships"><Relationship Type="http://schemas.openxmlformats.org/officeDocument/2006/relationships/hyperlink" Target="https://www.dane.gov.co/files/operaciones/IPC/ago2026/cp-IPC-ago2026.pdf" TargetMode="External" Id="rId1"/><Relationship Type="http://schemas.openxmlformats.org/officeDocument/2006/relationships/hyperlink" Target="https://www.dane.gov.co/files/operaciones/PIB/cp-PIB-IItrim2026.pdf" TargetMode="External" Id="rId2"/><Relationship Type="http://schemas.openxmlformats.org/officeDocument/2006/relationships/hyperlink" Target="https://dapre.presidencia.gov.co/normativa/normativa/DECRETO%20No.%200159%20DEL%2019%20DE%20FEBRERO%20DE%202026.pdf" TargetMode="External" Id="rId3"/><Relationship Type="http://schemas.openxmlformats.org/officeDocument/2006/relationships/hyperlink" Target="https://www.secretariasenado.gov.co/senado/basedoc/ley_2101_2021.htm" TargetMode="External" Id="rId4"/><Relationship Type="http://schemas.openxmlformats.org/officeDocument/2006/relationships/hyperlink" Target="https://www1.funcionpublica.gov.co/eva/gestornormativo/norma.php?i=260676" TargetMode="External" Id="rId5"/><Relationship Type="http://schemas.openxmlformats.org/officeDocument/2006/relationships/hyperlink" Target="https://www.funcionpublica.gov.co/eva/gestornormativo/norma.php?i=77653" TargetMode="External" Id="rId6"/><Relationship Type="http://schemas.openxmlformats.org/officeDocument/2006/relationships/hyperlink" Target="https://www.supersociedades.gov.co/datos-abiertos" TargetMode="External" Id="rId7"/></Relationships>
</file>

<file path=xl/worksheets/sheet1.xml><?xml version="1.0" encoding="utf-8"?>
<ns0:worksheet xmlns:ns0="http://schemas.openxmlformats.org/spreadsheetml/2006/main" xmlns:ns1="http://schemas.openxmlformats.org/officeDocument/2006/relationships">
  <ns0:sheetPr>
    <ns0:outlinePr summaryBelow="1" summaryRight="1"/>
    <ns0:pageSetUpPr fitToPage="1"/>
  </ns0:sheetPr>
  <ns0:dimension ref="A1:C20"/>
  <ns0:sheetViews>
    <ns0:sheetView showGridLines="0" tabSelected="1" zoomScale="120" zoomScaleNormal="120" workbookViewId="0">
      <ns0:pane xSplit="1" ySplit="5" topLeftCell="B6" activePane="bottomRight" state="frozen"/>
      <ns0:selection pane="topRight"/>
      <ns0:selection pane="bottomLeft"/>
      <ns0:selection pane="bottomRight" activeCell="D9" sqref="D9"/>
    </ns0:sheetView>
  </ns0:sheetViews>
  <ns0:sheetFormatPr baseColWidth="10" defaultColWidth="11.42578125" defaultRowHeight="12.75"/>
  <ns0:cols>
    <ns0:col width="34.85546875" customWidth="1" style="1" min="1" max="1"/>
    <ns0:col width="25" customWidth="1" style="5" min="2" max="2"/>
    <ns0:col width="31.28515625" customWidth="1" style="1" min="3" max="3"/>
    <ns0:col width="11.42578125" customWidth="1" style="4" min="4" max="16384"/>
  </ns0:cols>
  <ns0:sheetData>
    <ns0:row r="1" ht="30" customHeight="1">
      <ns0:c r="A1" s="14" t="inlineStr">
        <ns0:is>
          <ns0:t>INSTITUCIÓN EDUCATIVA INEM CUSTODIO GARCÍA ROVIRA DE BUCARAMANGA</ns0:t>
        </ns0:is>
      </ns0:c>
    </ns0:row>
    <ns0:row r="3" ht="30" customHeight="1">
      <ns0:c r="A3" s="15" t="inlineStr">
        <ns0:is>
          <ns0:t>ANÁLISIS DE MERCADO - SERVICIO GRANJA - DOS AUXILIARES - ONCE MESES - 2026/2027</ns0:t>
        </ns0:is>
      </ns0:c>
    </ns0:row>
    <ns0:row r="4" ht="13.5" customHeight="1" thickBot="1"/>
    <ns0:row r="5" ht="43.5" customFormat="1" customHeight="1" s="2" thickBot="1">
      <ns0:c r="A5" s="8" t="inlineStr">
        <ns0:is>
          <ns0:t>PROPONENTE</ns0:t>
        </ns0:is>
      </ns0:c>
      <ns0:c r="B5" s="9" t="inlineStr">
        <ns0:is>
          <ns0:t>VALOR DE LA PROPUESTA</ns0:t>
        </ns0:is>
      </ns0:c>
      <ns0:c r="C5" s="10" t="inlineStr">
        <ns0:is>
          <ns0:t>PROMEDIO PRESUPUESTO OFICIAL</ns0:t>
        </ns0:is>
      </ns0:c>
    </ns0:row>
    <ns0:row r="6" ht="39.95" customHeight="1">
      <ns0:c r="A6" s="12" t="inlineStr">
        <ns0:is>
          <ns0:t xml:space="preserve">TALENTO &amp; SERVICIO EMPRESARIAL SAS </ns0:t>
        </ns0:is>
      </ns0:c>
      <ns0:c r="B6" s="19" t="n">
        <ns0:v>92180000</ns0:v>
      </ns0:c>
      <ns0:c r="C6" s="20">
        <ns0:f>AVERAGE(B6:B8)</ns0:f>
        <ns0:v>97178778.66666667</ns0:v>
      </ns0:c>
    </ns0:row>
    <ns0:row r="7" ht="39.95" customHeight="1">
      <ns0:c r="A7" s="3" t="inlineStr">
        <ns0:is>
          <ns0:t xml:space="preserve">COINTEGRAL O.C.                                                            </ns0:t>
        </ns0:is>
      </ns0:c>
      <ns0:c r="B7" s="21" t="n">
        <ns0:v>102872154</ns0:v>
      </ns0:c>
      <ns0:c r="C7" s="22" t="n"/>
    </ns0:row>
    <ns0:row r="8" ht="39.95" customHeight="1" thickBot="1">
      <ns0:c r="A8" s="7" t="inlineStr">
        <ns0:is>
          <ns0:t>COOPNASA</ns0:t>
        </ns0:is>
      </ns0:c>
      <ns0:c r="B8" s="23" t="n">
        <ns0:v>96484182</ns0:v>
      </ns0:c>
      <ns0:c r="C8" s="24" t="n"/>
    </ns0:row>
    <ns0:row r="10" ht="29" customHeight="1">
      <ns0:c r="A10" s="25" t="inlineStr">
        <ns0:is>
          <ns0:t>PRESUPUESTO OFICIAL REDONDEADO (COP)</ns0:t>
        </ns0:is>
      </ns0:c>
      <ns0:c r="B10" s="26" t="n"/>
      <ns0:c r="C10" s="27">
        <ns0:f>ROUND(C6,0)</ns0:f>
        <ns0:v>97178779</ns0:v>
      </ns0:c>
    </ns0:row>
    <ns0:row r="11" ht="29" customHeight="1">
      <ns0:c r="A11" s="28" t="inlineStr">
        <ns0:is>
          <ns0:t>CDP 38 DEL 7 DE SEPTIEMBRE DE 2026 (COP)</ns0:t>
        </ns0:is>
      </ns0:c>
      <ns0:c r="C11" s="29" t="n">
        <ns0:v>97178779</ns0:v>
      </ns0:c>
    </ns0:row>
    <ns0:row r="12" ht="29" customHeight="1">
      <ns0:c r="A12" s="30" t="inlineStr">
        <ns0:is>
          <ns0:t>DIFERENCIA FRENTE AL CDP (COP)</ns0:t>
        </ns0:is>
      </ns0:c>
      <ns0:c r="B12" s="31" t="n"/>
      <ns0:c r="C12" s="32">
        <ns0:f>C10-C11</ns0:f>
        <ns0:v>0</ns0:v>
      </ns0:c>
    </ns0:row>
    <ns0:row r="14" ht="29" customHeight="1">
      <ns0:c r="A14" s="28" t="inlineStr">
        <ns0:is>
          <ns0:t>PLAZO (MESES)</ns0:t>
        </ns0:is>
      </ns0:c>
      <ns0:c r="C14" s="29" t="n">
        <ns0:v>11</ns0:v>
      </ns0:c>
    </ns0:row>
    <ns0:row r="15" ht="29" customHeight="1">
      <ns0:c r="A15" s="28" t="inlineStr">
        <ns0:is>
          <ns0:t>NÚMERO DE AUXILIARES</ns0:t>
        </ns0:is>
      </ns0:c>
      <ns0:c r="C15" s="29" t="n">
        <ns0:v>2</ns0:v>
      </ns0:c>
    </ns0:row>
    <ns0:row r="16" ht="29" customHeight="1">
      <ns0:c r="A16" s="28" t="inlineStr">
        <ns0:is>
          <ns0:t>REFERENCIA MENSUAL DEL EQUIPO (COP)</ns0:t>
        </ns0:is>
      </ns0:c>
      <ns0:c r="C16" s="33">
        <ns0:f>C10/C14</ns0:f>
        <ns0:v>8834434.454545455</ns0:v>
      </ns0:c>
    </ns0:row>
    <ns0:row r="17" ht="29" customHeight="1">
      <ns0:c r="A17" s="28" t="inlineStr">
        <ns0:is>
          <ns0:t>REFERENCIA POR MES-PERSONA (COP)</ns0:t>
        </ns0:is>
      </ns0:c>
      <ns0:c r="C17" s="33">
        <ns0:f>C10/(C14*C15)</ns0:f>
        <ns0:v>4417217.2272727275</ns0:v>
      </ns0:c>
    </ns0:row>
    <ns0:row r="19" ht="46" customHeight="1">
      <ns0:c r="A19" s="34" t="inlineStr">
        <ns0:is>
          <ns0:t>Los precios son totales declarados en las cotizaciones. El promedio no homologa recargos, ARL, IVA, relevos ni labores. Ratificar el alcance propuesto antes de adoptar el presupuesto.</ns0:t>
        </ns0:is>
      </ns0:c>
    </ns0:row>
    <ns0:row r="20" ht="46" customHeight="1">
      <ns0:c r="A20" s="34" t="inlineStr">
        <ns0:is>
          <ns0:t>Referencia mensual no equivale a salario. La modalidad, el manejo presupuestal y el consecutivo del proceso requieren validación institucional. No hay salario mínimo 2027 decretado en este modelo.</ns0:t>
        </ns0:is>
      </ns0:c>
    </ns0:row>
  </ns0:sheetData>
  <ns0:mergeCells count="12">
    <ns0:mergeCell ref="A16:B16"/>
    <ns0:mergeCell ref="A19:C19"/>
    <ns0:mergeCell ref="A15:B15"/>
    <ns0:mergeCell ref="A1:C1"/>
    <ns0:mergeCell ref="A11:B11"/>
    <ns0:mergeCell ref="A10:B10"/>
    <ns0:mergeCell ref="A14:B14"/>
    <ns0:mergeCell ref="A3:C3"/>
    <ns0:mergeCell ref="A17:B17"/>
    <ns0:mergeCell ref="C6:C8"/>
    <ns0:mergeCell ref="A20:C20"/>
    <ns0:mergeCell ref="A12:B12"/>
  </ns0:mergeCells>
  <ns0:pageMargins left="0.9055118110236221" right="0.5118110236220472" top="1.141732283464567" bottom="1.141732283464567" header="0" footer="0"/>
  <ns0:pageSetup orientation="landscape" paperSize="5" scale="90" fitToHeight="1" fitToWidth="1" horizontalDpi="0" verticalDpi="0"/>
  <ns0:legacyDrawing ns1:id="anysvml"/>
</ns0:worksheet>
</file>

<file path=xl/worksheets/sheet2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C19"/>
  <ns0:sheetViews>
    <ns0:sheetView showGridLines="0" workbookViewId="0">
      <ns0:pane xSplit="1" ySplit="5" topLeftCell="B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46" customWidth="1" min="1" max="1"/>
    <ns0:col width="25" customWidth="1" min="2" max="2"/>
    <ns0:col width="76" customWidth="1" min="3" max="3"/>
  </ns0:cols>
  <ns0:sheetData>
    <ns0:row r="1" ht="34" customHeight="1">
      <ns0:c r="A1" s="35" t="inlineStr">
        <ns0:is>
          <ns0:t>ESTADÍSTICA DE COTIZACIONES (COP)</ns0:t>
        </ns0:is>
      </ns0:c>
    </ns0:row>
    <ns0:row r="2" ht="26" customHeight="1">
      <ns0:c r="A2" s="36" t="inlineStr">
        <ns0:is>
          <ns0:t>Muestra de precios: tres cotizaciones. Cálculos propios sobre los valores declarados; no son indicadores financieros de empresas.</ns0:t>
        </ns0:is>
      </ns0:c>
    </ns0:row>
    <ns0:row r="3" ht="22" customHeight="1"/>
    <ns0:row r="5" ht="32" customHeight="1">
      <ns0:c r="A5" s="37" t="inlineStr">
        <ns0:is>
          <ns0:t>Medida</ns0:t>
        </ns0:is>
      </ns0:c>
      <ns0:c r="B5" s="37" t="inlineStr">
        <ns0:is>
          <ns0:t>Resultado</ns0:t>
        </ns0:is>
      </ns0:c>
      <ns0:c r="C5" s="37" t="inlineStr">
        <ns0:is>
          <ns0:t>Definición / fuente</ns0:t>
        </ns0:is>
      </ns0:c>
    </ns0:row>
    <ns0:row r="6" ht="32" customHeight="1">
      <ns0:c r="A6" s="36" t="inlineStr">
        <ns0:is>
          <ns0:t>Número de cotizaciones</ns0:t>
        </ns0:is>
      </ns0:c>
      <ns0:c r="B6" s="38">
        <ns0:f>COUNT(COTIZACIONES!B6:B8)</ns0:f>
        <ns0:v>3</ns0:v>
      </ns0:c>
      <ns0:c r="C6" s="36" t="inlineStr">
        <ns0:is>
          <ns0:t>Tamaño de muestra de precios.</ns0:t>
        </ns0:is>
      </ns0:c>
    </ns0:row>
    <ns0:row r="7" ht="32" customHeight="1">
      <ns0:c r="A7" s="36" t="inlineStr">
        <ns0:is>
          <ns0:t>Suma</ns0:t>
        </ns0:is>
      </ns0:c>
      <ns0:c r="B7" s="33">
        <ns0:f>SUM(COTIZACIONES!B6:B8)</ns0:f>
        <ns0:v>291536336</ns0:v>
      </ns0:c>
      <ns0:c r="C7" s="36" t="inlineStr">
        <ns0:is>
          <ns0:t>Total de las tres cotizaciones.</ns0:t>
        </ns0:is>
      </ns0:c>
    </ns0:row>
    <ns0:row r="8" ht="32" customHeight="1">
      <ns0:c r="A8" s="36" t="inlineStr">
        <ns0:is>
          <ns0:t>Media</ns0:t>
        </ns0:is>
      </ns0:c>
      <ns0:c r="B8" s="33">
        <ns0:f>AVERAGE(COTIZACIONES!B6:B8)</ns0:f>
        <ns0:v>97178778.66666667</ns0:v>
      </ns0:c>
      <ns0:c r="C8" s="36" t="inlineStr">
        <ns0:is>
          <ns0:t>Media aritmética.</ns0:t>
        </ns0:is>
      </ns0:c>
    </ns0:row>
    <ns0:row r="9" ht="32" customHeight="1">
      <ns0:c r="A9" s="36" t="inlineStr">
        <ns0:is>
          <ns0:t>Mediana</ns0:t>
        </ns0:is>
      </ns0:c>
      <ns0:c r="B9" s="33">
        <ns0:f>MEDIAN(COTIZACIONES!B6:B8)</ns0:f>
        <ns0:v>96484182</ns0:v>
      </ns0:c>
      <ns0:c r="C9" s="36" t="inlineStr">
        <ns0:is>
          <ns0:t>Valor central de los precios ordenados.</ns0:t>
        </ns0:is>
      </ns0:c>
    </ns0:row>
    <ns0:row r="10" ht="32" customHeight="1">
      <ns0:c r="A10" s="36" t="inlineStr">
        <ns0:is>
          <ns0:t>Mínimo</ns0:t>
        </ns0:is>
      </ns0:c>
      <ns0:c r="B10" s="33">
        <ns0:f>MIN(COTIZACIONES!B6:B8)</ns0:f>
        <ns0:v>92180000</ns0:v>
      </ns0:c>
      <ns0:c r="C10" s="36" t="inlineStr">
        <ns0:is>
          <ns0:t>Menor total declarado.</ns0:t>
        </ns0:is>
      </ns0:c>
    </ns0:row>
    <ns0:row r="11" ht="32" customHeight="1">
      <ns0:c r="A11" s="36" t="inlineStr">
        <ns0:is>
          <ns0:t>Máximo</ns0:t>
        </ns0:is>
      </ns0:c>
      <ns0:c r="B11" s="33">
        <ns0:f>MAX(COTIZACIONES!B6:B8)</ns0:f>
        <ns0:v>102872154</ns0:v>
      </ns0:c>
      <ns0:c r="C11" s="36" t="inlineStr">
        <ns0:is>
          <ns0:t>Mayor total declarado.</ns0:t>
        </ns0:is>
      </ns0:c>
    </ns0:row>
    <ns0:row r="12" ht="32" customHeight="1">
      <ns0:c r="A12" s="36" t="inlineStr">
        <ns0:is>
          <ns0:t>Rango</ns0:t>
        </ns0:is>
      </ns0:c>
      <ns0:c r="B12" s="33">
        <ns0:f>B11-B10</ns0:f>
        <ns0:v>10692154</ns0:v>
      </ns0:c>
      <ns0:c r="C12" s="36" t="inlineStr">
        <ns0:is>
          <ns0:t>Diferencia entre máximo y mínimo.</ns0:t>
        </ns0:is>
      </ns0:c>
    </ns0:row>
    <ns0:row r="13" ht="32" customHeight="1">
      <ns0:c r="A13" s="36" t="inlineStr">
        <ns0:is>
          <ns0:t>Desviación estándar muestral</ns0:t>
        </ns0:is>
      </ns0:c>
      <ns0:c r="B13" s="33">
        <ns0:f>IF(B6&gt;1,STDEV(COTIZACIONES!B6:B8),0)</ns0:f>
        <ns0:v>5379812.978806729</ns0:v>
      </ns0:c>
      <ns0:c r="C13" s="36" t="inlineStr">
        <ns0:is>
          <ns0:t>Divisor n-1; no equivale a incertidumbre del mercado completo.</ns0:t>
        </ns0:is>
      </ns0:c>
    </ns0:row>
    <ns0:row r="14" ht="32" customHeight="1">
      <ns0:c r="A14" s="36" t="inlineStr">
        <ns0:is>
          <ns0:t>Coeficiente de variación</ns0:t>
        </ns0:is>
      </ns0:c>
      <ns0:c r="B14" s="39">
        <ns0:f>IF(B8=0,0,B13/B8)</ns0:f>
        <ns0:v>0.055359956696513425</ns0:v>
      </ns0:c>
      <ns0:c r="C14" s="36" t="inlineStr">
        <ns0:is>
          <ns0:t>Desviación muestral / media.</ns0:t>
        </ns0:is>
      </ns0:c>
    </ns0:row>
    <ns0:row r="15" ht="32" customHeight="1">
      <ns0:c r="A15" s="36" t="inlineStr">
        <ns0:is>
          <ns0:t>Presupuesto oficial</ns0:t>
        </ns0:is>
      </ns0:c>
      <ns0:c r="B15" s="38">
        <ns0:f>COTIZACIONES!C10</ns0:f>
        <ns0:v>97178779</ns0:v>
      </ns0:c>
      <ns0:c r="C15" s="36" t="inlineStr">
        <ns0:is>
          <ns0:t>Media redondeada al peso; CDP 38.</ns0:t>
        </ns0:is>
      </ns0:c>
    </ns0:row>
    <ns0:row r="16" ht="32" customHeight="1">
      <ns0:c r="A16" s="36" t="inlineStr">
        <ns0:is>
          <ns0:t>Referencia mensual equipo</ns0:t>
        </ns0:is>
      </ns0:c>
      <ns0:c r="B16" s="33">
        <ns0:f>COTIZACIONES!C16</ns0:f>
        <ns0:v>8834434.454545455</ns0:v>
      </ns0:c>
      <ns0:c r="C16" s="36" t="inlineStr">
        <ns0:is>
          <ns0:t>Once meses; dos auxiliares.</ns0:t>
        </ns0:is>
      </ns0:c>
    </ns0:row>
    <ns0:row r="17" ht="32" customHeight="1">
      <ns0:c r="A17" s="36" t="inlineStr">
        <ns0:is>
          <ns0:t>Referencia mensual por auxiliar</ns0:t>
        </ns0:is>
      </ns0:c>
      <ns0:c r="B17" s="33">
        <ns0:f>COTIZACIONES!C17</ns0:f>
        <ns0:v>4417217.2272727275</ns0:v>
      </ns0:c>
      <ns0:c r="C17" s="36" t="inlineStr">
        <ns0:is>
          <ns0:t>Precio total distribuido; no salario.</ns0:t>
        </ns0:is>
      </ns0:c>
    </ns0:row>
    <ns0:row r="19" ht="45" customHeight="1">
      <ns0:c r="A19" s="34" t="inlineStr">
        <ns0:is>
          <ns0:t>No se eliminó ninguna cotización como atípica. Un coeficiente de variación bajo no demuestra que los turnos, prestaciones o impuestos sean comparables.</ns0:t>
        </ns0:is>
      </ns0:c>
    </ns0:row>
  </ns0:sheetData>
  <ns0:mergeCells count="3">
    <ns0:mergeCell ref="A1:C1"/>
    <ns0:mergeCell ref="A19:C19"/>
    <ns0:mergeCell ref="A2:C3"/>
  </ns0:mergeCells>
  <ns0:printOptions horizontalCentered="1"/>
  <ns0:pageMargins left="0.75" right="0.75" top="1" bottom="1" header="0.5" footer="0.5"/>
  <ns0:pageSetup orientation="landscape" paperSize="9" fitToHeight="0" fitToWidth="1"/>
  <ns0:headerFooter>
    <ns0:oddHeader/>
    <ns0:oddFooter>&amp;CINEM - GRANJA 2026 | Pagina &amp;P de &amp;N</ns0:oddFooter>
    <ns0:evenHeader/>
    <ns0:evenFooter/>
    <ns0:firstHeader/>
    <ns0:firstFooter/>
  </ns0:headerFooter>
</ns0:worksheet>
</file>

<file path=xl/worksheets/sheet3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E18"/>
  <ns0:sheetViews>
    <ns0:sheetView showGridLines="0" workbookViewId="0">
      <ns0:pane xSplit="1" ySplit="5" topLeftCell="B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8" customWidth="1" min="1" max="1"/>
    <ns0:col width="36" customWidth="1" min="2" max="2"/>
    <ns0:col width="36" customWidth="1" min="3" max="3"/>
    <ns0:col width="36" customWidth="1" min="4" max="4"/>
    <ns0:col width="60" customWidth="1" min="5" max="5"/>
  </ns0:cols>
  <ns0:sheetData>
    <ns0:row r="1" ht="34" customHeight="1">
      <ns0:c r="A1" s="35" t="inlineStr">
        <ns0:is>
          <ns0:t>COMPARACIÓN DOCUMENTAL DE LAS COTIZACIONES</ns0:t>
        </ns0:is>
      </ns0:c>
    </ns0:row>
    <ns0:row r="2" ht="26" customHeight="1">
      <ns0:c r="A2" s="36" t="inlineStr">
        <ns0:is>
          <ns0:t>Los componentes se transcriben como declarados, sin certificarlos como liquidaciones legales correctas. No sumarlos entre columnas ni tratarlos como una estructura de costos uniforme.</ns0:t>
        </ns0:is>
      </ns0:c>
    </ns0:row>
    <ns0:row r="3" ht="22" customHeight="1"/>
    <ns0:row r="5" ht="32" customHeight="1">
      <ns0:c r="A5" s="37" t="inlineStr">
        <ns0:is>
          <ns0:t>Componente</ns0:t>
        </ns0:is>
      </ns0:c>
      <ns0:c r="B5" s="37" t="inlineStr">
        <ns0:is>
          <ns0:t>TALENTO</ns0:t>
        </ns0:is>
      </ns0:c>
      <ns0:c r="C5" s="37" t="inlineStr">
        <ns0:is>
          <ns0:t>COINTEGRAL</ns0:t>
        </ns0:is>
      </ns0:c>
      <ns0:c r="D5" s="37" t="inlineStr">
        <ns0:is>
          <ns0:t>COOPNASA</ns0:t>
        </ns0:is>
      </ns0:c>
      <ns0:c r="E5" s="37" t="inlineStr">
        <ns0:is>
          <ns0:t>Verificación pendiente</ns0:t>
        </ns0:is>
      </ns0:c>
    </ns0:row>
    <ns0:row r="6" ht="55" customHeight="1">
      <ns0:c r="A6" s="36" t="inlineStr">
        <ns0:is>
          <ns0:t>Fecha</ns0:t>
        </ns0:is>
      </ns0:c>
      <ns0:c r="B6" s="36" t="inlineStr">
        <ns0:is>
          <ns0:t>31/08/2026</ns0:t>
        </ns0:is>
      </ns0:c>
      <ns0:c r="C6" s="36" t="inlineStr">
        <ns0:is>
          <ns0:t>01/09/2026</ns0:t>
        </ns0:is>
      </ns0:c>
      <ns0:c r="D6" s="36" t="inlineStr">
        <ns0:is>
          <ns0:t>02/09/2026</ns0:t>
        </ns0:is>
      </ns0:c>
      <ns0:c r="E6" s="36" t="inlineStr">
        <ns0:is>
          <ns0:t>Revisar vigencia y ratificar con alcance definitivo.</ns0:t>
        </ns0:is>
      </ns0:c>
    </ns0:row>
    <ns0:row r="7" ht="55" customHeight="1">
      <ns0:c r="A7" s="36" t="inlineStr">
        <ns0:is>
          <ns0:t>Cantidad / plazo</ns0:t>
        </ns0:is>
      </ns0:c>
      <ns0:c r="B7" s="36" t="inlineStr">
        <ns0:is>
          <ns0:t>2 operarios / 11 meses</ns0:t>
        </ns0:is>
      </ns0:c>
      <ns0:c r="C7" s="36" t="inlineStr">
        <ns0:is>
          <ns0:t>2 operarios / 11 meses</ns0:t>
        </ns0:is>
      </ns0:c>
      <ns0:c r="D7" s="36" t="inlineStr">
        <ns0:is>
          <ns0:t>2 auxiliares / 11 meses</ns0:t>
        </ns0:is>
      </ns0:c>
      <ns0:c r="E7" s="36" t="inlineStr">
        <ns0:is>
          <ns0:t>Coinciden cantidad y plazo; no consta inventario.</ns0:t>
        </ns0:is>
      </ns0:c>
    </ns0:row>
    <ns0:row r="8" ht="55" customHeight="1">
      <ns0:c r="A8" s="36" t="inlineStr">
        <ns0:is>
          <ns0:t>Salario / prestaciones</ns0:t>
        </ns0:is>
      </ns0:c>
      <ns0:c r="B8" s="36" t="inlineStr">
        <ns0:is>
          <ns0:t>$2.580.000 por persona/mes, agrupados.</ns0:t>
        </ns0:is>
      </ns0:c>
      <ns0:c r="C8" s="36" t="inlineStr">
        <ns0:is>
          <ns0:t>Salario $1.750.905; prestaciones desagregadas.</ns0:t>
        </ns0:is>
      </ns0:c>
      <ns0:c r="D8" s="36" t="inlineStr">
        <ns0:is>
          <ns0:t>Salario $1.750.905; prestaciones en columna de 11 meses.</ns0:t>
        </ns0:is>
      </ns0:c>
      <ns0:c r="E8" s="36" t="inlineStr">
        <ns0:is>
          <ns0:t>No comparar directamente un agregado con salario básico.</ns0:t>
        </ns0:is>
      </ns0:c>
    </ns0:row>
    <ns0:row r="9" ht="55" customHeight="1">
      <ns0:c r="A9" s="36" t="inlineStr">
        <ns0:is>
          <ns0:t>Auxilio de transporte</ns0:t>
        </ns0:is>
      </ns0:c>
      <ns0:c r="B9" s="36" t="inlineStr">
        <ns0:is>
          <ns0:t>No desagregado de forma comparable.</ns0:t>
        </ns0:is>
      </ns0:c>
      <ns0:c r="C9" s="36" t="inlineStr">
        <ns0:is>
          <ns0:t>$249.095 por persona/mes.</ns0:t>
        </ns0:is>
      </ns0:c>
      <ns0:c r="D9" s="36" t="inlineStr">
        <ns0:is>
          <ns0:t>$249.095 por persona/mes.</ns0:t>
        </ns0:is>
      </ns0:c>
      <ns0:c r="E9" s="36" t="inlineStr">
        <ns0:is>
          <ns0:t>Dato de cotización; validar exigibilidad individual.</ns0:t>
        </ns0:is>
      </ns0:c>
    </ns0:row>
    <ns0:row r="10" ht="55" customHeight="1">
      <ns0:c r="A10" s="36" t="inlineStr">
        <ns0:is>
          <ns0:t>Extras / descansos</ns0:t>
        </ns0:is>
      </ns0:c>
      <ns0:c r="B10" s="36" t="inlineStr">
        <ns0:is>
          <ns0:t>$240.000 por persona/mes; referencia a 8 horas.</ns0:t>
        </ns0:is>
      </ns0:c>
      <ns0:c r="C10" s="36" t="inlineStr">
        <ns0:is>
          <ns0:t>$580.000 por persona/mes.</ns0:t>
        </ns0:is>
      </ns0:c>
      <ns0:c r="D10" s="36" t="inlineStr">
        <ns0:is>
          <ns0:t>$400.000 por persona/mes.</ns0:t>
        </ns0:is>
      </ns0:c>
      <ns0:c r="E10" s="36" t="inlineStr">
        <ns0:is>
          <ns0:t>Recalcular con cobertura propuesta y recargos de 2026/2027.</ns0:t>
        </ns0:is>
      </ns0:c>
    </ns0:row>
    <ns0:row r="11" ht="55" customHeight="1">
      <ns0:c r="A11" s="36" t="inlineStr">
        <ns0:is>
          <ns0:t>Pensión</ns0:t>
        </ns0:is>
      </ns0:c>
      <ns0:c r="B11" s="36" t="inlineStr">
        <ns0:is>
          <ns0:t>Incluida en agregado de aportes.</ns0:t>
        </ns0:is>
      </ns0:c>
      <ns0:c r="C11" s="36" t="inlineStr">
        <ns0:is>
          <ns0:t>12% sobre salario.</ns0:t>
        </ns0:is>
      </ns0:c>
      <ns0:c r="D11" s="36" t="inlineStr">
        <ns0:is>
          <ns0:t>16% sobre salario.</ns0:t>
        </ns0:is>
      </ns0:c>
      <ns0:c r="E11" s="36" t="inlineStr">
        <ns0:is>
          <ns0:t>Distinguir aporte patronal y aporte total.</ns0:t>
        </ns0:is>
      </ns0:c>
    </ns0:row>
    <ns0:row r="12" ht="55" customHeight="1">
      <ns0:c r="A12" s="36" t="inlineStr">
        <ns0:is>
          <ns0:t>ARL</ns0:t>
        </ns0:is>
      </ns0:c>
      <ns0:c r="B12" s="36" t="inlineStr">
        <ns0:is>
          <ns0:t>Incluida en agregado de aportes.</ns0:t>
        </ns0:is>
      </ns0:c>
      <ns0:c r="C12" s="36" t="inlineStr">
        <ns0:is>
          <ns0:t>2,444%.</ns0:t>
        </ns0:is>
      </ns0:c>
      <ns0:c r="D12" s="36" t="inlineStr">
        <ns0:is>
          <ns0:t>6,96%.</ns0:t>
        </ns0:is>
      </ns0:c>
      <ns0:c r="E12" s="36" t="inlineStr">
        <ns0:is>
          <ns0:t>Clasificar según riesgo real; no copiar tarifa por conveniencia.</ns0:t>
        </ns0:is>
      </ns0:c>
    </ns0:row>
    <ns0:row r="13" ht="55" customHeight="1">
      <ns0:c r="A13" s="36" t="inlineStr">
        <ns0:is>
          <ns0:t>Dotación</ns0:t>
        </ns0:is>
      </ns0:c>
      <ns0:c r="B13" s="36" t="inlineStr">
        <ns0:is>
          <ns0:t>$120.000 por persona/mes.</ns0:t>
        </ns0:is>
      </ns0:c>
      <ns0:c r="C13" s="36" t="inlineStr">
        <ns0:is>
          <ns0:t>$300.000 por persona/mes.</ns0:t>
        </ns0:is>
      </ns0:c>
      <ns0:c r="D13" s="36" t="inlineStr">
        <ns0:is>
          <ns0:t>$120.000 por persona/mes.</ns0:t>
        </ns0:is>
      </ns0:c>
      <ns0:c r="E13" s="36" t="inlineStr">
        <ns0:is>
          <ns0:t>Revisar dotación y EPP diferenciados por riesgo.</ns0:t>
        </ns0:is>
      </ns0:c>
    </ns0:row>
    <ns0:row r="14" ht="55" customHeight="1">
      <ns0:c r="A14" s="36" t="inlineStr">
        <ns0:is>
          <ns0:t>Administración / IVA</ns0:t>
        </ns0:is>
      </ns0:c>
      <ns0:c r="B14" s="36" t="inlineStr">
        <ns0:is>
          <ns0:t>$1.000.000 equipo/mes: administración, impuesto y ajustes.</ns0:t>
        </ns0:is>
      </ns0:c>
      <ns0:c r="C14" s="36" t="inlineStr">
        <ns0:is>
          <ns0:t>AIU 16%; IVA $120.959 mensual.</ns0:t>
        </ns0:is>
      </ns0:c>
      <ns0:c r="D14" s="36" t="inlineStr">
        <ns0:is>
          <ns0:t>Administración 20% sobre costo declarado.</ns0:t>
        </ns0:is>
      </ns0:c>
      <ns0:c r="E14" s="36" t="inlineStr">
        <ns0:is>
          <ns0:t>Base especial de IVA no se presume por usar AIU.</ns0:t>
        </ns0:is>
      </ns0:c>
    </ns0:row>
    <ns0:row r="15" ht="55" customHeight="1">
      <ns0:c r="A15" s="36" t="inlineStr">
        <ns0:is>
          <ns0:t>Alcance / relevos</ns0:t>
        </ns0:is>
      </ns0:c>
      <ns0:c r="B15" s="36" t="inlineStr">
        <ns0:is>
          <ns0:t>Sin detalle integral de turnos y medios.</ns0:t>
        </ns0:is>
      </ns0:c>
      <ns0:c r="C15" s="36" t="inlineStr">
        <ns0:is>
          <ns0:t>Sin detalle integral de turnos y medios.</ns0:t>
        </ns0:is>
      </ns0:c>
      <ns0:c r="D15" s="36" t="inlineStr">
        <ns0:is>
          <ns0:t>Sin detalle integral de turnos y medios.</ns0:t>
        </ns0:is>
      </ns0:c>
      <ns0:c r="E15" s="36" t="inlineStr">
        <ns0:is>
          <ns0:t>Aprobar ficha, inventario y medios, y validar suficiencia.</ns0:t>
        </ns0:is>
      </ns0:c>
    </ns0:row>
    <ns0:row r="16" ht="30" customHeight="1">
      <ns0:c r="A16" s="36" t="inlineStr">
        <ns0:is>
          <ns0:t>Total once meses</ns0:t>
        </ns0:is>
      </ns0:c>
      <ns0:c r="B16" s="40">
        <ns0:f>COTIZACIONES!B6</ns0:f>
        <ns0:v>92180000</ns0:v>
      </ns0:c>
      <ns0:c r="C16" s="40">
        <ns0:f>COTIZACIONES!B7</ns0:f>
        <ns0:v>102872154</ns0:v>
      </ns0:c>
      <ns0:c r="D16" s="40">
        <ns0:f>COTIZACIONES!B8</ns0:f>
        <ns0:v>96484182</ns0:v>
      </ns0:c>
      <ns0:c r="E16" s="36" t="inlineStr">
        <ns0:is>
          <ns0:t>Totales declarados que alimentan el presupuesto.</ns0:t>
        </ns0:is>
      </ns0:c>
    </ns0:row>
    <ns0:row r="17" ht="30" customHeight="1">
      <ns0:c r="A17" s="36" t="inlineStr">
        <ns0:is>
          <ns0:t>Referencia mensual</ns0:t>
        </ns0:is>
      </ns0:c>
      <ns0:c r="B17" s="40">
        <ns0:f>B16/COTIZACIONES!C14</ns0:f>
        <ns0:v>8380000</ns0:v>
      </ns0:c>
      <ns0:c r="C17" s="40">
        <ns0:f>C16/COTIZACIONES!C14</ns0:f>
        <ns0:v>9352014</ns0:v>
      </ns0:c>
      <ns0:c r="D17" s="40">
        <ns0:f>D16/COTIZACIONES!C14</ns0:f>
        <ns0:v>8771289.272727273</ns0:v>
      </ns0:c>
      <ns0:c r="E17" s="36" t="inlineStr">
        <ns0:is>
          <ns0:t>División del total declarado por once; posibles redondeos.</ns0:t>
        </ns0:is>
      </ns0:c>
    </ns0:row>
    <ns0:row r="18" ht="55" customHeight="1">
      <ns0:c r="A18" s="36" t="inlineStr">
        <ns0:is>
          <ns0:t>Fuente</ns0:t>
        </ns0:is>
      </ns0:c>
      <ns0:c r="B18" s="36" t="inlineStr">
        <ns0:is>
          <ns0:t>P1 - ver hoja FUENTES</ns0:t>
        </ns0:is>
      </ns0:c>
      <ns0:c r="C18" s="36" t="inlineStr">
        <ns0:is>
          <ns0:t>P2 - ver hoja FUENTES</ns0:t>
        </ns0:is>
      </ns0:c>
      <ns0:c r="D18" s="36" t="inlineStr">
        <ns0:is>
          <ns0:t>P3 - ver hoja FUENTES</ns0:t>
        </ns0:is>
      </ns0:c>
      <ns0:c r="E18" s="36" t="inlineStr">
        <ns0:is>
          <ns0:t>Página de tabla y total firmado.</ns0:t>
        </ns0:is>
      </ns0:c>
    </ns0:row>
  </ns0:sheetData>
  <ns0:mergeCells count="2">
    <ns0:mergeCell ref="A1:E1"/>
    <ns0:mergeCell ref="A2:E3"/>
  </ns0:mergeCells>
  <ns0:printOptions horizontalCentered="1"/>
  <ns0:pageMargins left="0.75" right="0.75" top="1" bottom="1" header="0.5" footer="0.5"/>
  <ns0:pageSetup orientation="landscape" paperSize="9" fitToHeight="0" fitToWidth="1"/>
  <ns0:headerFooter>
    <ns0:oddHeader/>
    <ns0:oddFooter>&amp;CINEM - GRANJA 2026 | Pagina &amp;P de &amp;N</ns0:oddFooter>
    <ns0:evenHeader/>
    <ns0:evenFooter/>
    <ns0:firstHeader/>
    <ns0:firstFooter/>
  </ns0:headerFooter>
</ns0:worksheet>
</file>

<file path=xl/worksheets/sheet4.xml><?xml version="1.0" encoding="utf-8"?>
<ns0:worksheet xmlns:ns0="http://schemas.openxmlformats.org/spreadsheetml/2006/main" xmlns:ns1="http://schemas.openxmlformats.org/officeDocument/2006/relationships">
  <ns0:sheetPr>
    <ns0:outlinePr summaryBelow="1" summaryRight="1"/>
    <ns0:pageSetUpPr fitToPage="1"/>
  </ns0:sheetPr>
  <ns0:dimension ref="A1:J17"/>
  <ns0:sheetViews>
    <ns0:sheetView showGridLines="0" workbookViewId="0">
      <ns0:pane xSplit="1" ySplit="5" topLeftCell="B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32" customWidth="1" min="1" max="1"/>
    <ns0:col width="44" customWidth="1" min="2" max="2"/>
    <ns0:col width="15" customWidth="1" min="3" max="3"/>
    <ns0:col width="20" customWidth="1" min="4" max="4"/>
    <ns0:col width="20" customWidth="1" min="5" max="5"/>
    <ns0:col width="20" customWidth="1" min="6" max="6"/>
    <ns0:col width="20" customWidth="1" min="7" max="7"/>
    <ns0:col width="20" customWidth="1" min="8" max="8"/>
    <ns0:col width="20" customWidth="1" min="9" max="9"/>
    <ns0:col width="20" customWidth="1" min="10" max="10"/>
  </ns0:cols>
  <ns0:sheetData>
    <ns0:row r="1" ht="34" customHeight="1">
      <ns0:c r="A1" s="35" t="inlineStr">
        <ns0:is>
          <ns0:t>BASE FINANCIERA - SIN MUESTRA EMPRESARIAL CARGADA</ns0:t>
        </ns0:is>
      </ns0:c>
    </ns0:row>
    <ns0:row r="2" ht="26" customHeight="1">
      <ns0:c r="A2" s="36" t="inlineStr">
        <ns0:is>
          <ns0:t>No se obtuvieron estados financieros depurados de proveedores comparables. Las filas están vacías de manera intencional. Diligenciar sólo con fuente identificada, mismo corte, unidades COP y criterio de comparabilidad.</ns0:t>
        </ns0:is>
      </ns0:c>
    </ns0:row>
    <ns0:row r="3" ht="22" customHeight="1"/>
    <ns0:row r="5" ht="32" customHeight="1">
      <ns0:c r="A5" s="37" t="inlineStr">
        <ns0:is>
          <ns0:t>Empresa / NIT</ns0:t>
        </ns0:is>
      </ns0:c>
      <ns0:c r="B5" s="37" t="inlineStr">
        <ns0:is>
          <ns0:t>Fuente y documento</ns0:t>
        </ns0:is>
      </ns0:c>
      <ns0:c r="C5" s="37" t="inlineStr">
        <ns0:is>
          <ns0:t>Fecha corte</ns0:t>
        </ns0:is>
      </ns0:c>
      <ns0:c r="D5" s="37" t="inlineStr">
        <ns0:is>
          <ns0:t>Activo corriente</ns0:t>
        </ns0:is>
      </ns0:c>
      <ns0:c r="E5" s="37" t="inlineStr">
        <ns0:is>
          <ns0:t>Pasivo corriente</ns0:t>
        </ns0:is>
      </ns0:c>
      <ns0:c r="F5" s="37" t="inlineStr">
        <ns0:is>
          <ns0:t>Activo total</ns0:t>
        </ns0:is>
      </ns0:c>
      <ns0:c r="G5" s="37" t="inlineStr">
        <ns0:is>
          <ns0:t>Pasivo total</ns0:t>
        </ns0:is>
      </ns0:c>
      <ns0:c r="H5" s="37" t="inlineStr">
        <ns0:is>
          <ns0:t>Patrimonio</ns0:t>
        </ns0:is>
      </ns0:c>
      <ns0:c r="I5" s="37" t="inlineStr">
        <ns0:is>
          <ns0:t>Utilidad operacional</ns0:t>
        </ns0:is>
      </ns0:c>
      <ns0:c r="J5" s="37" t="inlineStr">
        <ns0:is>
          <ns0:t>Gastos de intereses</ns0:t>
        </ns0:is>
      </ns0:c>
    </ns0:row>
    <ns0:row r="6" ht="32" customHeight="1">
      <ns0:c r="A6" s="41" t="n"/>
      <ns0:c r="B6" s="41" t="n"/>
      <ns0:c r="C6" s="41" t="n"/>
      <ns0:c r="D6" s="42" t="n"/>
      <ns0:c r="E6" s="42" t="n"/>
      <ns0:c r="F6" s="42" t="n"/>
      <ns0:c r="G6" s="42" t="n"/>
      <ns0:c r="H6" s="42" t="n"/>
      <ns0:c r="I6" s="42" t="n"/>
      <ns0:c r="J6" s="42" t="n"/>
    </ns0:row>
    <ns0:row r="7" ht="32" customHeight="1">
      <ns0:c r="A7" s="41" t="n"/>
      <ns0:c r="B7" s="41" t="n"/>
      <ns0:c r="C7" s="41" t="n"/>
      <ns0:c r="D7" s="42" t="n"/>
      <ns0:c r="E7" s="42" t="n"/>
      <ns0:c r="F7" s="42" t="n"/>
      <ns0:c r="G7" s="42" t="n"/>
      <ns0:c r="H7" s="42" t="n"/>
      <ns0:c r="I7" s="42" t="n"/>
      <ns0:c r="J7" s="42" t="n"/>
    </ns0:row>
    <ns0:row r="8" ht="32" customHeight="1">
      <ns0:c r="A8" s="41" t="n"/>
      <ns0:c r="B8" s="41" t="n"/>
      <ns0:c r="C8" s="41" t="n"/>
      <ns0:c r="D8" s="42" t="n"/>
      <ns0:c r="E8" s="42" t="n"/>
      <ns0:c r="F8" s="42" t="n"/>
      <ns0:c r="G8" s="42" t="n"/>
      <ns0:c r="H8" s="42" t="n"/>
      <ns0:c r="I8" s="42" t="n"/>
      <ns0:c r="J8" s="42" t="n"/>
    </ns0:row>
    <ns0:row r="9" ht="32" customHeight="1">
      <ns0:c r="A9" s="41" t="n"/>
      <ns0:c r="B9" s="41" t="n"/>
      <ns0:c r="C9" s="41" t="n"/>
      <ns0:c r="D9" s="42" t="n"/>
      <ns0:c r="E9" s="42" t="n"/>
      <ns0:c r="F9" s="42" t="n"/>
      <ns0:c r="G9" s="42" t="n"/>
      <ns0:c r="H9" s="42" t="n"/>
      <ns0:c r="I9" s="42" t="n"/>
      <ns0:c r="J9" s="42" t="n"/>
    </ns0:row>
    <ns0:row r="10" ht="32" customHeight="1">
      <ns0:c r="A10" s="41" t="n"/>
      <ns0:c r="B10" s="41" t="n"/>
      <ns0:c r="C10" s="41" t="n"/>
      <ns0:c r="D10" s="42" t="n"/>
      <ns0:c r="E10" s="42" t="n"/>
      <ns0:c r="F10" s="42" t="n"/>
      <ns0:c r="G10" s="42" t="n"/>
      <ns0:c r="H10" s="42" t="n"/>
      <ns0:c r="I10" s="42" t="n"/>
      <ns0:c r="J10" s="42" t="n"/>
    </ns0:row>
    <ns0:row r="11" ht="32" customHeight="1">
      <ns0:c r="A11" s="41" t="n"/>
      <ns0:c r="B11" s="41" t="n"/>
      <ns0:c r="C11" s="41" t="n"/>
      <ns0:c r="D11" s="42" t="n"/>
      <ns0:c r="E11" s="42" t="n"/>
      <ns0:c r="F11" s="42" t="n"/>
      <ns0:c r="G11" s="42" t="n"/>
      <ns0:c r="H11" s="42" t="n"/>
      <ns0:c r="I11" s="42" t="n"/>
      <ns0:c r="J11" s="42" t="n"/>
    </ns0:row>
    <ns0:row r="12" ht="32" customHeight="1">
      <ns0:c r="A12" s="41" t="n"/>
      <ns0:c r="B12" s="41" t="n"/>
      <ns0:c r="C12" s="41" t="n"/>
      <ns0:c r="D12" s="42" t="n"/>
      <ns0:c r="E12" s="42" t="n"/>
      <ns0:c r="F12" s="42" t="n"/>
      <ns0:c r="G12" s="42" t="n"/>
      <ns0:c r="H12" s="42" t="n"/>
      <ns0:c r="I12" s="42" t="n"/>
      <ns0:c r="J12" s="42" t="n"/>
    </ns0:row>
    <ns0:row r="13" ht="32" customHeight="1">
      <ns0:c r="A13" s="41" t="n"/>
      <ns0:c r="B13" s="41" t="n"/>
      <ns0:c r="C13" s="41" t="n"/>
      <ns0:c r="D13" s="42" t="n"/>
      <ns0:c r="E13" s="42" t="n"/>
      <ns0:c r="F13" s="42" t="n"/>
      <ns0:c r="G13" s="42" t="n"/>
      <ns0:c r="H13" s="42" t="n"/>
      <ns0:c r="I13" s="42" t="n"/>
      <ns0:c r="J13" s="42" t="n"/>
    </ns0:row>
    <ns0:row r="14" ht="32" customHeight="1">
      <ns0:c r="A14" s="41" t="n"/>
      <ns0:c r="B14" s="41" t="n"/>
      <ns0:c r="C14" s="41" t="n"/>
      <ns0:c r="D14" s="42" t="n"/>
      <ns0:c r="E14" s="42" t="n"/>
      <ns0:c r="F14" s="42" t="n"/>
      <ns0:c r="G14" s="42" t="n"/>
      <ns0:c r="H14" s="42" t="n"/>
      <ns0:c r="I14" s="42" t="n"/>
      <ns0:c r="J14" s="42" t="n"/>
    </ns0:row>
    <ns0:row r="15" ht="32" customHeight="1">
      <ns0:c r="A15" s="41" t="n"/>
      <ns0:c r="B15" s="41" t="n"/>
      <ns0:c r="C15" s="41" t="n"/>
      <ns0:c r="D15" s="42" t="n"/>
      <ns0:c r="E15" s="42" t="n"/>
      <ns0:c r="F15" s="42" t="n"/>
      <ns0:c r="G15" s="42" t="n"/>
      <ns0:c r="H15" s="42" t="n"/>
      <ns0:c r="I15" s="42" t="n"/>
      <ns0:c r="J15" s="42" t="n"/>
    </ns0:row>
    <ns0:row r="17" ht="45" customHeight="1">
      <ns0:c r="A17" s="34" t="inlineStr">
        <ns0:is>
          <ns0:t>Una cotización no reemplaza un estado financiero. No diligenciar empresas ni cifras supuestas. Documentar exclusiones, tamaño, actividad y corte de la muestra en el estudio del sector.</ns0:t>
        </ns0:is>
      </ns0:c>
    </ns0:row>
  </ns0:sheetData>
  <ns0:mergeCells count="3">
    <ns0:mergeCell ref="A1:J1"/>
    <ns0:mergeCell ref="A2:J3"/>
    <ns0:mergeCell ref="A17:J17"/>
  </ns0:mergeCells>
  <ns0:printOptions horizontalCentered="1"/>
  <ns0:pageMargins left="0.75" right="0.75" top="1" bottom="1" header="0.5" footer="0.5"/>
  <ns0:pageSetup orientation="landscape" paperSize="9" fitToHeight="0" fitToWidth="1"/>
  <ns0:headerFooter>
    <ns0:oddHeader/>
    <ns0:oddFooter>&amp;CINEM - GRANJA 2026 | Pagina &amp;P de &amp;N</ns0:oddFooter>
    <ns0:evenHeader/>
    <ns0:evenFooter/>
    <ns0:firstHeader/>
    <ns0:firstFooter/>
  </ns0:headerFooter>
  <ns0:legacyDrawing ns1:id="anysvml"/>
</ns0:worksheet>
</file>

<file path=xl/worksheets/sheet5.xml><?xml version="1.0" encoding="utf-8"?>
<ns0:worksheet xmlns:ns0="http://schemas.openxmlformats.org/spreadsheetml/2006/main" xmlns:ns1="http://schemas.openxmlformats.org/officeDocument/2006/relationships">
  <ns0:sheetPr>
    <ns0:outlinePr summaryBelow="1" summaryRight="1"/>
    <ns0:pageSetUpPr fitToPage="1"/>
  </ns0:sheetPr>
  <ns0:dimension ref="A1:F27"/>
  <ns0:sheetViews>
    <ns0:sheetView showGridLines="0" workbookViewId="0">
      <ns0:pane xSplit="1" ySplit="5" topLeftCell="B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33" customWidth="1" min="1" max="1"/>
    <ns0:col width="24" customWidth="1" min="2" max="2"/>
    <ns0:col width="24" customWidth="1" min="3" max="3"/>
    <ns0:col width="24" customWidth="1" min="4" max="4"/>
    <ns0:col width="24" customWidth="1" min="5" max="5"/>
    <ns0:col width="24" customWidth="1" min="6" max="6"/>
  </ns0:cols>
  <ns0:sheetData>
    <ns0:row r="1" ht="34" customHeight="1">
      <ns0:c r="A1" s="35" t="inlineStr">
        <ns0:is>
          <ns0:t>INDICADORES FINANCIEROS - MODELO SIN BASE EMPÍRICA</ns0:t>
        </ns0:is>
      </ns0:c>
    </ns0:row>
    <ns0:row r="2" ht="26" customHeight="1">
      <ns0:c r="A2" s="36" t="inlineStr">
        <ns0:is>
          <ns0:t>Las celdas calculadas permanecerán vacías hasta cargar estados verificables. Los cinco umbrales al final son una propuesta de riesgo para revisión financiera, NO estadísticas de una muestra empresarial.</ns0:t>
        </ns0:is>
      </ns0:c>
    </ns0:row>
    <ns0:row r="3" ht="22" customHeight="1"/>
    <ns0:row r="5" ht="32" customHeight="1">
      <ns0:c r="A5" s="37" t="inlineStr">
        <ns0:is>
          <ns0:t>Empresa</ns0:t>
        </ns0:is>
      </ns0:c>
      <ns0:c r="B5" s="37" t="inlineStr">
        <ns0:is>
          <ns0:t>Liquidez</ns0:t>
        </ns0:is>
      </ns0:c>
      <ns0:c r="C5" s="37" t="inlineStr">
        <ns0:is>
          <ns0:t>Endeudamiento</ns0:t>
        </ns0:is>
      </ns0:c>
      <ns0:c r="D5" s="37" t="inlineStr">
        <ns0:is>
          <ns0:t>Cobertura intereses</ns0:t>
        </ns0:is>
      </ns0:c>
      <ns0:c r="E5" s="37" t="inlineStr">
        <ns0:is>
          <ns0:t>Rentabilidad patrimonio</ns0:t>
        </ns0:is>
      </ns0:c>
      <ns0:c r="F5" s="37" t="inlineStr">
        <ns0:is>
          <ns0:t>Rentabilidad activo</ns0:t>
        </ns0:is>
      </ns0:c>
    </ns0:row>
    <ns0:row r="6" ht="34" customHeight="1">
      <ns0:c r="A6" s="43" t="str">
        <ns0:f>IF(BASE_FINANCIERA!A6="","",BASE_FINANCIERA!A6)</ns0:f>
      </ns0:c>
      <ns0:c r="B6" s="44" t="str">
        <ns0:f>IF(COUNT(BASE_FINANCIERA!D6:J6)&lt;7,"",IF(BASE_FINANCIERA!E6=0,"SIN PASIVO CORRIENTE",BASE_FINANCIERA!D6/BASE_FINANCIERA!E6))</ns0:f>
      </ns0:c>
      <ns0:c r="C6" s="44" t="str">
        <ns0:f>IF(COUNT(BASE_FINANCIERA!D6:J6)&lt;7,"",IF(BASE_FINANCIERA!F6&lt;=0,"REVISAR ACTIVO",BASE_FINANCIERA!G6/BASE_FINANCIERA!F6))</ns0:f>
      </ns0:c>
      <ns0:c r="D6" s="44" t="str">
        <ns0:f>IF(COUNT(BASE_FINANCIERA!D6:J6)&lt;7,"",IF(BASE_FINANCIERA!J6=0,IF(BASE_FINANCIERA!I6&gt;=0,"SIN INTERESES / UO &gt;= 0","SIN INTERESES / UO &lt; 0"),BASE_FINANCIERA!I6/BASE_FINANCIERA!J6))</ns0:f>
      </ns0:c>
      <ns0:c r="E6" s="44" t="str">
        <ns0:f>IF(COUNT(BASE_FINANCIERA!D6:J6)&lt;7,"",IF(BASE_FINANCIERA!H6&lt;=0,"REVISAR PATRIMONIO",BASE_FINANCIERA!I6/BASE_FINANCIERA!H6))</ns0:f>
      </ns0:c>
      <ns0:c r="F6" s="44" t="str">
        <ns0:f>IF(COUNT(BASE_FINANCIERA!D6:J6)&lt;7,"",IF(BASE_FINANCIERA!F6&lt;=0,"REVISAR ACTIVO",BASE_FINANCIERA!I6/BASE_FINANCIERA!F6))</ns0:f>
      </ns0:c>
    </ns0:row>
    <ns0:row r="7" ht="34" customHeight="1">
      <ns0:c r="A7" s="43" t="str">
        <ns0:f>IF(BASE_FINANCIERA!A7="","",BASE_FINANCIERA!A7)</ns0:f>
      </ns0:c>
      <ns0:c r="B7" s="44" t="str">
        <ns0:f>IF(COUNT(BASE_FINANCIERA!D7:J7)&lt;7,"",IF(BASE_FINANCIERA!E7=0,"SIN PASIVO CORRIENTE",BASE_FINANCIERA!D7/BASE_FINANCIERA!E7))</ns0:f>
      </ns0:c>
      <ns0:c r="C7" s="44" t="str">
        <ns0:f>IF(COUNT(BASE_FINANCIERA!D7:J7)&lt;7,"",IF(BASE_FINANCIERA!F7&lt;=0,"REVISAR ACTIVO",BASE_FINANCIERA!G7/BASE_FINANCIERA!F7))</ns0:f>
      </ns0:c>
      <ns0:c r="D7" s="44" t="str">
        <ns0:f>IF(COUNT(BASE_FINANCIERA!D7:J7)&lt;7,"",IF(BASE_FINANCIERA!J7=0,IF(BASE_FINANCIERA!I7&gt;=0,"SIN INTERESES / UO &gt;= 0","SIN INTERESES / UO &lt; 0"),BASE_FINANCIERA!I7/BASE_FINANCIERA!J7))</ns0:f>
      </ns0:c>
      <ns0:c r="E7" s="44" t="str">
        <ns0:f>IF(COUNT(BASE_FINANCIERA!D7:J7)&lt;7,"",IF(BASE_FINANCIERA!H7&lt;=0,"REVISAR PATRIMONIO",BASE_FINANCIERA!I7/BASE_FINANCIERA!H7))</ns0:f>
      </ns0:c>
      <ns0:c r="F7" s="44" t="str">
        <ns0:f>IF(COUNT(BASE_FINANCIERA!D7:J7)&lt;7,"",IF(BASE_FINANCIERA!F7&lt;=0,"REVISAR ACTIVO",BASE_FINANCIERA!I7/BASE_FINANCIERA!F7))</ns0:f>
      </ns0:c>
    </ns0:row>
    <ns0:row r="8" ht="34" customHeight="1">
      <ns0:c r="A8" s="43" t="str">
        <ns0:f>IF(BASE_FINANCIERA!A8="","",BASE_FINANCIERA!A8)</ns0:f>
      </ns0:c>
      <ns0:c r="B8" s="44" t="str">
        <ns0:f>IF(COUNT(BASE_FINANCIERA!D8:J8)&lt;7,"",IF(BASE_FINANCIERA!E8=0,"SIN PASIVO CORRIENTE",BASE_FINANCIERA!D8/BASE_FINANCIERA!E8))</ns0:f>
      </ns0:c>
      <ns0:c r="C8" s="44" t="str">
        <ns0:f>IF(COUNT(BASE_FINANCIERA!D8:J8)&lt;7,"",IF(BASE_FINANCIERA!F8&lt;=0,"REVISAR ACTIVO",BASE_FINANCIERA!G8/BASE_FINANCIERA!F8))</ns0:f>
      </ns0:c>
      <ns0:c r="D8" s="44" t="str">
        <ns0:f>IF(COUNT(BASE_FINANCIERA!D8:J8)&lt;7,"",IF(BASE_FINANCIERA!J8=0,IF(BASE_FINANCIERA!I8&gt;=0,"SIN INTERESES / UO &gt;= 0","SIN INTERESES / UO &lt; 0"),BASE_FINANCIERA!I8/BASE_FINANCIERA!J8))</ns0:f>
      </ns0:c>
      <ns0:c r="E8" s="44" t="str">
        <ns0:f>IF(COUNT(BASE_FINANCIERA!D8:J8)&lt;7,"",IF(BASE_FINANCIERA!H8&lt;=0,"REVISAR PATRIMONIO",BASE_FINANCIERA!I8/BASE_FINANCIERA!H8))</ns0:f>
      </ns0:c>
      <ns0:c r="F8" s="44" t="str">
        <ns0:f>IF(COUNT(BASE_FINANCIERA!D8:J8)&lt;7,"",IF(BASE_FINANCIERA!F8&lt;=0,"REVISAR ACTIVO",BASE_FINANCIERA!I8/BASE_FINANCIERA!F8))</ns0:f>
      </ns0:c>
    </ns0:row>
    <ns0:row r="9" ht="34" customHeight="1">
      <ns0:c r="A9" s="43" t="str">
        <ns0:f>IF(BASE_FINANCIERA!A9="","",BASE_FINANCIERA!A9)</ns0:f>
      </ns0:c>
      <ns0:c r="B9" s="44" t="str">
        <ns0:f>IF(COUNT(BASE_FINANCIERA!D9:J9)&lt;7,"",IF(BASE_FINANCIERA!E9=0,"SIN PASIVO CORRIENTE",BASE_FINANCIERA!D9/BASE_FINANCIERA!E9))</ns0:f>
      </ns0:c>
      <ns0:c r="C9" s="44" t="str">
        <ns0:f>IF(COUNT(BASE_FINANCIERA!D9:J9)&lt;7,"",IF(BASE_FINANCIERA!F9&lt;=0,"REVISAR ACTIVO",BASE_FINANCIERA!G9/BASE_FINANCIERA!F9))</ns0:f>
      </ns0:c>
      <ns0:c r="D9" s="44" t="str">
        <ns0:f>IF(COUNT(BASE_FINANCIERA!D9:J9)&lt;7,"",IF(BASE_FINANCIERA!J9=0,IF(BASE_FINANCIERA!I9&gt;=0,"SIN INTERESES / UO &gt;= 0","SIN INTERESES / UO &lt; 0"),BASE_FINANCIERA!I9/BASE_FINANCIERA!J9))</ns0:f>
      </ns0:c>
      <ns0:c r="E9" s="44" t="str">
        <ns0:f>IF(COUNT(BASE_FINANCIERA!D9:J9)&lt;7,"",IF(BASE_FINANCIERA!H9&lt;=0,"REVISAR PATRIMONIO",BASE_FINANCIERA!I9/BASE_FINANCIERA!H9))</ns0:f>
      </ns0:c>
      <ns0:c r="F9" s="44" t="str">
        <ns0:f>IF(COUNT(BASE_FINANCIERA!D9:J9)&lt;7,"",IF(BASE_FINANCIERA!F9&lt;=0,"REVISAR ACTIVO",BASE_FINANCIERA!I9/BASE_FINANCIERA!F9))</ns0:f>
      </ns0:c>
    </ns0:row>
    <ns0:row r="10" ht="34" customHeight="1">
      <ns0:c r="A10" s="43" t="str">
        <ns0:f>IF(BASE_FINANCIERA!A10="","",BASE_FINANCIERA!A10)</ns0:f>
      </ns0:c>
      <ns0:c r="B10" s="44" t="str">
        <ns0:f>IF(COUNT(BASE_FINANCIERA!D10:J10)&lt;7,"",IF(BASE_FINANCIERA!E10=0,"SIN PASIVO CORRIENTE",BASE_FINANCIERA!D10/BASE_FINANCIERA!E10))</ns0:f>
      </ns0:c>
      <ns0:c r="C10" s="44" t="str">
        <ns0:f>IF(COUNT(BASE_FINANCIERA!D10:J10)&lt;7,"",IF(BASE_FINANCIERA!F10&lt;=0,"REVISAR ACTIVO",BASE_FINANCIERA!G10/BASE_FINANCIERA!F10))</ns0:f>
      </ns0:c>
      <ns0:c r="D10" s="44" t="str">
        <ns0:f>IF(COUNT(BASE_FINANCIERA!D10:J10)&lt;7,"",IF(BASE_FINANCIERA!J10=0,IF(BASE_FINANCIERA!I10&gt;=0,"SIN INTERESES / UO &gt;= 0","SIN INTERESES / UO &lt; 0"),BASE_FINANCIERA!I10/BASE_FINANCIERA!J10))</ns0:f>
      </ns0:c>
      <ns0:c r="E10" s="44" t="str">
        <ns0:f>IF(COUNT(BASE_FINANCIERA!D10:J10)&lt;7,"",IF(BASE_FINANCIERA!H10&lt;=0,"REVISAR PATRIMONIO",BASE_FINANCIERA!I10/BASE_FINANCIERA!H10))</ns0:f>
      </ns0:c>
      <ns0:c r="F10" s="44" t="str">
        <ns0:f>IF(COUNT(BASE_FINANCIERA!D10:J10)&lt;7,"",IF(BASE_FINANCIERA!F10&lt;=0,"REVISAR ACTIVO",BASE_FINANCIERA!I10/BASE_FINANCIERA!F10))</ns0:f>
      </ns0:c>
    </ns0:row>
    <ns0:row r="11" ht="34" customHeight="1">
      <ns0:c r="A11" s="43" t="str">
        <ns0:f>IF(BASE_FINANCIERA!A11="","",BASE_FINANCIERA!A11)</ns0:f>
      </ns0:c>
      <ns0:c r="B11" s="44" t="str">
        <ns0:f>IF(COUNT(BASE_FINANCIERA!D11:J11)&lt;7,"",IF(BASE_FINANCIERA!E11=0,"SIN PASIVO CORRIENTE",BASE_FINANCIERA!D11/BASE_FINANCIERA!E11))</ns0:f>
      </ns0:c>
      <ns0:c r="C11" s="44" t="str">
        <ns0:f>IF(COUNT(BASE_FINANCIERA!D11:J11)&lt;7,"",IF(BASE_FINANCIERA!F11&lt;=0,"REVISAR ACTIVO",BASE_FINANCIERA!G11/BASE_FINANCIERA!F11))</ns0:f>
      </ns0:c>
      <ns0:c r="D11" s="44" t="str">
        <ns0:f>IF(COUNT(BASE_FINANCIERA!D11:J11)&lt;7,"",IF(BASE_FINANCIERA!J11=0,IF(BASE_FINANCIERA!I11&gt;=0,"SIN INTERESES / UO &gt;= 0","SIN INTERESES / UO &lt; 0"),BASE_FINANCIERA!I11/BASE_FINANCIERA!J11))</ns0:f>
      </ns0:c>
      <ns0:c r="E11" s="44" t="str">
        <ns0:f>IF(COUNT(BASE_FINANCIERA!D11:J11)&lt;7,"",IF(BASE_FINANCIERA!H11&lt;=0,"REVISAR PATRIMONIO",BASE_FINANCIERA!I11/BASE_FINANCIERA!H11))</ns0:f>
      </ns0:c>
      <ns0:c r="F11" s="44" t="str">
        <ns0:f>IF(COUNT(BASE_FINANCIERA!D11:J11)&lt;7,"",IF(BASE_FINANCIERA!F11&lt;=0,"REVISAR ACTIVO",BASE_FINANCIERA!I11/BASE_FINANCIERA!F11))</ns0:f>
      </ns0:c>
    </ns0:row>
    <ns0:row r="12" ht="34" customHeight="1">
      <ns0:c r="A12" s="43" t="str">
        <ns0:f>IF(BASE_FINANCIERA!A12="","",BASE_FINANCIERA!A12)</ns0:f>
      </ns0:c>
      <ns0:c r="B12" s="44" t="str">
        <ns0:f>IF(COUNT(BASE_FINANCIERA!D12:J12)&lt;7,"",IF(BASE_FINANCIERA!E12=0,"SIN PASIVO CORRIENTE",BASE_FINANCIERA!D12/BASE_FINANCIERA!E12))</ns0:f>
      </ns0:c>
      <ns0:c r="C12" s="44" t="str">
        <ns0:f>IF(COUNT(BASE_FINANCIERA!D12:J12)&lt;7,"",IF(BASE_FINANCIERA!F12&lt;=0,"REVISAR ACTIVO",BASE_FINANCIERA!G12/BASE_FINANCIERA!F12))</ns0:f>
      </ns0:c>
      <ns0:c r="D12" s="44" t="str">
        <ns0:f>IF(COUNT(BASE_FINANCIERA!D12:J12)&lt;7,"",IF(BASE_FINANCIERA!J12=0,IF(BASE_FINANCIERA!I12&gt;=0,"SIN INTERESES / UO &gt;= 0","SIN INTERESES / UO &lt; 0"),BASE_FINANCIERA!I12/BASE_FINANCIERA!J12))</ns0:f>
      </ns0:c>
      <ns0:c r="E12" s="44" t="str">
        <ns0:f>IF(COUNT(BASE_FINANCIERA!D12:J12)&lt;7,"",IF(BASE_FINANCIERA!H12&lt;=0,"REVISAR PATRIMONIO",BASE_FINANCIERA!I12/BASE_FINANCIERA!H12))</ns0:f>
      </ns0:c>
      <ns0:c r="F12" s="44" t="str">
        <ns0:f>IF(COUNT(BASE_FINANCIERA!D12:J12)&lt;7,"",IF(BASE_FINANCIERA!F12&lt;=0,"REVISAR ACTIVO",BASE_FINANCIERA!I12/BASE_FINANCIERA!F12))</ns0:f>
      </ns0:c>
    </ns0:row>
    <ns0:row r="13" ht="34" customHeight="1">
      <ns0:c r="A13" s="43" t="str">
        <ns0:f>IF(BASE_FINANCIERA!A13="","",BASE_FINANCIERA!A13)</ns0:f>
      </ns0:c>
      <ns0:c r="B13" s="44" t="str">
        <ns0:f>IF(COUNT(BASE_FINANCIERA!D13:J13)&lt;7,"",IF(BASE_FINANCIERA!E13=0,"SIN PASIVO CORRIENTE",BASE_FINANCIERA!D13/BASE_FINANCIERA!E13))</ns0:f>
      </ns0:c>
      <ns0:c r="C13" s="44" t="str">
        <ns0:f>IF(COUNT(BASE_FINANCIERA!D13:J13)&lt;7,"",IF(BASE_FINANCIERA!F13&lt;=0,"REVISAR ACTIVO",BASE_FINANCIERA!G13/BASE_FINANCIERA!F13))</ns0:f>
      </ns0:c>
      <ns0:c r="D13" s="44" t="str">
        <ns0:f>IF(COUNT(BASE_FINANCIERA!D13:J13)&lt;7,"",IF(BASE_FINANCIERA!J13=0,IF(BASE_FINANCIERA!I13&gt;=0,"SIN INTERESES / UO &gt;= 0","SIN INTERESES / UO &lt; 0"),BASE_FINANCIERA!I13/BASE_FINANCIERA!J13))</ns0:f>
      </ns0:c>
      <ns0:c r="E13" s="44" t="str">
        <ns0:f>IF(COUNT(BASE_FINANCIERA!D13:J13)&lt;7,"",IF(BASE_FINANCIERA!H13&lt;=0,"REVISAR PATRIMONIO",BASE_FINANCIERA!I13/BASE_FINANCIERA!H13))</ns0:f>
      </ns0:c>
      <ns0:c r="F13" s="44" t="str">
        <ns0:f>IF(COUNT(BASE_FINANCIERA!D13:J13)&lt;7,"",IF(BASE_FINANCIERA!F13&lt;=0,"REVISAR ACTIVO",BASE_FINANCIERA!I13/BASE_FINANCIERA!F13))</ns0:f>
      </ns0:c>
    </ns0:row>
    <ns0:row r="14" ht="34" customHeight="1">
      <ns0:c r="A14" s="43" t="str">
        <ns0:f>IF(BASE_FINANCIERA!A14="","",BASE_FINANCIERA!A14)</ns0:f>
      </ns0:c>
      <ns0:c r="B14" s="44" t="str">
        <ns0:f>IF(COUNT(BASE_FINANCIERA!D14:J14)&lt;7,"",IF(BASE_FINANCIERA!E14=0,"SIN PASIVO CORRIENTE",BASE_FINANCIERA!D14/BASE_FINANCIERA!E14))</ns0:f>
      </ns0:c>
      <ns0:c r="C14" s="44" t="str">
        <ns0:f>IF(COUNT(BASE_FINANCIERA!D14:J14)&lt;7,"",IF(BASE_FINANCIERA!F14&lt;=0,"REVISAR ACTIVO",BASE_FINANCIERA!G14/BASE_FINANCIERA!F14))</ns0:f>
      </ns0:c>
      <ns0:c r="D14" s="44" t="str">
        <ns0:f>IF(COUNT(BASE_FINANCIERA!D14:J14)&lt;7,"",IF(BASE_FINANCIERA!J14=0,IF(BASE_FINANCIERA!I14&gt;=0,"SIN INTERESES / UO &gt;= 0","SIN INTERESES / UO &lt; 0"),BASE_FINANCIERA!I14/BASE_FINANCIERA!J14))</ns0:f>
      </ns0:c>
      <ns0:c r="E14" s="44" t="str">
        <ns0:f>IF(COUNT(BASE_FINANCIERA!D14:J14)&lt;7,"",IF(BASE_FINANCIERA!H14&lt;=0,"REVISAR PATRIMONIO",BASE_FINANCIERA!I14/BASE_FINANCIERA!H14))</ns0:f>
      </ns0:c>
      <ns0:c r="F14" s="44" t="str">
        <ns0:f>IF(COUNT(BASE_FINANCIERA!D14:J14)&lt;7,"",IF(BASE_FINANCIERA!F14&lt;=0,"REVISAR ACTIVO",BASE_FINANCIERA!I14/BASE_FINANCIERA!F14))</ns0:f>
      </ns0:c>
    </ns0:row>
    <ns0:row r="15" ht="34" customHeight="1">
      <ns0:c r="A15" s="43" t="str">
        <ns0:f>IF(BASE_FINANCIERA!A15="","",BASE_FINANCIERA!A15)</ns0:f>
      </ns0:c>
      <ns0:c r="B15" s="44" t="str">
        <ns0:f>IF(COUNT(BASE_FINANCIERA!D15:J15)&lt;7,"",IF(BASE_FINANCIERA!E15=0,"SIN PASIVO CORRIENTE",BASE_FINANCIERA!D15/BASE_FINANCIERA!E15))</ns0:f>
      </ns0:c>
      <ns0:c r="C15" s="44" t="str">
        <ns0:f>IF(COUNT(BASE_FINANCIERA!D15:J15)&lt;7,"",IF(BASE_FINANCIERA!F15&lt;=0,"REVISAR ACTIVO",BASE_FINANCIERA!G15/BASE_FINANCIERA!F15))</ns0:f>
      </ns0:c>
      <ns0:c r="D15" s="44" t="str">
        <ns0:f>IF(COUNT(BASE_FINANCIERA!D15:J15)&lt;7,"",IF(BASE_FINANCIERA!J15=0,IF(BASE_FINANCIERA!I15&gt;=0,"SIN INTERESES / UO &gt;= 0","SIN INTERESES / UO &lt; 0"),BASE_FINANCIERA!I15/BASE_FINANCIERA!J15))</ns0:f>
      </ns0:c>
      <ns0:c r="E15" s="44" t="str">
        <ns0:f>IF(COUNT(BASE_FINANCIERA!D15:J15)&lt;7,"",IF(BASE_FINANCIERA!H15&lt;=0,"REVISAR PATRIMONIO",BASE_FINANCIERA!I15/BASE_FINANCIERA!H15))</ns0:f>
      </ns0:c>
      <ns0:c r="F15" s="44" t="str">
        <ns0:f>IF(COUNT(BASE_FINANCIERA!D15:J15)&lt;7,"",IF(BASE_FINANCIERA!F15&lt;=0,"REVISAR ACTIVO",BASE_FINANCIERA!I15/BASE_FINANCIERA!F15))</ns0:f>
      </ns0:c>
    </ns0:row>
    <ns0:row r="17">
      <ns0:c r="A17" s="45" t="inlineStr">
        <ns0:is>
          <ns0:t>Empresas identificadas</ns0:t>
        </ns0:is>
      </ns0:c>
      <ns0:c r="B17" s="38">
        <ns0:f>COUNTA(BASE_FINANCIERA!A6:A15)</ns0:f>
        <ns0:v>0</ns0:v>
      </ns0:c>
    </ns0:row>
    <ns0:row r="19" ht="32" customHeight="1">
      <ns0:c r="A19" s="37" t="inlineStr">
        <ns0:is>
          <ns0:t>Umbral propuesto</ns0:t>
        </ns0:is>
      </ns0:c>
      <ns0:c r="B19" s="37" t="inlineStr">
        <ns0:is>
          <ns0:t>Liquidez mínima</ns0:t>
        </ns0:is>
      </ns0:c>
      <ns0:c r="C19" s="37" t="inlineStr">
        <ns0:is>
          <ns0:t>Deuda máxima</ns0:t>
        </ns0:is>
      </ns0:c>
      <ns0:c r="D19" s="37" t="inlineStr">
        <ns0:is>
          <ns0:t>Cobertura mínima</ns0:t>
        </ns0:is>
      </ns0:c>
      <ns0:c r="E19" s="37" t="inlineStr">
        <ns0:is>
          <ns0:t>ROE mínima</ns0:t>
        </ns0:is>
      </ns0:c>
      <ns0:c r="F19" s="37" t="inlineStr">
        <ns0:is>
          <ns0:t>ROA mínima</ns0:t>
        </ns0:is>
      </ns0:c>
    </ns0:row>
    <ns0:row r="20">
      <ns0:c r="A20" s="46" t="inlineStr">
        <ns0:is>
          <ns0:t>Para aprobación</ns0:t>
        </ns0:is>
      </ns0:c>
      <ns0:c r="B20" s="47" t="n">
        <ns0:v>1</ns0:v>
      </ns0:c>
      <ns0:c r="C20" s="47" t="n">
        <ns0:v>0.8</ns0:v>
      </ns0:c>
      <ns0:c r="D20" s="47" t="n">
        <ns0:v>1</ns0:v>
      </ns0:c>
      <ns0:c r="E20" s="47" t="n">
        <ns0:v>0</ns0:v>
      </ns0:c>
      <ns0:c r="F20" s="47" t="n">
        <ns0:v>0</ns0:v>
      </ns0:c>
    </ns0:row>
    <ns0:row r="22" ht="30" customHeight="1">
      <ns0:c r="A22" s="36" t="inlineStr">
        <ns0:is>
          <ns0:t>Número de valores numéricos</ns0:t>
        </ns0:is>
      </ns0:c>
      <ns0:c r="B22" s="44">
        <ns0:f>COUNT(B6:B15)</ns0:f>
        <ns0:v>0</ns0:v>
      </ns0:c>
      <ns0:c r="C22" s="44">
        <ns0:f>COUNT(C6:C15)</ns0:f>
        <ns0:v>0</ns0:v>
      </ns0:c>
      <ns0:c r="D22" s="44">
        <ns0:f>COUNT(D6:D15)</ns0:f>
        <ns0:v>0</ns0:v>
      </ns0:c>
      <ns0:c r="E22" s="44">
        <ns0:f>COUNT(E6:E15)</ns0:f>
        <ns0:v>0</ns0:v>
      </ns0:c>
      <ns0:c r="F22" s="44">
        <ns0:f>COUNT(F6:F15)</ns0:f>
        <ns0:v>0</ns0:v>
      </ns0:c>
    </ns0:row>
    <ns0:row r="23" ht="30" customHeight="1">
      <ns0:c r="A23" s="36" t="inlineStr">
        <ns0:is>
          <ns0:t>Mediana (si existe muestra)</ns0:t>
        </ns0:is>
      </ns0:c>
      <ns0:c r="B23" s="44" t="str">
        <ns0:f>IF(COUNT(B6:B15)=0,"",MEDIAN(B6:B15))</ns0:f>
      </ns0:c>
      <ns0:c r="C23" s="44" t="str">
        <ns0:f>IF(COUNT(C6:C15)=0,"",MEDIAN(C6:C15))</ns0:f>
      </ns0:c>
      <ns0:c r="D23" s="44" t="str">
        <ns0:f>IF(COUNT(D6:D15)=0,"",MEDIAN(D6:D15))</ns0:f>
      </ns0:c>
      <ns0:c r="E23" s="44" t="str">
        <ns0:f>IF(COUNT(E6:E15)=0,"",MEDIAN(E6:E15))</ns0:f>
      </ns0:c>
      <ns0:c r="F23" s="44" t="str">
        <ns0:f>IF(COUNT(F6:F15)=0,"",MEDIAN(F6:F15))</ns0:f>
      </ns0:c>
    </ns0:row>
    <ns0:row r="24" ht="30" customHeight="1">
      <ns0:c r="A24" s="36" t="inlineStr">
        <ns0:is>
          <ns0:t>Mínimo (si existe muestra)</ns0:t>
        </ns0:is>
      </ns0:c>
      <ns0:c r="B24" s="44" t="str">
        <ns0:f>IF(COUNT(B6:B15)=0,"",MIN(B6:B15))</ns0:f>
      </ns0:c>
      <ns0:c r="C24" s="44" t="str">
        <ns0:f>IF(COUNT(C6:C15)=0,"",MIN(C6:C15))</ns0:f>
      </ns0:c>
      <ns0:c r="D24" s="44" t="str">
        <ns0:f>IF(COUNT(D6:D15)=0,"",MIN(D6:D15))</ns0:f>
      </ns0:c>
      <ns0:c r="E24" s="44" t="str">
        <ns0:f>IF(COUNT(E6:E15)=0,"",MIN(E6:E15))</ns0:f>
      </ns0:c>
      <ns0:c r="F24" s="44" t="str">
        <ns0:f>IF(COUNT(F6:F15)=0,"",MIN(F6:F15))</ns0:f>
      </ns0:c>
    </ns0:row>
    <ns0:row r="25" ht="30" customHeight="1">
      <ns0:c r="A25" s="36" t="inlineStr">
        <ns0:is>
          <ns0:t>Máximo (si existe muestra)</ns0:t>
        </ns0:is>
      </ns0:c>
      <ns0:c r="B25" s="44" t="str">
        <ns0:f>IF(COUNT(B6:B15)=0,"",MAX(B6:B15))</ns0:f>
      </ns0:c>
      <ns0:c r="C25" s="44" t="str">
        <ns0:f>IF(COUNT(C6:C15)=0,"",MAX(C6:C15))</ns0:f>
      </ns0:c>
      <ns0:c r="D25" s="44" t="str">
        <ns0:f>IF(COUNT(D6:D15)=0,"",MAX(D6:D15))</ns0:f>
      </ns0:c>
      <ns0:c r="E25" s="44" t="str">
        <ns0:f>IF(COUNT(E6:E15)=0,"",MAX(E6:E15))</ns0:f>
      </ns0:c>
      <ns0:c r="F25" s="44" t="str">
        <ns0:f>IF(COUNT(F6:F15)=0,"",MAX(F6:F15))</ns0:f>
      </ns0:c>
    </ns0:row>
    <ns0:row r="27" ht="48" customHeight="1">
      <ns0:c r="A27" s="34" t="inlineStr">
        <ns0:is>
          <ns0:t>No utilizar los estadísticos vacíos como justificación de umbrales. Los casos de denominador cero requieren tratamiento expreso según el pliego; no todos los valores indeterminados equivalen a cumplimiento.</ns0:t>
        </ns0:is>
      </ns0:c>
    </ns0:row>
  </ns0:sheetData>
  <ns0:mergeCells count="3">
    <ns0:mergeCell ref="A2:F3"/>
    <ns0:mergeCell ref="A1:F1"/>
    <ns0:mergeCell ref="A27:F27"/>
  </ns0:mergeCells>
  <ns0:printOptions horizontalCentered="1"/>
  <ns0:pageMargins left="0.75" right="0.75" top="1" bottom="1" header="0.5" footer="0.5"/>
  <ns0:pageSetup orientation="landscape" paperSize="9" fitToHeight="0" fitToWidth="1"/>
  <ns0:headerFooter>
    <ns0:oddHeader/>
    <ns0:oddFooter>&amp;CINEM - GRANJA 2026 | Pagina &amp;P de &amp;N</ns0:oddFooter>
    <ns0:evenHeader/>
    <ns0:evenFooter/>
    <ns0:firstHeader/>
    <ns0:firstFooter/>
  </ns0:headerFooter>
  <ns0:legacyDrawing ns1:id="anysvml"/>
</ns0:worksheet>
</file>

<file path=xl/worksheets/sheet6.xml><?xml version="1.0" encoding="utf-8"?>
<ns0:worksheet xmlns:ns0="http://schemas.openxmlformats.org/spreadsheetml/2006/main" xmlns:ns1="http://schemas.openxmlformats.org/officeDocument/2006/relationships">
  <ns0:sheetPr>
    <ns0:outlinePr summaryBelow="1" summaryRight="1"/>
    <ns0:pageSetUpPr fitToPage="1"/>
  </ns0:sheetPr>
  <ns0:dimension ref="A1:C22"/>
  <ns0:sheetViews>
    <ns0:sheetView showGridLines="0" workbookViewId="0">
      <ns0:pane xSplit="1" ySplit="5" topLeftCell="B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50" customWidth="1" min="1" max="1"/>
    <ns0:col width="26" customWidth="1" min="2" max="2"/>
    <ns0:col width="72" customWidth="1" min="3" max="3"/>
  </ns0:cols>
  <ns0:sheetData>
    <ns0:row r="1" ht="34" customHeight="1">
      <ns0:c r="A1" s="35" t="inlineStr">
        <ns0:is>
          <ns0:t>ESCENARIOS ILUSTRATIVOS DE COSTOS PARA 2027</ns0:t>
        </ns0:is>
      </ns0:c>
    </ns0:row>
    <ns0:row r="2" ht="26" customHeight="1">
      <ns0:c r="A2" s="36" t="inlineStr">
        <ns0:is>
          <ns0:t>No son pronósticos oficiales, adiciones aprobadas ni autorizaciones presupuestales. El salario mínimo 2027 no se supone decretado. Modificar sólo los supuestos identificados en azul.</ns0:t>
        </ns0:is>
      </ns0:c>
    </ns0:row>
    <ns0:row r="3" ht="22" customHeight="1"/>
    <ns0:row r="5" ht="32" customHeight="1">
      <ns0:c r="A5" s="37" t="inlineStr">
        <ns0:is>
          <ns0:t>Parámetro</ns0:t>
        </ns0:is>
      </ns0:c>
      <ns0:c r="B5" s="37" t="inlineStr">
        <ns0:is>
          <ns0:t>Valor</ns0:t>
        </ns0:is>
      </ns0:c>
      <ns0:c r="C5" s="37" t="inlineStr">
        <ns0:is>
          <ns0:t>Origen / significado</ns0:t>
        </ns0:is>
      </ns0:c>
    </ns0:row>
    <ns0:row r="6" ht="37" customHeight="1">
      <ns0:c r="A6" s="36" t="inlineStr">
        <ns0:is>
          <ns0:t>Presupuesto oficial</ns0:t>
        </ns0:is>
      </ns0:c>
      <ns0:c r="B6" s="40">
        <ns0:f>COTIZACIONES!C10</ns0:f>
        <ns0:v>97178779</ns0:v>
      </ns0:c>
      <ns0:c r="C6" s="36" t="inlineStr">
        <ns0:is>
          <ns0:t>Referencia contractual documentada.</ns0:t>
        </ns0:is>
      </ns0:c>
    </ns0:row>
    <ns0:row r="7" ht="37" customHeight="1">
      <ns0:c r="A7" s="36" t="inlineStr">
        <ns0:is>
          <ns0:t>Plazo total en meses</ns0:t>
        </ns0:is>
      </ns0:c>
      <ns0:c r="B7" s="29">
        <ns0:f>COTIZACIONES!C14</ns0:f>
        <ns0:v>11</ns0:v>
      </ns0:c>
      <ns0:c r="C7" s="36" t="inlineStr">
        <ns0:is>
          <ns0:t>Plazo cotizado.</ns0:t>
        </ns0:is>
      </ns0:c>
    </ns0:row>
    <ns0:row r="8" ht="37" customHeight="1">
      <ns0:c r="A8" s="36" t="inlineStr">
        <ns0:is>
          <ns0:t>Meses equivalentes en 2027 (ejemplo)</ns0:t>
        </ns0:is>
      </ns0:c>
      <ns0:c r="B8" s="47" t="n">
        <ns0:v>8</ns0:v>
      </ns0:c>
      <ns0:c r="C8" s="36" t="inlineStr">
        <ns0:is>
          <ns0:t>Supuesto ilustrativo; reemplazar por fracción real del plazo según acta de inicio.</ns0:t>
        </ns0:is>
      </ns0:c>
    </ns0:row>
    <ns0:row r="9" ht="37" customHeight="1">
      <ns0:c r="A9" s="36" t="inlineStr">
        <ns0:is>
          <ns0:t>Porción del precio expuesta a aumento</ns0:t>
        </ns0:is>
      </ns0:c>
      <ns0:c r="B9" s="48" t="n">
        <ns0:v>0.85</ns0:v>
      </ns0:c>
      <ns0:c r="C9" s="36" t="inlineStr">
        <ns0:is>
          <ns0:t>Supuesto ilustrativo, NO proporción calculada de cotizaciones.</ns0:t>
        </ns0:is>
      </ns0:c>
    </ns0:row>
    <ns0:row r="10" ht="37" customHeight="1">
      <ns0:c r="A10" s="36" t="inlineStr">
        <ns0:is>
          <ns0:t>Aumento hipotético del costo expuesto</ns0:t>
        </ns0:is>
      </ns0:c>
      <ns0:c r="B10" s="48" t="n">
        <ns0:v>0.1</ns0:v>
      </ns0:c>
      <ns0:c r="C10" s="36" t="inlineStr">
        <ns0:is>
          <ns0:t>Escenario, NO incremento salarial oficial.</ns0:t>
        </ns0:is>
      </ns0:c>
    </ns0:row>
    <ns0:row r="11" ht="37" customHeight="1">
      <ns0:c r="A11" s="36" t="inlineStr">
        <ns0:is>
          <ns0:t>Fracción del plazo en 2027</ns0:t>
        </ns0:is>
      </ns0:c>
      <ns0:c r="B11" s="39">
        <ns0:f>IF(B7=0,0,B8/B7)</ns0:f>
        <ns0:v>0.7272727272727273</ns0:v>
      </ns0:c>
      <ns0:c r="C11" s="36" t="inlineStr">
        <ns0:is>
          <ns0:t>Meses equivalentes / plazo total.</ns0:t>
        </ns0:is>
      </ns0:c>
    </ns0:row>
    <ns0:row r="12" ht="37" customHeight="1">
      <ns0:c r="A12" s="36" t="inlineStr">
        <ns0:is>
          <ns0:t>Costo incremental ilustrativo</ns0:t>
        </ns0:is>
      </ns0:c>
      <ns0:c r="B12" s="33">
        <ns0:f>B6*B9*B10*B11</ns0:f>
        <ns0:v>6007415.429090909</ns0:v>
      </ns0:c>
      <ns0:c r="C12" s="36" t="inlineStr">
        <ns0:is>
          <ns0:t>Aplicación de los supuestos, sin modificar el CDP.</ns0:t>
        </ns0:is>
      </ns0:c>
    </ns0:row>
    <ns0:row r="13" ht="37" customHeight="1">
      <ns0:c r="A13" s="36" t="inlineStr">
        <ns0:is>
          <ns0:t>Total hipotético con escenario</ns0:t>
        </ns0:is>
      </ns0:c>
      <ns0:c r="B13" s="33">
        <ns0:f>SUM(B6,B12)</ns0:f>
        <ns0:v>103186194.4290909</ns0:v>
      </ns0:c>
      <ns0:c r="C13" s="36" t="inlineStr">
        <ns0:is>
          <ns0:t>No es un nuevo presupuesto oficial.</ns0:t>
        </ns0:is>
      </ns0:c>
    </ns0:row>
    <ns0:row r="16" ht="32" customHeight="1">
      <ns0:c r="A16" s="37" t="inlineStr">
        <ns0:is>
          <ns0:t>Aumento hipotético</ns0:t>
        </ns0:is>
      </ns0:c>
      <ns0:c r="B16" s="37" t="inlineStr">
        <ns0:is>
          <ns0:t>Costo adicional (COP)</ns0:t>
        </ns0:is>
      </ns0:c>
      <ns0:c r="C16" s="37" t="inlineStr">
        <ns0:is>
          <ns0:t>Total ilustrativo (COP)</ns0:t>
        </ns0:is>
      </ns0:c>
    </ns0:row>
    <ns0:row r="17" ht="30" customHeight="1">
      <ns0:c r="A17" s="48" t="n">
        <ns0:v>0</ns0:v>
      </ns0:c>
      <ns0:c r="B17" s="33">
        <ns0:f>$B$6*$B$9*A17*$B$11</ns0:f>
        <ns0:v>0</ns0:v>
      </ns0:c>
      <ns0:c r="C17" s="33">
        <ns0:f>$B$6+B17</ns0:f>
        <ns0:v>97178779</ns0:v>
      </ns0:c>
    </ns0:row>
    <ns0:row r="18" ht="30" customHeight="1">
      <ns0:c r="A18" s="48" t="n">
        <ns0:v>0.05</ns0:v>
      </ns0:c>
      <ns0:c r="B18" s="33">
        <ns0:f>$B$6*$B$9*A18*$B$11</ns0:f>
        <ns0:v>3003707.7145454544</ns0:v>
      </ns0:c>
      <ns0:c r="C18" s="33">
        <ns0:f>$B$6+B18</ns0:f>
        <ns0:v>100182486.71454546</ns0:v>
      </ns0:c>
    </ns0:row>
    <ns0:row r="19" ht="30" customHeight="1">
      <ns0:c r="A19" s="48" t="n">
        <ns0:v>0.1</ns0:v>
      </ns0:c>
      <ns0:c r="B19" s="33">
        <ns0:f>$B$6*$B$9*A19*$B$11</ns0:f>
        <ns0:v>6007415.429090909</ns0:v>
      </ns0:c>
      <ns0:c r="C19" s="33">
        <ns0:f>$B$6+B19</ns0:f>
        <ns0:v>103186194.4290909</ns0:v>
      </ns0:c>
    </ns0:row>
    <ns0:row r="20" ht="30" customHeight="1">
      <ns0:c r="A20" s="48" t="n">
        <ns0:v>0.15</ns0:v>
      </ns0:c>
      <ns0:c r="B20" s="33">
        <ns0:f>$B$6*$B$9*A20*$B$11</ns0:f>
        <ns0:v>9011123.143636363</ns0:v>
      </ns0:c>
      <ns0:c r="C20" s="33">
        <ns0:f>$B$6+B20</ns0:f>
        <ns0:v>106189902.14363636</ns0:v>
      </ns0:c>
    </ns0:row>
    <ns0:row r="22" ht="54" customHeight="1">
      <ns0:c r="A22" s="34" t="inlineStr">
        <ns0:is>
          <ns0:t>Adicionalmente debe costearse el cambio conocido de recargo por descanso obligatorio del 90% al 100% desde julio de 2027 cuando afecte turnos. Esta hoja no lo liquida automáticamente ni acredita suficiencia del precio.</ns0:t>
        </ns0:is>
      </ns0:c>
    </ns0:row>
  </ns0:sheetData>
  <ns0:mergeCells count="3">
    <ns0:mergeCell ref="A1:C1"/>
    <ns0:mergeCell ref="A2:C3"/>
    <ns0:mergeCell ref="A22:C22"/>
  </ns0:mergeCells>
  <ns0:printOptions horizontalCentered="1"/>
  <ns0:pageMargins left="0.75" right="0.75" top="1" bottom="1" header="0.5" footer="0.5"/>
  <ns0:pageSetup orientation="landscape" paperSize="9" fitToHeight="0" fitToWidth="1"/>
  <ns0:headerFooter>
    <ns0:oddHeader/>
    <ns0:oddFooter>&amp;CINEM - GRANJA 2026 | Pagina &amp;P de &amp;N</ns0:oddFooter>
    <ns0:evenHeader/>
    <ns0:evenFooter/>
    <ns0:firstHeader/>
    <ns0:firstFooter/>
  </ns0:headerFooter>
  <ns0:legacyDrawing ns1:id="anysvml"/>
</ns0:worksheet>
</file>

<file path=xl/worksheets/sheet7.xml><?xml version="1.0" encoding="utf-8"?>
<ns0:worksheet xmlns:ns0="http://schemas.openxmlformats.org/spreadsheetml/2006/main" xmlns:ns1="http://schemas.openxmlformats.org/officeDocument/2006/relationships">
  <ns0:sheetPr>
    <ns0:outlinePr summaryBelow="1" summaryRight="1"/>
    <ns0:pageSetUpPr fitToPage="1"/>
  </ns0:sheetPr>
  <ns0:dimension ref="A1:B18"/>
  <ns0:sheetViews>
    <ns0:sheetView showGridLines="0" workbookViewId="0">
      <ns0:pane xSplit="1" ySplit="5" topLeftCell="B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12" customWidth="1" min="1" max="1"/>
    <ns0:col width="120" customWidth="1" min="2" max="2"/>
  </ns0:cols>
  <ns0:sheetData>
    <ns0:row r="1" ht="34" customHeight="1">
      <ns0:c r="A1" s="35" t="inlineStr">
        <ns0:is>
          <ns0:t>FUENTES, CORTE Y ALCANCE</ns0:t>
        </ns0:is>
      </ns0:c>
    </ns0:row>
    <ns0:row r="2" ht="26" customHeight="1">
      <ns0:c r="A2" s="36" t="inlineStr">
        <ns0:is>
          <ns0:t>Corte: 8 de septiembre de 2026. Los archivos P1-P4 fueron aportados por el INEM; S1-S7 son fuentes oficiales consultadas o identificadas con el alcance señalado.</ns0:t>
        </ns0:is>
      </ns0:c>
    </ns0:row>
    <ns0:row r="3" ht="22" customHeight="1"/>
    <ns0:row r="5" ht="32" customHeight="1">
      <ns0:c r="A5" s="37" t="inlineStr">
        <ns0:is>
          <ns0:t>ID</ns0:t>
        </ns0:is>
      </ns0:c>
      <ns0:c r="B5" s="37" t="inlineStr">
        <ns0:is>
          <ns0:t>Archivo o enlace / observación</ns0:t>
        </ns0:is>
      </ns0:c>
    </ns0:row>
    <ns0:row r="6" ht="49" customHeight="1">
      <ns0:c r="A6" s="36" t="inlineStr">
        <ns0:is>
          <ns0:t>P1</ns0:t>
        </ns0:is>
      </ns0:c>
      <ns0:c r="B6" s="43" t="inlineStr">
        <ns0:is>
          <ns0:t>TALENTO - Cotización operarios 2026 (2).pdf. 31/08/2026. Total $92.180.000.</ns0:t>
        </ns0:is>
      </ns0:c>
    </ns0:row>
    <ns0:row r="7" ht="49" customHeight="1">
      <ns0:c r="A7" s="36" t="inlineStr">
        <ns0:is>
          <ns0:t>P2</ns0:t>
        </ns0:is>
      </ns0:c>
      <ns0:c r="B7" s="43" t="inlineStr">
        <ns0:is>
          <ns0:t>Cotización INEM de COINTEGRAL OC 11 meses.pdf. 01/09/2026. Total $102.872.154.</ns0:t>
        </ns0:is>
      </ns0:c>
    </ns0:row>
    <ns0:row r="8" ht="49" customHeight="1">
      <ns0:c r="A8" s="36" t="inlineStr">
        <ns0:is>
          <ns0:t>P3</ns0:t>
        </ns0:is>
      </ns0:c>
      <ns0:c r="B8" s="43" t="inlineStr">
        <ns0:is>
          <ns0:t>COOPNASA - Cotización operarios 2026-2027 (1).pdf. 02/09/2026. Total $96.484.182.</ns0:t>
        </ns0:is>
      </ns0:c>
    </ns0:row>
    <ns0:row r="9" ht="49" customHeight="1">
      <ns0:c r="A9" s="36" t="inlineStr">
        <ns0:is>
          <ns0:t>P4</ns0:t>
        </ns0:is>
      </ns0:c>
      <ns0:c r="B9" s="43" t="inlineStr">
        <ns0:is>
          <ns0:t>CDP 38 GRANJA 2026.pdf. 07/09/2026. Valor $97.178.779.</ns0:t>
        </ns0:is>
      </ns0:c>
    </ns0:row>
    <ns0:row r="10" ht="49" customHeight="1">
      <ns0:c r="A10" s="36" t="inlineStr">
        <ns0:is>
          <ns0:t>S1</ns0:t>
        </ns0:is>
      </ns0:c>
      <ns0:c r="B10" s="43" t="inlineStr">
        <ns0:is>
          <ns0:t>https://www.dane.gov.co/files/operaciones/IPC/ago2026/cp-IPC-ago2026.pdf</ns0:t>
        </ns0:is>
      </ns0:c>
    </ns0:row>
    <ns0:row r="11" ht="49" customHeight="1">
      <ns0:c r="A11" s="36" t="inlineStr">
        <ns0:is>
          <ns0:t>S2</ns0:t>
        </ns0:is>
      </ns0:c>
      <ns0:c r="B11" s="43" t="inlineStr">
        <ns0:is>
          <ns0:t>https://www.dane.gov.co/files/operaciones/PIB/cp-PIB-IItrim2026.pdf</ns0:t>
        </ns0:is>
      </ns0:c>
    </ns0:row>
    <ns0:row r="12" ht="49" customHeight="1">
      <ns0:c r="A12" s="36" t="inlineStr">
        <ns0:is>
          <ns0:t>S3</ns0:t>
        </ns0:is>
      </ns0:c>
      <ns0:c r="B12" s="43" t="inlineStr">
        <ns0:is>
          <ns0:t>https://dapre.presidencia.gov.co/normativa/normativa/DECRETO%20No.%200159%20DEL%2019%20DE%20FEBRERO%20DE%202026.pdf</ns0:t>
        </ns0:is>
      </ns0:c>
    </ns0:row>
    <ns0:row r="13" ht="49" customHeight="1">
      <ns0:c r="A13" s="36" t="inlineStr">
        <ns0:is>
          <ns0:t>S4</ns0:t>
        </ns0:is>
      </ns0:c>
      <ns0:c r="B13" s="43" t="inlineStr">
        <ns0:is>
          <ns0:t>https://www.secretariasenado.gov.co/senado/basedoc/ley_2101_2021.htm</ns0:t>
        </ns0:is>
      </ns0:c>
    </ns0:row>
    <ns0:row r="14" ht="49" customHeight="1">
      <ns0:c r="A14" s="36" t="inlineStr">
        <ns0:is>
          <ns0:t>S5</ns0:t>
        </ns0:is>
      </ns0:c>
      <ns0:c r="B14" s="43" t="inlineStr">
        <ns0:is>
          <ns0:t>https://www1.funcionpublica.gov.co/eva/gestornormativo/norma.php?i=260676</ns0:t>
        </ns0:is>
      </ns0:c>
    </ns0:row>
    <ns0:row r="15" ht="49" customHeight="1">
      <ns0:c r="A15" s="36" t="inlineStr">
        <ns0:is>
          <ns0:t>S6</ns0:t>
        </ns0:is>
      </ns0:c>
      <ns0:c r="B15" s="43" t="inlineStr">
        <ns0:is>
          <ns0:t>https://www.funcionpublica.gov.co/eva/gestornormativo/norma.php?i=77653</ns0:t>
        </ns0:is>
      </ns0:c>
    </ns0:row>
    <ns0:row r="16" ht="49" customHeight="1">
      <ns0:c r="A16" s="36" t="inlineStr">
        <ns0:is>
          <ns0:t>S7</ns0:t>
        </ns0:is>
      </ns0:c>
      <ns0:c r="B16" s="43" t="inlineStr">
        <ns0:is>
          <ns0:t>https://www.supersociedades.gov.co/datos-abiertos</ns0:t>
        </ns0:is>
      </ns0:c>
    </ns0:row>
    <ns0:row r="18" ht="58" customHeight="1">
      <ns0:c r="A18" s="34" t="inlineStr">
        <ns0:is>
          <ns0:t>Superintendencia de Sociedades: no se obtuvo una muestra financiera depurada para este expediente. BASE_FINANCIERA está vacía de manera deliberada. Los indicadores propuestos no se atribuyen a esa entidad.</ns0:t>
        </ns0:is>
      </ns0:c>
    </ns0:row>
  </ns0:sheetData>
  <ns0:mergeCells count="3">
    <ns0:mergeCell ref="A18:B18"/>
    <ns0:mergeCell ref="A1:B1"/>
    <ns0:mergeCell ref="A2:B3"/>
  </ns0:mergeCells>
  <ns0:hyperlinks>
    <ns0:hyperlink ref="B10" ns1:id="rId1"/>
    <ns0:hyperlink ref="B11" ns1:id="rId2"/>
    <ns0:hyperlink ref="B12" ns1:id="rId3"/>
    <ns0:hyperlink ref="B13" ns1:id="rId4"/>
    <ns0:hyperlink ref="B14" ns1:id="rId5"/>
    <ns0:hyperlink ref="B15" ns1:id="rId6"/>
    <ns0:hyperlink ref="B16" ns1:id="rId7"/>
  </ns0:hyperlinks>
  <ns0:printOptions horizontalCentered="1"/>
  <ns0:pageMargins left="0.75" right="0.75" top="1" bottom="1" header="0.5" footer="0.5"/>
  <ns0:pageSetup orientation="landscape" paperSize="9" fitToHeight="0" fitToWidth="1"/>
  <ns0:headerFooter>
    <ns0:oddHeader/>
    <ns0:oddFooter>&amp;CINEM - GRANJA 2026 | Pagina &amp;P de &amp;N</ns0:oddFooter>
    <ns0:evenHeader/>
    <ns0:evenFooter/>
    <ns0:firstHeader/>
    <ns0:firstFooter/>
  </ns0:headerFooter>
</ns0: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GESTIONES</dc:creator>
  <dcterms:created xmlns:dcterms="http://purl.org/dc/terms/" xmlns:xsi="http://www.w3.org/2001/XMLSchema-instance" xsi:type="dcterms:W3CDTF">2018-01-11T13:03:31Z</dcterms:created>
  <dcterms:modified xmlns:dcterms="http://purl.org/dc/terms/" xmlns:xsi="http://www.w3.org/2001/XMLSchema-instance" xsi:type="dcterms:W3CDTF">2026-09-08T07:31:46Z</dcterms:modified>
  <cp:lastModifiedBy>fondos educativos</cp:lastModifiedBy>
  <cp:lastPrinted>2026-09-07T12:16:05Z</cp:lastPrinted>
</cp:coreProperties>
</file>