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perezr\Desktop\COMPRAS 2026\7. MANTENIMIENTO EQUIPOS MÈDICOS\DOCUMENTOS PRECONTRACTUALES\"/>
    </mc:Choice>
  </mc:AlternateContent>
  <xr:revisionPtr revIDLastSave="0" documentId="13_ncr:1_{4EAD6B69-E3C2-426D-912C-A89E247BFCA9}" xr6:coauthVersionLast="47" xr6:coauthVersionMax="47" xr10:uidLastSave="{00000000-0000-0000-0000-000000000000}"/>
  <bookViews>
    <workbookView xWindow="-120" yWindow="-120" windowWidth="20730" windowHeight="11160" xr2:uid="{58F2B1EB-7C8B-49A6-8DF0-F91A2EFE3F33}"/>
  </bookViews>
  <sheets>
    <sheet name="ANEX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13" i="1" l="1"/>
  <c r="Q14" i="1"/>
  <c r="Q15" i="1"/>
  <c r="Q16" i="1"/>
  <c r="Q17" i="1"/>
  <c r="Q18" i="1"/>
  <c r="Q19" i="1"/>
  <c r="Q12" i="1"/>
  <c r="O20" i="1"/>
  <c r="O13" i="1"/>
  <c r="O14" i="1"/>
  <c r="O15" i="1"/>
  <c r="O16" i="1"/>
  <c r="O17" i="1"/>
  <c r="O18" i="1"/>
  <c r="O19" i="1"/>
  <c r="O12" i="1"/>
  <c r="Q20" i="1"/>
  <c r="L20" i="1"/>
  <c r="K14" i="1"/>
  <c r="L14" i="1" s="1"/>
  <c r="K15" i="1"/>
  <c r="L15" i="1"/>
  <c r="L17" i="1"/>
  <c r="L18" i="1"/>
  <c r="L19" i="1"/>
  <c r="L12" i="1"/>
  <c r="L13" i="1"/>
  <c r="L16" i="1"/>
  <c r="K16" i="1"/>
  <c r="I20" i="1"/>
  <c r="I13" i="1"/>
  <c r="I14" i="1"/>
  <c r="I15" i="1"/>
  <c r="I16" i="1"/>
  <c r="I17" i="1"/>
  <c r="I18" i="1"/>
  <c r="I19" i="1"/>
  <c r="I12" i="1"/>
  <c r="H16" i="1"/>
</calcChain>
</file>

<file path=xl/sharedStrings.xml><?xml version="1.0" encoding="utf-8"?>
<sst xmlns="http://schemas.openxmlformats.org/spreadsheetml/2006/main" count="51" uniqueCount="38">
  <si>
    <t>ITEM</t>
  </si>
  <si>
    <t>CODIGO CLASIFICADOR DE BIENES Y SERVICIOS DE UNSPSC</t>
  </si>
  <si>
    <t>UNIDAD DE MEDIDA</t>
  </si>
  <si>
    <t>CANT</t>
  </si>
  <si>
    <t>PROMEDIOS</t>
  </si>
  <si>
    <t>VALOR UNITARIO</t>
  </si>
  <si>
    <t>VALOR TOTAL</t>
  </si>
  <si>
    <t>TOTAL</t>
  </si>
  <si>
    <t>ANEXO 1.</t>
  </si>
  <si>
    <t xml:space="preserve">CUADRO COMPARATIVO DE  PRECOTIZACIONES EN COMPRAS </t>
  </si>
  <si>
    <t>ESTUDIO DE MERCADO</t>
  </si>
  <si>
    <t>En atencion a las directrices emanadas por el Sena, se solicitaron las precotizaciones por la pagina www.contratacion.sena.edu.co</t>
  </si>
  <si>
    <t>en cuyo termino, se presentaron las siguientes cotizaciones y cuyo estudio comparativo se evidencia en el siguiente cuadro:</t>
  </si>
  <si>
    <t>PROVEEDOR 1</t>
  </si>
  <si>
    <t>PROVEEDOR 2</t>
  </si>
  <si>
    <t>PROVEEDOR 3</t>
  </si>
  <si>
    <t>DENOMINACIÓN  GENERAL DEL BIEN O SERVICIO</t>
  </si>
  <si>
    <t>DENOMINACIÓN Y/O DESCRIPCIÓN TÉCNICA DEL BIEN O SERVICIO</t>
  </si>
  <si>
    <t>% IVA</t>
  </si>
  <si>
    <t>VALOR UNITARIO PROMEDIO IVA INCLUIDO</t>
  </si>
  <si>
    <t>VALOR TOTAL PROMEDIO IVA INCLU</t>
  </si>
  <si>
    <t>UNIDAD</t>
  </si>
  <si>
    <t>Mantenimiento correctivo simulator care (Annie)</t>
  </si>
  <si>
    <t>Incluye: valvula festo (repuesto e instalación),</t>
  </si>
  <si>
    <t>Mantenimiento correctivo para cama electrica</t>
  </si>
  <si>
    <t>Incluir: Diagnostico y arreglo de la caja de control de cama electrica 860. (micro esta dañado debido a un corto en la caja) Incluye caja de circuitos 4 motores con ups cm y  juego de baterias recargables para c/u</t>
  </si>
  <si>
    <t>Brasalete de tension de brazos toma de tension de leardal</t>
  </si>
  <si>
    <t xml:space="preserve">Incluir: Brazaletes de brazos de toma de tensión arterial de Leardal </t>
  </si>
  <si>
    <t>Actualizcion de DEA a español</t>
  </si>
  <si>
    <t>Actualizar los DEA a español  # 10 DEA. Incluye juego de baterias recargables para c/u</t>
  </si>
  <si>
    <t xml:space="preserve"> Kit de actualizacion a Little Anne QCPR con Skillguide</t>
  </si>
  <si>
    <t xml:space="preserve"> (Incluye: Placa acanalada con sensor QCPR premontado, Ayuda de colocación de adhesivos de ventilación, Etiqueta de ventilación, Reflector, 2 pilas AA, Conjunto de mordaza con soporte de válvula flexible, Pegatina Little Anne QCPR, Etiqueta Little Anne QCPR (para bolsa), Correa de la batería).</t>
  </si>
  <si>
    <t>Modulo de heridas Para usar con Simulador Clinical Care Simulator(No incluido)</t>
  </si>
  <si>
    <t>(herida sacra (úlcera por presión), herida quirúrgica con grapas, herida quirúrgica con suturas, herida quirúrgica con suturas sueltas y una herida quirúrgica abierta)</t>
  </si>
  <si>
    <t>Electrodos reusables(juego)</t>
  </si>
  <si>
    <t>Tamaño adulto para electrocardiografo de 3 canales modelo cardiovit at-1Ref: 2,000041Marca: Schiller</t>
  </si>
  <si>
    <t>Mantenimiento correctivo para electrocardiogrado de 6
canales /12 derivaciones con espirometro ncluido Ref: AT_x0002_2Plus</t>
  </si>
  <si>
    <t>Incluye cambio de la bateria, papel para electrocardiografo, Electrodos reusables(juego) amaño adulto para electrocardiografo de 3 canales  modelo cardiovit at-1 Ref: 2,000041 Marca: Schiller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</si>
</sst>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_);_(@_)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DEBD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38"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top" wrapText="1"/>
    </xf>
    <xf numFmtId="164" fontId="10" fillId="0" borderId="1" xfId="0" applyNumberFormat="1" applyFont="1" applyBorder="1" applyAlignment="1">
      <alignment horizontal="center" vertical="center" wrapText="1"/>
    </xf>
    <xf numFmtId="164" fontId="10" fillId="0" borderId="2" xfId="0" applyNumberFormat="1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top" wrapText="1"/>
    </xf>
    <xf numFmtId="3" fontId="4" fillId="0" borderId="1" xfId="0" applyNumberFormat="1" applyFont="1" applyBorder="1"/>
    <xf numFmtId="0" fontId="0" fillId="0" borderId="1" xfId="0" applyBorder="1"/>
    <xf numFmtId="0" fontId="12" fillId="0" borderId="7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9" fontId="0" fillId="0" borderId="0" xfId="1" applyFont="1"/>
    <xf numFmtId="9" fontId="10" fillId="0" borderId="1" xfId="1" applyFont="1" applyBorder="1" applyAlignment="1">
      <alignment horizontal="center" vertical="center" wrapText="1"/>
    </xf>
    <xf numFmtId="164" fontId="0" fillId="0" borderId="0" xfId="0" applyNumberFormat="1"/>
    <xf numFmtId="0" fontId="4" fillId="0" borderId="1" xfId="0" applyFont="1" applyBorder="1" applyAlignment="1">
      <alignment horizontal="center" vertical="top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DEBDFF"/>
      <color rgb="FFCCC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704850</xdr:colOff>
      <xdr:row>1</xdr:row>
      <xdr:rowOff>9526</xdr:rowOff>
    </xdr:from>
    <xdr:to>
      <xdr:col>3</xdr:col>
      <xdr:colOff>20108</xdr:colOff>
      <xdr:row>4</xdr:row>
      <xdr:rowOff>140339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0D46118-4A73-4910-A662-DC010A9940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50000"/>
        </a:blip>
        <a:stretch>
          <a:fillRect/>
        </a:stretch>
      </xdr:blipFill>
      <xdr:spPr>
        <a:xfrm>
          <a:off x="1962150" y="200026"/>
          <a:ext cx="723900" cy="8547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CC018-CD84-4600-A4AA-65B921A09649}">
  <dimension ref="A2:R23"/>
  <sheetViews>
    <sheetView tabSelected="1" topLeftCell="F12" zoomScale="90" zoomScaleNormal="90" zoomScaleSheetLayoutView="90" workbookViewId="0">
      <selection activeCell="Q19" sqref="Q19"/>
    </sheetView>
  </sheetViews>
  <sheetFormatPr baseColWidth="10" defaultRowHeight="15" x14ac:dyDescent="0.25"/>
  <cols>
    <col min="1" max="1" width="7.42578125" customWidth="1"/>
    <col min="2" max="2" width="12.7109375" customWidth="1"/>
    <col min="3" max="3" width="8.42578125" customWidth="1"/>
    <col min="4" max="4" width="9.42578125" customWidth="1"/>
    <col min="5" max="5" width="47.7109375" customWidth="1"/>
    <col min="6" max="6" width="48.7109375" customWidth="1"/>
    <col min="9" max="9" width="13.140625" bestFit="1" customWidth="1"/>
    <col min="12" max="12" width="13.42578125" customWidth="1"/>
    <col min="13" max="14" width="14" customWidth="1"/>
    <col min="15" max="15" width="12.42578125" customWidth="1"/>
    <col min="16" max="16" width="14.140625" customWidth="1"/>
    <col min="17" max="17" width="13.85546875" customWidth="1"/>
  </cols>
  <sheetData>
    <row r="2" spans="1:18" ht="21" x14ac:dyDescent="0.35">
      <c r="A2" s="32" t="s">
        <v>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8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8" ht="21" x14ac:dyDescent="0.35">
      <c r="A4" s="32" t="s">
        <v>9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</row>
    <row r="5" spans="1:18" ht="21" x14ac:dyDescent="0.35">
      <c r="A5" s="32" t="s">
        <v>10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</row>
    <row r="6" spans="1:18" ht="15.75" x14ac:dyDescent="0.25">
      <c r="B6" s="2"/>
      <c r="C6" s="3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8" x14ac:dyDescent="0.25">
      <c r="B7" t="s">
        <v>11</v>
      </c>
    </row>
    <row r="8" spans="1:18" x14ac:dyDescent="0.25">
      <c r="B8" t="s">
        <v>12</v>
      </c>
    </row>
    <row r="10" spans="1:18" ht="54" customHeight="1" x14ac:dyDescent="0.25">
      <c r="A10" s="35" t="s">
        <v>0</v>
      </c>
      <c r="B10" s="36" t="s">
        <v>1</v>
      </c>
      <c r="C10" s="35" t="s">
        <v>3</v>
      </c>
      <c r="D10" s="35" t="s">
        <v>2</v>
      </c>
      <c r="E10" s="35" t="s">
        <v>16</v>
      </c>
      <c r="F10" s="35" t="s">
        <v>17</v>
      </c>
      <c r="G10" s="23" t="s">
        <v>13</v>
      </c>
      <c r="H10" s="24"/>
      <c r="I10" s="25"/>
      <c r="J10" s="26" t="s">
        <v>14</v>
      </c>
      <c r="K10" s="27"/>
      <c r="L10" s="28"/>
      <c r="M10" s="29" t="s">
        <v>15</v>
      </c>
      <c r="N10" s="30"/>
      <c r="O10" s="31"/>
      <c r="P10" s="33" t="s">
        <v>4</v>
      </c>
      <c r="Q10" s="34"/>
    </row>
    <row r="11" spans="1:18" ht="48.75" customHeight="1" x14ac:dyDescent="0.25">
      <c r="A11" s="35"/>
      <c r="B11" s="37"/>
      <c r="C11" s="35"/>
      <c r="D11" s="35"/>
      <c r="E11" s="35"/>
      <c r="F11" s="35"/>
      <c r="G11" s="10" t="s">
        <v>18</v>
      </c>
      <c r="H11" s="10" t="s">
        <v>5</v>
      </c>
      <c r="I11" s="10" t="s">
        <v>6</v>
      </c>
      <c r="J11" s="5" t="s">
        <v>18</v>
      </c>
      <c r="K11" s="5" t="s">
        <v>5</v>
      </c>
      <c r="L11" s="5" t="s">
        <v>6</v>
      </c>
      <c r="M11" s="6" t="s">
        <v>18</v>
      </c>
      <c r="N11" s="6" t="s">
        <v>5</v>
      </c>
      <c r="O11" s="6" t="s">
        <v>6</v>
      </c>
      <c r="P11" s="7" t="s">
        <v>19</v>
      </c>
      <c r="Q11" s="7" t="s">
        <v>20</v>
      </c>
    </row>
    <row r="12" spans="1:18" x14ac:dyDescent="0.25">
      <c r="A12" s="13">
        <v>1</v>
      </c>
      <c r="B12" s="14">
        <v>85161501</v>
      </c>
      <c r="C12" s="15">
        <v>1</v>
      </c>
      <c r="D12" s="14" t="s">
        <v>21</v>
      </c>
      <c r="E12" s="16" t="s">
        <v>22</v>
      </c>
      <c r="F12" s="17" t="s">
        <v>23</v>
      </c>
      <c r="G12" s="20">
        <v>0.19</v>
      </c>
      <c r="H12" s="8">
        <v>5485900</v>
      </c>
      <c r="I12" s="9">
        <f>+H12*C12</f>
        <v>5485900</v>
      </c>
      <c r="J12" s="20">
        <v>0.19</v>
      </c>
      <c r="K12" s="9">
        <v>5117000</v>
      </c>
      <c r="L12" s="9">
        <f t="shared" ref="L12:L15" si="0">+K12*C12</f>
        <v>5117000</v>
      </c>
      <c r="M12" s="20">
        <v>0.19</v>
      </c>
      <c r="N12" s="8">
        <v>4887000</v>
      </c>
      <c r="O12" s="8">
        <f>+N12*C12</f>
        <v>4887000</v>
      </c>
      <c r="P12" s="8">
        <v>5163300</v>
      </c>
      <c r="Q12" s="8">
        <f>+P12*C12</f>
        <v>5163300</v>
      </c>
      <c r="R12" s="21"/>
    </row>
    <row r="13" spans="1:18" ht="51" x14ac:dyDescent="0.25">
      <c r="A13" s="13">
        <v>2</v>
      </c>
      <c r="B13" s="14">
        <v>85161502</v>
      </c>
      <c r="C13" s="15">
        <v>1</v>
      </c>
      <c r="D13" s="14" t="s">
        <v>21</v>
      </c>
      <c r="E13" s="16" t="s">
        <v>24</v>
      </c>
      <c r="F13" s="17" t="s">
        <v>25</v>
      </c>
      <c r="G13" s="20">
        <v>0.19</v>
      </c>
      <c r="H13" s="8">
        <v>4069800</v>
      </c>
      <c r="I13" s="9">
        <f t="shared" ref="I13:I19" si="1">+H13*C13</f>
        <v>4069800</v>
      </c>
      <c r="J13" s="20">
        <v>0.19</v>
      </c>
      <c r="K13" s="9">
        <v>3802050</v>
      </c>
      <c r="L13" s="9">
        <f t="shared" si="0"/>
        <v>3802050</v>
      </c>
      <c r="M13" s="20">
        <v>0.19</v>
      </c>
      <c r="N13" s="8">
        <v>3631000</v>
      </c>
      <c r="O13" s="8">
        <f t="shared" ref="O13:O19" si="2">+N13*C13</f>
        <v>3631000</v>
      </c>
      <c r="P13" s="8">
        <v>3834283</v>
      </c>
      <c r="Q13" s="8">
        <f t="shared" ref="Q13:Q19" si="3">+P13*C13</f>
        <v>3834283</v>
      </c>
      <c r="R13" s="21"/>
    </row>
    <row r="14" spans="1:18" x14ac:dyDescent="0.25">
      <c r="A14" s="13">
        <v>3</v>
      </c>
      <c r="B14" s="14">
        <v>85161502</v>
      </c>
      <c r="C14" s="15">
        <v>2</v>
      </c>
      <c r="D14" s="14" t="s">
        <v>21</v>
      </c>
      <c r="E14" s="17" t="s">
        <v>26</v>
      </c>
      <c r="F14" s="17" t="s">
        <v>27</v>
      </c>
      <c r="G14" s="20">
        <v>0.19</v>
      </c>
      <c r="H14" s="8">
        <v>2040850</v>
      </c>
      <c r="I14" s="9">
        <f t="shared" si="1"/>
        <v>4081700</v>
      </c>
      <c r="J14" s="20">
        <v>0.19</v>
      </c>
      <c r="K14" s="9">
        <f>1600000*1.19</f>
        <v>1904000</v>
      </c>
      <c r="L14" s="9">
        <f t="shared" si="0"/>
        <v>3808000</v>
      </c>
      <c r="M14" s="20">
        <v>0.19</v>
      </c>
      <c r="N14" s="8">
        <v>1818500</v>
      </c>
      <c r="O14" s="8">
        <f t="shared" si="2"/>
        <v>3637000</v>
      </c>
      <c r="P14" s="8">
        <v>1921117</v>
      </c>
      <c r="Q14" s="8">
        <f t="shared" si="3"/>
        <v>3842234</v>
      </c>
      <c r="R14" s="21"/>
    </row>
    <row r="15" spans="1:18" ht="25.5" x14ac:dyDescent="0.25">
      <c r="A15" s="13">
        <v>4</v>
      </c>
      <c r="B15" s="14">
        <v>85161502</v>
      </c>
      <c r="C15" s="18">
        <v>10</v>
      </c>
      <c r="D15" s="14" t="s">
        <v>21</v>
      </c>
      <c r="E15" s="17" t="s">
        <v>28</v>
      </c>
      <c r="F15" s="17" t="s">
        <v>29</v>
      </c>
      <c r="G15" s="20">
        <v>0.19</v>
      </c>
      <c r="H15" s="8">
        <v>1148350</v>
      </c>
      <c r="I15" s="9">
        <f t="shared" si="1"/>
        <v>11483500</v>
      </c>
      <c r="J15" s="20">
        <v>0.19</v>
      </c>
      <c r="K15" s="9">
        <f>900000*1.19</f>
        <v>1071000</v>
      </c>
      <c r="L15" s="9">
        <f t="shared" si="0"/>
        <v>10710000</v>
      </c>
      <c r="M15" s="20">
        <v>0.19</v>
      </c>
      <c r="N15" s="8">
        <v>1022900</v>
      </c>
      <c r="O15" s="8">
        <f t="shared" si="2"/>
        <v>10229000</v>
      </c>
      <c r="P15" s="8">
        <v>1080750</v>
      </c>
      <c r="Q15" s="8">
        <f t="shared" si="3"/>
        <v>10807500</v>
      </c>
      <c r="R15" s="21"/>
    </row>
    <row r="16" spans="1:18" ht="63.75" x14ac:dyDescent="0.25">
      <c r="A16" s="13">
        <v>5</v>
      </c>
      <c r="B16" s="14">
        <v>85161502</v>
      </c>
      <c r="C16" s="18">
        <v>6</v>
      </c>
      <c r="D16" s="14" t="s">
        <v>21</v>
      </c>
      <c r="E16" s="17" t="s">
        <v>30</v>
      </c>
      <c r="F16" s="17" t="s">
        <v>31</v>
      </c>
      <c r="G16" s="20">
        <v>0.19</v>
      </c>
      <c r="H16" s="8">
        <f>2140000*1.19</f>
        <v>2546600</v>
      </c>
      <c r="I16" s="9">
        <f t="shared" si="1"/>
        <v>15279600</v>
      </c>
      <c r="J16" s="20">
        <v>0.19</v>
      </c>
      <c r="K16" s="9">
        <f>2000000*1.19</f>
        <v>2380000</v>
      </c>
      <c r="L16" s="9">
        <f>+K16*C16</f>
        <v>14280000</v>
      </c>
      <c r="M16" s="20">
        <v>0.19</v>
      </c>
      <c r="N16" s="8">
        <v>2273166.6666666665</v>
      </c>
      <c r="O16" s="8">
        <f t="shared" si="2"/>
        <v>13639000</v>
      </c>
      <c r="P16" s="8">
        <v>2399922</v>
      </c>
      <c r="Q16" s="8">
        <f t="shared" si="3"/>
        <v>14399532</v>
      </c>
      <c r="R16" s="21"/>
    </row>
    <row r="17" spans="1:18" ht="38.25" x14ac:dyDescent="0.25">
      <c r="A17" s="13">
        <v>6</v>
      </c>
      <c r="B17" s="14">
        <v>85161502</v>
      </c>
      <c r="C17" s="18">
        <v>1</v>
      </c>
      <c r="D17" s="14" t="s">
        <v>21</v>
      </c>
      <c r="E17" s="17" t="s">
        <v>32</v>
      </c>
      <c r="F17" s="17" t="s">
        <v>33</v>
      </c>
      <c r="G17" s="20">
        <v>0.19</v>
      </c>
      <c r="H17" s="8">
        <v>4783800</v>
      </c>
      <c r="I17" s="9">
        <f t="shared" si="1"/>
        <v>4783800</v>
      </c>
      <c r="J17" s="20">
        <v>0.19</v>
      </c>
      <c r="K17" s="9">
        <v>4468725</v>
      </c>
      <c r="L17" s="9">
        <f t="shared" ref="L17:L19" si="4">+K17*C17</f>
        <v>4468725</v>
      </c>
      <c r="M17" s="20">
        <v>0.19</v>
      </c>
      <c r="N17" s="8">
        <v>4268000</v>
      </c>
      <c r="O17" s="8">
        <f t="shared" si="2"/>
        <v>4268000</v>
      </c>
      <c r="P17" s="8">
        <v>4506842</v>
      </c>
      <c r="Q17" s="8">
        <f t="shared" si="3"/>
        <v>4506842</v>
      </c>
      <c r="R17" s="21"/>
    </row>
    <row r="18" spans="1:18" ht="25.5" x14ac:dyDescent="0.25">
      <c r="A18" s="13">
        <v>7</v>
      </c>
      <c r="B18" s="14">
        <v>85161502</v>
      </c>
      <c r="C18" s="18">
        <v>1</v>
      </c>
      <c r="D18" s="14" t="s">
        <v>21</v>
      </c>
      <c r="E18" s="17" t="s">
        <v>34</v>
      </c>
      <c r="F18" s="17" t="s">
        <v>35</v>
      </c>
      <c r="G18" s="20">
        <v>0.19</v>
      </c>
      <c r="H18" s="8">
        <v>1071000</v>
      </c>
      <c r="I18" s="9">
        <f t="shared" si="1"/>
        <v>1071000</v>
      </c>
      <c r="J18" s="20">
        <v>0.19</v>
      </c>
      <c r="K18" s="9">
        <v>1000265</v>
      </c>
      <c r="L18" s="9">
        <f t="shared" si="4"/>
        <v>1000265</v>
      </c>
      <c r="M18" s="20">
        <v>0.19</v>
      </c>
      <c r="N18" s="8">
        <v>955000</v>
      </c>
      <c r="O18" s="8">
        <f t="shared" si="2"/>
        <v>955000</v>
      </c>
      <c r="P18" s="8">
        <v>1008755</v>
      </c>
      <c r="Q18" s="8">
        <f t="shared" si="3"/>
        <v>1008755</v>
      </c>
      <c r="R18" s="21"/>
    </row>
    <row r="19" spans="1:18" ht="38.25" x14ac:dyDescent="0.25">
      <c r="A19" s="13">
        <v>8</v>
      </c>
      <c r="B19" s="14">
        <v>85161502</v>
      </c>
      <c r="C19" s="18">
        <v>1</v>
      </c>
      <c r="D19" s="14" t="s">
        <v>21</v>
      </c>
      <c r="E19" s="17" t="s">
        <v>36</v>
      </c>
      <c r="F19" s="17" t="s">
        <v>37</v>
      </c>
      <c r="G19" s="20">
        <v>0.19</v>
      </c>
      <c r="H19" s="8">
        <v>874650</v>
      </c>
      <c r="I19" s="9">
        <f t="shared" si="1"/>
        <v>874650</v>
      </c>
      <c r="J19" s="20">
        <v>0.19</v>
      </c>
      <c r="K19" s="9">
        <v>813960</v>
      </c>
      <c r="L19" s="9">
        <f t="shared" si="4"/>
        <v>813960</v>
      </c>
      <c r="M19" s="20">
        <v>0.19</v>
      </c>
      <c r="N19" s="8">
        <v>777000</v>
      </c>
      <c r="O19" s="8">
        <f t="shared" si="2"/>
        <v>777000</v>
      </c>
      <c r="P19" s="8">
        <v>821870</v>
      </c>
      <c r="Q19" s="8">
        <f t="shared" si="3"/>
        <v>821870</v>
      </c>
      <c r="R19" s="21"/>
    </row>
    <row r="20" spans="1:18" x14ac:dyDescent="0.25">
      <c r="A20" s="22" t="s">
        <v>7</v>
      </c>
      <c r="B20" s="22"/>
      <c r="C20" s="22"/>
      <c r="D20" s="22"/>
      <c r="E20" s="22"/>
      <c r="F20" s="22"/>
      <c r="G20" s="11"/>
      <c r="H20" s="11"/>
      <c r="I20" s="11">
        <f>SUM(I12:I19)</f>
        <v>47129950</v>
      </c>
      <c r="J20" s="12"/>
      <c r="K20" s="12"/>
      <c r="L20" s="11">
        <f>SUM(L12:L19)</f>
        <v>44000000</v>
      </c>
      <c r="M20" s="11"/>
      <c r="N20" s="11"/>
      <c r="O20" s="11">
        <f>SUM(O12:O19)</f>
        <v>42023000</v>
      </c>
      <c r="P20" s="12"/>
      <c r="Q20" s="11">
        <f>+AVERAGE(I20,L20,O20)</f>
        <v>44384316.666666664</v>
      </c>
    </row>
    <row r="22" spans="1:18" x14ac:dyDescent="0.25">
      <c r="O22" s="19"/>
    </row>
    <row r="23" spans="1:18" x14ac:dyDescent="0.25">
      <c r="B23" s="4"/>
      <c r="E23" s="4"/>
    </row>
  </sheetData>
  <mergeCells count="14">
    <mergeCell ref="A20:F20"/>
    <mergeCell ref="G10:I10"/>
    <mergeCell ref="J10:L10"/>
    <mergeCell ref="M10:O10"/>
    <mergeCell ref="A2:Q2"/>
    <mergeCell ref="A4:Q4"/>
    <mergeCell ref="A5:Q5"/>
    <mergeCell ref="P10:Q10"/>
    <mergeCell ref="A10:A11"/>
    <mergeCell ref="B10:B11"/>
    <mergeCell ref="F10:F11"/>
    <mergeCell ref="D10:D11"/>
    <mergeCell ref="C10:C11"/>
    <mergeCell ref="E10:E11"/>
  </mergeCells>
  <pageMargins left="0.7" right="0.7" top="0.75" bottom="0.75" header="0.3" footer="0.3"/>
  <pageSetup paperSize="119" scale="65" orientation="landscape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6037E9DFF87D44A923B2B9B5DD2827" ma:contentTypeVersion="10" ma:contentTypeDescription="Create a new document." ma:contentTypeScope="" ma:versionID="82eb1466894b452a72b10b4740ef9731">
  <xsd:schema xmlns:xsd="http://www.w3.org/2001/XMLSchema" xmlns:xs="http://www.w3.org/2001/XMLSchema" xmlns:p="http://schemas.microsoft.com/office/2006/metadata/properties" xmlns:ns3="bd471a06-b801-4ee2-8eed-eaa8ac9585ef" xmlns:ns4="d280ffe9-73ee-4db4-be8f-49fb5e96902f" targetNamespace="http://schemas.microsoft.com/office/2006/metadata/properties" ma:root="true" ma:fieldsID="dd30ba303a5a476a82f4f5c815fd6948" ns3:_="" ns4:_="">
    <xsd:import namespace="bd471a06-b801-4ee2-8eed-eaa8ac9585ef"/>
    <xsd:import namespace="d280ffe9-73ee-4db4-be8f-49fb5e96902f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471a06-b801-4ee2-8eed-eaa8ac9585e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80ffe9-73ee-4db4-be8f-49fb5e96902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2007C4F-FA91-486A-81CF-D675EC685D4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EA2439-D8CF-41D6-8800-740769045F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471a06-b801-4ee2-8eed-eaa8ac9585ef"/>
    <ds:schemaRef ds:uri="d280ffe9-73ee-4db4-be8f-49fb5e9690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41289D6-CD98-4B13-8A2F-D4434BE60370}">
  <ds:schemaRefs>
    <ds:schemaRef ds:uri="http://schemas.microsoft.com/office/2006/metadata/properties"/>
    <ds:schemaRef ds:uri="bd471a06-b801-4ee2-8eed-eaa8ac9585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purl.org/dc/dcmitype/"/>
    <ds:schemaRef ds:uri="d280ffe9-73ee-4db4-be8f-49fb5e96902f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Estella Zabaleta Sandoval</dc:creator>
  <cp:lastModifiedBy>Andres Felipe Perez Ramos</cp:lastModifiedBy>
  <cp:lastPrinted>2022-12-13T23:24:15Z</cp:lastPrinted>
  <dcterms:created xsi:type="dcterms:W3CDTF">2021-06-11T19:46:18Z</dcterms:created>
  <dcterms:modified xsi:type="dcterms:W3CDTF">2026-08-22T01:41:45Z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0x010100196037E9DFF87D44A923B2B9B5DD2827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2025-01-27T14:33:16Z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2ddb8da3-2ee9-4a0b-b934-636838aa352e</vt:lpwstr>
  </property>
  <property fmtid="{D5CDD505-2E9C-101B-9397-08002B2CF9AE}" pid="9" name="MSIP_Label_fc111285-cafa-4fc9-8a9a-bd902089b24f_ContentBits">
    <vt:lpwstr>0</vt:lpwstr>
  </property>
</Properties>
</file>