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sabelrodriguez/Documents/ABEJORRAL/SECRETARIA PLANEACION /CD-SPI-30-2026/"/>
    </mc:Choice>
  </mc:AlternateContent>
  <xr:revisionPtr revIDLastSave="0" documentId="13_ncr:1_{BD76E6A0-4769-C04C-BECE-B714E1FA1B92}" xr6:coauthVersionLast="47" xr6:coauthVersionMax="47" xr10:uidLastSave="{00000000-0000-0000-0000-000000000000}"/>
  <bookViews>
    <workbookView xWindow="0" yWindow="600" windowWidth="28800" windowHeight="15660" tabRatio="974" activeTab="8" xr2:uid="{5F3AE5CE-A74B-4C68-9AB3-25EBF1EE9873}"/>
  </bookViews>
  <sheets>
    <sheet name="CANCHA PANTANILLO" sheetId="26" r:id="rId1"/>
    <sheet name="APU_1.1_Preliminar" sheetId="27" r:id="rId2"/>
    <sheet name="APU_2.1_Excavación" sheetId="28" r:id="rId3"/>
    <sheet name="APU_3.1_Limpieza" sheetId="29" r:id="rId4"/>
    <sheet name="APU_3.2_Concreto" sheetId="30" r:id="rId5"/>
    <sheet name="APU_4.1_Acero" sheetId="31" r:id="rId6"/>
    <sheet name="APU_4.2_Estructura" sheetId="32" r:id="rId7"/>
    <sheet name="APU_5.1_Aluzinc" sheetId="33" r:id="rId8"/>
    <sheet name="APU_5.2_Canal" sheetId="35" r:id="rId9"/>
    <sheet name="APU_5.3_Bajantes" sheetId="36" r:id="rId10"/>
    <sheet name="APU_5.4_Remates" sheetId="37" r:id="rId11"/>
    <sheet name="APU_6.1_Equipos" sheetId="38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NF1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SBC1">#REF!</definedName>
    <definedName name="________SBC3">#REF!</definedName>
    <definedName name="________SBC5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o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UZ22">#REF!</definedName>
    <definedName name="______TUZ36">#REF!</definedName>
    <definedName name="______TZ323">#REF!</definedName>
    <definedName name="______TZ324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28">#REF!</definedName>
    <definedName name="_____CUA44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AC18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1">#REF!</definedName>
    <definedName name="_____Pa2">#REF!</definedName>
    <definedName name="_____Pa3">#REF!</definedName>
    <definedName name="_____Pa4">#REF!</definedName>
    <definedName name="_____PJ5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H12">#REF!</definedName>
    <definedName name="____ADM12">#REF!</definedName>
    <definedName name="____ADM3">#REF!</definedName>
    <definedName name="____ADM4">#REF!</definedName>
    <definedName name="____AFC1">#REF!</definedName>
    <definedName name="____AFC3">#REF!</definedName>
    <definedName name="____AFC5">#REF!</definedName>
    <definedName name="____AIU1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AZ10">#REF!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452JH">#REF!</definedName>
    <definedName name="____C903L">#REF!</definedName>
    <definedName name="____CAC1">#REF!</definedName>
    <definedName name="____CAC3">#REF!</definedName>
    <definedName name="____CAC5">#REF!</definedName>
    <definedName name="____Cod1">#REF!</definedName>
    <definedName name="____FYB03">#REF!</definedName>
    <definedName name="____FYB08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A12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1">#REF!</definedName>
    <definedName name="____Pa2">#REF!</definedName>
    <definedName name="____Pa3">#REF!</definedName>
    <definedName name="____Pa4">#REF!</definedName>
    <definedName name="____PJ50">#REF!</definedName>
    <definedName name="____pj51">#REF!</definedName>
    <definedName name="____Po2">#REF!</definedName>
    <definedName name="____r" hidden="1">{"TAB1",#N/A,TRUE,"GENERAL";"TAB2",#N/A,TRUE,"GENERAL";"TAB3",#N/A,TRUE,"GENERAL";"TAB4",#N/A,TRUE,"GENERAL";"TAB5",#N/A,TRUE,"GENERAL"}</definedName>
    <definedName name="____R32JH">#REF!</definedName>
    <definedName name="____R43JH">#REF!</definedName>
    <definedName name="____r4r" hidden="1">{"via1",#N/A,TRUE,"general";"via2",#N/A,TRUE,"general";"via3",#N/A,TRUE,"general"}</definedName>
    <definedName name="____R64BB">#REF!</definedName>
    <definedName name="____R64JH">#REF!</definedName>
    <definedName name="____REP43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ST166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ES44">#REF!</definedName>
    <definedName name="____TES66">#REF!</definedName>
    <definedName name="____TPE1132">#REF!</definedName>
    <definedName name="____TPE12">#REF!</definedName>
    <definedName name="____TPE133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UZ22">#REF!</definedName>
    <definedName name="____TUZ3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62">#REF!</definedName>
    <definedName name="____TZ263">#REF!</definedName>
    <definedName name="____TZ264">#REF!</definedName>
    <definedName name="____TZ266">#REF!</definedName>
    <definedName name="____TZ323">#REF!</definedName>
    <definedName name="____TZ324">#REF!</definedName>
    <definedName name="____TZ3254">#REF!</definedName>
    <definedName name="____TZ3256">#REF!</definedName>
    <definedName name="____TZ414">#REF!</definedName>
    <definedName name="____TZ416">#REF!</definedName>
    <definedName name="____TZ418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PU221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UA44">#REF!</definedName>
    <definedName name="___EST12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AC18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3">#REF!</definedName>
    <definedName name="___MAMAM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1">#REF!</definedName>
    <definedName name="___Pa2">#REF!</definedName>
    <definedName name="___Pa3">#REF!</definedName>
    <definedName name="___Pa4">#REF!</definedName>
    <definedName name="___PJ50">#REF!</definedName>
    <definedName name="___pj51">#REF!</definedName>
    <definedName name="___Po2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EP4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>#REF!</definedName>
    <definedName name="___ST186">#REF!</definedName>
    <definedName name="___ST206">#REF!</definedName>
    <definedName name="___ST86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PE1132">#REF!</definedName>
    <definedName name="___TPE12">#REF!</definedName>
    <definedName name="___TPE133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>#REF!</definedName>
    <definedName name="___TPE8020">#REF!</definedName>
    <definedName name="___TPE8025">#REF!</definedName>
    <definedName name="___TPN1002">#REF!</definedName>
    <definedName name="___TPN1003">#REF!</definedName>
    <definedName name="___TPN1004">#REF!</definedName>
    <definedName name="___TPN1006">#REF!</definedName>
    <definedName name="___TPN1008">#REF!</definedName>
    <definedName name="___TPN1202">#REF!</definedName>
    <definedName name="___TPN1203">#REF!</definedName>
    <definedName name="___TPN1204">#REF!</definedName>
    <definedName name="___TPN1206">#REF!</definedName>
    <definedName name="___TPN1208">#REF!</definedName>
    <definedName name="___TPN16012">#REF!</definedName>
    <definedName name="___TPN1602">#REF!</definedName>
    <definedName name="___TPN1603">#REF!</definedName>
    <definedName name="___TPN1604">#REF!</definedName>
    <definedName name="___TPN1606">#REF!</definedName>
    <definedName name="___TPN1608">#REF!</definedName>
    <definedName name="___TR114">#REF!</definedName>
    <definedName name="___TUZ22">#REF!</definedName>
    <definedName name="___TUZ36">#REF!</definedName>
    <definedName name="___TZ323">#REF!</definedName>
    <definedName name="___TZ32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B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UA44">#REF!</definedName>
    <definedName name="__D2103" hidden="1">{#N/A,#N/A,FALSE,"Hoja1";#N/A,#N/A,FALSE,"Hoja2"}</definedName>
    <definedName name="__D2105" hidden="1">{#N/A,#N/A,FALSE,"Hoja1";#N/A,#N/A,FALSE,"Hoja2"}</definedName>
    <definedName name="__D2115" hidden="1">{#N/A,#N/A,FALSE,"Hoja1";#N/A,#N/A,FALSE,"Hoja2"}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C">#REF!</definedName>
    <definedName name="__FOR1">#REF!</definedName>
    <definedName name="__FS01">#REF!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S" hidden="1">{"TAB1",#N/A,TRUE,"GENERAL";"TAB2",#N/A,TRUE,"GENERAL";"TAB3",#N/A,TRUE,"GENERAL";"TAB4",#N/A,TRUE,"GENERAL";"TAB5",#N/A,TRUE,"GENERAL"}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o2">#REF!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6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PE12">#REF!</definedName>
    <definedName name="__TPE1701">#REF!</definedName>
    <definedName name="__TPE8016">#REF!</definedName>
    <definedName name="__TPE8020">#REF!</definedName>
    <definedName name="__TPE8025">#REF!</definedName>
    <definedName name="__TPF12">#REF!</definedName>
    <definedName name="__TPN1002">#REF!</definedName>
    <definedName name="__TPN1003">#REF!</definedName>
    <definedName name="__TPN1004">#REF!</definedName>
    <definedName name="__TPN1006">#REF!</definedName>
    <definedName name="__TPN1008">#REF!</definedName>
    <definedName name="__TPN1202">#REF!</definedName>
    <definedName name="__TPN1203">#REF!</definedName>
    <definedName name="__TPN1204">#REF!</definedName>
    <definedName name="__TPN1206">#REF!</definedName>
    <definedName name="__TPN1208">#REF!</definedName>
    <definedName name="__TPN16012">#REF!</definedName>
    <definedName name="__TPN1602">#REF!</definedName>
    <definedName name="__TPN1603">#REF!</definedName>
    <definedName name="__TPN1604">#REF!</definedName>
    <definedName name="__TPN1606">#REF!</definedName>
    <definedName name="__TPN1608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42C">#REF!</definedName>
    <definedName name="_42D">#REF!</definedName>
    <definedName name="_42E">#REF!</definedName>
    <definedName name="_44">#REF!</definedName>
    <definedName name="_6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H12">#REF!</definedName>
    <definedName name="_ADM12">#REF!</definedName>
    <definedName name="_ADM3">#REF!</definedName>
    <definedName name="_ADM4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pu2">#REF!</definedName>
    <definedName name="_APU221">#REF!</definedName>
    <definedName name="_APU222">#REF!</definedName>
    <definedName name="_APU465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2254JH">#REF!</definedName>
    <definedName name="_C452JH">#REF!</definedName>
    <definedName name="_C903L">#REF!</definedName>
    <definedName name="_CAC1">#REF!</definedName>
    <definedName name="_CAC3">#REF!</definedName>
    <definedName name="_CAC5">#REF!</definedName>
    <definedName name="_CAN28">#REF!</definedName>
    <definedName name="_Cod1">#REF!</definedName>
    <definedName name="_CUA44">#REF!</definedName>
    <definedName name="_D2103" hidden="1">{#N/A,#N/A,FALSE,"Hoja1";#N/A,#N/A,FALSE,"Hoja2"}</definedName>
    <definedName name="_D2105" hidden="1">{#N/A,#N/A,FALSE,"Hoja1";#N/A,#N/A,FALSE,"Hoja2"}</definedName>
    <definedName name="_D2115" hidden="1">{#N/A,#N/A,FALSE,"Hoja1";#N/A,#N/A,FALSE,"Hoja2"}</definedName>
    <definedName name="_Dist_Bin" hidden="1">#REF!</definedName>
    <definedName name="_Dist_Values" hidden="1">#REF!</definedName>
    <definedName name="_EST1">#REF!</definedName>
    <definedName name="_EST10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C">#REF!</definedName>
    <definedName name="_Fill" hidden="1">#REF!</definedName>
    <definedName name="_Fill1" hidden="1">#REF!</definedName>
    <definedName name="_FOR1">#REF!</definedName>
    <definedName name="_FS01">#REF!</definedName>
    <definedName name="_FYB03">#REF!</definedName>
    <definedName name="_FYB08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C18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es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o2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3JH">#REF!</definedName>
    <definedName name="_r4r" hidden="1">{"via1",#N/A,TRUE,"general";"via2",#N/A,TRUE,"general";"via3",#N/A,TRUE,"general"}</definedName>
    <definedName name="_R64BB">#REF!</definedName>
    <definedName name="_R64JH">#REF!</definedName>
    <definedName name="_ref4">#REF!</definedName>
    <definedName name="_REP43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ES44">#REF!</definedName>
    <definedName name="_TES66">#REF!</definedName>
    <definedName name="_THF128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8">#REF!</definedName>
    <definedName name="_TPN1010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R114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UZ22">#REF!</definedName>
    <definedName name="_TUZ3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62">#REF!</definedName>
    <definedName name="_TZ263">#REF!</definedName>
    <definedName name="_TZ264">#REF!</definedName>
    <definedName name="_TZ266">#REF!</definedName>
    <definedName name="_TZ323">#REF!</definedName>
    <definedName name="_TZ324">#REF!</definedName>
    <definedName name="_TZ3254">#REF!</definedName>
    <definedName name="_TZ3256">#REF!</definedName>
    <definedName name="_TZ414">#REF!</definedName>
    <definedName name="_TZ416">#REF!</definedName>
    <definedName name="_TZ41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a">#REF!</definedName>
    <definedName name="\b">#REF!</definedName>
    <definedName name="\i">#REF!</definedName>
    <definedName name="\m">#REF!</definedName>
    <definedName name="\r">#REF!</definedName>
    <definedName name="\s">#REF!</definedName>
    <definedName name="\t">#REF!</definedName>
    <definedName name="\x">#REF!</definedName>
    <definedName name="\Z">#REF!</definedName>
    <definedName name="A">'[1]CONSTRUCTOR APUS'!$B$4</definedName>
    <definedName name="A_impresión_IM">#REF!</definedName>
    <definedName name="A.PVC">#REF!</definedName>
    <definedName name="a1..056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A">#REF!</definedName>
    <definedName name="AAA">#REF!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as" hidden="1">{"via1",#N/A,TRUE,"general";"via2",#N/A,TRUE,"general";"via3",#N/A,TRUE,"general"}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antidad">#REF!</definedName>
    <definedName name="AccessDatabase" hidden="1">"A:\SAIN.mdb"</definedName>
    <definedName name="Acefy4200">#REF!</definedName>
    <definedName name="ACER">#REF!</definedName>
    <definedName name="Acero_corrugado">#REF!</definedName>
    <definedName name="ACOM">#REF!</definedName>
    <definedName name="ACOND">#REF!</definedName>
    <definedName name="Acopla_sanitario_grival">#REF!</definedName>
    <definedName name="ACostoDirecto">#REF!</definedName>
    <definedName name="ACPM">#REF!</definedName>
    <definedName name="Acta">#REF!</definedName>
    <definedName name="Acta1">#REF!</definedName>
    <definedName name="ACTAAJUSTE3" hidden="1">{"via1",#N/A,TRUE,"general";"via2",#N/A,TRUE,"general";"via3",#N/A,TRUE,"general"}</definedName>
    <definedName name="acueducto">#REF!</definedName>
    <definedName name="ad">#REF!</definedName>
    <definedName name="ADADA">#REF!</definedName>
    <definedName name="Adaptador_pvc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M">#REF!</definedName>
    <definedName name="ADMO">#REF!</definedName>
    <definedName name="admon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">#N/A</definedName>
    <definedName name="agdsgg" hidden="1">{"via1",#N/A,TRUE,"general";"via2",#N/A,TRUE,"general";"via3",#N/A,TRUE,"general"}</definedName>
    <definedName name="Agregado_Grueso">#REF!</definedName>
    <definedName name="Agua">#REF!</definedName>
    <definedName name="Aire_Acondicionado_Inverter_12000_btu">#REF!</definedName>
    <definedName name="Aire_Acondicionado_Inverter_9000_btu">#REF!</definedName>
    <definedName name="AIU">#REF!</definedName>
    <definedName name="AIUA">#REF!</definedName>
    <definedName name="Ajizal">#REF!</definedName>
    <definedName name="AjustDelAIU">#REF!</definedName>
    <definedName name="ajuste">#REF!</definedName>
    <definedName name="akljdslKDBJ">#REF!</definedName>
    <definedName name="Alambre_de_pua_calibre_14">#REF!</definedName>
    <definedName name="Alambre_negro">#REF!</definedName>
    <definedName name="ALANR">#REF!</definedName>
    <definedName name="alc">#REF!</definedName>
    <definedName name="alcantarillado">#REF!</definedName>
    <definedName name="alex">#REF!</definedName>
    <definedName name="alex1">#REF!</definedName>
    <definedName name="ALPUA">#REF!</definedName>
    <definedName name="analis">#REF!</definedName>
    <definedName name="ANDAM">#REF!</definedName>
    <definedName name="Andamios">#REF!</definedName>
    <definedName name="angulo_6_metros_3__16_x_2_pulgadas_g___50">#REF!</definedName>
    <definedName name="anscount" hidden="1">1</definedName>
    <definedName name="Antic">#REF!</definedName>
    <definedName name="ANTICIPO">#REF!</definedName>
    <definedName name="Anticorrosivo">#REF!</definedName>
    <definedName name="ANTRA">#REF!</definedName>
    <definedName name="AÑO">#REF!</definedName>
    <definedName name="años">#REF!</definedName>
    <definedName name="AÑOWUIE">#REF!</definedName>
    <definedName name="ap">#REF!</definedName>
    <definedName name="APU">#REF!</definedName>
    <definedName name="APU_AUXILIARES">#REF!</definedName>
    <definedName name="APU_directos">#REF!</definedName>
    <definedName name="APU221.1">#REF!</definedName>
    <definedName name="APU221.2">#REF!</definedName>
    <definedName name="APUActividades">#REF!</definedName>
    <definedName name="APUAUXILIARES">#REF!</definedName>
    <definedName name="APUCapitulos">#REF!</definedName>
    <definedName name="APUS.CANT">#REF!</definedName>
    <definedName name="APUS.CODIGO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EA">#REF!</definedName>
    <definedName name="Área_de_Cantidades">#REF!</definedName>
    <definedName name="_xlnm.Print_Area" localSheetId="0">'CANCHA PANTANILLO'!$B$1:$M$38</definedName>
    <definedName name="_xlnm.Print_Area">#N/A</definedName>
    <definedName name="ARELC">#REF!</definedName>
    <definedName name="ARELF">#REF!</definedName>
    <definedName name="Arena">#REF!</definedName>
    <definedName name="ARENC">#REF!</definedName>
    <definedName name="ARENI">#REF!</definedName>
    <definedName name="ARENP">#REF!</definedName>
    <definedName name="ARIAL">#REF!</definedName>
    <definedName name="armuve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">#REF!</definedName>
    <definedName name="AS2DocOpenMode" hidden="1">"AS2DocumentEdit"</definedName>
    <definedName name="ASB">#REF!</definedName>
    <definedName name="asd">#REF!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kjdbcñajkb">#REF!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uto1">#REF!</definedName>
    <definedName name="auto123">#REF!</definedName>
    <definedName name="auto2">#REF!</definedName>
    <definedName name="AUX_T">[1]TABLAS!$BA$30</definedName>
    <definedName name="AW">#REF!</definedName>
    <definedName name="AYUDA">#REF!</definedName>
    <definedName name="Ayudante">#REF!</definedName>
    <definedName name="AYUDR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_T1">#REF!</definedName>
    <definedName name="B.T1">#REF!</definedName>
    <definedName name="Base">#REF!</definedName>
    <definedName name="BASE1">#REF!</definedName>
    <definedName name="_xlnm.Database">#REF!</definedName>
    <definedName name="BASEG">#REF!</definedName>
    <definedName name="BB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BEB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SCO">#REF!</definedName>
    <definedName name="Bloque">#REF!</definedName>
    <definedName name="BLPH1" hidden="1">#REF!</definedName>
    <definedName name="bn">#REF!</definedName>
    <definedName name="BOMBA">#REF!</definedName>
    <definedName name="BORDE1">#N/A</definedName>
    <definedName name="borrar">#REF!</definedName>
    <definedName name="borrar2">#REF!</definedName>
    <definedName name="BOTAD">#REF!</definedName>
    <definedName name="BOTADA">#REF!</definedName>
    <definedName name="BOTES">#REF!</definedName>
    <definedName name="BQBQBQBQBQB">#REF!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ROCH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LDOZ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BBWB">#REF!</definedName>
    <definedName name="by" hidden="1">{"via1",#N/A,TRUE,"general";"via2",#N/A,TRUE,"general";"via3",#N/A,TRUE,"general"}</definedName>
    <definedName name="C_">#REF!</definedName>
    <definedName name="C_LOM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90445L">#REF!</definedName>
    <definedName name="caa">#REF!</definedName>
    <definedName name="CABAL">#REF!</definedName>
    <definedName name="Cable__10">#REF!</definedName>
    <definedName name="Cable__12">#REF!</definedName>
    <definedName name="Cable__14">#REF!</definedName>
    <definedName name="Caja_hexagonal_pvc">#REF!</definedName>
    <definedName name="CAJAC">#REF!</definedName>
    <definedName name="CAJAV">#REF!</definedName>
    <definedName name="CAJMI">#REF!</definedName>
    <definedName name="CAM_CAIDA">#REF!</definedName>
    <definedName name="CANAL">#REF!</definedName>
    <definedName name="cancha">#REF!</definedName>
    <definedName name="CANGU">#REF!</definedName>
    <definedName name="CANT">#REF!</definedName>
    <definedName name="Cantidad">#REF!</definedName>
    <definedName name="CAP">#REF!</definedName>
    <definedName name="capilla">#REF!</definedName>
    <definedName name="CARGAD">#REF!</definedName>
    <definedName name="CARGUER">#REF!</definedName>
    <definedName name="CARRTA">#REF!</definedName>
    <definedName name="Casa">#REF!</definedName>
    <definedName name="CASQ">#REF!</definedName>
    <definedName name="CBWorkbookPriority" hidden="1">-1602700874</definedName>
    <definedName name="ccc">#REF!</definedName>
    <definedName name="ccccc" hidden="1">{"TAB1",#N/A,TRUE,"GENERAL";"TAB2",#N/A,TRUE,"GENERAL";"TAB3",#N/A,TRUE,"GENERAL";"TAB4",#N/A,TRUE,"GENERAL";"TAB5",#N/A,TRUE,"GENERAL"}</definedName>
    <definedName name="ccto210">#REF!</definedName>
    <definedName name="cd">#REF!</definedName>
    <definedName name="CD454JH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fgrtfd" hidden="1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ldaCodigoDestino">"'[GENERADOR DE APUS PRUEBA.xlsm]M-100'!$C$9!M-100"</definedName>
    <definedName name="CeldasLibres">#REF!</definedName>
    <definedName name="CeldCanti">#REF!</definedName>
    <definedName name="CELDVRUNIT1">#REF!</definedName>
    <definedName name="CEMEG">#REF!</definedName>
    <definedName name="Cemento_Blanc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HAPA">#REF!</definedName>
    <definedName name="CHAZO_PUNTILLA_ANCLAJES">#REF!</definedName>
    <definedName name="Cierrapuerta_hidraulico_ajustable_hasta_80_kilos">#REF!</definedName>
    <definedName name="CILIND">#REF!</definedName>
    <definedName name="CIND">#REF!</definedName>
    <definedName name="CIndPresup">#REF!</definedName>
    <definedName name="CINTA_MALLA_ADHESIVA_X_90M">#REF!</definedName>
    <definedName name="cjsa" hidden="1">#REF!</definedName>
    <definedName name="CL">#REF!</definedName>
    <definedName name="CLASIFTODOS">#REF!</definedName>
    <definedName name="CLAVO">#REF!</definedName>
    <definedName name="CMMO">#REF!</definedName>
    <definedName name="CMMOA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d">#REF!</definedName>
    <definedName name="codigo1">#REF!</definedName>
    <definedName name="CODIGOEQUIPOS">#REF!</definedName>
    <definedName name="CODIGOMATERIALES">#REF!</definedName>
    <definedName name="CÓDIGOS_EQUIPOS">#REF!</definedName>
    <definedName name="CÓDIGOS_MANO_DE_OBRA">#REF!</definedName>
    <definedName name="CÓDIGOS_SERVICIOS">#REF!</definedName>
    <definedName name="CÓDIGOS_TRANSPORTES">#REF!</definedName>
    <definedName name="CODIGOSMANODEOBRA">#REF!</definedName>
    <definedName name="CODIGOTRANSPORTES">#REF!</definedName>
    <definedName name="CODIMP">#REF!</definedName>
    <definedName name="CODOS">#REF!</definedName>
    <definedName name="ColTap">#REF!</definedName>
    <definedName name="COM.LIM">#REF!</definedName>
    <definedName name="Combo_Sanitario_manantial_corona">#REF!</definedName>
    <definedName name="COMN1">#REF!</definedName>
    <definedName name="COMPLETO">#REF!</definedName>
    <definedName name="COMPR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.2000">#REF!</definedName>
    <definedName name="Conc.2500">#REF!</definedName>
    <definedName name="Conc.3000">#REF!</definedName>
    <definedName name="CONCRETO">#REF!</definedName>
    <definedName name="CONCRETO_F.C_4">#REF!</definedName>
    <definedName name="concreto_FC_2.2">#REF!</definedName>
    <definedName name="CONM1">#REF!</definedName>
    <definedName name="CONM2">#REF!</definedName>
    <definedName name="CONMI">#REF!</definedName>
    <definedName name="CONMX">#REF!</definedName>
    <definedName name="Contractual">"#ref!"</definedName>
    <definedName name="COORDINADORES">#REF!</definedName>
    <definedName name="COPIA">#REF!</definedName>
    <definedName name="copiao4">#REF!</definedName>
    <definedName name="corri">#REF!</definedName>
    <definedName name="CORTA">#REF!</definedName>
    <definedName name="COSTIND">#REF!</definedName>
    <definedName name="costo">#REF!</definedName>
    <definedName name="COSTODIRECTO">#REF!</definedName>
    <definedName name="COSTOS">#REF!</definedName>
    <definedName name="cota">#REF!</definedName>
    <definedName name="COTAS">#REF!</definedName>
    <definedName name="COYLL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#REF!</definedName>
    <definedName name="Cronog1Mes">#REF!</definedName>
    <definedName name="CronogControl">#REF!</definedName>
    <definedName name="CronogDia1">#REF!</definedName>
    <definedName name="CronogFechaFin">#REF!</definedName>
    <definedName name="CronogFechaInic">#REF!</definedName>
    <definedName name="CronogFin">#REF!</definedName>
    <definedName name="CronogInicio">#REF!</definedName>
    <definedName name="CronogPrimAct">#REF!</definedName>
    <definedName name="CronogUltAct_m1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SIKA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A">#REF!</definedName>
    <definedName name="CUAL">#REF!</definedName>
    <definedName name="CUBS">#REF!</definedName>
    <definedName name="cUCA">#REF!</definedName>
    <definedName name="CUE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_conduit_pvc_1_2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YLL2">#REF!</definedName>
    <definedName name="CYLL3">#REF!</definedName>
    <definedName name="CYLL4">#REF!</definedName>
    <definedName name="CYLL6">#REF!</definedName>
    <definedName name="D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os">#REF!</definedName>
    <definedName name="datos1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acm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hidden="1">#REF!</definedName>
    <definedName name="De">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to">#REF!</definedName>
    <definedName name="DERF" hidden="1">{#N/A,#N/A,FALSE,"310.1";#N/A,#N/A,FALSE,"321.1";#N/A,#N/A,FALSE,"320.3";#N/A,#N/A,FALSE,"330.1"}</definedName>
    <definedName name="DESC_APU">IF(LEN(#REF!)=2,VLOOKUP(#REF!,#REF!,2,FALSE),IF(#REF!="",IF(#REF!="",IF(#REF!="","",DIRECTO),""),DESCRIPCION_APU))</definedName>
    <definedName name="DESCRIPCION_APU">#N/A</definedName>
    <definedName name="DescripPpto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FAA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ía">#REF!</definedName>
    <definedName name="DIAME">#REF!</definedName>
    <definedName name="diametros">#REF!</definedName>
    <definedName name="días">#REF!</definedName>
    <definedName name="diemesa">#REF!</definedName>
    <definedName name="DIRECTO">"DIRECTO:  "&amp;TEXT(SUMIF(#REF!,#REF!,#REF!)/2,"#,##0")&amp;" / "&amp;VLOOKUP(#REF!,#REF!,3,FALSE)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hidden="1">{"TAB1",#N/A,TRUE,"GENERAL";"TAB2",#N/A,TRUE,"GENERAL";"TAB3",#N/A,TRUE,"GENERAL";"TAB4",#N/A,TRUE,"GENERAL";"TAB5",#N/A,TRUE,"GENERAL"}</definedName>
    <definedName name="dol">#REF!</definedName>
    <definedName name="DOLAR">#REF!</definedName>
    <definedName name="DÓLAR">#REF!</definedName>
    <definedName name="DR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WDQW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DD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torial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aborado">"Cuadro de texto 84"</definedName>
    <definedName name="elaborado1">"Cuadro de texto 84"</definedName>
    <definedName name="emanto">#REF!</definedName>
    <definedName name="eme">#REF!</definedName>
    <definedName name="Enchape_euro_o_corona">#REF!</definedName>
    <definedName name="Ene">#REF!</definedName>
    <definedName name="Ene_C">#REF!</definedName>
    <definedName name="EneFeb">#REF!</definedName>
    <definedName name="ENT.A1">#REF!</definedName>
    <definedName name="ENT.ESP">#REF!</definedName>
    <definedName name="ENTIB">#REF!</definedName>
    <definedName name="ENTIBADO">#REF!</definedName>
    <definedName name="ENTIDADES">#REF!</definedName>
    <definedName name="ENTRADASP">#REF!</definedName>
    <definedName name="EQUI">#REF!</definedName>
    <definedName name="equipo">#REF!</definedName>
    <definedName name="EQUIPO_1">#REF!</definedName>
    <definedName name="Equipo_de_soldadura">#REF!</definedName>
    <definedName name="EQUIPO.LISTADO">#REF!</definedName>
    <definedName name="Equipos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p">#REF!</definedName>
    <definedName name="ESP_PAV">#REF!</definedName>
    <definedName name="ESP1S">#REF!</definedName>
    <definedName name="ESP2S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SOR">#REF!</definedName>
    <definedName name="ESPR">#REF!</definedName>
    <definedName name="ESPYUU">#REF!</definedName>
    <definedName name="ESTAC">#REF!</definedName>
    <definedName name="ESTADO_ACUEDUCTO">#REF!</definedName>
    <definedName name="ESTADO_ALCANTARILLADO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URA" hidden="1">{#N/A,#N/A,TRUE,"INGENIERIA";#N/A,#N/A,TRUE,"COMPRAS";#N/A,#N/A,TRUE,"DIRECCION";#N/A,#N/A,TRUE,"RESUMEN"}</definedName>
    <definedName name="Estuco_gl">#REF!</definedName>
    <definedName name="Etapa">"#ref!"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EL">#REF!</definedName>
    <definedName name="Excel_BuiltIn__FilterDatabase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0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5">#REF!</definedName>
    <definedName name="Excel_BuiltIn_Print_Area_7">#REF!</definedName>
    <definedName name="Excel_BuiltIn_Print_Area_9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tra">#REF!</definedName>
    <definedName name="FAC" hidden="1">#REF!</definedName>
    <definedName name="fact.">#REF!</definedName>
    <definedName name="FACTOR_PRESTACIONAL">#REF!</definedName>
    <definedName name="FACTORPRESTACIONAL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QWRFW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#REF!</definedName>
    <definedName name="Feb_C">#REF!</definedName>
    <definedName name="fer">#REF!</definedName>
    <definedName name="ferfer" hidden="1">{"via1",#N/A,TRUE,"general";"via2",#N/A,TRUE,"general";"via3",#N/A,TRUE,"general"}</definedName>
    <definedName name="Festivos">#REF!</definedName>
    <definedName name="ff">#REF!</definedName>
    <definedName name="FFASA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'[1]CONSTRUCTOR APUS'!$A$4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ll1" hidden="1">#REF!</definedName>
    <definedName name="Fin_de_semana">#REF!</definedName>
    <definedName name="FINANCIACION">#REF!</definedName>
    <definedName name="FinPpto">#REF!</definedName>
    <definedName name="FinPpto2">#REF!</definedName>
    <definedName name="fomulario3">#REF!</definedName>
    <definedName name="FONDO2">#REF!</definedName>
    <definedName name="fondo3">#REF!</definedName>
    <definedName name="FORM3">#REF!</definedName>
    <definedName name="FORMA">#REF!</definedName>
    <definedName name="Formaleta">#REF!</definedName>
    <definedName name="FORMH">#REF!</definedName>
    <definedName name="FormLinPresup">#REF!</definedName>
    <definedName name="FORMM">#REF!</definedName>
    <definedName name="formularioCantidades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J">#REF!</definedName>
    <definedName name="GASO">#REF!</definedName>
    <definedName name="gasto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G56_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">#REF!</definedName>
    <definedName name="Geotex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ma_verde">#REF!</definedName>
    <definedName name="GRAP">#REF!</definedName>
    <definedName name="GRAV2">#REF!</definedName>
    <definedName name="GRAV3">#REF!</definedName>
    <definedName name="GRAV4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>#REF!</definedName>
    <definedName name="GVHJH" hidden="1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C78MH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rramienta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klñ" hidden="1">#REF!</definedName>
    <definedName name="HM3EB">#REF!</definedName>
    <definedName name="HM3JH">#REF!</definedName>
    <definedName name="HMHF3">#REF!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_EQ">#REF!</definedName>
    <definedName name="hs_r4r" hidden="1">{"via1",#N/A,TRUE,"general";"via2",#N/A,TRUE,"general";"via3",#N/A,TRUE,"general"}</definedName>
    <definedName name="hsfg" hidden="1">{"via1",#N/A,TRUE,"general";"via2",#N/A,TRUE,"general";"via3",#N/A,TRUE,"general"}</definedName>
    <definedName name="HT75MH">#REF!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Title" hidden="1">"Planeacion 2002-cto11"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'[1]CONSTRUCTOR APUS'!$C$4</definedName>
    <definedName name="i8i" hidden="1">{"TAB1",#N/A,TRUE,"GENERAL";"TAB2",#N/A,TRUE,"GENERAL";"TAB3",#N/A,TRUE,"GENERAL";"TAB4",#N/A,TRUE,"GENERAL";"TAB5",#N/A,TRUE,"GENERAL"}</definedName>
    <definedName name="ID">#REF!</definedName>
    <definedName name="iglesia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acto">NA()</definedName>
    <definedName name="Imprev">#REF!</definedName>
    <definedName name="imprevistos">#REF!</definedName>
    <definedName name="IMPRI">#REF!</definedName>
    <definedName name="INDICE">#REF!</definedName>
    <definedName name="inf">#REF!</definedName>
    <definedName name="informe">#REF!</definedName>
    <definedName name="INGENIERIA1" hidden="1">#REF!</definedName>
    <definedName name="INGENIERIA11" hidden="1">#REF!</definedName>
    <definedName name="Inicio">#REF!</definedName>
    <definedName name="INICIOPPTO">#REF!</definedName>
    <definedName name="INSU">#REF!</definedName>
    <definedName name="INSUMO">VLOOKUP(#REF!,#REF!,2,FALSE)</definedName>
    <definedName name="INSUMOS">#N/A</definedName>
    <definedName name="Insumos_basic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SUMOSEQUIPOS">#REF!</definedName>
    <definedName name="INSUMOSMANODEOBRA">#REF!</definedName>
    <definedName name="INSUMOSMATERIALES">#REF!</definedName>
    <definedName name="INSUMOSTRANSPORTES">#REF!</definedName>
    <definedName name="InTap">#REF!</definedName>
    <definedName name="Interruptor_Doble">#REF!</definedName>
    <definedName name="Interruptor_sencillo">#REF!</definedName>
    <definedName name="INTERv">#REF!</definedName>
    <definedName name="Interventoria">#REF!</definedName>
    <definedName name="IntVal">#REF!</definedName>
    <definedName name="INV_11">#REF!</definedName>
    <definedName name="IOUHH">#REF!</definedName>
    <definedName name="irng" hidden="1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fjkd">#REF!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#REF!</definedName>
    <definedName name="JRYJ" hidden="1">{"via1",#N/A,TRUE,"general";"via2",#N/A,TRUE,"general";"via3",#N/A,TRUE,"general"}</definedName>
    <definedName name="jtubfil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dmfm" hidden="1">#REF!</definedName>
    <definedName name="KHGGH" hidden="1">{"via1",#N/A,TRUE,"general";"via2",#N/A,TRUE,"general";"via3",#N/A,TRUE,"general"}</definedName>
    <definedName name="KHGH" hidden="1">#REF!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>#REF!</definedName>
    <definedName name="klklk">#REF!</definedName>
    <definedName name="KO" hidden="1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_">#REF!</definedName>
    <definedName name="L_TUB">#REF!</definedName>
    <definedName name="L.CARCAMO">#REF!</definedName>
    <definedName name="L.CIL">#REF!</definedName>
    <definedName name="lame" hidden="1">#REF!</definedName>
    <definedName name="Lamina_superboard">#REF!</definedName>
    <definedName name="LARGUE">#REF!</definedName>
    <definedName name="Lechada_juntas">#REF!</definedName>
    <definedName name="LICITACION">#REF!</definedName>
    <definedName name="LIJA">#REF!</definedName>
    <definedName name="LIMP">#REF!</definedName>
    <definedName name="LIMPIO">#REF!</definedName>
    <definedName name="LINEA">#REF!</definedName>
    <definedName name="lineabase">#REF!</definedName>
    <definedName name="LineaPresup">#REF!</definedName>
    <definedName name="lis">#REF!</definedName>
    <definedName name="LisaCodSAO">#REF!</definedName>
    <definedName name="LISTA_EQ">#REF!</definedName>
    <definedName name="LISTA_HE">#REF!</definedName>
    <definedName name="LISTA_HS">#REF!</definedName>
    <definedName name="LISTA_MA">#REF!</definedName>
    <definedName name="LISTA_MO">#REF!</definedName>
    <definedName name="LISTA_OT">#REF!</definedName>
    <definedName name="Listacanti">#REF!</definedName>
    <definedName name="ListaCantidad">#REF!</definedName>
    <definedName name="LISTADO">#REF!</definedName>
    <definedName name="ListaItem">#REF!</definedName>
    <definedName name="ListaUni">#REF!</definedName>
    <definedName name="LISTON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G" hidden="1">{"via1",#N/A,TRUE,"general";"via2",#N/A,TRUE,"general";"via3",#N/A,TRUE,"general"}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C12">#REF!</definedName>
    <definedName name="LLAP12">#REF!</definedName>
    <definedName name="lllllh" hidden="1">{"via1",#N/A,TRUE,"general";"via2",#N/A,TRUE,"general";"via3",#N/A,TRUE,"general"}</definedName>
    <definedName name="llllll">#REF!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CA">#REF!</definedName>
    <definedName name="LOCALIZACION_Y_REPLANTEO">#REF!</definedName>
    <definedName name="LOCALIZACIÓN_Y_REPLANTEO._ESTRUCTURAS">#REF!</definedName>
    <definedName name="LOGO">#REF!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Tramo">#REF!</definedName>
    <definedName name="LOPE">#REF!</definedName>
    <definedName name="lplpl" hidden="1">{"via1",#N/A,TRUE,"general";"via2",#N/A,TRUE,"general";"via3",#N/A,TRUE,"general"}</definedName>
    <definedName name="LUBRI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UPVC">#REF!</definedName>
    <definedName name="LUPVT">#REF!</definedName>
    <definedName name="M">#REF!</definedName>
    <definedName name="M_INCREMENTO">[1]TABLAS!$AC$1</definedName>
    <definedName name="m.o.">#REF!</definedName>
    <definedName name="M120K">#REF!</definedName>
    <definedName name="M240K">#REF!</definedName>
    <definedName name="M280K">#REF!</definedName>
    <definedName name="MA">#REF!</definedName>
    <definedName name="mac">#REF!</definedName>
    <definedName name="MADCJ">#REF!</definedName>
    <definedName name="Maestro">#REF!</definedName>
    <definedName name="mafdsf" hidden="1">{"via1",#N/A,TRUE,"general";"via2",#N/A,TRUE,"general";"via3",#N/A,TRUE,"general"}</definedName>
    <definedName name="Malla_4x4">#REF!</definedName>
    <definedName name="Malla_Electrosoldada">#REF!</definedName>
    <definedName name="MANODEOBRA.LISTADO">#REF!</definedName>
    <definedName name="MA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">#REF!</definedName>
    <definedName name="Mar_C">#REF!</definedName>
    <definedName name="MARABA">#REF!</definedName>
    <definedName name="MarAbr">#REF!</definedName>
    <definedName name="MARAVILLA" hidden="1">{"PRES REHAB ARM-PER POR ITEMS  KM A KM",#N/A,TRUE,"Rehabilitacion Arm-Per"}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hidden="1">{"PRES REHAB ARM-PER POR ITEMS  KM A KM",#N/A,TRUE,"Rehabilitacion Arm-Per"}</definedName>
    <definedName name="MasBajo">#REF!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_seleccionado">#REF!</definedName>
    <definedName name="MATERIALES">#REF!</definedName>
    <definedName name="MATERIALES.LISTADO">#REF!</definedName>
    <definedName name="MaterialTub">#REF!</definedName>
    <definedName name="MATPR">#REF!</definedName>
    <definedName name="MayJun">#REF!</definedName>
    <definedName name="MayJun_C">#REF!</definedName>
    <definedName name="MC4CM">#REF!</definedName>
    <definedName name="mdd" hidden="1">{"via1",#N/A,TRUE,"general";"via2",#N/A,TRUE,"general";"via3",#N/A,TRUE,"general"}</definedName>
    <definedName name="MEDID">#REF!</definedName>
    <definedName name="meg" hidden="1">{"TAB1",#N/A,TRUE,"GENERAL";"TAB2",#N/A,TRUE,"GENERAL";"TAB3",#N/A,TRUE,"GENERAL";"TAB4",#N/A,TRUE,"GENERAL";"TAB5",#N/A,TRUE,"GENERAL"}</definedName>
    <definedName name="mem" hidden="1">#REF!</definedName>
    <definedName name="memm" hidden="1">#REF!</definedName>
    <definedName name="memmm" hidden="1">#REF!</definedName>
    <definedName name="MEMORIAS">#REF!</definedName>
    <definedName name="MES">#REF!</definedName>
    <definedName name="MESES">#REF!</definedName>
    <definedName name="Mezcladora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MK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IVejec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PRE">#REF!</definedName>
    <definedName name="Mortero_1_10">#REF!</definedName>
    <definedName name="Mortero_1_5">#REF!</definedName>
    <definedName name="Mortero_1_6">#REF!</definedName>
    <definedName name="MOTON">#REF!</definedName>
    <definedName name="MOTOP">#REF!</definedName>
    <definedName name="MOVOL">#REF!</definedName>
    <definedName name="Mpio">#REF!</definedName>
    <definedName name="Mpios">#REF!</definedName>
    <definedName name="MSMSMSMSMSMSMSMSM">#REF!</definedName>
    <definedName name="MUNICIPIOS">'[2]MATRIZ BASE (3)'!$J$3:$J$127</definedName>
    <definedName name="MUNICIPIOS1">[3]MUNICIPIOS!$A$1:$A$126</definedName>
    <definedName name="MXMXMXMXMXM">#REF!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qui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rte">#REF!</definedName>
    <definedName name="Nos">#REF!</definedName>
    <definedName name="NovDic">#REF!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úm_MesAF">NA()</definedName>
    <definedName name="NVOCD">#REF!</definedName>
    <definedName name="nxn" hidden="1">{"via1",#N/A,TRUE,"general";"via2",#N/A,TRUE,"general";"via3",#N/A,TRUE,"general"}</definedName>
    <definedName name="ÑL">#REF!</definedName>
    <definedName name="ÑLOP00">#REF!</definedName>
    <definedName name="ÑÑÑ">#REF!</definedName>
    <definedName name="ñpñpñ" hidden="1">{"via1",#N/A,TRUE,"general";"via2",#N/A,TRUE,"general";"via3",#N/A,TRUE,"general"}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ra">#REF!</definedName>
    <definedName name="obras" hidden="1">#REF!</definedName>
    <definedName name="obras11" hidden="1">#REF!</definedName>
    <definedName name="OBSERV">#REF!</definedName>
    <definedName name="OCTUBRE" hidden="1">{#N/A,#N/A,FALSE,"orthoflow";#N/A,#N/A,FALSE,"Miscelaneos";#N/A,#N/A,FALSE,"Instrumentacio";#N/A,#N/A,FALSE,"Electrico";#N/A,#N/A,FALSE,"Valv. Seguridad"}</definedName>
    <definedName name="oera" hidden="1">{#N/A,#N/A,FALSE,"Aging Summary";#N/A,#N/A,FALSE,"Ratio Analysis";#N/A,#N/A,FALSE,"Test 120 Day Accts";#N/A,#N/A,FALSE,"Tickmarks"}</definedName>
    <definedName name="OFIC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MMOOM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a">#REF!</definedName>
    <definedName name="otros">#REF!</definedName>
    <definedName name="P_CONTADOR">#REF!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14X">#REF!</definedName>
    <definedName name="Panel_Led_Plano_de_18w">#REF!</definedName>
    <definedName name="particulares1" hidden="1">{#N/A,#N/A,FALSE,"Aging Summary";#N/A,#N/A,FALSE,"Ratio Analysis";#N/A,#N/A,FALSE,"Test 120 Day Accts";#N/A,#N/A,FALSE,"Tickmarks"}</definedName>
    <definedName name="Pegante_pvc">#REF!</definedName>
    <definedName name="PEGCO">#REF!</definedName>
    <definedName name="PEPE">#REF!</definedName>
    <definedName name="PER_PAV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NO">#REF!</definedName>
    <definedName name="PERSONAL" hidden="1">{#N/A,#N/A,FALSE,"310.1";#N/A,#N/A,FALSE,"321.1";#N/A,#N/A,FALSE,"320.3";#N/A,#N/A,FALSE,"330.1"}</definedName>
    <definedName name="PIE4A6">#REF!</definedName>
    <definedName name="PIECR">#REF!</definedName>
    <definedName name="PIEDR">#REF!</definedName>
    <definedName name="PILOTE">#REF!</definedName>
    <definedName name="PINBAR">#REF!</definedName>
    <definedName name="PINBLA">#REF!</definedName>
    <definedName name="Pintura_esmalte">#REF!</definedName>
    <definedName name="Pintura_Exterior">#REF!</definedName>
    <definedName name="Pintura_Interior_Gl">#REF!</definedName>
    <definedName name="Piso">#REF!</definedName>
    <definedName name="PJ501XXXXX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ST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CETAS">#REF!</definedName>
    <definedName name="POIUP" hidden="1">{"via1",#N/A,TRUE,"general";"via2",#N/A,TRUE,"general";"via3",#N/A,TRUE,"general"}</definedName>
    <definedName name="Polynomial">#REF!</definedName>
    <definedName name="PoMede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_GENERAL">#REF!</definedName>
    <definedName name="PPtoNorte">#REF!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2">#REF!</definedName>
    <definedName name="PrecioS">#REF!</definedName>
    <definedName name="PreciosBase">#REF!</definedName>
    <definedName name="Precontractual">"#ref!"</definedName>
    <definedName name="PRESIPISTO">#REF!</definedName>
    <definedName name="PREST">#REF!</definedName>
    <definedName name="presta">#REF!</definedName>
    <definedName name="PRESUPUESTO">#REF!</definedName>
    <definedName name="PRESUPUESTO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_MI">#N/A</definedName>
    <definedName name="PRINT_TITLES_MI">#N/A</definedName>
    <definedName name="probabilidad">NA()</definedName>
    <definedName name="PROF">#REF!</definedName>
    <definedName name="PrOfic">#REF!</definedName>
    <definedName name="PROG" hidden="1">#REF!</definedName>
    <definedName name="programainv">#REF!</definedName>
    <definedName name="Proponente">#REF!</definedName>
    <definedName name="propuente">#REF!</definedName>
    <definedName name="PROYECTOS">[4]Hoja7!$E$2:$E$19</definedName>
    <definedName name="PROYECTOS1">'[5]PROYECTOS 2012 - 2015'!$E$2:$E$19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NTI">#REF!</definedName>
    <definedName name="Puntilla_x_500gr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">NA()</definedName>
    <definedName name="qqqqqqqqqqqq" hidden="1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na_o_canguro">#REF!</definedName>
    <definedName name="RCindPresup">#REF!</definedName>
    <definedName name="RE" hidden="1">{#N/A,#N/A,FALSE,"GRAFICO";#N/A,#N/A,FALSE,"CAJA (2)";#N/A,#N/A,FALSE,"TERCEROS-PROMEDIO";#N/A,#N/A,FALSE,"CAJA";#N/A,#N/A,FALSE,"INGRESOS1995-2003";#N/A,#N/A,FALSE,"GASTOS1995-2003"}</definedName>
    <definedName name="Red">#REF!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#REF!</definedName>
    <definedName name="reinicio">#REF!</definedName>
    <definedName name="REJHE" hidden="1">{"via1",#N/A,TRUE,"general";"via2",#N/A,TRUE,"general";"via3",#N/A,TRUE,"general"}</definedName>
    <definedName name="REJILLA">#REF!</definedName>
    <definedName name="rell">#REF!</definedName>
    <definedName name="REP.PAV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Equipo">#REF!</definedName>
    <definedName name="ResMateriales">#REF!</definedName>
    <definedName name="ResMO">#REF!</definedName>
    <definedName name="ResOtros">#REF!</definedName>
    <definedName name="RESU">#REF!</definedName>
    <definedName name="resumen">#REF!</definedName>
    <definedName name="ResUnit_CD">#REF!</definedName>
    <definedName name="Retenc">#REF!</definedName>
    <definedName name="RETRO">#REF!</definedName>
    <definedName name="RETTRE" hidden="1">{"via1",#N/A,TRUE,"general";"via2",#N/A,TRUE,"general";"via3",#N/A,TRUE,"general"}</definedName>
    <definedName name="RETWEWWWWDDSS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">#REF!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IGA">#REF!</definedName>
    <definedName name="RQQEIRUR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baneta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Minimo">#REF!</definedName>
    <definedName name="SAOG7">#REF!</definedName>
    <definedName name="SAOG7OCTUBRE">#REF!</definedName>
    <definedName name="sbgfbgdr" hidden="1">{"via1",#N/A,TRUE,"general";"via2",#N/A,TRUE,"general";"via3",#N/A,TRUE,"general"}</definedName>
    <definedName name="SbtPpto">#REF!</definedName>
    <definedName name="SCQ" hidden="1">SUMIF(#REF!,#REF!,#REF!)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ll">#REF!</definedName>
    <definedName name="semanal">#REF!</definedName>
    <definedName name="SepOct">#REF!</definedName>
    <definedName name="SepOct_C">#REF!</definedName>
    <definedName name="septico">#REF!</definedName>
    <definedName name="SERO">#REF!</definedName>
    <definedName name="servici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>#REF!</definedName>
    <definedName name="SIKAD">#REF!</definedName>
    <definedName name="sino">#REF!</definedName>
    <definedName name="SISISIS">#REF!</definedName>
    <definedName name="SLPVC">#REF!</definedName>
    <definedName name="SMM">#REF!</definedName>
    <definedName name="SMMLV">[1]TABLAS!$BA$29</definedName>
    <definedName name="SOLDA">#REF!</definedName>
    <definedName name="Soldadura">#REF!</definedName>
    <definedName name="SOLPVC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ssssssss" hidden="1">#REF!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#REF!</definedName>
    <definedName name="SUELLEN">#REF!</definedName>
    <definedName name="Sum">#REF!</definedName>
    <definedName name="suma">#REF!</definedName>
    <definedName name="SUMIN">#REF!</definedName>
    <definedName name="suministros">#REF!</definedName>
    <definedName name="Summary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WE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42JH">#REF!</definedName>
    <definedName name="T43JH">#REF!</definedName>
    <definedName name="T44JH">#REF!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ABLA">#REF!</definedName>
    <definedName name="Tablero_de_24_circutos_trsifasico">#REF!</definedName>
    <definedName name="TABLILLA">#REF!</definedName>
    <definedName name="TACOM">#REF!</definedName>
    <definedName name="TACOM1">#REF!</definedName>
    <definedName name="TACOR">#REF!</definedName>
    <definedName name="TAPAM">#REF!</definedName>
    <definedName name="Tarifa_km3">#REF!</definedName>
    <definedName name="TARIFAS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C" hidden="1">{#N/A,#N/A,FALSE,"GRAFICO";#N/A,#N/A,FALSE,"CAJA (2)";#N/A,#N/A,FALSE,"TERCEROS-PROMEDIO";#N/A,#N/A,FALSE,"CAJA";#N/A,#N/A,FALSE,"INGRESOS1995-2003";#N/A,#N/A,FALSE,"GASTOS1995-2003"}</definedName>
    <definedName name="tdy" hidden="1">{"TAB1",#N/A,TRUE,"GENERAL";"TAB2",#N/A,TRUE,"GENERAL";"TAB3",#N/A,TRUE,"GENERAL";"TAB4",#N/A,TRUE,"GENERAL";"TAB5",#N/A,TRUE,"GENERAL"}</definedName>
    <definedName name="Teja_metalica_arquitectonica_trapez__0_73_3_66">#REF!</definedName>
    <definedName name="TEJAB">#REF!</definedName>
    <definedName name="TEJAJ">#REF!</definedName>
    <definedName name="TEJBAR">#REF!</definedName>
    <definedName name="TELEP">#REF!</definedName>
    <definedName name="TER">#REF!</definedName>
    <definedName name="TERM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hidden="1">{"via1",#N/A,TRUE,"general";"via2",#N/A,TRUE,"general";"via3",#N/A,TRUE,"general"}</definedName>
    <definedName name="tfapu">#REF!</definedName>
    <definedName name="TGALV">#REF!</definedName>
    <definedName name="TGRASA">#REF!</definedName>
    <definedName name="TH10J">#REF!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inner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TULO">#REF!</definedName>
    <definedName name="_xlnm.Print_Titles">#N/A</definedName>
    <definedName name="Títulos_a_imprimir_IM">#REF!</definedName>
    <definedName name="TK_1" hidden="1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osInsumos">#REF!</definedName>
    <definedName name="Tomacorriente_Doble">#REF!</definedName>
    <definedName name="tope">#REF!</definedName>
    <definedName name="TORNI">#REF!</definedName>
    <definedName name="TORNILLO_PARA_ESTRUCTURAS_7_X_7_16">#REF!</definedName>
    <definedName name="TORNILLO_PARA_LAMINAS_6_X_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AIU">#REF!</definedName>
    <definedName name="TotalOpti">#REF!</definedName>
    <definedName name="TOTALOPTIM">#REF!</definedName>
    <definedName name="TOTALOPTIMIZACION">#REF!</definedName>
    <definedName name="TOTALREPOS">#REF!</definedName>
    <definedName name="TOTALREPOSICION">#REF!</definedName>
    <definedName name="TPVCME">#REF!</definedName>
    <definedName name="TPVCP1">#REF!</definedName>
    <definedName name="TPVCS3">#REF!</definedName>
    <definedName name="TPVCS4">#REF!</definedName>
    <definedName name="tr" hidden="1">{"TAB1",#N/A,TRUE,"GENERAL";"TAB2",#N/A,TRUE,"GENERAL";"TAB3",#N/A,TRUE,"GENERAL";"TAB4",#N/A,TRUE,"GENERAL";"TAB5",#N/A,TRUE,"GENERAL"}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S">#REF!</definedName>
    <definedName name="TRANSPORI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T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TM">#REF!</definedName>
    <definedName name="TRITU">#REF!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lCD">#REF!</definedName>
    <definedName name="TtlCDCronog">#REF!</definedName>
    <definedName name="TtlPpto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AC10">#REF!</definedName>
    <definedName name="TUAC12">#REF!</definedName>
    <definedName name="TUAC16">#REF!</definedName>
    <definedName name="tub">#REF!</definedName>
    <definedName name="TUB8AC">#REF!</definedName>
    <definedName name="TUBER">#REF!</definedName>
    <definedName name="tuberia">#REF!</definedName>
    <definedName name="Tuberia_Conduit_1_2">#REF!</definedName>
    <definedName name="Tuberia_Conduit_1_EMT">#REF!</definedName>
    <definedName name="TUBERIA1" hidden="1">#REF!</definedName>
    <definedName name="tubfiltro">#REF!</definedName>
    <definedName name="TUBNE">#REF!</definedName>
    <definedName name="Tubo_conduit_pvc_1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'[1]CONSTRUCTOR APUS'!$D$4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#REF!</definedName>
    <definedName name="ub">#REF!</definedName>
    <definedName name="Ubic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o">#REF!</definedName>
    <definedName name="Un.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>#REF!</definedName>
    <definedName name="VA">#REF!</definedName>
    <definedName name="VACON">#REF!</definedName>
    <definedName name="VALDES">#REF!</definedName>
    <definedName name="VALMA3">#REF!</definedName>
    <definedName name="VALMA4">#REF!</definedName>
    <definedName name="VALNG">#REF!</definedName>
    <definedName name="valor1">#REF!</definedName>
    <definedName name="valor2">#REF!</definedName>
    <definedName name="VALOR3">#REF!</definedName>
    <definedName name="valoración">NA()</definedName>
    <definedName name="VAML">#REF!</definedName>
    <definedName name="vaquita" hidden="1">{"PRES REHAB ARM-PER POR ITEMS  KM A KM",#N/A,TRUE,"Rehabilitacion Arm-Per"}</definedName>
    <definedName name="Var">#REF!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ntana_de_aluminio">#REF!</definedName>
    <definedName name="VENTANAS">#REF!</definedName>
    <definedName name="VENTI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#REF!</definedName>
    <definedName name="VIBGA">#REF!</definedName>
    <definedName name="VIBRCOM">#REF!</definedName>
    <definedName name="VIBRE">#REF!</definedName>
    <definedName name="VIDRI">#REF!</definedName>
    <definedName name="viscosidad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OLQUET">#REF!</definedName>
    <definedName name="VPVC2">#REF!</definedName>
    <definedName name="VrMeta">#REF!</definedName>
    <definedName name="VrUnitario">#REF!</definedName>
    <definedName name="VrUtilidad">#REF!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E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lkfaopodhwpuh">#REF!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.X.X.X.X.X">#REF!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>#REF!</definedName>
    <definedName name="XXXXXXXXXX">#REF!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ya">#REF!</definedName>
    <definedName name="yoyo">#REF!</definedName>
    <definedName name="YQYQY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2CE002B1_CF39_48B4_89F2_97EC6AB9FB30_.wvu.FilterData">#REF!</definedName>
    <definedName name="Z_2CE002B1_CF39_48B4_89F2_97EC6AB9FB30_.wvu.PrintArea">#REF!</definedName>
    <definedName name="Z_2CE002B1_CF39_48B4_89F2_97EC6AB9FB30_.wvu.PrintTitles">#REF!</definedName>
    <definedName name="Z_B276358C_507F_434B_A422_C145E32C525E_.wvu.FilterData">#REF!</definedName>
    <definedName name="Z_B276358C_507F_434B_A422_C145E32C525E_.wvu.PrintArea">#REF!</definedName>
    <definedName name="Z_B276358C_507F_434B_A422_C145E32C525E_.wvu.PrintTitles">#REF!</definedName>
    <definedName name="Z_D6CD3BE1_24A2_4470_9EB2_D762B3606E30_.wvu.FilterData">#REF!</definedName>
    <definedName name="Z_D6CD3BE1_24A2_4470_9EB2_D762B3606E30_.wvu.PrintArea">#REF!</definedName>
    <definedName name="Z_D6CD3BE1_24A2_4470_9EB2_D762B3606E30_.wvu.PrintTitles">#REF!</definedName>
    <definedName name="Z_HS">#REF!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" hidden="1">SUMIF(#REF!,#REF!,#REF!)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38" l="1"/>
  <c r="I14" i="38"/>
  <c r="I13" i="38"/>
  <c r="I12" i="38"/>
  <c r="I22" i="37"/>
  <c r="I18" i="37"/>
  <c r="I17" i="37"/>
  <c r="I13" i="37"/>
  <c r="I12" i="37"/>
  <c r="I23" i="36"/>
  <c r="I19" i="36"/>
  <c r="I18" i="36"/>
  <c r="I14" i="36"/>
  <c r="I13" i="36"/>
  <c r="I12" i="36"/>
  <c r="F15" i="38"/>
  <c r="F14" i="38"/>
  <c r="F13" i="38"/>
  <c r="F12" i="38"/>
  <c r="F22" i="37"/>
  <c r="F23" i="37" s="1"/>
  <c r="F18" i="37"/>
  <c r="F17" i="37"/>
  <c r="F13" i="37"/>
  <c r="F12" i="37"/>
  <c r="F23" i="36"/>
  <c r="F19" i="36"/>
  <c r="F18" i="36"/>
  <c r="F14" i="36"/>
  <c r="F13" i="36"/>
  <c r="F12" i="36"/>
  <c r="F15" i="36" s="1"/>
  <c r="F23" i="35"/>
  <c r="F19" i="35"/>
  <c r="F18" i="35"/>
  <c r="F14" i="35"/>
  <c r="F13" i="35"/>
  <c r="F12" i="35"/>
  <c r="F20" i="33"/>
  <c r="F21" i="33" s="1"/>
  <c r="F17" i="33"/>
  <c r="F16" i="33"/>
  <c r="F13" i="33"/>
  <c r="F12" i="33"/>
  <c r="F14" i="33" s="1"/>
  <c r="F29" i="32"/>
  <c r="F25" i="32"/>
  <c r="F24" i="32"/>
  <c r="F20" i="32"/>
  <c r="F19" i="32"/>
  <c r="F15" i="32"/>
  <c r="F14" i="32"/>
  <c r="F13" i="32"/>
  <c r="F12" i="32"/>
  <c r="F26" i="31"/>
  <c r="F22" i="31"/>
  <c r="F18" i="31"/>
  <c r="F17" i="31"/>
  <c r="F13" i="31"/>
  <c r="F12" i="31"/>
  <c r="F26" i="30"/>
  <c r="F22" i="30"/>
  <c r="F18" i="30"/>
  <c r="F17" i="30"/>
  <c r="F14" i="30"/>
  <c r="F13" i="30"/>
  <c r="F12" i="30"/>
  <c r="F25" i="29"/>
  <c r="F21" i="29"/>
  <c r="F17" i="29"/>
  <c r="F16" i="29"/>
  <c r="F12" i="29"/>
  <c r="F21" i="28"/>
  <c r="F17" i="28"/>
  <c r="F13" i="28"/>
  <c r="F12" i="28"/>
  <c r="F29" i="27"/>
  <c r="F25" i="27"/>
  <c r="F24" i="27"/>
  <c r="F20" i="27"/>
  <c r="F19" i="27"/>
  <c r="F18" i="27"/>
  <c r="F15" i="27"/>
  <c r="F14" i="27"/>
  <c r="F13" i="27"/>
  <c r="F12" i="27"/>
  <c r="M25" i="26"/>
  <c r="M24" i="26" s="1"/>
  <c r="M23" i="26"/>
  <c r="M22" i="26"/>
  <c r="M21" i="26"/>
  <c r="M20" i="26"/>
  <c r="M18" i="26"/>
  <c r="M17" i="26"/>
  <c r="M16" i="26" s="1"/>
  <c r="M15" i="26"/>
  <c r="M14" i="26"/>
  <c r="M13" i="26" s="1"/>
  <c r="M12" i="26"/>
  <c r="M11" i="26" s="1"/>
  <c r="M10" i="26"/>
  <c r="M9" i="26" s="1"/>
  <c r="M19" i="26" l="1"/>
  <c r="M27" i="26" s="1"/>
  <c r="F16" i="38"/>
  <c r="F18" i="38" s="1"/>
  <c r="G12" i="38" s="1"/>
  <c r="F19" i="37"/>
  <c r="F14" i="37"/>
  <c r="F25" i="37" s="1"/>
  <c r="F24" i="36"/>
  <c r="F20" i="36"/>
  <c r="F24" i="35"/>
  <c r="F20" i="35"/>
  <c r="F15" i="35"/>
  <c r="F18" i="33"/>
  <c r="F23" i="33" s="1"/>
  <c r="F30" i="32"/>
  <c r="F26" i="32"/>
  <c r="F21" i="32"/>
  <c r="F16" i="32"/>
  <c r="F27" i="31"/>
  <c r="F23" i="31"/>
  <c r="F19" i="31"/>
  <c r="F14" i="31"/>
  <c r="F27" i="30"/>
  <c r="F23" i="30"/>
  <c r="F19" i="30"/>
  <c r="F26" i="29"/>
  <c r="F22" i="29"/>
  <c r="F18" i="29"/>
  <c r="F13" i="29"/>
  <c r="F22" i="28"/>
  <c r="F18" i="28"/>
  <c r="F14" i="28"/>
  <c r="F30" i="27"/>
  <c r="F26" i="27"/>
  <c r="F21" i="27"/>
  <c r="F26" i="36" l="1"/>
  <c r="F26" i="35"/>
  <c r="G16" i="33"/>
  <c r="G12" i="33"/>
  <c r="G20" i="33"/>
  <c r="G13" i="33"/>
  <c r="F25" i="33"/>
  <c r="G17" i="33"/>
  <c r="F29" i="31"/>
  <c r="G17" i="31" s="1"/>
  <c r="F29" i="30"/>
  <c r="G22" i="30" s="1"/>
  <c r="F28" i="29"/>
  <c r="F24" i="28"/>
  <c r="F32" i="27"/>
  <c r="G13" i="38"/>
  <c r="G14" i="38"/>
  <c r="G15" i="38"/>
  <c r="F20" i="38"/>
  <c r="G13" i="37"/>
  <c r="G18" i="37"/>
  <c r="F27" i="37"/>
  <c r="G22" i="37"/>
  <c r="F32" i="32"/>
  <c r="G12" i="37"/>
  <c r="G17" i="37"/>
  <c r="M29" i="26"/>
  <c r="M30" i="26" s="1"/>
  <c r="G23" i="36" l="1"/>
  <c r="G18" i="36"/>
  <c r="G13" i="36"/>
  <c r="F28" i="36"/>
  <c r="G12" i="36"/>
  <c r="G14" i="36"/>
  <c r="G19" i="36"/>
  <c r="G23" i="35"/>
  <c r="G18" i="35"/>
  <c r="G14" i="35"/>
  <c r="G19" i="35"/>
  <c r="G12" i="35"/>
  <c r="G13" i="35"/>
  <c r="F28" i="35"/>
  <c r="G22" i="31"/>
  <c r="F31" i="31"/>
  <c r="G26" i="31"/>
  <c r="G12" i="31"/>
  <c r="G13" i="31"/>
  <c r="G18" i="31"/>
  <c r="G26" i="30"/>
  <c r="G18" i="30"/>
  <c r="G12" i="30"/>
  <c r="F31" i="30"/>
  <c r="G17" i="30"/>
  <c r="G13" i="30"/>
  <c r="F30" i="29"/>
  <c r="G25" i="29"/>
  <c r="G16" i="29"/>
  <c r="G21" i="29"/>
  <c r="G12" i="29"/>
  <c r="G17" i="29"/>
  <c r="G13" i="28"/>
  <c r="F26" i="28"/>
  <c r="G21" i="28"/>
  <c r="G17" i="28"/>
  <c r="G12" i="28"/>
  <c r="G29" i="27"/>
  <c r="G25" i="27"/>
  <c r="G18" i="27"/>
  <c r="F34" i="27"/>
  <c r="G24" i="27"/>
  <c r="G13" i="27"/>
  <c r="G19" i="27"/>
  <c r="G20" i="27"/>
  <c r="G14" i="27"/>
  <c r="G12" i="27"/>
  <c r="F34" i="32"/>
  <c r="G20" i="32"/>
  <c r="G13" i="32"/>
  <c r="G25" i="32"/>
  <c r="G15" i="32"/>
  <c r="G14" i="32"/>
  <c r="G19" i="32"/>
  <c r="G24" i="32"/>
  <c r="G29" i="32"/>
  <c r="G12" i="32"/>
  <c r="M31" i="26"/>
  <c r="M33" i="26" l="1"/>
  <c r="H35" i="26" s="1"/>
</calcChain>
</file>

<file path=xl/sharedStrings.xml><?xml version="1.0" encoding="utf-8"?>
<sst xmlns="http://schemas.openxmlformats.org/spreadsheetml/2006/main" count="669" uniqueCount="230">
  <si>
    <t>ÍTEM</t>
  </si>
  <si>
    <t>DESCRIPCIÓN</t>
  </si>
  <si>
    <t>UNIDAD</t>
  </si>
  <si>
    <t>CANTIDAD</t>
  </si>
  <si>
    <t>V/UNITARIO</t>
  </si>
  <si>
    <t>SUBTOTAL</t>
  </si>
  <si>
    <t>PRELIMINARES</t>
  </si>
  <si>
    <t>m²</t>
  </si>
  <si>
    <t>und</t>
  </si>
  <si>
    <t>m³</t>
  </si>
  <si>
    <t>3.0</t>
  </si>
  <si>
    <t>CUBIERTAS</t>
  </si>
  <si>
    <t xml:space="preserve">Teja </t>
  </si>
  <si>
    <t>Construccón de cubierta en TEJA DE BARRO. Incluye caballete, cargueras, alfardas en madera para estructuras y tablilla en pino cipres. Incluye manto, inmunizante y pintura esmalte. No incluye ruanas, canoas ni bajantes.</t>
  </si>
  <si>
    <t>TOTAL COSTO DIRECTO</t>
  </si>
  <si>
    <t>1.0</t>
  </si>
  <si>
    <t>ml</t>
  </si>
  <si>
    <t>1.1</t>
  </si>
  <si>
    <t>2.0</t>
  </si>
  <si>
    <t>2.1</t>
  </si>
  <si>
    <t>3.1</t>
  </si>
  <si>
    <t>4.0</t>
  </si>
  <si>
    <t>4.1</t>
  </si>
  <si>
    <t>4.2</t>
  </si>
  <si>
    <t>AIU</t>
  </si>
  <si>
    <t>ADMINISTRACIÓN DELEGADA</t>
  </si>
  <si>
    <t>No. DE CONTRATO</t>
  </si>
  <si>
    <t>VERSIÓN</t>
  </si>
  <si>
    <t>FECHA</t>
  </si>
  <si>
    <t>NOMBRE DEL PROYECTO</t>
  </si>
  <si>
    <t xml:space="preserve">OBJETO PROYECTO:                 </t>
  </si>
  <si>
    <t>CONTRATISTA :</t>
  </si>
  <si>
    <t>No 1</t>
  </si>
  <si>
    <t xml:space="preserve">MUNICIPIO DE ABEJORRAL </t>
  </si>
  <si>
    <t>TOTAL PROYECTO</t>
  </si>
  <si>
    <t>CUBIERTA PARA GRADERÍAS</t>
  </si>
  <si>
    <t>CUBIERTA PARA GRADERÍAS CANCHA MÚLTIPLE DE PANTANILLO</t>
  </si>
  <si>
    <t>Preliminares, replanteo, señalización, SST y protección del área: Incluye localización y replanteo de la obra, demarcación y señalización preventiva, aislamiento y protección de las zonas de intervención, implementación de medidas básicas de SST, suministro y uso de EPP, protección de usuarios e instalaciones existentes, herramientas y equipos menores, mano de obra y demás recursos necesarios para la correcta y segura ejecución de los trabajos.</t>
  </si>
  <si>
    <t>glb</t>
  </si>
  <si>
    <t>Excavación localizada para zapatas, cargue y retiro: Incluye excavación manual y/o mecánica en terreno existente hasta las dimensiones, niveles y profundidades indicadas en planos o requeridas en obra para la construcción de zapatas y pedestales; perfilado y limpieza del fondo de excavación, cargue, acarreo interno, retiro y disposición autorizada del material sobrante, así como mano de obra, herramientas, equipos menores y demás recursos necesarios para su correcta ejecución.</t>
  </si>
  <si>
    <t>Suministro, transporte, preparación, colocación, nivelación y acabado de concreto pobre de limpieza de 5 cm de espesor, dispuesto sobre el fondo de excavación previamente conformado y compactado, como base para zapatas y elementos de cimentación. Incluye materiales, mano de obra, herramientas, equipos menores, desperdicios y demás recursos necesarios para su correcta ejecución.</t>
  </si>
  <si>
    <t>Suministro, transporte, colocación, vibrado, nivelación, curado y acabado de concreto estructural con resistencia mínima a la compresión de 3.000 psi a los 28 días, para la construcción de zapatas y pedestales de cimentación, de acuerdo con planos y especificaciones estructurales. Incluye materiales, mano de obra, equipos, herramientas, formaleta cuando sea requerida, desperdicios, ensayos y demás recursos necesarios para su correcta ejecución.</t>
  </si>
  <si>
    <t>suministro, corte, figurado e instalación: Suministro e instalación de acero de refuerzo corrugado con límite de fluencia fy ≈ 420 MPa, para zapatas, pedestales y demás elementos de cimentación, incluyendo corte, figurado, doblado, armado, amarre con alambre recocido, traslapos, separadores, desperdicios, transporte interno, mano de obra, herramientas y equipos menores, de acuerdo con planos estructurales y especificaciones técnicas.</t>
  </si>
  <si>
    <t>Suministro, fabricación, transporte e instalación de estructura metálica para soporte de cubierta, conformada por columnas, vigas y/o cerchas, correas, arriostramientos, placas base, platinas, rigidizadores, pernos, anclajes y demás elementos de unión requeridos. Incluye corte, perforado, armado, soldadura, limpieza y preparación de superficies, aplicación de sistema anticorrosivo y acabado de protección, izaje, nivelación, aplome, ajuste, montaje, mano de obra especializada, equipos, herramientas, consumibles, desperdicios y demás recursos necesarios, de acuerdo con planos, memorias de cálculo, especificaciones técnicas y NSR-10.</t>
  </si>
  <si>
    <t>Suministro, transporte e instalación de cubierta en teja metálica Aluzinc prepintada, espesor 0,45–0,50 mm, incluyendo corte, modulación, izaje, alineación, traslapos longitudinales y laterales, fijación a correas mediante tornillos autoperforantes con arandela de sello EPDM, sellantes, elementos de ajuste, desperdicios, mano de obra, herramientas y equipos necesarios, de acuerdo con planos, especificaciones técnicas y recomendaciones del fabricante.</t>
  </si>
  <si>
    <t>Suministro, fabricación, transporte e instalación de canal metálica galvanizada para recolección y conducción de aguas lluvias provenientes de la cubierta, incluyendo cortes, dobleces, uniones, traslapos, soportes, ganchos, fijaciones, sellantes, terminales y empalmes con bajantes. Incluye nivelación y pendiente para correcto drenaje, mano de obra, herramientas, equipos menores, desperdicios y demás elementos necesarios para su correcta ejecución, de acuerdo con planos y especificaciones técnicas.</t>
  </si>
  <si>
    <t>kg</t>
  </si>
  <si>
    <t>Suministro e instalación de tubería para conducción vertical de aguas lluvias desde las canales de cubierta hasta el punto de descarga definido, incluyendo codos, uniones, abrazaderas, soportes, adaptadores, sellos, fijaciones y demás accesorios requeridos. Incluye cortes, armado, aplome, conexión a canal, transporte, mano de obra, herramientas, equipos menores, desperdicios y demás recursos necesarios para su correcta ejecución.</t>
  </si>
  <si>
    <t>Suministro e instalación de elementos metálicos de terminación y estanqueidad para la cubierta, incluyendo remates laterales, goteros, tapas, piezas de cierre, encuentros, solapes, sellantes y fijaciones necesarias para garantizar el adecuado acabado, protección de bordes y control de filtraciones. Incluye corte, doblado, ajuste, transporte, mano de obra, herramientas, equipos menores, desperdicios y demás recursos requeridos para su correcta ejecución, de acuerdo con planos, especificaciones técnicas y recomendaciones del fabricante.</t>
  </si>
  <si>
    <t>Suministro, transporte, montaje, utilización y desmontaje de equipos de elevación, andamios certificados, plataformas de trabajo, escaleras, líneas de vida y herramientas necesarias para la fabricación e instalación en sitio de la estructura metálica y cubierta. Incluye movilización interna, operación de equipos, elementos de seguridad, inspecciones, mantenimiento durante la ejecución, mano de obra, señalización y demás recursos requeridos para realizar los trabajos en altura de forma segura y conforme con la normativa vigente de SST.</t>
  </si>
  <si>
    <t>EXCAVACIONES</t>
  </si>
  <si>
    <t>CONCRETOS</t>
  </si>
  <si>
    <t>ACERO DE REFUERZO</t>
  </si>
  <si>
    <t>ANDAMIOS</t>
  </si>
  <si>
    <t>3.2</t>
  </si>
  <si>
    <t>5.0</t>
  </si>
  <si>
    <t>5.1</t>
  </si>
  <si>
    <t>5.2</t>
  </si>
  <si>
    <t>5.3</t>
  </si>
  <si>
    <t>5.4</t>
  </si>
  <si>
    <t>6.0</t>
  </si>
  <si>
    <t>6.1</t>
  </si>
  <si>
    <t>APU-01 – ANÁLISIS DE PRECIO UNITARIO</t>
  </si>
  <si>
    <t>PROYECTO</t>
  </si>
  <si>
    <t>Cubierta metálica para graderías – Cancha múltiple</t>
  </si>
  <si>
    <t>UBICACIÓN</t>
  </si>
  <si>
    <t>Pantanillo, Abejorral, Antioquia</t>
  </si>
  <si>
    <t>Preliminares, replanteo, señalización, SST y protección del área</t>
  </si>
  <si>
    <t>CÓDIGO</t>
  </si>
  <si>
    <t>Agosto de 2026</t>
  </si>
  <si>
    <t>TIPO COSTO</t>
  </si>
  <si>
    <t>Directo</t>
  </si>
  <si>
    <t>ALCANCE</t>
  </si>
  <si>
    <t>Incluye suministro, mano de obra, equipo, herramienta, transporte y demás recursos directos indicados en este análisis.</t>
  </si>
  <si>
    <t>DESCRIPCIÓN DEL RECURSO</t>
  </si>
  <si>
    <t>UND</t>
  </si>
  <si>
    <t>CONSUMO / REND.</t>
  </si>
  <si>
    <t>PRECIO UNITARIO</t>
  </si>
  <si>
    <t>VALOR PARCIAL</t>
  </si>
  <si>
    <t>INCIDENCIA</t>
  </si>
  <si>
    <t>MANO DE OBRA</t>
  </si>
  <si>
    <t>MO-01</t>
  </si>
  <si>
    <t>Maestro / encargado de obra</t>
  </si>
  <si>
    <t>jor</t>
  </si>
  <si>
    <t>MO-02</t>
  </si>
  <si>
    <t>Técnico SST / apoyo seguridad en montaje</t>
  </si>
  <si>
    <t>MO-03</t>
  </si>
  <si>
    <t>Ayudante de construcción</t>
  </si>
  <si>
    <t>SUBTOTAL MANO DE OBRA</t>
  </si>
  <si>
    <t>MATERIALES</t>
  </si>
  <si>
    <t>MAT-01</t>
  </si>
  <si>
    <t>Señalización preventiva, cinta, conos y avisos</t>
  </si>
  <si>
    <t>MAT-02</t>
  </si>
  <si>
    <t>Protección temporal de áreas, malla/cerramiento y plástico</t>
  </si>
  <si>
    <t>MAT-03</t>
  </si>
  <si>
    <t>Elementos de protección colectiva y consumibles SST</t>
  </si>
  <si>
    <t>SUBTOTAL MATERIALES</t>
  </si>
  <si>
    <t>EQUIPO Y HERRAMIENTA</t>
  </si>
  <si>
    <t>EQ-01</t>
  </si>
  <si>
    <t>Herramienta menor y equipos de replanteo</t>
  </si>
  <si>
    <t>EQ-02</t>
  </si>
  <si>
    <t>Equipo menor para demarcación y control de acceso</t>
  </si>
  <si>
    <t>SUBTOTAL EQUIPO Y HERRAMIENTA</t>
  </si>
  <si>
    <t>TRANSPORTE / OTROS DIRECTOS</t>
  </si>
  <si>
    <t>TR-01</t>
  </si>
  <si>
    <t>Movilización interna inicial, cargue y apoyo logístico</t>
  </si>
  <si>
    <t>SUBTOTAL TRANSPORTE / OTROS DIRECTOS</t>
  </si>
  <si>
    <t>COSTO DIRECTO UNITARIO</t>
  </si>
  <si>
    <t>COSTO TOTAL DEL ÍTEM EN PRESUPUESTO</t>
  </si>
  <si>
    <t>Excavación localizada para zapatas, cargue y retiro</t>
  </si>
  <si>
    <t>MO-04</t>
  </si>
  <si>
    <t>Oficial de construcción</t>
  </si>
  <si>
    <t>EQ-03</t>
  </si>
  <si>
    <t>Herramienta menor (picas, palas, barras, carretillas)</t>
  </si>
  <si>
    <t>TR-02</t>
  </si>
  <si>
    <t>Cargue, acarreo y disposición de material sobrante</t>
  </si>
  <si>
    <t>Concreto de limpieza e = 5 cm</t>
  </si>
  <si>
    <t>MAT-04</t>
  </si>
  <si>
    <t>Concreto pobre / concreto de limpieza</t>
  </si>
  <si>
    <t>EQ-04</t>
  </si>
  <si>
    <t>Herramienta menor para colocación y nivelación</t>
  </si>
  <si>
    <t>TR-03</t>
  </si>
  <si>
    <t>Acarreo interno y manejo de materiales</t>
  </si>
  <si>
    <t>Concreto estructural 3.000 psi para zapatas y pedestales</t>
  </si>
  <si>
    <t>MAT-05</t>
  </si>
  <si>
    <t>Concreto estructural 3.000 psi (incluye desperdicio)</t>
  </si>
  <si>
    <t>MAT-06</t>
  </si>
  <si>
    <t>Formaleta y elementos de confinamiento reutilizables</t>
  </si>
  <si>
    <t>EQ-05</t>
  </si>
  <si>
    <t>Vibrador de concreto, herramienta menor y nivelación</t>
  </si>
  <si>
    <t>TR-04</t>
  </si>
  <si>
    <t>Manejo, bombeo/acarreo local y consumibles de colocación</t>
  </si>
  <si>
    <t>Acero de refuerzo fy ≈ 420 MPa: suministro, corte, figurado e instalación</t>
  </si>
  <si>
    <t>MAT-07</t>
  </si>
  <si>
    <t>Acero corrugado fy≈420 MPa (incluye 5% desperdicio)</t>
  </si>
  <si>
    <t>MAT-08</t>
  </si>
  <si>
    <t>Alambre recocido, separadores y consumibles</t>
  </si>
  <si>
    <t>MO-05</t>
  </si>
  <si>
    <t>Oficial ferrero</t>
  </si>
  <si>
    <t>EQ-06</t>
  </si>
  <si>
    <t>Cizalla/dobladora y herramienta menor</t>
  </si>
  <si>
    <t>TR-05</t>
  </si>
  <si>
    <t>Acarreo y manipulación interna del acero</t>
  </si>
  <si>
    <t>Estructura metálica: suministro, fabricación, soldadura, placas, pernos, anticorrosivo y montaje</t>
  </si>
  <si>
    <t>MAT-09</t>
  </si>
  <si>
    <t>Perfiles/tubería estructural ASTM A500 (incluye 8% merma)</t>
  </si>
  <si>
    <t>MAT-10</t>
  </si>
  <si>
    <t>Placas, pernos, anclajes, rigidizadores y accesorios</t>
  </si>
  <si>
    <t>MAT-11</t>
  </si>
  <si>
    <t>Electrodos/alambre MIG, discos y consumibles de soldadura</t>
  </si>
  <si>
    <t>MAT-12</t>
  </si>
  <si>
    <t>Primer anticorrosivo y acabado industrial</t>
  </si>
  <si>
    <t>MO-06</t>
  </si>
  <si>
    <t>Soldador / montajista calificado</t>
  </si>
  <si>
    <t>Ayudante de montaje</t>
  </si>
  <si>
    <t>EQ-07</t>
  </si>
  <si>
    <t>Soldadora, pulidora, taladro, equipos de corte y herramienta</t>
  </si>
  <si>
    <t>EQ-08</t>
  </si>
  <si>
    <t>Izaje y aparejos menores imputables por kg</t>
  </si>
  <si>
    <t>OD-02</t>
  </si>
  <si>
    <t>Control dimensional, retoques y consumibles de montaje</t>
  </si>
  <si>
    <t>Teja metálica Aluzinc prepintada 0,45–0,50 mm: suministro e instalación con fijaciones y traslapos</t>
  </si>
  <si>
    <t>MAT-13</t>
  </si>
  <si>
    <t>Teja Aluzinc prepintada 0,45–0,50 mm</t>
  </si>
  <si>
    <t>MAT-14</t>
  </si>
  <si>
    <t>Tornillos autoperforantes, arandelas EPDM y sellos</t>
  </si>
  <si>
    <t>Montajista de cubierta</t>
  </si>
  <si>
    <t>EQ-09</t>
  </si>
  <si>
    <t>Atornillador, corte, izaje menor y herramienta</t>
  </si>
  <si>
    <t>Canal metálica galvanizada para aguas lluvias, suministro e instalación</t>
  </si>
  <si>
    <t>MAT-17</t>
  </si>
  <si>
    <t>Canal galvanizada conformada, calibre según diseño</t>
  </si>
  <si>
    <t>MAT-18</t>
  </si>
  <si>
    <t>Soportes/ganchos de canal</t>
  </si>
  <si>
    <t>MAT-19</t>
  </si>
  <si>
    <t>Sellante, remaches y fijaciones</t>
  </si>
  <si>
    <t>MO-07</t>
  </si>
  <si>
    <t>Oficial montajista / hojalatero</t>
  </si>
  <si>
    <t>EQ-11</t>
  </si>
  <si>
    <t>Herramienta menor, remachadora, corte y nivelación</t>
  </si>
  <si>
    <t>Bajantes de aguas lluvias y accesorios</t>
  </si>
  <si>
    <t>MAT-20</t>
  </si>
  <si>
    <t>Tubería para bajante pluvial, diámetro según diseño</t>
  </si>
  <si>
    <t>MAT-21</t>
  </si>
  <si>
    <t>Codos, uniones, adaptadores y accesorios</t>
  </si>
  <si>
    <t>MAT-22</t>
  </si>
  <si>
    <t>Abrazaderas, soportes y fijaciones</t>
  </si>
  <si>
    <t>Oficial de construcción / instalador</t>
  </si>
  <si>
    <t>EQ-12</t>
  </si>
  <si>
    <t>Taladro, corte y herramienta menor</t>
  </si>
  <si>
    <t>Remates, goteros, laterales y sellos de cubierta</t>
  </si>
  <si>
    <t>MAT-23</t>
  </si>
  <si>
    <t>Lámina Aluzinc para remates y goteros</t>
  </si>
  <si>
    <t>MAT-24</t>
  </si>
  <si>
    <t>Sellantes, tornillería, remaches y cintas de cierre</t>
  </si>
  <si>
    <t>EQ-13</t>
  </si>
  <si>
    <t>Herramienta menor y equipos de corte/doblado</t>
  </si>
  <si>
    <t>Equipos de elevación, andamios y herramientas para montaje</t>
  </si>
  <si>
    <t>EQ-14</t>
  </si>
  <si>
    <t>Andamio certificado: alquiler, montaje y desmontaje</t>
  </si>
  <si>
    <t>día</t>
  </si>
  <si>
    <t>EQ-15</t>
  </si>
  <si>
    <t>Equipo de elevación / manlift / malacate según disponibilidad</t>
  </si>
  <si>
    <t>EQ-16</t>
  </si>
  <si>
    <t>Líneas de vida, eslingas, aparejos y protección contra caídas</t>
  </si>
  <si>
    <t>EQ-17</t>
  </si>
  <si>
    <t>Movilización/desmovilización de equipos</t>
  </si>
  <si>
    <t>CÓD</t>
  </si>
  <si>
    <t>Nota:</t>
  </si>
  <si>
    <t>APU-1.1</t>
  </si>
  <si>
    <t>APU-2.1</t>
  </si>
  <si>
    <t>APU 3.1 ANÁLISIS DE PRECIO UNITARIO</t>
  </si>
  <si>
    <t>APU 3.1</t>
  </si>
  <si>
    <t>APU 2.1 ANÁLISIS DE PRECIO UNITARIO</t>
  </si>
  <si>
    <t>APU 3.2 ANÁLISIS DE PRECIO UNITARIO</t>
  </si>
  <si>
    <t>APU 3.2</t>
  </si>
  <si>
    <t>APU 4.1 ANÁLISIS DE PRECIO UNITARIO</t>
  </si>
  <si>
    <t>APU 4.1</t>
  </si>
  <si>
    <t>APU 4.2 ANÁLISIS DE PRECIO UNITARIO</t>
  </si>
  <si>
    <t>APU 4.2</t>
  </si>
  <si>
    <t>APU 5.2</t>
  </si>
  <si>
    <t>APU 5.2 ANÁLISIS DE PRECIO UNITARIO</t>
  </si>
  <si>
    <t>APU 5.1</t>
  </si>
  <si>
    <t>APU 5.1 ANÁLISIS DE PRECIO UNITARIO</t>
  </si>
  <si>
    <t>APU 5.3 ANÁLISIS DE PRECIO UNITARIO</t>
  </si>
  <si>
    <t>APU 5.3</t>
  </si>
  <si>
    <t>APU 5.4 ANÁLISIS DE PRECIO UNITARIO</t>
  </si>
  <si>
    <t>APU 5.4</t>
  </si>
  <si>
    <t>APU 6.1</t>
  </si>
  <si>
    <t>APU 6.1 ANÁLISIS DE PRECIO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</si>
</sst>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hh:mm:ss\ \a\.m\./\p\.m\._)"/>
    <numFmt numFmtId="165" formatCode="0.0"/>
    <numFmt numFmtId="166" formatCode="_-[$$-240A]\ * #,##0_-;\-[$$-240A]\ * #,##0_-;_-[$$-240A]\ * &quot;-&quot;??_-;_-@_-"/>
    <numFmt numFmtId="167" formatCode="_ &quot;$&quot;\ * #,##0.00_ ;_ &quot;$&quot;\ * \-#,##0.00_ ;_ &quot;$&quot;\ * &quot;-&quot;??_ ;_ @_ "/>
    <numFmt numFmtId="168" formatCode="0.00000000%"/>
    <numFmt numFmtId="169" formatCode="&quot;$&quot;#,##0"/>
    <numFmt numFmtId="170" formatCode="_-&quot;$&quot;\ * #,##0_-;\-&quot;$&quot;\ * #,##0_-;_-&quot;$&quot;\ * &quot;-&quot;??_-;_-@_-"/>
    <numFmt numFmtId="171" formatCode="_([$$-240A]\ * #,##0_);_([$$-240A]\ * \(#,##0\);_([$$-240A]\ * &quot;-&quot;_);_(@_)"/>
    <numFmt numFmtId="172" formatCode="_(&quot;$&quot;* #,##0.00_);_(&quot;$&quot;* \(#,##0.00\);_(&quot;$&quot;* &quot;-&quot;??_);_(@_)"/>
    <numFmt numFmtId="173" formatCode="_(* #,##0.00_);_(* \(#,##0.00\);_(* &quot;-&quot;??_);_(@_)"/>
    <numFmt numFmtId="174" formatCode="_(* #,##0_);_(* \(#,##0\);_(* &quot;-&quot;_);_(@_)"/>
    <numFmt numFmtId="175" formatCode="_-&quot;$&quot;* #,##0.00_-;\-&quot;$&quot;* #,##0.00_-;_-&quot;$&quot;* &quot;-&quot;??_-;_-@_-"/>
    <numFmt numFmtId="176" formatCode="0.000"/>
    <numFmt numFmtId="177" formatCode="0.0000"/>
    <numFmt numFmtId="178" formatCode="#,##0\ [$COP]"/>
  </numFmts>
  <fonts count="3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name val="Courier"/>
      <family val="3"/>
    </font>
    <font>
      <sz val="11"/>
      <color indexed="8"/>
      <name val="Calibri"/>
      <family val="2"/>
    </font>
    <font>
      <sz val="8.25"/>
      <color rgb="FF00000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0"/>
      <color rgb="FF000000"/>
      <name val="Aptos Narrow"/>
      <family val="2"/>
      <scheme val="minor"/>
    </font>
    <font>
      <sz val="10"/>
      <color rgb="FF000000"/>
      <name val="Times New Roman"/>
      <family val="1"/>
    </font>
    <font>
      <sz val="11"/>
      <name val="Aptos Narrow"/>
      <family val="2"/>
      <scheme val="minor"/>
    </font>
    <font>
      <b/>
      <sz val="10"/>
      <color theme="1"/>
      <name val="Arial"/>
      <family val="2"/>
    </font>
    <font>
      <sz val="11"/>
      <name val="Carlito"/>
    </font>
    <font>
      <b/>
      <sz val="15"/>
      <color rgb="FFFFFFFF"/>
      <name val="Carlito"/>
    </font>
    <font>
      <b/>
      <sz val="11"/>
      <color rgb="FF1F4E78"/>
      <name val="Carlito"/>
    </font>
    <font>
      <b/>
      <sz val="11"/>
      <color rgb="FF333333"/>
      <name val="Carlito"/>
    </font>
    <font>
      <b/>
      <sz val="11"/>
      <color rgb="FF7F6000"/>
      <name val="Carlito"/>
    </font>
    <font>
      <b/>
      <sz val="11"/>
      <color rgb="FF274E13"/>
      <name val="Carlito"/>
    </font>
    <font>
      <b/>
      <sz val="15"/>
      <color rgb="FFFFFFFF"/>
      <name val="Arial"/>
      <family val="2"/>
    </font>
    <font>
      <b/>
      <sz val="11"/>
      <color rgb="FF1F4E78"/>
      <name val="Arial"/>
      <family val="2"/>
    </font>
    <font>
      <b/>
      <sz val="11"/>
      <color rgb="FFFFFFFF"/>
      <name val="Arial"/>
      <family val="2"/>
    </font>
    <font>
      <b/>
      <sz val="11"/>
      <color rgb="FF333333"/>
      <name val="Arial"/>
      <family val="2"/>
    </font>
    <font>
      <b/>
      <sz val="11"/>
      <color rgb="FF7F6000"/>
      <name val="Arial"/>
      <family val="2"/>
    </font>
    <font>
      <b/>
      <sz val="11"/>
      <color rgb="FF274E13"/>
      <name val="Arial"/>
      <family val="2"/>
    </font>
    <font>
      <i/>
      <sz val="9"/>
      <color rgb="FF555555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</patternFill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5B9BD5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FFFDF2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4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7" fillId="0" borderId="0"/>
    <xf numFmtId="164" fontId="7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167" fontId="3" fillId="0" borderId="0" applyFont="0" applyFill="0" applyBorder="0" applyAlignment="0" applyProtection="0"/>
    <xf numFmtId="0" fontId="8" fillId="0" borderId="0"/>
    <xf numFmtId="0" fontId="1" fillId="0" borderId="0"/>
    <xf numFmtId="0" fontId="9" fillId="0" borderId="0"/>
    <xf numFmtId="0" fontId="1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172" fontId="1" fillId="0" borderId="0" applyFont="0" applyFill="0" applyBorder="0" applyAlignment="0" applyProtection="0"/>
    <xf numFmtId="0" fontId="17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175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/>
  </cellStyleXfs>
  <cellXfs count="174">
    <xf numFmtId="0" fontId="0" fillId="0" borderId="0" xfId="0"/>
    <xf numFmtId="49" fontId="2" fillId="0" borderId="0" xfId="1" applyNumberFormat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justify" vertical="center" wrapText="1"/>
      <protection locked="0"/>
    </xf>
    <xf numFmtId="49" fontId="3" fillId="0" borderId="0" xfId="1" applyNumberFormat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4" fillId="0" borderId="0" xfId="1" applyFont="1" applyProtection="1">
      <protection locked="0"/>
    </xf>
    <xf numFmtId="0" fontId="5" fillId="0" borderId="0" xfId="1" applyFont="1" applyProtection="1"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9" applyFont="1" applyAlignment="1" applyProtection="1">
      <alignment horizontal="center" vertical="center"/>
      <protection locked="0"/>
    </xf>
    <xf numFmtId="0" fontId="6" fillId="0" borderId="0" xfId="19" applyFont="1" applyAlignment="1" applyProtection="1">
      <alignment horizontal="justify" vertical="center"/>
      <protection locked="0"/>
    </xf>
    <xf numFmtId="0" fontId="10" fillId="0" borderId="6" xfId="6" applyFont="1" applyBorder="1" applyAlignment="1">
      <alignment vertical="center"/>
    </xf>
    <xf numFmtId="49" fontId="5" fillId="0" borderId="3" xfId="2" applyNumberFormat="1" applyFont="1" applyFill="1" applyBorder="1" applyAlignment="1" applyProtection="1">
      <alignment horizontal="center" vertical="center"/>
    </xf>
    <xf numFmtId="49" fontId="12" fillId="3" borderId="3" xfId="1" applyNumberFormat="1" applyFont="1" applyFill="1" applyBorder="1" applyAlignment="1" applyProtection="1">
      <alignment horizontal="center" vertical="center" wrapText="1"/>
      <protection locked="0"/>
    </xf>
    <xf numFmtId="2" fontId="12" fillId="3" borderId="3" xfId="2" applyNumberFormat="1" applyFont="1" applyFill="1" applyBorder="1" applyAlignment="1" applyProtection="1">
      <alignment horizontal="center" vertical="center" wrapText="1"/>
      <protection locked="0"/>
    </xf>
    <xf numFmtId="165" fontId="12" fillId="2" borderId="3" xfId="3" applyNumberFormat="1" applyFont="1" applyFill="1" applyBorder="1" applyAlignment="1" applyProtection="1">
      <alignment horizontal="center" vertical="center"/>
      <protection locked="0"/>
    </xf>
    <xf numFmtId="2" fontId="13" fillId="0" borderId="3" xfId="1" applyNumberFormat="1" applyFont="1" applyBorder="1" applyAlignment="1">
      <alignment horizontal="center" vertical="center"/>
    </xf>
    <xf numFmtId="166" fontId="5" fillId="0" borderId="0" xfId="1" applyNumberFormat="1" applyFo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11" fillId="0" borderId="6" xfId="6" applyFont="1" applyBorder="1" applyAlignment="1">
      <alignment vertical="center" wrapText="1"/>
    </xf>
    <xf numFmtId="39" fontId="5" fillId="0" borderId="6" xfId="4" applyNumberFormat="1" applyFont="1" applyBorder="1" applyAlignment="1">
      <alignment vertical="center" wrapText="1"/>
    </xf>
    <xf numFmtId="49" fontId="12" fillId="3" borderId="3" xfId="2" applyNumberFormat="1" applyFont="1" applyFill="1" applyBorder="1" applyAlignment="1" applyProtection="1">
      <alignment horizontal="center" vertical="center" wrapText="1"/>
      <protection locked="0"/>
    </xf>
    <xf numFmtId="49" fontId="13" fillId="2" borderId="3" xfId="1" applyNumberFormat="1" applyFont="1" applyFill="1" applyBorder="1" applyAlignment="1" applyProtection="1">
      <alignment horizontal="center" vertical="center"/>
      <protection locked="0"/>
    </xf>
    <xf numFmtId="166" fontId="2" fillId="2" borderId="3" xfId="3" applyNumberFormat="1" applyFont="1" applyFill="1" applyBorder="1" applyAlignment="1">
      <alignment horizontal="center" vertical="center"/>
    </xf>
    <xf numFmtId="2" fontId="0" fillId="0" borderId="3" xfId="5" applyNumberFormat="1" applyFont="1" applyBorder="1" applyAlignment="1">
      <alignment horizontal="center" vertical="center"/>
    </xf>
    <xf numFmtId="2" fontId="3" fillId="0" borderId="3" xfId="5" applyNumberFormat="1" applyBorder="1" applyAlignment="1" applyProtection="1">
      <alignment horizontal="center" vertical="center"/>
      <protection locked="0"/>
    </xf>
    <xf numFmtId="166" fontId="3" fillId="0" borderId="3" xfId="5" applyNumberFormat="1" applyBorder="1" applyAlignment="1">
      <alignment horizontal="center" vertical="center"/>
    </xf>
    <xf numFmtId="0" fontId="0" fillId="0" borderId="3" xfId="4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0" fontId="5" fillId="0" borderId="6" xfId="6" applyFont="1" applyBorder="1" applyAlignment="1">
      <alignment horizontal="center" vertical="center" wrapText="1"/>
    </xf>
    <xf numFmtId="2" fontId="5" fillId="0" borderId="6" xfId="5" applyNumberFormat="1" applyFont="1" applyBorder="1" applyAlignment="1" applyProtection="1">
      <alignment horizontal="center" vertical="center"/>
      <protection locked="0"/>
    </xf>
    <xf numFmtId="166" fontId="5" fillId="0" borderId="6" xfId="5" applyNumberFormat="1" applyFont="1" applyBorder="1" applyAlignment="1">
      <alignment horizontal="center" vertical="center"/>
    </xf>
    <xf numFmtId="0" fontId="14" fillId="4" borderId="6" xfId="21" applyFont="1" applyFill="1" applyBorder="1" applyAlignment="1">
      <alignment vertical="center" wrapText="1"/>
    </xf>
    <xf numFmtId="0" fontId="14" fillId="4" borderId="5" xfId="21" applyFont="1" applyFill="1" applyBorder="1" applyAlignment="1">
      <alignment vertical="center" wrapText="1"/>
    </xf>
    <xf numFmtId="169" fontId="12" fillId="4" borderId="3" xfId="18" applyNumberFormat="1" applyFont="1" applyFill="1" applyBorder="1" applyAlignment="1" applyProtection="1">
      <alignment horizontal="right" vertical="center"/>
      <protection locked="0"/>
    </xf>
    <xf numFmtId="10" fontId="2" fillId="4" borderId="3" xfId="0" applyNumberFormat="1" applyFont="1" applyFill="1" applyBorder="1" applyAlignment="1">
      <alignment horizontal="center" vertical="center" wrapText="1"/>
    </xf>
    <xf numFmtId="166" fontId="13" fillId="4" borderId="3" xfId="0" applyNumberFormat="1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vertical="center" wrapText="1"/>
    </xf>
    <xf numFmtId="0" fontId="14" fillId="4" borderId="5" xfId="0" applyFont="1" applyFill="1" applyBorder="1" applyAlignment="1">
      <alignment vertical="center" wrapText="1"/>
    </xf>
    <xf numFmtId="166" fontId="12" fillId="4" borderId="3" xfId="0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 applyProtection="1">
      <alignment vertical="center"/>
      <protection locked="0"/>
    </xf>
    <xf numFmtId="166" fontId="16" fillId="0" borderId="0" xfId="0" applyNumberFormat="1" applyFont="1" applyAlignment="1">
      <alignment horizontal="center" vertical="center" wrapText="1"/>
    </xf>
    <xf numFmtId="166" fontId="3" fillId="2" borderId="3" xfId="1" applyNumberFormat="1" applyFont="1" applyFill="1" applyBorder="1" applyAlignment="1" applyProtection="1">
      <alignment vertical="center"/>
      <protection locked="0"/>
    </xf>
    <xf numFmtId="169" fontId="15" fillId="0" borderId="0" xfId="1" applyNumberFormat="1" applyFont="1" applyProtection="1">
      <protection locked="0"/>
    </xf>
    <xf numFmtId="0" fontId="12" fillId="0" borderId="1" xfId="21" applyFont="1" applyBorder="1" applyAlignment="1">
      <alignment horizontal="center" vertical="center" wrapText="1"/>
    </xf>
    <xf numFmtId="171" fontId="12" fillId="0" borderId="1" xfId="21" applyNumberFormat="1" applyFont="1" applyBorder="1" applyAlignment="1">
      <alignment horizontal="center" vertical="center" wrapText="1"/>
    </xf>
    <xf numFmtId="0" fontId="15" fillId="0" borderId="0" xfId="1" applyFont="1" applyProtection="1">
      <protection locked="0"/>
    </xf>
    <xf numFmtId="0" fontId="14" fillId="0" borderId="0" xfId="21" applyFont="1" applyAlignment="1">
      <alignment vertical="center" wrapText="1"/>
    </xf>
    <xf numFmtId="2" fontId="4" fillId="0" borderId="3" xfId="23" applyNumberFormat="1" applyFont="1" applyBorder="1" applyAlignment="1">
      <alignment horizontal="center" vertical="center" wrapText="1"/>
    </xf>
    <xf numFmtId="170" fontId="19" fillId="0" borderId="3" xfId="20" applyNumberFormat="1" applyFont="1" applyBorder="1" applyAlignment="1">
      <alignment horizontal="center" vertical="center"/>
    </xf>
    <xf numFmtId="10" fontId="14" fillId="0" borderId="0" xfId="0" applyNumberFormat="1" applyFont="1" applyAlignment="1">
      <alignment horizontal="center" vertical="center" wrapText="1"/>
    </xf>
    <xf numFmtId="166" fontId="13" fillId="0" borderId="2" xfId="0" applyNumberFormat="1" applyFont="1" applyBorder="1" applyAlignment="1">
      <alignment horizontal="center" vertical="center" wrapText="1"/>
    </xf>
    <xf numFmtId="49" fontId="0" fillId="0" borderId="3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 applyProtection="1">
      <alignment horizontal="center" vertical="center"/>
      <protection locked="0"/>
    </xf>
    <xf numFmtId="166" fontId="3" fillId="0" borderId="3" xfId="1" applyNumberFormat="1" applyFont="1" applyBorder="1" applyAlignment="1">
      <alignment vertical="center"/>
    </xf>
    <xf numFmtId="0" fontId="13" fillId="0" borderId="0" xfId="1" applyFont="1" applyProtection="1">
      <protection locked="0"/>
    </xf>
    <xf numFmtId="0" fontId="12" fillId="4" borderId="6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10" fontId="2" fillId="4" borderId="5" xfId="0" applyNumberFormat="1" applyFont="1" applyFill="1" applyBorder="1" applyAlignment="1">
      <alignment horizontal="center" vertical="center" wrapText="1"/>
    </xf>
    <xf numFmtId="0" fontId="20" fillId="0" borderId="3" xfId="6" applyFont="1" applyBorder="1" applyAlignment="1">
      <alignment vertical="center" wrapText="1"/>
    </xf>
    <xf numFmtId="0" fontId="20" fillId="5" borderId="3" xfId="6" applyFont="1" applyFill="1" applyBorder="1" applyAlignment="1">
      <alignment vertical="center" wrapText="1"/>
    </xf>
    <xf numFmtId="0" fontId="21" fillId="0" borderId="0" xfId="39"/>
    <xf numFmtId="0" fontId="23" fillId="8" borderId="0" xfId="39" applyFont="1" applyFill="1" applyAlignment="1">
      <alignment horizontal="left" vertical="center" wrapText="1"/>
    </xf>
    <xf numFmtId="0" fontId="21" fillId="0" borderId="0" xfId="39" applyAlignment="1">
      <alignment wrapText="1"/>
    </xf>
    <xf numFmtId="177" fontId="21" fillId="0" borderId="0" xfId="39" applyNumberFormat="1" applyAlignment="1">
      <alignment wrapText="1"/>
    </xf>
    <xf numFmtId="178" fontId="21" fillId="0" borderId="0" xfId="39" applyNumberFormat="1" applyAlignment="1">
      <alignment wrapText="1"/>
    </xf>
    <xf numFmtId="10" fontId="21" fillId="0" borderId="0" xfId="39" applyNumberFormat="1" applyAlignment="1">
      <alignment wrapText="1"/>
    </xf>
    <xf numFmtId="10" fontId="24" fillId="6" borderId="0" xfId="39" applyNumberFormat="1" applyFont="1" applyFill="1" applyAlignment="1">
      <alignment wrapText="1"/>
    </xf>
    <xf numFmtId="10" fontId="25" fillId="10" borderId="0" xfId="39" applyNumberFormat="1" applyFont="1" applyFill="1" applyAlignment="1">
      <alignment wrapText="1"/>
    </xf>
    <xf numFmtId="0" fontId="26" fillId="11" borderId="0" xfId="39" applyFont="1" applyFill="1" applyAlignment="1">
      <alignment wrapText="1"/>
    </xf>
    <xf numFmtId="9" fontId="21" fillId="0" borderId="0" xfId="38" applyFont="1"/>
    <xf numFmtId="0" fontId="21" fillId="0" borderId="0" xfId="39" applyAlignment="1">
      <alignment horizontal="center" vertical="center" wrapText="1"/>
    </xf>
    <xf numFmtId="0" fontId="24" fillId="0" borderId="0" xfId="39" applyFont="1" applyAlignment="1">
      <alignment wrapText="1"/>
    </xf>
    <xf numFmtId="177" fontId="24" fillId="0" borderId="0" xfId="39" applyNumberFormat="1" applyFont="1" applyAlignment="1">
      <alignment wrapText="1"/>
    </xf>
    <xf numFmtId="178" fontId="24" fillId="0" borderId="0" xfId="39" applyNumberFormat="1" applyFont="1" applyAlignment="1">
      <alignment wrapText="1"/>
    </xf>
    <xf numFmtId="10" fontId="24" fillId="0" borderId="0" xfId="39" applyNumberFormat="1" applyFont="1" applyAlignment="1">
      <alignment wrapText="1"/>
    </xf>
    <xf numFmtId="176" fontId="21" fillId="0" borderId="0" xfId="39" applyNumberFormat="1" applyAlignment="1">
      <alignment horizontal="center" vertical="center" wrapText="1"/>
    </xf>
    <xf numFmtId="44" fontId="21" fillId="0" borderId="0" xfId="20" applyFont="1" applyAlignment="1">
      <alignment wrapText="1"/>
    </xf>
    <xf numFmtId="44" fontId="24" fillId="6" borderId="0" xfId="20" applyFont="1" applyFill="1" applyAlignment="1">
      <alignment wrapText="1"/>
    </xf>
    <xf numFmtId="44" fontId="25" fillId="10" borderId="0" xfId="20" applyFont="1" applyFill="1" applyAlignment="1">
      <alignment wrapText="1"/>
    </xf>
    <xf numFmtId="44" fontId="26" fillId="11" borderId="0" xfId="20" applyFont="1" applyFill="1" applyAlignment="1">
      <alignment wrapText="1"/>
    </xf>
    <xf numFmtId="44" fontId="21" fillId="0" borderId="0" xfId="39" applyNumberFormat="1"/>
    <xf numFmtId="0" fontId="13" fillId="0" borderId="0" xfId="39" applyFont="1"/>
    <xf numFmtId="0" fontId="28" fillId="8" borderId="0" xfId="39" applyFont="1" applyFill="1" applyAlignment="1">
      <alignment horizontal="left" vertical="center" wrapText="1"/>
    </xf>
    <xf numFmtId="0" fontId="29" fillId="9" borderId="0" xfId="39" applyFont="1" applyFill="1" applyAlignment="1">
      <alignment horizontal="center" vertical="center" wrapText="1"/>
    </xf>
    <xf numFmtId="0" fontId="29" fillId="9" borderId="9" xfId="39" applyFont="1" applyFill="1" applyBorder="1" applyAlignment="1">
      <alignment horizontal="center" vertical="center" wrapText="1"/>
    </xf>
    <xf numFmtId="0" fontId="13" fillId="0" borderId="0" xfId="39" applyFont="1" applyAlignment="1">
      <alignment wrapText="1"/>
    </xf>
    <xf numFmtId="0" fontId="13" fillId="0" borderId="0" xfId="39" applyFont="1" applyAlignment="1">
      <alignment horizontal="center" vertical="center" wrapText="1"/>
    </xf>
    <xf numFmtId="176" fontId="13" fillId="0" borderId="0" xfId="39" applyNumberFormat="1" applyFont="1" applyAlignment="1">
      <alignment horizontal="center" vertical="center" wrapText="1"/>
    </xf>
    <xf numFmtId="44" fontId="13" fillId="0" borderId="0" xfId="20" applyFont="1" applyAlignment="1">
      <alignment wrapText="1"/>
    </xf>
    <xf numFmtId="10" fontId="13" fillId="0" borderId="0" xfId="39" applyNumberFormat="1" applyFont="1" applyAlignment="1">
      <alignment wrapText="1"/>
    </xf>
    <xf numFmtId="44" fontId="30" fillId="6" borderId="0" xfId="20" applyFont="1" applyFill="1" applyAlignment="1">
      <alignment wrapText="1"/>
    </xf>
    <xf numFmtId="10" fontId="30" fillId="6" borderId="0" xfId="39" applyNumberFormat="1" applyFont="1" applyFill="1" applyAlignment="1">
      <alignment wrapText="1"/>
    </xf>
    <xf numFmtId="0" fontId="30" fillId="0" borderId="0" xfId="39" applyFont="1" applyAlignment="1">
      <alignment wrapText="1"/>
    </xf>
    <xf numFmtId="177" fontId="30" fillId="0" borderId="0" xfId="39" applyNumberFormat="1" applyFont="1" applyAlignment="1">
      <alignment wrapText="1"/>
    </xf>
    <xf numFmtId="178" fontId="30" fillId="0" borderId="0" xfId="39" applyNumberFormat="1" applyFont="1" applyAlignment="1">
      <alignment wrapText="1"/>
    </xf>
    <xf numFmtId="10" fontId="30" fillId="0" borderId="0" xfId="39" applyNumberFormat="1" applyFont="1" applyAlignment="1">
      <alignment wrapText="1"/>
    </xf>
    <xf numFmtId="177" fontId="13" fillId="0" borderId="0" xfId="39" applyNumberFormat="1" applyFont="1" applyAlignment="1">
      <alignment wrapText="1"/>
    </xf>
    <xf numFmtId="178" fontId="13" fillId="0" borderId="0" xfId="39" applyNumberFormat="1" applyFont="1" applyAlignment="1">
      <alignment wrapText="1"/>
    </xf>
    <xf numFmtId="44" fontId="31" fillId="10" borderId="0" xfId="20" applyFont="1" applyFill="1" applyAlignment="1">
      <alignment wrapText="1"/>
    </xf>
    <xf numFmtId="10" fontId="31" fillId="10" borderId="0" xfId="39" applyNumberFormat="1" applyFont="1" applyFill="1" applyAlignment="1">
      <alignment wrapText="1"/>
    </xf>
    <xf numFmtId="0" fontId="32" fillId="11" borderId="0" xfId="39" applyFont="1" applyFill="1" applyAlignment="1">
      <alignment wrapText="1"/>
    </xf>
    <xf numFmtId="44" fontId="32" fillId="11" borderId="0" xfId="20" applyFont="1" applyFill="1" applyAlignment="1">
      <alignment wrapText="1"/>
    </xf>
    <xf numFmtId="0" fontId="23" fillId="8" borderId="0" xfId="39" applyFont="1" applyFill="1" applyAlignment="1">
      <alignment horizontal="left" vertical="top" wrapText="1"/>
    </xf>
    <xf numFmtId="44" fontId="21" fillId="0" borderId="0" xfId="20" applyFont="1" applyAlignment="1">
      <alignment vertical="center" wrapText="1"/>
    </xf>
    <xf numFmtId="44" fontId="24" fillId="6" borderId="0" xfId="20" applyFont="1" applyFill="1" applyAlignment="1">
      <alignment vertical="center" wrapText="1"/>
    </xf>
    <xf numFmtId="44" fontId="25" fillId="10" borderId="0" xfId="20" applyFont="1" applyFill="1" applyAlignment="1">
      <alignment vertical="center" wrapText="1"/>
    </xf>
    <xf numFmtId="44" fontId="26" fillId="11" borderId="0" xfId="20" applyFont="1" applyFill="1" applyAlignment="1">
      <alignment vertical="center" wrapText="1"/>
    </xf>
    <xf numFmtId="44" fontId="24" fillId="0" borderId="0" xfId="20" applyFont="1" applyFill="1" applyAlignment="1">
      <alignment wrapText="1"/>
    </xf>
    <xf numFmtId="0" fontId="33" fillId="12" borderId="0" xfId="39" applyFont="1" applyFill="1" applyAlignment="1">
      <alignment vertical="top" wrapText="1"/>
    </xf>
    <xf numFmtId="176" fontId="21" fillId="0" borderId="0" xfId="39" applyNumberFormat="1" applyAlignment="1">
      <alignment horizontal="left" vertical="top" wrapText="1"/>
    </xf>
    <xf numFmtId="0" fontId="21" fillId="0" borderId="0" xfId="39" applyAlignment="1">
      <alignment horizontal="left" vertical="top" wrapText="1"/>
    </xf>
    <xf numFmtId="0" fontId="21" fillId="0" borderId="0" xfId="39" applyAlignment="1">
      <alignment vertical="top" wrapText="1"/>
    </xf>
    <xf numFmtId="0" fontId="23" fillId="8" borderId="0" xfId="39" applyFont="1" applyFill="1" applyAlignment="1">
      <alignment horizontal="left" vertical="center" wrapText="1"/>
    </xf>
    <xf numFmtId="177" fontId="23" fillId="8" borderId="0" xfId="39" applyNumberFormat="1" applyFont="1" applyFill="1" applyAlignment="1">
      <alignment horizontal="left" vertical="center" wrapText="1"/>
    </xf>
    <xf numFmtId="178" fontId="23" fillId="8" borderId="0" xfId="39" applyNumberFormat="1" applyFont="1" applyFill="1" applyAlignment="1">
      <alignment horizontal="left" vertical="center" wrapText="1"/>
    </xf>
    <xf numFmtId="10" fontId="23" fillId="8" borderId="0" xfId="39" applyNumberFormat="1" applyFont="1" applyFill="1" applyAlignment="1">
      <alignment horizontal="left" vertical="center" wrapText="1"/>
    </xf>
    <xf numFmtId="0" fontId="24" fillId="6" borderId="0" xfId="39" applyFont="1" applyFill="1" applyAlignment="1">
      <alignment wrapText="1"/>
    </xf>
    <xf numFmtId="177" fontId="24" fillId="6" borderId="0" xfId="39" applyNumberFormat="1" applyFont="1" applyFill="1" applyAlignment="1">
      <alignment wrapText="1"/>
    </xf>
    <xf numFmtId="178" fontId="24" fillId="6" borderId="0" xfId="39" applyNumberFormat="1" applyFont="1" applyFill="1" applyAlignment="1">
      <alignment wrapText="1"/>
    </xf>
    <xf numFmtId="0" fontId="25" fillId="10" borderId="0" xfId="39" applyFont="1" applyFill="1" applyAlignment="1">
      <alignment wrapText="1"/>
    </xf>
    <xf numFmtId="177" fontId="25" fillId="10" borderId="0" xfId="39" applyNumberFormat="1" applyFont="1" applyFill="1" applyAlignment="1">
      <alignment wrapText="1"/>
    </xf>
    <xf numFmtId="178" fontId="25" fillId="10" borderId="0" xfId="39" applyNumberFormat="1" applyFont="1" applyFill="1" applyAlignment="1">
      <alignment wrapText="1"/>
    </xf>
    <xf numFmtId="0" fontId="26" fillId="11" borderId="0" xfId="39" applyFont="1" applyFill="1" applyAlignment="1">
      <alignment wrapText="1"/>
    </xf>
    <xf numFmtId="178" fontId="26" fillId="11" borderId="0" xfId="39" applyNumberFormat="1" applyFont="1" applyFill="1" applyAlignment="1">
      <alignment wrapText="1"/>
    </xf>
    <xf numFmtId="0" fontId="22" fillId="7" borderId="0" xfId="39" applyFont="1" applyFill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4" xfId="1" applyFont="1" applyBorder="1" applyAlignment="1">
      <alignment vertical="center" wrapText="1"/>
    </xf>
    <xf numFmtId="0" fontId="0" fillId="0" borderId="6" xfId="1" applyFont="1" applyBorder="1" applyAlignment="1">
      <alignment vertical="center" wrapText="1"/>
    </xf>
    <xf numFmtId="0" fontId="0" fillId="0" borderId="5" xfId="1" applyFont="1" applyBorder="1" applyAlignment="1">
      <alignment vertical="center" wrapText="1"/>
    </xf>
    <xf numFmtId="0" fontId="12" fillId="2" borderId="4" xfId="1" applyFont="1" applyFill="1" applyBorder="1" applyAlignment="1" applyProtection="1">
      <alignment vertical="center" wrapText="1"/>
      <protection locked="0"/>
    </xf>
    <xf numFmtId="0" fontId="12" fillId="2" borderId="6" xfId="1" applyFont="1" applyFill="1" applyBorder="1" applyAlignment="1" applyProtection="1">
      <alignment vertical="center" wrapText="1"/>
      <protection locked="0"/>
    </xf>
    <xf numFmtId="0" fontId="12" fillId="4" borderId="4" xfId="21" applyFont="1" applyFill="1" applyBorder="1" applyAlignment="1">
      <alignment horizontal="center" vertical="center" wrapText="1"/>
    </xf>
    <xf numFmtId="0" fontId="12" fillId="4" borderId="6" xfId="21" applyFont="1" applyFill="1" applyBorder="1" applyAlignment="1">
      <alignment horizontal="center" vertical="center" wrapText="1"/>
    </xf>
    <xf numFmtId="0" fontId="12" fillId="3" borderId="4" xfId="1" applyFont="1" applyFill="1" applyBorder="1" applyAlignment="1" applyProtection="1">
      <alignment horizontal="center" vertical="center" wrapText="1"/>
      <protection locked="0"/>
    </xf>
    <xf numFmtId="0" fontId="12" fillId="3" borderId="6" xfId="1" applyFont="1" applyFill="1" applyBorder="1" applyAlignment="1" applyProtection="1">
      <alignment horizontal="center" vertical="center" wrapText="1"/>
      <protection locked="0"/>
    </xf>
    <xf numFmtId="39" fontId="0" fillId="0" borderId="4" xfId="4" applyNumberFormat="1" applyFont="1" applyBorder="1" applyAlignment="1">
      <alignment vertical="center" wrapText="1"/>
    </xf>
    <xf numFmtId="39" fontId="0" fillId="0" borderId="6" xfId="4" applyNumberFormat="1" applyFont="1" applyBorder="1" applyAlignment="1">
      <alignment vertical="center" wrapText="1"/>
    </xf>
    <xf numFmtId="39" fontId="0" fillId="0" borderId="5" xfId="4" applyNumberFormat="1" applyFont="1" applyBorder="1" applyAlignment="1">
      <alignment vertical="center" wrapText="1"/>
    </xf>
    <xf numFmtId="0" fontId="20" fillId="0" borderId="4" xfId="6" applyFont="1" applyBorder="1" applyAlignment="1">
      <alignment vertical="center" wrapText="1"/>
    </xf>
    <xf numFmtId="0" fontId="20" fillId="0" borderId="6" xfId="6" applyFont="1" applyBorder="1" applyAlignment="1">
      <alignment vertical="center" wrapText="1"/>
    </xf>
    <xf numFmtId="0" fontId="20" fillId="0" borderId="5" xfId="6" applyFont="1" applyBorder="1" applyAlignment="1">
      <alignment vertical="center" wrapText="1"/>
    </xf>
    <xf numFmtId="0" fontId="20" fillId="0" borderId="4" xfId="6" applyFont="1" applyBorder="1" applyAlignment="1">
      <alignment horizontal="center" vertical="center" wrapText="1"/>
    </xf>
    <xf numFmtId="0" fontId="20" fillId="0" borderId="6" xfId="6" applyFont="1" applyBorder="1" applyAlignment="1">
      <alignment horizontal="center" vertical="center" wrapText="1"/>
    </xf>
    <xf numFmtId="0" fontId="20" fillId="0" borderId="5" xfId="6" applyFont="1" applyBorder="1" applyAlignment="1">
      <alignment horizontal="center" vertical="center" wrapText="1"/>
    </xf>
    <xf numFmtId="14" fontId="20" fillId="0" borderId="4" xfId="6" applyNumberFormat="1" applyFont="1" applyBorder="1" applyAlignment="1">
      <alignment horizontal="left" vertical="center" wrapText="1"/>
    </xf>
    <xf numFmtId="0" fontId="20" fillId="0" borderId="6" xfId="6" applyFont="1" applyBorder="1" applyAlignment="1">
      <alignment horizontal="left" vertical="center" wrapText="1"/>
    </xf>
    <xf numFmtId="0" fontId="20" fillId="0" borderId="5" xfId="6" applyFont="1" applyBorder="1" applyAlignment="1">
      <alignment horizontal="left" vertical="center" wrapText="1"/>
    </xf>
    <xf numFmtId="0" fontId="20" fillId="5" borderId="4" xfId="0" applyFont="1" applyFill="1" applyBorder="1" applyAlignment="1">
      <alignment vertical="center"/>
    </xf>
    <xf numFmtId="0" fontId="20" fillId="5" borderId="6" xfId="0" applyFont="1" applyFill="1" applyBorder="1" applyAlignment="1">
      <alignment vertical="center"/>
    </xf>
    <xf numFmtId="0" fontId="20" fillId="5" borderId="5" xfId="0" applyFont="1" applyFill="1" applyBorder="1" applyAlignment="1">
      <alignment vertical="center"/>
    </xf>
    <xf numFmtId="0" fontId="20" fillId="5" borderId="8" xfId="0" applyFont="1" applyFill="1" applyBorder="1" applyAlignment="1">
      <alignment vertical="center"/>
    </xf>
    <xf numFmtId="0" fontId="20" fillId="5" borderId="2" xfId="0" applyFont="1" applyFill="1" applyBorder="1" applyAlignment="1">
      <alignment vertical="center"/>
    </xf>
    <xf numFmtId="0" fontId="20" fillId="5" borderId="7" xfId="0" applyFont="1" applyFill="1" applyBorder="1" applyAlignment="1">
      <alignment vertical="center"/>
    </xf>
    <xf numFmtId="0" fontId="32" fillId="11" borderId="0" xfId="39" applyFont="1" applyFill="1" applyAlignment="1">
      <alignment wrapText="1"/>
    </xf>
    <xf numFmtId="178" fontId="32" fillId="11" borderId="0" xfId="39" applyNumberFormat="1" applyFont="1" applyFill="1" applyAlignment="1">
      <alignment wrapText="1"/>
    </xf>
    <xf numFmtId="0" fontId="30" fillId="6" borderId="0" xfId="39" applyFont="1" applyFill="1" applyAlignment="1">
      <alignment wrapText="1"/>
    </xf>
    <xf numFmtId="177" fontId="30" fillId="6" borderId="0" xfId="39" applyNumberFormat="1" applyFont="1" applyFill="1" applyAlignment="1">
      <alignment wrapText="1"/>
    </xf>
    <xf numFmtId="178" fontId="30" fillId="6" borderId="0" xfId="39" applyNumberFormat="1" applyFont="1" applyFill="1" applyAlignment="1">
      <alignment wrapText="1"/>
    </xf>
    <xf numFmtId="0" fontId="28" fillId="8" borderId="0" xfId="39" applyFont="1" applyFill="1" applyAlignment="1">
      <alignment horizontal="left" vertical="center" wrapText="1"/>
    </xf>
    <xf numFmtId="177" fontId="28" fillId="8" borderId="0" xfId="39" applyNumberFormat="1" applyFont="1" applyFill="1" applyAlignment="1">
      <alignment horizontal="left" vertical="center" wrapText="1"/>
    </xf>
    <xf numFmtId="178" fontId="28" fillId="8" borderId="0" xfId="39" applyNumberFormat="1" applyFont="1" applyFill="1" applyAlignment="1">
      <alignment horizontal="left" vertical="center" wrapText="1"/>
    </xf>
    <xf numFmtId="10" fontId="28" fillId="8" borderId="0" xfId="39" applyNumberFormat="1" applyFont="1" applyFill="1" applyAlignment="1">
      <alignment horizontal="left" vertical="center" wrapText="1"/>
    </xf>
    <xf numFmtId="0" fontId="31" fillId="10" borderId="0" xfId="39" applyFont="1" applyFill="1" applyAlignment="1">
      <alignment wrapText="1"/>
    </xf>
    <xf numFmtId="177" fontId="31" fillId="10" borderId="0" xfId="39" applyNumberFormat="1" applyFont="1" applyFill="1" applyAlignment="1">
      <alignment wrapText="1"/>
    </xf>
    <xf numFmtId="178" fontId="31" fillId="10" borderId="0" xfId="39" applyNumberFormat="1" applyFont="1" applyFill="1" applyAlignment="1">
      <alignment wrapText="1"/>
    </xf>
    <xf numFmtId="0" fontId="27" fillId="7" borderId="0" xfId="39" applyFont="1" applyFill="1" applyAlignment="1">
      <alignment horizontal="center" vertical="center"/>
    </xf>
    <xf numFmtId="0" fontId="13" fillId="0" borderId="0" xfId="39" applyFont="1" applyAlignment="1">
      <alignment vertical="center" wrapText="1"/>
    </xf>
    <xf numFmtId="176" fontId="13" fillId="0" borderId="0" xfId="39" applyNumberFormat="1" applyFont="1" applyAlignment="1">
      <alignment horizontal="left" vertical="center" wrapText="1"/>
    </xf>
    <xf numFmtId="0" fontId="13" fillId="0" borderId="0" xfId="39" applyFont="1" applyAlignment="1">
      <alignment horizontal="left" vertical="center" wrapText="1"/>
    </xf>
    <xf numFmtId="0" fontId="13" fillId="0" borderId="0" xfId="39" applyFont="1" applyAlignment="1">
      <alignment vertical="top" wrapText="1"/>
    </xf>
    <xf numFmtId="2" fontId="21" fillId="0" borderId="0" xfId="39" applyNumberFormat="1" applyAlignment="1">
      <alignment horizontal="left" vertical="top" wrapText="1"/>
    </xf>
  </cellXfs>
  <cellStyles count="40">
    <cellStyle name="Millares [0] 2" xfId="32" xr:uid="{C44DFEEB-28B9-4EF8-AB96-9AA628CC4F1B}"/>
    <cellStyle name="Millares [0] 2 2" xfId="34" xr:uid="{06EBBC86-EB98-42C5-B399-0AE6CAE82462}"/>
    <cellStyle name="Millares 10" xfId="28" xr:uid="{3E19FB0D-AB2B-4270-B175-C638713D55C2}"/>
    <cellStyle name="Millares 2 3" xfId="31" xr:uid="{DCB678D2-F80A-4C1A-98ED-11840B70DA17}"/>
    <cellStyle name="Millares 22" xfId="18" xr:uid="{2F8EACC3-09DD-457F-8E5F-24F0039E642D}"/>
    <cellStyle name="Millares 3 2" xfId="30" xr:uid="{019101B5-4A1D-4DA2-86F6-E3862C2ED9FA}"/>
    <cellStyle name="Millares 6" xfId="2" xr:uid="{7D7B6066-EAAA-49FF-9FCF-1E8F876FBAF7}"/>
    <cellStyle name="Moneda" xfId="20" builtinId="4"/>
    <cellStyle name="Moneda 2" xfId="11" xr:uid="{CAB1A1E2-7AB6-452C-A8FD-2ADD21BFC1B9}"/>
    <cellStyle name="Moneda 2 2" xfId="22" xr:uid="{56287D81-9B9D-436C-92D0-B9889D48B760}"/>
    <cellStyle name="Moneda 2 3" xfId="37" xr:uid="{5170DFA5-6847-4666-A891-4C8B3BF3A87B}"/>
    <cellStyle name="Normal" xfId="0" builtinId="0"/>
    <cellStyle name="Normal 10" xfId="17" xr:uid="{16CE1E85-8313-49A6-9C33-6984E8FD7FF5}"/>
    <cellStyle name="Normal 15" xfId="15" xr:uid="{2B511593-BA6E-4EE3-9A99-1CED46610203}"/>
    <cellStyle name="Normal 19" xfId="1" xr:uid="{731FD8D0-E4D9-4F7F-BEC7-13347D42AEFF}"/>
    <cellStyle name="Normal 19 5" xfId="25" xr:uid="{D8D7EC3F-76F5-4712-95E9-0249F97999FF}"/>
    <cellStyle name="Normal 19 7" xfId="26" xr:uid="{D75D29A4-15F8-416B-80BE-8BEC016F7401}"/>
    <cellStyle name="Normal 2" xfId="39" xr:uid="{39ED7E8B-2EC2-4C21-8E4D-7033CB63BB0F}"/>
    <cellStyle name="Normal 2 2 2 2 2" xfId="6" xr:uid="{050E0788-C9B4-45A5-A612-C6AAE088B092}"/>
    <cellStyle name="Normal 2 3 3" xfId="33" xr:uid="{88DDC8CC-9E6B-43DF-85BF-3BF118202AD1}"/>
    <cellStyle name="Normal 20 2" xfId="24" xr:uid="{03899F49-A237-4F0F-8522-132D8175D217}"/>
    <cellStyle name="Normal 21" xfId="8" xr:uid="{C76864C4-642A-483E-A313-7F46A6E0617C}"/>
    <cellStyle name="Normal 3" xfId="12" xr:uid="{D9D8031C-A755-428A-A6A8-C8EABE63FE92}"/>
    <cellStyle name="Normal 3 3" xfId="9" xr:uid="{7291185B-196B-42E9-A0DB-18728F26C818}"/>
    <cellStyle name="Normal 30" xfId="16" xr:uid="{5C21A5C7-7E78-4749-8525-20E6AD925731}"/>
    <cellStyle name="Normal 39" xfId="10" xr:uid="{B80593AB-C44D-4959-BA78-F882EB784CDB}"/>
    <cellStyle name="Normal 4" xfId="7" xr:uid="{2E0BFE59-D97B-43CF-9C97-67604B161ACC}"/>
    <cellStyle name="Normal 4 2" xfId="14" xr:uid="{3E820692-2DE2-43FC-BAEC-68739F5BA794}"/>
    <cellStyle name="Normal 4 3" xfId="23" xr:uid="{FB625962-4D0B-4732-9BB2-589CABF143DB}"/>
    <cellStyle name="Normal 4 3 2" xfId="27" xr:uid="{154653E5-292C-4FA3-9461-3550AF920CBB}"/>
    <cellStyle name="Normal 40" xfId="13" xr:uid="{23B91F23-19C0-4022-B8A0-C64292BE3726}"/>
    <cellStyle name="Normal 42" xfId="29" xr:uid="{52FF1DF9-E147-4F94-9DA4-FF6AEAF0941E}"/>
    <cellStyle name="Normal 6" xfId="35" xr:uid="{A0D55666-8E44-4A2C-B6BF-5BE21BE73C8B}"/>
    <cellStyle name="Normal 7" xfId="36" xr:uid="{F5E60489-EB90-4308-8D18-F556148ADE2F}"/>
    <cellStyle name="Normal_ACUEPALO" xfId="4" xr:uid="{EA7FD38A-F8BF-42BD-BBF5-4ACF05C79AAD}"/>
    <cellStyle name="Normal_FORM20_1" xfId="19" xr:uid="{0C9DA073-8EC2-4BB9-82F9-D36394A49051}"/>
    <cellStyle name="Normal_Hoja1" xfId="21" xr:uid="{8C990039-7B12-480E-9362-3E35373C78E3}"/>
    <cellStyle name="Normal_ISIDRO" xfId="3" xr:uid="{12524DA5-CA60-4645-ACC1-FB1AA3B01553}"/>
    <cellStyle name="Normal_PLANADAS ALCANT.FINAL" xfId="5" xr:uid="{9A101A8F-6CD2-40B8-A746-3D17CEAA9A5C}"/>
    <cellStyle name="Porcentaje" xfId="3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c%20Dise&#241;o/Downloads/presupuesto%20vial%20castillo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fomdes20/CONFIG~1/Temp/INDEPORTES/OTROS/ARCHIVO%20PARA%20ACUERDOS%20MUNICIPALE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~1/fomdes20/CONFIG~1/Temp/INDEPORTES/OTROS/ACUERDOS%20MUNICIPALES/MATRIZ%20DE%20EVALUACI&#211;N%20-%2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hector%20cuervo/NUEVO%20ARHCIVO%20ACTUALIZACI&#211;N%20DE%20PROYECTO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ownloads/AJUSTE%20PLAN%20DE%20ACCION%20Y%20PO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CONSTRUCTOR APUS"/>
      <sheetName val="TABLAS"/>
      <sheetName val="APU CONSULTA"/>
      <sheetName val="LISTA DE PRECIOS"/>
      <sheetName val="APUS"/>
      <sheetName val="APU BASE"/>
      <sheetName val="APU FORMULADO"/>
      <sheetName val="INSUMOS"/>
      <sheetName val="INSUMOS NE"/>
      <sheetName val="APUS NE"/>
      <sheetName val="LISTA DE PRECIOS NE"/>
      <sheetName val="PRESUPUESTO BASE"/>
      <sheetName val="PRESUPUESTO"/>
      <sheetName val="Hoja73"/>
      <sheetName val="APUS PY"/>
      <sheetName val="CEDENA DE VALOR"/>
      <sheetName val="ANALISIS"/>
      <sheetName val="ANALISIS INSUMO"/>
      <sheetName val="APU 11010102"/>
      <sheetName val="APU 11060101"/>
      <sheetName val="APU 11020204"/>
      <sheetName val="APU 11020201"/>
      <sheetName val="APU 11010505"/>
      <sheetName val="APU 11030216"/>
      <sheetName val="APU CREADO 001"/>
      <sheetName val="APU 11030101"/>
      <sheetName val="APU 11010501"/>
      <sheetName val="APU CREADO 002"/>
      <sheetName val="APU 11040104"/>
      <sheetName val="APU 11010501 2"/>
      <sheetName val="APU 11040204"/>
      <sheetName val="APU 11070107"/>
      <sheetName val="APU 11070112"/>
      <sheetName val="APU 11070204"/>
      <sheetName val="APU 11070110"/>
      <sheetName val="APU 11070201"/>
      <sheetName val="APU 11070208"/>
      <sheetName val="APU 14010234"/>
      <sheetName val="APU 11010303"/>
      <sheetName val="APU 11050109"/>
      <sheetName val="APU 11050401"/>
      <sheetName val="APU 11050302"/>
      <sheetName val="APU 11010404"/>
      <sheetName val="APU 14010207"/>
      <sheetName val="APU 11051001"/>
      <sheetName val="APU 11051005"/>
      <sheetName val="APU 11040308"/>
      <sheetName val="APU 12010111"/>
      <sheetName val="APU 11010102 2"/>
      <sheetName val="APU 11060101 2"/>
      <sheetName val="APU 11020204 2"/>
      <sheetName val="APU 11020201 2"/>
      <sheetName val="APU 11020203"/>
      <sheetName val="APU 11010505 2"/>
      <sheetName val="APU 11030216 2"/>
      <sheetName val="APU CREADO 001 2"/>
      <sheetName val="APU 11030101 2"/>
      <sheetName val="APU 11010501 3"/>
      <sheetName val="APU CREADO 002 2"/>
      <sheetName val="APU 11040104 2"/>
      <sheetName val="APU 11010501 4"/>
      <sheetName val="APU 11040204 2"/>
      <sheetName val="APU 11070107 2"/>
      <sheetName val="APU 11070112 2"/>
      <sheetName val="APU 11070204 2"/>
      <sheetName val="APU 11070110 2"/>
      <sheetName val="APU 11070201 2"/>
      <sheetName val="APU 11070208 2"/>
      <sheetName val="APU 14010234 2"/>
      <sheetName val="APU 11010303 2"/>
      <sheetName val="APU 11050109 2"/>
      <sheetName val="APU 11050401 2"/>
      <sheetName val="APU 11050302 2"/>
      <sheetName val="APU 11040313"/>
      <sheetName val="APU 11010404 2"/>
      <sheetName val="APU 11050109 3"/>
      <sheetName val="APU 11020101"/>
      <sheetName val="APU 14010207 2"/>
      <sheetName val="APU 11010203"/>
      <sheetName val="APU 11020101 2"/>
      <sheetName val="APU 11050103"/>
      <sheetName val="APU 11051001 2"/>
      <sheetName val="APU 11051005 2"/>
      <sheetName val="APU 11040308 2"/>
      <sheetName val="APU 14080207"/>
      <sheetName val="APU 11050112"/>
      <sheetName val="APU 12010111 2"/>
      <sheetName val="APU 12010102"/>
      <sheetName val="APU 12010103"/>
      <sheetName val="APU 14030403"/>
    </sheetNames>
    <sheetDataSet>
      <sheetData sheetId="0"/>
      <sheetData sheetId="1">
        <row r="4">
          <cell r="A4">
            <v>1.05</v>
          </cell>
          <cell r="B4">
            <v>0.26</v>
          </cell>
          <cell r="C4">
            <v>0.01</v>
          </cell>
          <cell r="D4">
            <v>0.04</v>
          </cell>
        </row>
      </sheetData>
      <sheetData sheetId="2">
        <row r="1">
          <cell r="AC1">
            <v>3</v>
          </cell>
        </row>
        <row r="29">
          <cell r="BA29">
            <v>1160000</v>
          </cell>
        </row>
        <row r="30">
          <cell r="BA30">
            <v>140606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RIZ BASE"/>
      <sheetName val="TABLA DINAMICA TOTAL"/>
      <sheetName val="TABLA DIN POBLACION"/>
      <sheetName val="CENTROS DE DESARROLLO DEPORTIVO"/>
      <sheetName val="ENTES MUNICIPALES DE CALIDAD"/>
      <sheetName val="BASE JUEGOS ESCOLARES - PROYEC"/>
      <sheetName val="APOPYO A DEPORTISTAS CONVENCION"/>
      <sheetName val="DEPORTISTAS PARALIMPICOS APOYAD"/>
      <sheetName val="MESAS MUNICIPALES DE ED FISICA"/>
      <sheetName val="PERSONAS CAPACITADAS"/>
      <sheetName val="ESCENARIOS APROPIADOS"/>
      <sheetName val="METROS CUADRADOS CONSTRUIDOS"/>
      <sheetName val="ESCENARIOS REMODELADOS"/>
      <sheetName val="CENTROS DE INICIACIÓN"/>
      <sheetName val="LUDOTECAS"/>
      <sheetName val="ESTRATEGIA RECREATIVA"/>
      <sheetName val="POBLACION RURAL, DISP, INDI"/>
      <sheetName val="DD"/>
      <sheetName val="h"/>
      <sheetName val="Hoja6"/>
      <sheetName val="Hoja1"/>
      <sheetName val="Hoja3"/>
      <sheetName val="Hoja2"/>
      <sheetName val="MATRIZ BASE (3)"/>
      <sheetName val="PROYECTOS DEMANDA"/>
      <sheetName val="PROYECTOS OFERTA"/>
      <sheetName val="PROYECTOS DEMAN Y OFERTA"/>
      <sheetName val="PROYECTOS POR MUN OFER Y DEMAND"/>
      <sheetName val="MATRIZ DE PROYECTOS"/>
      <sheetName val="HOJA DE RUTA POR MUNICIP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A"/>
      <sheetName val="MUNICIPIOS"/>
      <sheetName val="DATOS"/>
      <sheetName val="ORIGINAL"/>
      <sheetName val="REPETIDOS"/>
      <sheetName val="SIN PRESUPUESTO"/>
      <sheetName val="NO HACE PARTE DE LA POLITICA"/>
      <sheetName val="NO ES POSIBLE EVALUAR"/>
      <sheetName val="NO TIENE PRESUPUESTO DETALLADO"/>
      <sheetName val="NO CUMPLE PORCENTAJE DE COFINAN"/>
      <sheetName val="CIFD"/>
      <sheetName val="LUDOTECA"/>
      <sheetName val="RECREACIÓN"/>
      <sheetName val="ACTIVIDAD FÍSICA"/>
      <sheetName val="EVENTOS"/>
      <sheetName val="INFRAESTRUCTURA ADECUADA"/>
      <sheetName val="Hoja2"/>
      <sheetName val="Hoja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5"/>
      <sheetName val="Hoja6"/>
      <sheetName val="Hoja8"/>
      <sheetName val="Hoja9"/>
      <sheetName val="INFORME  - EJECUCIÓn"/>
      <sheetName val="CRON DE ACT AMPLIADO"/>
      <sheetName val="PROYECTOS A ACTUALIZAR"/>
      <sheetName val="CRON DE ACTUALI DETALLADO"/>
      <sheetName val="PROYECTOS VIEJOS"/>
      <sheetName val="PROGRAMACIÓN"/>
      <sheetName val="TABLA DINAMICA"/>
      <sheetName val="PRESUPUESTO POR INDICADOR"/>
      <sheetName val="Hoja4"/>
      <sheetName val="PRESUPUESTO POR DEPENDENCIA"/>
      <sheetName val="INFORME BANCO DE PROYECTOS"/>
      <sheetName val="Hoja12"/>
      <sheetName val="NUEVOS  - ANTIGUOS"/>
      <sheetName val="Hoja11"/>
      <sheetName val="PRESUPUESTO POR DEPENDENCIA (2)"/>
      <sheetName val="Hoja7"/>
      <sheetName val="Hoja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D PROYECTOS VIEJOS"/>
      <sheetName val="RECURSOS DISPONIBLES INFRAESTRU"/>
      <sheetName val="Hoja2"/>
      <sheetName val="Hoja1"/>
      <sheetName val="PRESUPUESTO DEPEN - JUNIO 26 VI"/>
      <sheetName val="TD PROYECTOS NUEVOS"/>
      <sheetName val="Hoja4"/>
      <sheetName val="PRESUPUESTO DEPEN - JUNIO 2 NU"/>
      <sheetName val="PROYECTOS 2012 - 2015"/>
      <sheetName val="Hoja3"/>
      <sheetName val="Hoja6"/>
      <sheetName val="TD PROYECTOS NUEVOS (2)"/>
      <sheetName val="Hoja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6276-FB56-415A-B388-0E51038AA620}">
  <dimension ref="A2:N48"/>
  <sheetViews>
    <sheetView zoomScaleNormal="100" zoomScaleSheetLayoutView="100" workbookViewId="0">
      <selection activeCell="Q25" sqref="Q25"/>
    </sheetView>
  </sheetViews>
  <sheetFormatPr baseColWidth="10" defaultColWidth="10.6640625" defaultRowHeight="14" outlineLevelRow="2"/>
  <cols>
    <col min="1" max="1" width="2.5" style="6" customWidth="1"/>
    <col min="2" max="2" width="6.6640625" style="1" customWidth="1"/>
    <col min="3" max="3" width="16.6640625" style="2" customWidth="1"/>
    <col min="4" max="4" width="6.6640625" style="2" customWidth="1"/>
    <col min="5" max="9" width="12.6640625" style="2" customWidth="1"/>
    <col min="10" max="10" width="9.6640625" style="3" customWidth="1"/>
    <col min="11" max="11" width="11.6640625" style="4" customWidth="1"/>
    <col min="12" max="12" width="13.6640625" style="5" customWidth="1"/>
    <col min="13" max="13" width="15.6640625" style="6" customWidth="1"/>
    <col min="14" max="14" width="2.5" style="6" customWidth="1"/>
    <col min="15" max="16384" width="10.6640625" style="6"/>
  </cols>
  <sheetData>
    <row r="2" spans="2:14" ht="15" customHeight="1">
      <c r="B2" s="150" t="s">
        <v>26</v>
      </c>
      <c r="C2" s="151"/>
      <c r="D2" s="151"/>
      <c r="E2" s="151"/>
      <c r="F2" s="151"/>
      <c r="G2" s="152"/>
      <c r="H2" s="58" t="s">
        <v>32</v>
      </c>
      <c r="I2" s="59" t="s">
        <v>27</v>
      </c>
      <c r="J2" s="144">
        <v>1</v>
      </c>
      <c r="K2" s="145"/>
      <c r="L2" s="145"/>
      <c r="M2" s="146"/>
    </row>
    <row r="3" spans="2:14">
      <c r="B3" s="153" t="s">
        <v>28</v>
      </c>
      <c r="C3" s="154"/>
      <c r="D3" s="154"/>
      <c r="E3" s="154"/>
      <c r="F3" s="154"/>
      <c r="G3" s="155"/>
      <c r="H3" s="147">
        <v>46258</v>
      </c>
      <c r="I3" s="148"/>
      <c r="J3" s="148"/>
      <c r="K3" s="148"/>
      <c r="L3" s="148"/>
      <c r="M3" s="149"/>
    </row>
    <row r="4" spans="2:14">
      <c r="B4" s="153" t="s">
        <v>29</v>
      </c>
      <c r="C4" s="154"/>
      <c r="D4" s="154"/>
      <c r="E4" s="154"/>
      <c r="F4" s="154"/>
      <c r="G4" s="155"/>
      <c r="H4" s="141" t="s">
        <v>36</v>
      </c>
      <c r="I4" s="142"/>
      <c r="J4" s="142"/>
      <c r="K4" s="142"/>
      <c r="L4" s="142"/>
      <c r="M4" s="143"/>
    </row>
    <row r="5" spans="2:14">
      <c r="B5" s="153" t="s">
        <v>30</v>
      </c>
      <c r="C5" s="154"/>
      <c r="D5" s="154"/>
      <c r="E5" s="154"/>
      <c r="F5" s="154"/>
      <c r="G5" s="155"/>
      <c r="H5" s="141" t="s">
        <v>35</v>
      </c>
      <c r="I5" s="142"/>
      <c r="J5" s="142"/>
      <c r="K5" s="142"/>
      <c r="L5" s="142"/>
      <c r="M5" s="143"/>
    </row>
    <row r="6" spans="2:14">
      <c r="B6" s="153" t="s">
        <v>31</v>
      </c>
      <c r="C6" s="154"/>
      <c r="D6" s="154"/>
      <c r="E6" s="154"/>
      <c r="F6" s="154"/>
      <c r="G6" s="155"/>
      <c r="H6" s="141" t="s">
        <v>33</v>
      </c>
      <c r="I6" s="142"/>
      <c r="J6" s="142"/>
      <c r="K6" s="142"/>
      <c r="L6" s="142"/>
      <c r="M6" s="143"/>
    </row>
    <row r="7" spans="2:14" ht="8" customHeight="1">
      <c r="B7" s="10"/>
      <c r="C7" s="10"/>
      <c r="D7" s="10"/>
      <c r="E7" s="18"/>
      <c r="F7" s="18"/>
      <c r="G7" s="18"/>
      <c r="H7" s="18"/>
      <c r="I7" s="18"/>
      <c r="J7" s="18"/>
      <c r="K7" s="18"/>
      <c r="L7" s="18"/>
      <c r="M7" s="18"/>
    </row>
    <row r="8" spans="2:14" ht="20" customHeight="1">
      <c r="B8" s="12" t="s">
        <v>0</v>
      </c>
      <c r="C8" s="136" t="s">
        <v>1</v>
      </c>
      <c r="D8" s="137"/>
      <c r="E8" s="137"/>
      <c r="F8" s="137"/>
      <c r="G8" s="137"/>
      <c r="H8" s="137"/>
      <c r="I8" s="137"/>
      <c r="J8" s="20" t="s">
        <v>2</v>
      </c>
      <c r="K8" s="13" t="s">
        <v>3</v>
      </c>
      <c r="L8" s="13" t="s">
        <v>4</v>
      </c>
      <c r="M8" s="13" t="s">
        <v>5</v>
      </c>
    </row>
    <row r="9" spans="2:14" ht="16" customHeight="1">
      <c r="B9" s="14" t="s">
        <v>15</v>
      </c>
      <c r="C9" s="132" t="s">
        <v>6</v>
      </c>
      <c r="D9" s="133"/>
      <c r="E9" s="133"/>
      <c r="F9" s="133"/>
      <c r="G9" s="133"/>
      <c r="H9" s="133"/>
      <c r="I9" s="133"/>
      <c r="J9" s="21"/>
      <c r="K9" s="39"/>
      <c r="L9" s="41"/>
      <c r="M9" s="22">
        <f>SUM(M10:M10)</f>
        <v>4815000</v>
      </c>
    </row>
    <row r="10" spans="2:14" ht="90" customHeight="1" outlineLevel="1">
      <c r="B10" s="15" t="s">
        <v>17</v>
      </c>
      <c r="C10" s="138" t="s">
        <v>37</v>
      </c>
      <c r="D10" s="139"/>
      <c r="E10" s="139"/>
      <c r="F10" s="139"/>
      <c r="G10" s="139"/>
      <c r="H10" s="139"/>
      <c r="I10" s="140"/>
      <c r="J10" s="23" t="s">
        <v>38</v>
      </c>
      <c r="K10" s="24">
        <v>1</v>
      </c>
      <c r="L10" s="25">
        <v>4815000</v>
      </c>
      <c r="M10" s="25">
        <f t="shared" ref="M10:M12" si="0">K10*L10</f>
        <v>4815000</v>
      </c>
      <c r="N10" s="16"/>
    </row>
    <row r="11" spans="2:14" ht="16" customHeight="1">
      <c r="B11" s="14" t="s">
        <v>18</v>
      </c>
      <c r="C11" s="132" t="s">
        <v>50</v>
      </c>
      <c r="D11" s="133"/>
      <c r="E11" s="133" t="s">
        <v>11</v>
      </c>
      <c r="F11" s="133"/>
      <c r="G11" s="133"/>
      <c r="H11" s="133"/>
      <c r="I11" s="133" t="s">
        <v>11</v>
      </c>
      <c r="J11" s="21"/>
      <c r="K11" s="39"/>
      <c r="L11" s="41"/>
      <c r="M11" s="22">
        <f>SUM(M12)</f>
        <v>3109155.8400000003</v>
      </c>
      <c r="N11" s="16"/>
    </row>
    <row r="12" spans="2:14" ht="100" customHeight="1" outlineLevel="1">
      <c r="B12" s="15" t="s">
        <v>19</v>
      </c>
      <c r="C12" s="138" t="s">
        <v>39</v>
      </c>
      <c r="D12" s="139"/>
      <c r="E12" s="139"/>
      <c r="F12" s="139"/>
      <c r="G12" s="139"/>
      <c r="H12" s="139"/>
      <c r="I12" s="140"/>
      <c r="J12" s="51" t="s">
        <v>9</v>
      </c>
      <c r="K12" s="52">
        <v>20.736000000000001</v>
      </c>
      <c r="L12" s="53">
        <v>149940</v>
      </c>
      <c r="M12" s="25">
        <f t="shared" si="0"/>
        <v>3109155.8400000003</v>
      </c>
      <c r="N12" s="16"/>
    </row>
    <row r="13" spans="2:14" ht="16" customHeight="1">
      <c r="B13" s="14" t="s">
        <v>10</v>
      </c>
      <c r="C13" s="132" t="s">
        <v>51</v>
      </c>
      <c r="D13" s="133"/>
      <c r="E13" s="133" t="s">
        <v>11</v>
      </c>
      <c r="F13" s="133"/>
      <c r="G13" s="133"/>
      <c r="H13" s="133"/>
      <c r="I13" s="133" t="s">
        <v>11</v>
      </c>
      <c r="J13" s="21"/>
      <c r="K13" s="39"/>
      <c r="L13" s="41"/>
      <c r="M13" s="22">
        <f>SUM(M14:M15)</f>
        <v>12604567.390000001</v>
      </c>
      <c r="N13" s="16"/>
    </row>
    <row r="14" spans="2:14" ht="90" customHeight="1" outlineLevel="2">
      <c r="B14" s="11" t="s">
        <v>20</v>
      </c>
      <c r="C14" s="129" t="s">
        <v>40</v>
      </c>
      <c r="D14" s="130"/>
      <c r="E14" s="130" t="s">
        <v>13</v>
      </c>
      <c r="F14" s="130"/>
      <c r="G14" s="130"/>
      <c r="H14" s="130"/>
      <c r="I14" s="131" t="s">
        <v>13</v>
      </c>
      <c r="J14" s="51" t="s">
        <v>9</v>
      </c>
      <c r="K14" s="47">
        <v>21.78</v>
      </c>
      <c r="L14" s="48">
        <v>62113</v>
      </c>
      <c r="M14" s="25">
        <f>K14*L14</f>
        <v>1352821.1400000001</v>
      </c>
      <c r="N14" s="16"/>
    </row>
    <row r="15" spans="2:14" ht="90" customHeight="1" outlineLevel="2">
      <c r="B15" s="11" t="s">
        <v>54</v>
      </c>
      <c r="C15" s="129" t="s">
        <v>41</v>
      </c>
      <c r="D15" s="130"/>
      <c r="E15" s="130" t="s">
        <v>13</v>
      </c>
      <c r="F15" s="130"/>
      <c r="G15" s="130"/>
      <c r="H15" s="130"/>
      <c r="I15" s="131" t="s">
        <v>13</v>
      </c>
      <c r="J15" s="26" t="s">
        <v>7</v>
      </c>
      <c r="K15" s="47">
        <v>10.73</v>
      </c>
      <c r="L15" s="48">
        <v>1048625</v>
      </c>
      <c r="M15" s="25">
        <f>K15*L15</f>
        <v>11251746.25</v>
      </c>
      <c r="N15" s="16"/>
    </row>
    <row r="16" spans="2:14" ht="16" customHeight="1" outlineLevel="1">
      <c r="B16" s="14" t="s">
        <v>21</v>
      </c>
      <c r="C16" s="132" t="s">
        <v>52</v>
      </c>
      <c r="D16" s="133"/>
      <c r="E16" s="133" t="s">
        <v>12</v>
      </c>
      <c r="F16" s="133"/>
      <c r="G16" s="133"/>
      <c r="H16" s="133"/>
      <c r="I16" s="133" t="s">
        <v>12</v>
      </c>
      <c r="J16" s="21"/>
      <c r="K16" s="39"/>
      <c r="L16" s="41"/>
      <c r="M16" s="22">
        <f>SUM(M17:M18)</f>
        <v>69151740</v>
      </c>
      <c r="N16" s="16"/>
    </row>
    <row r="17" spans="1:14" ht="90" customHeight="1" outlineLevel="2">
      <c r="B17" s="11" t="s">
        <v>22</v>
      </c>
      <c r="C17" s="129" t="s">
        <v>42</v>
      </c>
      <c r="D17" s="130"/>
      <c r="E17" s="130" t="s">
        <v>13</v>
      </c>
      <c r="F17" s="130"/>
      <c r="G17" s="130"/>
      <c r="H17" s="130"/>
      <c r="I17" s="131" t="s">
        <v>13</v>
      </c>
      <c r="J17" s="26" t="s">
        <v>46</v>
      </c>
      <c r="K17" s="47">
        <v>1180</v>
      </c>
      <c r="L17" s="48">
        <v>9093</v>
      </c>
      <c r="M17" s="25">
        <f>K17*L17</f>
        <v>10729740</v>
      </c>
      <c r="N17" s="16"/>
    </row>
    <row r="18" spans="1:14" ht="110" customHeight="1" outlineLevel="2">
      <c r="B18" s="11" t="s">
        <v>23</v>
      </c>
      <c r="C18" s="129" t="s">
        <v>43</v>
      </c>
      <c r="D18" s="130"/>
      <c r="E18" s="130" t="s">
        <v>13</v>
      </c>
      <c r="F18" s="130"/>
      <c r="G18" s="130"/>
      <c r="H18" s="130"/>
      <c r="I18" s="131" t="s">
        <v>13</v>
      </c>
      <c r="J18" s="26" t="s">
        <v>46</v>
      </c>
      <c r="K18" s="47">
        <v>5200</v>
      </c>
      <c r="L18" s="48">
        <v>11235</v>
      </c>
      <c r="M18" s="25">
        <f>K18*L18</f>
        <v>58422000</v>
      </c>
      <c r="N18" s="16"/>
    </row>
    <row r="19" spans="1:14" ht="16" customHeight="1">
      <c r="B19" s="14" t="s">
        <v>55</v>
      </c>
      <c r="C19" s="132" t="s">
        <v>11</v>
      </c>
      <c r="D19" s="133"/>
      <c r="E19" s="133" t="s">
        <v>11</v>
      </c>
      <c r="F19" s="133"/>
      <c r="G19" s="133"/>
      <c r="H19" s="133"/>
      <c r="I19" s="133" t="s">
        <v>11</v>
      </c>
      <c r="J19" s="21"/>
      <c r="K19" s="39"/>
      <c r="L19" s="41"/>
      <c r="M19" s="22">
        <f>SUM(M20:M23)</f>
        <v>26320386</v>
      </c>
      <c r="N19" s="16"/>
    </row>
    <row r="20" spans="1:14" ht="90" customHeight="1" outlineLevel="2">
      <c r="B20" s="11" t="s">
        <v>56</v>
      </c>
      <c r="C20" s="129" t="s">
        <v>44</v>
      </c>
      <c r="D20" s="130"/>
      <c r="E20" s="130" t="s">
        <v>13</v>
      </c>
      <c r="F20" s="130"/>
      <c r="G20" s="130"/>
      <c r="H20" s="130"/>
      <c r="I20" s="131" t="s">
        <v>13</v>
      </c>
      <c r="J20" s="26" t="s">
        <v>7</v>
      </c>
      <c r="K20" s="47">
        <v>213.54</v>
      </c>
      <c r="L20" s="48">
        <v>72765</v>
      </c>
      <c r="M20" s="25">
        <f>K20*L20</f>
        <v>15538238.1</v>
      </c>
      <c r="N20" s="16"/>
    </row>
    <row r="21" spans="1:14" ht="100" customHeight="1" outlineLevel="2">
      <c r="B21" s="11" t="s">
        <v>57</v>
      </c>
      <c r="C21" s="129" t="s">
        <v>45</v>
      </c>
      <c r="D21" s="130"/>
      <c r="E21" s="130" t="s">
        <v>13</v>
      </c>
      <c r="F21" s="130"/>
      <c r="G21" s="130"/>
      <c r="H21" s="130"/>
      <c r="I21" s="131" t="s">
        <v>13</v>
      </c>
      <c r="J21" s="26" t="s">
        <v>16</v>
      </c>
      <c r="K21" s="47">
        <v>35.950000000000003</v>
      </c>
      <c r="L21" s="25">
        <v>139122</v>
      </c>
      <c r="M21" s="25">
        <f>K21*L21</f>
        <v>5001435.9000000004</v>
      </c>
      <c r="N21" s="16"/>
    </row>
    <row r="22" spans="1:14" ht="90" customHeight="1" outlineLevel="2">
      <c r="B22" s="11" t="s">
        <v>58</v>
      </c>
      <c r="C22" s="129" t="s">
        <v>47</v>
      </c>
      <c r="D22" s="130"/>
      <c r="E22" s="130" t="s">
        <v>13</v>
      </c>
      <c r="F22" s="130"/>
      <c r="G22" s="130"/>
      <c r="H22" s="130"/>
      <c r="I22" s="131" t="s">
        <v>13</v>
      </c>
      <c r="J22" s="26" t="s">
        <v>16</v>
      </c>
      <c r="K22" s="47">
        <v>24</v>
      </c>
      <c r="L22" s="48">
        <v>90957</v>
      </c>
      <c r="M22" s="25">
        <f t="shared" ref="M22:M25" si="1">K22*L22</f>
        <v>2182968</v>
      </c>
      <c r="N22" s="16"/>
    </row>
    <row r="23" spans="1:14" ht="100" customHeight="1" outlineLevel="2">
      <c r="B23" s="11" t="s">
        <v>59</v>
      </c>
      <c r="C23" s="129" t="s">
        <v>48</v>
      </c>
      <c r="D23" s="130"/>
      <c r="E23" s="130" t="s">
        <v>13</v>
      </c>
      <c r="F23" s="130"/>
      <c r="G23" s="130"/>
      <c r="H23" s="130"/>
      <c r="I23" s="131" t="s">
        <v>13</v>
      </c>
      <c r="J23" s="26" t="s">
        <v>16</v>
      </c>
      <c r="K23" s="47">
        <v>48</v>
      </c>
      <c r="L23" s="48">
        <v>74953</v>
      </c>
      <c r="M23" s="25">
        <f t="shared" si="1"/>
        <v>3597744</v>
      </c>
      <c r="N23" s="16"/>
    </row>
    <row r="24" spans="1:14" ht="16" customHeight="1">
      <c r="B24" s="14" t="s">
        <v>60</v>
      </c>
      <c r="C24" s="132" t="s">
        <v>53</v>
      </c>
      <c r="D24" s="133"/>
      <c r="E24" s="133" t="s">
        <v>11</v>
      </c>
      <c r="F24" s="133"/>
      <c r="G24" s="133"/>
      <c r="H24" s="133"/>
      <c r="I24" s="133" t="s">
        <v>11</v>
      </c>
      <c r="J24" s="21"/>
      <c r="K24" s="39"/>
      <c r="L24" s="41"/>
      <c r="M24" s="22">
        <f>SUM(M25)</f>
        <v>3745000</v>
      </c>
      <c r="N24" s="16"/>
    </row>
    <row r="25" spans="1:14" ht="100" customHeight="1" outlineLevel="2">
      <c r="B25" s="11" t="s">
        <v>61</v>
      </c>
      <c r="C25" s="129" t="s">
        <v>49</v>
      </c>
      <c r="D25" s="130"/>
      <c r="E25" s="130" t="s">
        <v>13</v>
      </c>
      <c r="F25" s="130"/>
      <c r="G25" s="130"/>
      <c r="H25" s="130"/>
      <c r="I25" s="131" t="s">
        <v>13</v>
      </c>
      <c r="J25" s="26" t="s">
        <v>38</v>
      </c>
      <c r="K25" s="47">
        <v>1</v>
      </c>
      <c r="L25" s="48">
        <v>3745000</v>
      </c>
      <c r="M25" s="25">
        <f t="shared" si="1"/>
        <v>3745000</v>
      </c>
      <c r="N25" s="16"/>
    </row>
    <row r="26" spans="1:14" ht="16" customHeight="1">
      <c r="B26" s="27"/>
      <c r="C26" s="19"/>
      <c r="D26" s="19"/>
      <c r="E26" s="19"/>
      <c r="F26" s="19"/>
      <c r="G26" s="19"/>
      <c r="H26" s="19"/>
      <c r="I26" s="19"/>
      <c r="J26" s="28"/>
      <c r="K26" s="29"/>
      <c r="L26" s="30"/>
      <c r="M26" s="30"/>
    </row>
    <row r="27" spans="1:14" s="7" customFormat="1" ht="18" customHeight="1">
      <c r="A27" s="17"/>
      <c r="B27" s="134" t="s">
        <v>14</v>
      </c>
      <c r="C27" s="135"/>
      <c r="D27" s="135"/>
      <c r="E27" s="135"/>
      <c r="F27" s="135"/>
      <c r="G27" s="135"/>
      <c r="H27" s="135"/>
      <c r="I27" s="135"/>
      <c r="J27" s="135"/>
      <c r="K27" s="31"/>
      <c r="L27" s="32"/>
      <c r="M27" s="33">
        <f>M9+M11+M13+M16+M19+M24</f>
        <v>119745849.23</v>
      </c>
    </row>
    <row r="28" spans="1:14" s="7" customFormat="1" ht="8" customHeight="1">
      <c r="A28" s="17"/>
      <c r="B28" s="43"/>
      <c r="C28" s="43"/>
      <c r="D28" s="43"/>
      <c r="E28" s="43"/>
      <c r="F28" s="43"/>
      <c r="G28" s="43"/>
      <c r="H28" s="43"/>
      <c r="I28" s="43"/>
      <c r="J28" s="43"/>
      <c r="K28" s="46"/>
      <c r="L28" s="46"/>
      <c r="M28" s="44"/>
    </row>
    <row r="29" spans="1:14" s="7" customFormat="1" ht="18" customHeight="1">
      <c r="A29" s="17"/>
      <c r="B29" s="125" t="s">
        <v>24</v>
      </c>
      <c r="C29" s="126"/>
      <c r="D29" s="126"/>
      <c r="E29" s="126"/>
      <c r="F29" s="126"/>
      <c r="G29" s="126"/>
      <c r="H29" s="126"/>
      <c r="I29" s="126"/>
      <c r="J29" s="126"/>
      <c r="K29" s="57"/>
      <c r="L29" s="34">
        <v>0.28000000000000003</v>
      </c>
      <c r="M29" s="35">
        <f>M27*L29</f>
        <v>33528837.784400005</v>
      </c>
    </row>
    <row r="30" spans="1:14" s="7" customFormat="1" ht="18" customHeight="1">
      <c r="A30" s="17"/>
      <c r="B30" s="125" t="s">
        <v>5</v>
      </c>
      <c r="C30" s="126"/>
      <c r="D30" s="126"/>
      <c r="E30" s="126"/>
      <c r="F30" s="126"/>
      <c r="G30" s="126"/>
      <c r="H30" s="126"/>
      <c r="I30" s="126"/>
      <c r="J30" s="126"/>
      <c r="K30" s="55"/>
      <c r="L30" s="56"/>
      <c r="M30" s="38">
        <f>M27+M29</f>
        <v>153274687.01440001</v>
      </c>
    </row>
    <row r="31" spans="1:14" s="7" customFormat="1" ht="18" customHeight="1">
      <c r="A31" s="17"/>
      <c r="B31" s="127" t="s">
        <v>25</v>
      </c>
      <c r="C31" s="127"/>
      <c r="D31" s="127"/>
      <c r="E31" s="127"/>
      <c r="F31" s="127"/>
      <c r="G31" s="127"/>
      <c r="H31" s="127"/>
      <c r="I31" s="127"/>
      <c r="J31" s="125"/>
      <c r="K31" s="57"/>
      <c r="L31" s="34">
        <v>0.03</v>
      </c>
      <c r="M31" s="35">
        <f>M30*L31</f>
        <v>4598240.6104319999</v>
      </c>
    </row>
    <row r="32" spans="1:14" s="7" customFormat="1" ht="8" customHeight="1">
      <c r="A32" s="17"/>
      <c r="B32" s="128"/>
      <c r="C32" s="128"/>
      <c r="D32" s="128"/>
      <c r="E32" s="128"/>
      <c r="F32" s="128"/>
      <c r="G32" s="128"/>
      <c r="H32" s="128"/>
      <c r="I32" s="128"/>
      <c r="J32" s="128"/>
      <c r="K32" s="49"/>
      <c r="L32" s="49"/>
      <c r="M32" s="50"/>
    </row>
    <row r="33" spans="1:13" s="7" customFormat="1" ht="18" customHeight="1">
      <c r="A33" s="17"/>
      <c r="B33" s="125" t="s">
        <v>34</v>
      </c>
      <c r="C33" s="126"/>
      <c r="D33" s="126"/>
      <c r="E33" s="126"/>
      <c r="F33" s="126"/>
      <c r="G33" s="126"/>
      <c r="H33" s="126"/>
      <c r="I33" s="126"/>
      <c r="J33" s="126"/>
      <c r="K33" s="36"/>
      <c r="L33" s="37"/>
      <c r="M33" s="38">
        <f>M30+M31</f>
        <v>157872927.624832</v>
      </c>
    </row>
    <row r="34" spans="1:13" s="7" customFormat="1" ht="14" customHeight="1">
      <c r="A34" s="6"/>
      <c r="B34" s="1"/>
      <c r="C34" s="2"/>
      <c r="D34" s="2"/>
      <c r="E34" s="2"/>
      <c r="F34" s="2"/>
      <c r="G34" s="2"/>
      <c r="H34" s="2"/>
      <c r="I34" s="9"/>
      <c r="J34" s="8"/>
      <c r="K34" s="8"/>
      <c r="L34" s="8"/>
      <c r="M34" s="40">
        <v>48586300</v>
      </c>
    </row>
    <row r="35" spans="1:13" s="7" customFormat="1" ht="14" customHeight="1">
      <c r="A35" s="6"/>
      <c r="C35" s="9"/>
      <c r="D35" s="9"/>
      <c r="E35" s="9"/>
      <c r="F35" s="9"/>
      <c r="G35" s="8"/>
      <c r="H35" s="42">
        <f>M34-M33</f>
        <v>-109286627.624832</v>
      </c>
    </row>
    <row r="36" spans="1:13" ht="14" customHeight="1">
      <c r="G36" s="5"/>
      <c r="H36" s="45"/>
      <c r="I36" s="6"/>
      <c r="J36" s="6"/>
      <c r="K36" s="6"/>
      <c r="L36" s="6"/>
    </row>
    <row r="37" spans="1:13">
      <c r="G37" s="5"/>
      <c r="H37" s="45"/>
      <c r="I37" s="6"/>
      <c r="J37" s="6"/>
      <c r="K37" s="6"/>
      <c r="L37" s="6"/>
    </row>
    <row r="38" spans="1:13">
      <c r="G38" s="5"/>
      <c r="H38" s="45"/>
      <c r="I38" s="6"/>
      <c r="J38" s="6"/>
      <c r="K38" s="6"/>
      <c r="L38" s="6"/>
    </row>
    <row r="39" spans="1:13">
      <c r="G39" s="5"/>
      <c r="H39" s="45"/>
      <c r="I39" s="6"/>
      <c r="J39" s="6"/>
      <c r="K39" s="6"/>
      <c r="L39" s="6"/>
    </row>
    <row r="40" spans="1:13">
      <c r="M40" s="45"/>
    </row>
    <row r="41" spans="1:13">
      <c r="M41" s="45"/>
    </row>
    <row r="42" spans="1:13">
      <c r="M42" s="45"/>
    </row>
    <row r="43" spans="1:13">
      <c r="M43" s="54"/>
    </row>
    <row r="44" spans="1:13">
      <c r="M44" s="54"/>
    </row>
    <row r="45" spans="1:13">
      <c r="M45" s="54"/>
    </row>
    <row r="46" spans="1:13">
      <c r="M46" s="54"/>
    </row>
    <row r="47" spans="1:13">
      <c r="M47" s="54"/>
    </row>
    <row r="48" spans="1:13">
      <c r="M48" s="54"/>
    </row>
  </sheetData>
  <mergeCells count="34">
    <mergeCell ref="H6:M6"/>
    <mergeCell ref="J2:M2"/>
    <mergeCell ref="H3:M3"/>
    <mergeCell ref="B2:G2"/>
    <mergeCell ref="B3:G3"/>
    <mergeCell ref="B4:G4"/>
    <mergeCell ref="B5:G5"/>
    <mergeCell ref="B6:G6"/>
    <mergeCell ref="H4:M4"/>
    <mergeCell ref="H5:M5"/>
    <mergeCell ref="C16:I16"/>
    <mergeCell ref="C8:I8"/>
    <mergeCell ref="C9:I9"/>
    <mergeCell ref="C10:I10"/>
    <mergeCell ref="C12:I12"/>
    <mergeCell ref="C13:I13"/>
    <mergeCell ref="C14:I14"/>
    <mergeCell ref="C15:I15"/>
    <mergeCell ref="C11:I11"/>
    <mergeCell ref="B27:J27"/>
    <mergeCell ref="C22:I22"/>
    <mergeCell ref="C23:I23"/>
    <mergeCell ref="C25:I25"/>
    <mergeCell ref="C24:I24"/>
    <mergeCell ref="C17:I17"/>
    <mergeCell ref="C18:I18"/>
    <mergeCell ref="C19:I19"/>
    <mergeCell ref="C20:I20"/>
    <mergeCell ref="C21:I21"/>
    <mergeCell ref="B30:J30"/>
    <mergeCell ref="B31:J31"/>
    <mergeCell ref="B32:J32"/>
    <mergeCell ref="B33:J33"/>
    <mergeCell ref="B29:J29"/>
  </mergeCells>
  <printOptions horizontalCentered="1"/>
  <pageMargins left="0.70866141732283472" right="0.70866141732283472" top="0.74803149606299213" bottom="0.74803149606299213" header="0.31496062992125984" footer="0.31496062992125984"/>
  <pageSetup scale="62" orientation="portrait" r:id="rId1"/>
  <headerFooter>
    <oddFooter>&amp;RPágina &amp;P</oddFooter>
  </headerFooter>
  <ignoredErrors>
    <ignoredError sqref="H35 M27" unlockedFormula="1"/>
    <ignoredError sqref="M26 M21 M13 M24:M25 M16 M11 M1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8C7A3-3F0C-4E8C-BEE8-D1534083AA58}">
  <dimension ref="A1:G38"/>
  <sheetViews>
    <sheetView topLeftCell="A28"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68" t="s">
        <v>62</v>
      </c>
      <c r="B1" s="168"/>
      <c r="C1" s="168"/>
      <c r="D1" s="168"/>
      <c r="E1" s="168"/>
      <c r="F1" s="168"/>
      <c r="G1" s="168"/>
    </row>
    <row r="2" spans="1:7">
      <c r="A2" s="168"/>
      <c r="B2" s="168"/>
      <c r="C2" s="168"/>
      <c r="D2" s="168"/>
      <c r="E2" s="168"/>
      <c r="F2" s="168"/>
      <c r="G2" s="168"/>
    </row>
    <row r="3" spans="1:7">
      <c r="A3" s="81"/>
      <c r="B3" s="81"/>
      <c r="C3" s="81"/>
      <c r="D3" s="81"/>
      <c r="E3" s="81"/>
      <c r="F3" s="81"/>
      <c r="G3" s="81"/>
    </row>
    <row r="4" spans="1:7" ht="15">
      <c r="A4" s="82" t="s">
        <v>63</v>
      </c>
      <c r="B4" s="169" t="s">
        <v>64</v>
      </c>
      <c r="C4" s="169"/>
      <c r="D4" s="169"/>
      <c r="E4" s="82" t="s">
        <v>65</v>
      </c>
      <c r="F4" s="169" t="s">
        <v>66</v>
      </c>
      <c r="G4" s="169"/>
    </row>
    <row r="5" spans="1:7" ht="15">
      <c r="A5" s="82" t="s">
        <v>0</v>
      </c>
      <c r="B5" s="169" t="s">
        <v>67</v>
      </c>
      <c r="C5" s="169"/>
      <c r="D5" s="169"/>
      <c r="E5" s="82" t="s">
        <v>2</v>
      </c>
      <c r="F5" s="169" t="s">
        <v>38</v>
      </c>
      <c r="G5" s="169"/>
    </row>
    <row r="6" spans="1:7" ht="15">
      <c r="A6" s="82" t="s">
        <v>68</v>
      </c>
      <c r="B6" s="169" t="s">
        <v>209</v>
      </c>
      <c r="C6" s="169"/>
      <c r="D6" s="169"/>
      <c r="E6" s="82" t="s">
        <v>28</v>
      </c>
      <c r="F6" s="169" t="s">
        <v>69</v>
      </c>
      <c r="G6" s="169"/>
    </row>
    <row r="7" spans="1:7" ht="15">
      <c r="A7" s="82" t="s">
        <v>3</v>
      </c>
      <c r="B7" s="170">
        <v>1</v>
      </c>
      <c r="C7" s="171"/>
      <c r="D7" s="171"/>
      <c r="E7" s="82" t="s">
        <v>70</v>
      </c>
      <c r="F7" s="169" t="s">
        <v>71</v>
      </c>
      <c r="G7" s="169"/>
    </row>
    <row r="8" spans="1:7" ht="15">
      <c r="A8" s="82" t="s">
        <v>72</v>
      </c>
      <c r="B8" s="172" t="s">
        <v>73</v>
      </c>
      <c r="C8" s="172"/>
      <c r="D8" s="172"/>
      <c r="E8" s="172"/>
      <c r="F8" s="172"/>
      <c r="G8" s="172"/>
    </row>
    <row r="9" spans="1:7">
      <c r="A9" s="81"/>
      <c r="B9" s="81"/>
      <c r="C9" s="81"/>
      <c r="D9" s="81"/>
      <c r="E9" s="81"/>
      <c r="F9" s="81"/>
      <c r="G9" s="8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>
      <c r="A11" s="161" t="s">
        <v>80</v>
      </c>
      <c r="B11" s="161"/>
      <c r="C11" s="161"/>
      <c r="D11" s="162"/>
      <c r="E11" s="163"/>
      <c r="F11" s="163"/>
      <c r="G11" s="164"/>
    </row>
    <row r="12" spans="1:7" ht="15">
      <c r="A12" s="85" t="s">
        <v>81</v>
      </c>
      <c r="B12" s="85" t="s">
        <v>82</v>
      </c>
      <c r="C12" s="86" t="s">
        <v>83</v>
      </c>
      <c r="D12" s="87">
        <v>2</v>
      </c>
      <c r="E12" s="88">
        <v>214000</v>
      </c>
      <c r="F12" s="88">
        <f>D12*E12</f>
        <v>428000</v>
      </c>
      <c r="G12" s="89">
        <f>IFERROR(F12/$F$32,0)</f>
        <v>8.8888888888888892E-2</v>
      </c>
    </row>
    <row r="13" spans="1:7" ht="15">
      <c r="A13" s="85" t="s">
        <v>84</v>
      </c>
      <c r="B13" s="85" t="s">
        <v>85</v>
      </c>
      <c r="C13" s="86" t="s">
        <v>83</v>
      </c>
      <c r="D13" s="87">
        <v>3</v>
      </c>
      <c r="E13" s="88">
        <v>197950</v>
      </c>
      <c r="F13" s="88">
        <f>D13*E13</f>
        <v>593850</v>
      </c>
      <c r="G13" s="89">
        <f>IFERROR(F13/$F$32,0)</f>
        <v>0.12333333333333334</v>
      </c>
    </row>
    <row r="14" spans="1:7" ht="15">
      <c r="A14" s="85" t="s">
        <v>86</v>
      </c>
      <c r="B14" s="85" t="s">
        <v>87</v>
      </c>
      <c r="C14" s="86" t="s">
        <v>83</v>
      </c>
      <c r="D14" s="87">
        <v>8</v>
      </c>
      <c r="E14" s="88">
        <v>133750</v>
      </c>
      <c r="F14" s="88">
        <f>D14*E14</f>
        <v>1070000</v>
      </c>
      <c r="G14" s="89">
        <f>IFERROR(F14/$F$32,0)</f>
        <v>0.22222222222222221</v>
      </c>
    </row>
    <row r="15" spans="1:7">
      <c r="A15" s="158" t="s">
        <v>88</v>
      </c>
      <c r="B15" s="158"/>
      <c r="C15" s="158"/>
      <c r="D15" s="159"/>
      <c r="E15" s="160"/>
      <c r="F15" s="90">
        <f>SUM(F12:F14)</f>
        <v>2091850</v>
      </c>
      <c r="G15" s="91"/>
    </row>
    <row r="16" spans="1:7">
      <c r="A16" s="92"/>
      <c r="B16" s="92"/>
      <c r="C16" s="92"/>
      <c r="D16" s="93"/>
      <c r="E16" s="94"/>
      <c r="F16" s="94"/>
      <c r="G16" s="95"/>
    </row>
    <row r="17" spans="1:7">
      <c r="A17" s="161" t="s">
        <v>89</v>
      </c>
      <c r="B17" s="161"/>
      <c r="C17" s="161"/>
      <c r="D17" s="162"/>
      <c r="E17" s="163"/>
      <c r="F17" s="163"/>
      <c r="G17" s="164"/>
    </row>
    <row r="18" spans="1:7" ht="15">
      <c r="A18" s="85" t="s">
        <v>90</v>
      </c>
      <c r="B18" s="85" t="s">
        <v>91</v>
      </c>
      <c r="C18" s="86" t="s">
        <v>38</v>
      </c>
      <c r="D18" s="87">
        <v>1</v>
      </c>
      <c r="E18" s="88">
        <v>449400</v>
      </c>
      <c r="F18" s="88">
        <f>D18*E18</f>
        <v>449400</v>
      </c>
      <c r="G18" s="89">
        <f>IFERROR(F18/$F$32,0)</f>
        <v>9.3333333333333338E-2</v>
      </c>
    </row>
    <row r="19" spans="1:7" ht="15">
      <c r="A19" s="85" t="s">
        <v>92</v>
      </c>
      <c r="B19" s="85" t="s">
        <v>93</v>
      </c>
      <c r="C19" s="86" t="s">
        <v>38</v>
      </c>
      <c r="D19" s="87">
        <v>1</v>
      </c>
      <c r="E19" s="88">
        <v>556400</v>
      </c>
      <c r="F19" s="88">
        <f>D19*E19</f>
        <v>556400</v>
      </c>
      <c r="G19" s="89">
        <f>IFERROR(F19/$F$32,0)</f>
        <v>0.11555555555555555</v>
      </c>
    </row>
    <row r="20" spans="1:7" ht="15">
      <c r="A20" s="85" t="s">
        <v>94</v>
      </c>
      <c r="B20" s="85" t="s">
        <v>95</v>
      </c>
      <c r="C20" s="86" t="s">
        <v>38</v>
      </c>
      <c r="D20" s="87">
        <v>1</v>
      </c>
      <c r="E20" s="88">
        <v>674100</v>
      </c>
      <c r="F20" s="88">
        <f>D20*E20</f>
        <v>674100</v>
      </c>
      <c r="G20" s="89">
        <f>IFERROR(F20/$F$32,0)</f>
        <v>0.14000000000000001</v>
      </c>
    </row>
    <row r="21" spans="1:7">
      <c r="A21" s="158" t="s">
        <v>96</v>
      </c>
      <c r="B21" s="158"/>
      <c r="C21" s="158"/>
      <c r="D21" s="159"/>
      <c r="E21" s="160"/>
      <c r="F21" s="90">
        <f>SUM(F18:F20)</f>
        <v>1679900</v>
      </c>
      <c r="G21" s="91"/>
    </row>
    <row r="22" spans="1:7">
      <c r="A22" s="92"/>
      <c r="B22" s="92"/>
      <c r="C22" s="92"/>
      <c r="D22" s="93"/>
      <c r="E22" s="94"/>
      <c r="F22" s="94"/>
      <c r="G22" s="95"/>
    </row>
    <row r="23" spans="1:7">
      <c r="A23" s="161" t="s">
        <v>97</v>
      </c>
      <c r="B23" s="161"/>
      <c r="C23" s="161"/>
      <c r="D23" s="162"/>
      <c r="E23" s="163"/>
      <c r="F23" s="163"/>
      <c r="G23" s="164"/>
    </row>
    <row r="24" spans="1:7" ht="15">
      <c r="A24" s="85" t="s">
        <v>98</v>
      </c>
      <c r="B24" s="85" t="s">
        <v>99</v>
      </c>
      <c r="C24" s="86" t="s">
        <v>38</v>
      </c>
      <c r="D24" s="87">
        <v>1</v>
      </c>
      <c r="E24" s="88">
        <v>240750</v>
      </c>
      <c r="F24" s="88">
        <f>D24*E24</f>
        <v>240750</v>
      </c>
      <c r="G24" s="89">
        <f>IFERROR(F24/$F$32,0)</f>
        <v>0.05</v>
      </c>
    </row>
    <row r="25" spans="1:7" ht="15">
      <c r="A25" s="85" t="s">
        <v>100</v>
      </c>
      <c r="B25" s="85" t="s">
        <v>101</v>
      </c>
      <c r="C25" s="86" t="s">
        <v>38</v>
      </c>
      <c r="D25" s="87">
        <v>1</v>
      </c>
      <c r="E25" s="88">
        <v>214000</v>
      </c>
      <c r="F25" s="88">
        <f>D25*E25</f>
        <v>214000</v>
      </c>
      <c r="G25" s="89">
        <f>IFERROR(F25/$F$32,0)</f>
        <v>4.4444444444444446E-2</v>
      </c>
    </row>
    <row r="26" spans="1:7">
      <c r="A26" s="158" t="s">
        <v>102</v>
      </c>
      <c r="B26" s="158"/>
      <c r="C26" s="158"/>
      <c r="D26" s="159"/>
      <c r="E26" s="160"/>
      <c r="F26" s="90">
        <f>SUM(F24:F25)</f>
        <v>454750</v>
      </c>
      <c r="G26" s="91"/>
    </row>
    <row r="27" spans="1:7">
      <c r="A27" s="92"/>
      <c r="B27" s="92"/>
      <c r="C27" s="92"/>
      <c r="D27" s="93"/>
      <c r="E27" s="94"/>
      <c r="F27" s="94"/>
      <c r="G27" s="95"/>
    </row>
    <row r="28" spans="1:7">
      <c r="A28" s="161" t="s">
        <v>103</v>
      </c>
      <c r="B28" s="161"/>
      <c r="C28" s="161"/>
      <c r="D28" s="162"/>
      <c r="E28" s="163"/>
      <c r="F28" s="163"/>
      <c r="G28" s="164"/>
    </row>
    <row r="29" spans="1:7" ht="15">
      <c r="A29" s="85" t="s">
        <v>104</v>
      </c>
      <c r="B29" s="85" t="s">
        <v>105</v>
      </c>
      <c r="C29" s="86" t="s">
        <v>38</v>
      </c>
      <c r="D29" s="87">
        <v>1</v>
      </c>
      <c r="E29" s="88">
        <v>588500</v>
      </c>
      <c r="F29" s="88">
        <f>D29*E29</f>
        <v>588500</v>
      </c>
      <c r="G29" s="89">
        <f>IFERROR(F29/$F$32,0)</f>
        <v>0.12222222222222222</v>
      </c>
    </row>
    <row r="30" spans="1:7">
      <c r="A30" s="158" t="s">
        <v>106</v>
      </c>
      <c r="B30" s="158"/>
      <c r="C30" s="158"/>
      <c r="D30" s="159"/>
      <c r="E30" s="160"/>
      <c r="F30" s="90">
        <f>SUM(F29:F29)</f>
        <v>588500</v>
      </c>
      <c r="G30" s="91"/>
    </row>
    <row r="31" spans="1:7">
      <c r="A31" s="85"/>
      <c r="B31" s="85"/>
      <c r="C31" s="85"/>
      <c r="D31" s="96"/>
      <c r="E31" s="97"/>
      <c r="F31" s="97"/>
      <c r="G31" s="89"/>
    </row>
    <row r="32" spans="1:7">
      <c r="A32" s="165" t="s">
        <v>107</v>
      </c>
      <c r="B32" s="165"/>
      <c r="C32" s="165"/>
      <c r="D32" s="166"/>
      <c r="E32" s="167"/>
      <c r="F32" s="98">
        <f>SUM(F15,F21,F26,F30)</f>
        <v>4815000</v>
      </c>
      <c r="G32" s="99"/>
    </row>
    <row r="33" spans="1:7">
      <c r="A33" s="85"/>
      <c r="B33" s="85"/>
      <c r="C33" s="85"/>
      <c r="D33" s="85"/>
      <c r="E33" s="97"/>
      <c r="F33" s="97"/>
      <c r="G33" s="85"/>
    </row>
    <row r="34" spans="1:7">
      <c r="A34" s="156" t="s">
        <v>108</v>
      </c>
      <c r="B34" s="156"/>
      <c r="C34" s="156"/>
      <c r="D34" s="156"/>
      <c r="E34" s="157"/>
      <c r="F34" s="101">
        <f>$B$7*$F$32</f>
        <v>4815000</v>
      </c>
      <c r="G34" s="100"/>
    </row>
    <row r="35" spans="1:7">
      <c r="A35" s="81"/>
      <c r="B35" s="81"/>
      <c r="C35" s="81"/>
      <c r="D35" s="81"/>
      <c r="E35" s="81"/>
      <c r="F35" s="81"/>
      <c r="G35" s="81"/>
    </row>
    <row r="36" spans="1:7">
      <c r="A36" s="108" t="s">
        <v>208</v>
      </c>
      <c r="B36" s="108"/>
      <c r="C36" s="108"/>
      <c r="D36" s="108"/>
      <c r="E36" s="108"/>
      <c r="F36" s="108"/>
      <c r="G36" s="108"/>
    </row>
    <row r="37" spans="1:7">
      <c r="A37" s="108"/>
      <c r="B37" s="108"/>
      <c r="C37" s="108"/>
      <c r="D37" s="108"/>
      <c r="E37" s="108"/>
      <c r="F37" s="108"/>
      <c r="G37" s="108"/>
    </row>
    <row r="38" spans="1:7">
      <c r="A38" s="108"/>
      <c r="B38" s="108"/>
      <c r="C38" s="108"/>
      <c r="D38" s="108"/>
      <c r="E38" s="108"/>
      <c r="F38" s="108"/>
      <c r="G38" s="108"/>
    </row>
  </sheetData>
  <mergeCells count="21">
    <mergeCell ref="A17:G17"/>
    <mergeCell ref="A1:G2"/>
    <mergeCell ref="B4:D4"/>
    <mergeCell ref="F4:G4"/>
    <mergeCell ref="B5:D5"/>
    <mergeCell ref="F5:G5"/>
    <mergeCell ref="B6:D6"/>
    <mergeCell ref="F6:G6"/>
    <mergeCell ref="B7:D7"/>
    <mergeCell ref="F7:G7"/>
    <mergeCell ref="B8:G8"/>
    <mergeCell ref="A11:G11"/>
    <mergeCell ref="A15:E15"/>
    <mergeCell ref="A34:E34"/>
    <mergeCell ref="A36:G38"/>
    <mergeCell ref="A21:E21"/>
    <mergeCell ref="A23:G23"/>
    <mergeCell ref="A26:E26"/>
    <mergeCell ref="A28:G28"/>
    <mergeCell ref="A30:E30"/>
    <mergeCell ref="A32:E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3F702-72C2-47C0-A974-43F63BF96D8D}">
  <dimension ref="A1:G30"/>
  <sheetViews>
    <sheetView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213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102" t="s">
        <v>63</v>
      </c>
      <c r="B4" s="111" t="s">
        <v>64</v>
      </c>
      <c r="C4" s="111"/>
      <c r="D4" s="111"/>
      <c r="E4" s="102" t="s">
        <v>65</v>
      </c>
      <c r="F4" s="111" t="s">
        <v>66</v>
      </c>
      <c r="G4" s="111"/>
    </row>
    <row r="5" spans="1:7" ht="16">
      <c r="A5" s="102" t="s">
        <v>0</v>
      </c>
      <c r="B5" s="111" t="s">
        <v>109</v>
      </c>
      <c r="C5" s="111"/>
      <c r="D5" s="111"/>
      <c r="E5" s="102" t="s">
        <v>2</v>
      </c>
      <c r="F5" s="111" t="s">
        <v>9</v>
      </c>
      <c r="G5" s="111"/>
    </row>
    <row r="6" spans="1:7" ht="16">
      <c r="A6" s="102" t="s">
        <v>68</v>
      </c>
      <c r="B6" s="111" t="s">
        <v>210</v>
      </c>
      <c r="C6" s="111"/>
      <c r="D6" s="111"/>
      <c r="E6" s="102" t="s">
        <v>28</v>
      </c>
      <c r="F6" s="111" t="s">
        <v>69</v>
      </c>
      <c r="G6" s="111"/>
    </row>
    <row r="7" spans="1:7" ht="16">
      <c r="A7" s="102" t="s">
        <v>3</v>
      </c>
      <c r="B7" s="109">
        <v>20.736000000000001</v>
      </c>
      <c r="C7" s="109"/>
      <c r="D7" s="109"/>
      <c r="E7" s="102" t="s">
        <v>70</v>
      </c>
      <c r="F7" s="111" t="s">
        <v>71</v>
      </c>
      <c r="G7" s="111"/>
    </row>
    <row r="8" spans="1:7" ht="16">
      <c r="A8" s="102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80</v>
      </c>
      <c r="B11" s="112"/>
      <c r="C11" s="112"/>
      <c r="D11" s="112"/>
      <c r="E11" s="112"/>
      <c r="F11" s="112"/>
      <c r="G11" s="112"/>
    </row>
    <row r="12" spans="1:7" ht="15">
      <c r="A12" s="62" t="s">
        <v>110</v>
      </c>
      <c r="B12" s="62" t="s">
        <v>111</v>
      </c>
      <c r="C12" s="70" t="s">
        <v>83</v>
      </c>
      <c r="D12" s="75">
        <v>0.15</v>
      </c>
      <c r="E12" s="103">
        <v>166005</v>
      </c>
      <c r="F12" s="103">
        <f>D12*E12</f>
        <v>24900.75</v>
      </c>
      <c r="G12" s="65">
        <f>IFERROR(F12/$F$24,0)</f>
        <v>0.16607142857142856</v>
      </c>
    </row>
    <row r="13" spans="1:7" ht="15">
      <c r="A13" s="62" t="s">
        <v>86</v>
      </c>
      <c r="B13" s="62" t="s">
        <v>87</v>
      </c>
      <c r="C13" s="70" t="s">
        <v>83</v>
      </c>
      <c r="D13" s="75">
        <v>0.55000000000000004</v>
      </c>
      <c r="E13" s="103">
        <v>133875</v>
      </c>
      <c r="F13" s="103">
        <f>D13*E13</f>
        <v>73631.25</v>
      </c>
      <c r="G13" s="65">
        <f>IFERROR(F13/$F$24,0)</f>
        <v>0.49107142857142855</v>
      </c>
    </row>
    <row r="14" spans="1:7" ht="15" customHeight="1">
      <c r="A14" s="116" t="s">
        <v>88</v>
      </c>
      <c r="B14" s="116"/>
      <c r="C14" s="116"/>
      <c r="D14" s="116"/>
      <c r="E14" s="116"/>
      <c r="F14" s="104">
        <f>SUM(F12:F13)</f>
        <v>98532</v>
      </c>
      <c r="G14" s="66"/>
    </row>
    <row r="15" spans="1:7" ht="15" customHeight="1">
      <c r="A15" s="71"/>
      <c r="B15" s="71"/>
      <c r="C15" s="71"/>
      <c r="D15" s="71"/>
      <c r="E15" s="71"/>
      <c r="F15" s="73"/>
      <c r="G15" s="74"/>
    </row>
    <row r="16" spans="1:7" ht="15">
      <c r="A16" s="112" t="s">
        <v>97</v>
      </c>
      <c r="B16" s="112"/>
      <c r="C16" s="112"/>
      <c r="D16" s="112"/>
      <c r="E16" s="112"/>
      <c r="F16" s="112"/>
      <c r="G16" s="112"/>
    </row>
    <row r="17" spans="1:7" ht="15">
      <c r="A17" s="62" t="s">
        <v>112</v>
      </c>
      <c r="B17" s="62" t="s">
        <v>113</v>
      </c>
      <c r="C17" s="70" t="s">
        <v>38</v>
      </c>
      <c r="D17" s="75">
        <v>0.05</v>
      </c>
      <c r="E17" s="103">
        <v>98540</v>
      </c>
      <c r="F17" s="103">
        <f>D17*E17</f>
        <v>4927</v>
      </c>
      <c r="G17" s="65">
        <f>IFERROR(F17/$F$24,0)</f>
        <v>3.2859810590903031E-2</v>
      </c>
    </row>
    <row r="18" spans="1:7" ht="15">
      <c r="A18" s="116" t="s">
        <v>102</v>
      </c>
      <c r="B18" s="116"/>
      <c r="C18" s="116"/>
      <c r="D18" s="116"/>
      <c r="E18" s="116"/>
      <c r="F18" s="104">
        <f>SUM(F17:F17)</f>
        <v>4927</v>
      </c>
      <c r="G18" s="66"/>
    </row>
    <row r="19" spans="1:7" ht="15">
      <c r="A19" s="71"/>
      <c r="B19" s="71"/>
      <c r="C19" s="71"/>
      <c r="D19" s="71"/>
      <c r="E19" s="71"/>
      <c r="F19" s="73"/>
      <c r="G19" s="74"/>
    </row>
    <row r="20" spans="1:7" ht="15" customHeight="1">
      <c r="A20" s="112" t="s">
        <v>103</v>
      </c>
      <c r="B20" s="112"/>
      <c r="C20" s="112"/>
      <c r="D20" s="112"/>
      <c r="E20" s="112"/>
      <c r="F20" s="112"/>
      <c r="G20" s="112"/>
    </row>
    <row r="21" spans="1:7" ht="15">
      <c r="A21" s="62" t="s">
        <v>114</v>
      </c>
      <c r="B21" s="62" t="s">
        <v>115</v>
      </c>
      <c r="C21" s="70" t="s">
        <v>9</v>
      </c>
      <c r="D21" s="75">
        <v>1</v>
      </c>
      <c r="E21" s="103">
        <v>46481</v>
      </c>
      <c r="F21" s="103">
        <f>D21*E21</f>
        <v>46481</v>
      </c>
      <c r="G21" s="65">
        <f>IFERROR(F21/$F$24,0)</f>
        <v>0.30999733226623982</v>
      </c>
    </row>
    <row r="22" spans="1:7" ht="15" customHeight="1">
      <c r="A22" s="116" t="s">
        <v>106</v>
      </c>
      <c r="B22" s="116"/>
      <c r="C22" s="116"/>
      <c r="D22" s="116"/>
      <c r="E22" s="116"/>
      <c r="F22" s="104">
        <f>SUM(F21:F21)</f>
        <v>46481</v>
      </c>
      <c r="G22" s="66"/>
    </row>
    <row r="23" spans="1:7">
      <c r="A23" s="62"/>
      <c r="B23" s="62"/>
      <c r="C23" s="62"/>
      <c r="D23" s="63"/>
      <c r="E23" s="64"/>
      <c r="F23" s="64"/>
      <c r="G23" s="65"/>
    </row>
    <row r="24" spans="1:7" ht="15" customHeight="1">
      <c r="A24" s="119" t="s">
        <v>107</v>
      </c>
      <c r="B24" s="119"/>
      <c r="C24" s="119"/>
      <c r="D24" s="119"/>
      <c r="E24" s="119"/>
      <c r="F24" s="105">
        <f>SUM(F14,F18,F22)</f>
        <v>149940</v>
      </c>
      <c r="G24" s="67"/>
    </row>
    <row r="25" spans="1:7">
      <c r="A25" s="62"/>
      <c r="B25" s="62"/>
      <c r="C25" s="62"/>
      <c r="D25" s="62"/>
      <c r="E25" s="64"/>
      <c r="F25" s="64"/>
      <c r="G25" s="62"/>
    </row>
    <row r="26" spans="1:7" ht="15" customHeight="1">
      <c r="A26" s="122" t="s">
        <v>108</v>
      </c>
      <c r="B26" s="122"/>
      <c r="C26" s="122"/>
      <c r="D26" s="122"/>
      <c r="E26" s="122"/>
      <c r="F26" s="106">
        <f>$B$7*$F$24</f>
        <v>3109155.8400000003</v>
      </c>
      <c r="G26" s="68"/>
    </row>
    <row r="28" spans="1:7" ht="14.25" customHeight="1">
      <c r="A28" s="108" t="s">
        <v>208</v>
      </c>
      <c r="B28" s="108"/>
      <c r="C28" s="108"/>
      <c r="D28" s="108"/>
      <c r="E28" s="108"/>
      <c r="F28" s="108"/>
      <c r="G28" s="108"/>
    </row>
    <row r="29" spans="1:7">
      <c r="A29" s="108"/>
      <c r="B29" s="108"/>
      <c r="C29" s="108"/>
      <c r="D29" s="108"/>
      <c r="E29" s="108"/>
      <c r="F29" s="108"/>
      <c r="G29" s="108"/>
    </row>
    <row r="30" spans="1:7">
      <c r="A30" s="108"/>
      <c r="B30" s="108"/>
      <c r="C30" s="108"/>
      <c r="D30" s="108"/>
      <c r="E30" s="108"/>
      <c r="F30" s="108"/>
      <c r="G30" s="108"/>
    </row>
  </sheetData>
  <mergeCells count="19">
    <mergeCell ref="B6:D6"/>
    <mergeCell ref="F6:G6"/>
    <mergeCell ref="A1:G2"/>
    <mergeCell ref="B4:D4"/>
    <mergeCell ref="F4:G4"/>
    <mergeCell ref="B5:D5"/>
    <mergeCell ref="F5:G5"/>
    <mergeCell ref="A28:G30"/>
    <mergeCell ref="B7:D7"/>
    <mergeCell ref="F7:G7"/>
    <mergeCell ref="B8:G8"/>
    <mergeCell ref="A11:G11"/>
    <mergeCell ref="A14:E14"/>
    <mergeCell ref="A16:G16"/>
    <mergeCell ref="A18:E18"/>
    <mergeCell ref="A20:G20"/>
    <mergeCell ref="A22:E22"/>
    <mergeCell ref="A24:E24"/>
    <mergeCell ref="A26:E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58FE2-65A2-40AB-916F-0488D29A8BAB}">
  <dimension ref="A1:G34"/>
  <sheetViews>
    <sheetView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211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102" t="s">
        <v>63</v>
      </c>
      <c r="B4" s="111" t="s">
        <v>64</v>
      </c>
      <c r="C4" s="111"/>
      <c r="D4" s="111"/>
      <c r="E4" s="102" t="s">
        <v>65</v>
      </c>
      <c r="F4" s="111" t="s">
        <v>66</v>
      </c>
      <c r="G4" s="111"/>
    </row>
    <row r="5" spans="1:7" ht="16">
      <c r="A5" s="102" t="s">
        <v>0</v>
      </c>
      <c r="B5" s="111" t="s">
        <v>116</v>
      </c>
      <c r="C5" s="111"/>
      <c r="D5" s="111"/>
      <c r="E5" s="102" t="s">
        <v>2</v>
      </c>
      <c r="F5" s="111" t="s">
        <v>7</v>
      </c>
      <c r="G5" s="111"/>
    </row>
    <row r="6" spans="1:7" ht="16">
      <c r="A6" s="102" t="s">
        <v>68</v>
      </c>
      <c r="B6" s="111" t="s">
        <v>212</v>
      </c>
      <c r="C6" s="111"/>
      <c r="D6" s="111"/>
      <c r="E6" s="102" t="s">
        <v>28</v>
      </c>
      <c r="F6" s="111" t="s">
        <v>69</v>
      </c>
      <c r="G6" s="111"/>
    </row>
    <row r="7" spans="1:7" ht="16">
      <c r="A7" s="102" t="s">
        <v>3</v>
      </c>
      <c r="B7" s="109">
        <v>21.78</v>
      </c>
      <c r="C7" s="110"/>
      <c r="D7" s="110"/>
      <c r="E7" s="102" t="s">
        <v>70</v>
      </c>
      <c r="F7" s="111" t="s">
        <v>71</v>
      </c>
      <c r="G7" s="111"/>
    </row>
    <row r="8" spans="1:7" ht="16">
      <c r="A8" s="102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117</v>
      </c>
      <c r="B12" s="62" t="s">
        <v>118</v>
      </c>
      <c r="C12" s="70" t="s">
        <v>9</v>
      </c>
      <c r="D12" s="75">
        <v>5.2499999999999998E-2</v>
      </c>
      <c r="E12" s="76">
        <v>642000</v>
      </c>
      <c r="F12" s="76">
        <f>D12*E12</f>
        <v>33705</v>
      </c>
      <c r="G12" s="65">
        <f>IFERROR(F12/$F$28,0)</f>
        <v>0.54264002704747794</v>
      </c>
    </row>
    <row r="13" spans="1:7" ht="15">
      <c r="A13" s="116" t="s">
        <v>96</v>
      </c>
      <c r="B13" s="116"/>
      <c r="C13" s="116"/>
      <c r="D13" s="117"/>
      <c r="E13" s="118"/>
      <c r="F13" s="77">
        <f>SUM(F12:F12)</f>
        <v>33705</v>
      </c>
      <c r="G13" s="66"/>
    </row>
    <row r="14" spans="1:7" ht="15">
      <c r="A14" s="71"/>
      <c r="B14" s="71"/>
      <c r="C14" s="71"/>
      <c r="D14" s="72"/>
      <c r="E14" s="73"/>
      <c r="F14" s="73"/>
      <c r="G14" s="74"/>
    </row>
    <row r="15" spans="1:7" ht="15">
      <c r="A15" s="112" t="s">
        <v>80</v>
      </c>
      <c r="B15" s="112"/>
      <c r="C15" s="112"/>
      <c r="D15" s="113"/>
      <c r="E15" s="114"/>
      <c r="F15" s="114"/>
      <c r="G15" s="115"/>
    </row>
    <row r="16" spans="1:7" ht="15">
      <c r="A16" s="62" t="s">
        <v>110</v>
      </c>
      <c r="B16" s="62" t="s">
        <v>111</v>
      </c>
      <c r="C16" s="70" t="s">
        <v>83</v>
      </c>
      <c r="D16" s="75">
        <v>3.5000000000000003E-2</v>
      </c>
      <c r="E16" s="76">
        <v>165850</v>
      </c>
      <c r="F16" s="76">
        <f>D16*E16</f>
        <v>5804.7500000000009</v>
      </c>
      <c r="G16" s="65">
        <f>IFERROR(F16/$F$28,0)</f>
        <v>9.3454671324843447E-2</v>
      </c>
    </row>
    <row r="17" spans="1:7" ht="15">
      <c r="A17" s="62" t="s">
        <v>86</v>
      </c>
      <c r="B17" s="62" t="s">
        <v>87</v>
      </c>
      <c r="C17" s="70" t="s">
        <v>83</v>
      </c>
      <c r="D17" s="75">
        <v>0.05</v>
      </c>
      <c r="E17" s="76">
        <v>133750</v>
      </c>
      <c r="F17" s="76">
        <f>D17*E17</f>
        <v>6687.5</v>
      </c>
      <c r="G17" s="65">
        <f>IFERROR(F17/$F$28,0)</f>
        <v>0.10766667203322976</v>
      </c>
    </row>
    <row r="18" spans="1:7" ht="15">
      <c r="A18" s="116" t="s">
        <v>88</v>
      </c>
      <c r="B18" s="116"/>
      <c r="C18" s="116"/>
      <c r="D18" s="117"/>
      <c r="E18" s="118"/>
      <c r="F18" s="77">
        <f>SUM(F16:F17)</f>
        <v>12492.25</v>
      </c>
      <c r="G18" s="66"/>
    </row>
    <row r="19" spans="1:7" ht="15">
      <c r="A19" s="71"/>
      <c r="B19" s="71"/>
      <c r="C19" s="71"/>
      <c r="D19" s="72"/>
      <c r="E19" s="73"/>
      <c r="F19" s="73"/>
      <c r="G19" s="74"/>
    </row>
    <row r="20" spans="1:7" ht="15">
      <c r="A20" s="112" t="s">
        <v>97</v>
      </c>
      <c r="B20" s="112"/>
      <c r="C20" s="112"/>
      <c r="D20" s="113"/>
      <c r="E20" s="114"/>
      <c r="F20" s="114"/>
      <c r="G20" s="115"/>
    </row>
    <row r="21" spans="1:7" ht="15">
      <c r="A21" s="62" t="s">
        <v>119</v>
      </c>
      <c r="B21" s="62" t="s">
        <v>120</v>
      </c>
      <c r="C21" s="70" t="s">
        <v>38</v>
      </c>
      <c r="D21" s="75">
        <v>0.05</v>
      </c>
      <c r="E21" s="76">
        <v>249845</v>
      </c>
      <c r="F21" s="76">
        <f>D21*E21</f>
        <v>12492.25</v>
      </c>
      <c r="G21" s="65">
        <f>IFERROR(F21/$F$28,0)</f>
        <v>0.20112134335807319</v>
      </c>
    </row>
    <row r="22" spans="1:7" ht="15">
      <c r="A22" s="116" t="s">
        <v>102</v>
      </c>
      <c r="B22" s="116"/>
      <c r="C22" s="116"/>
      <c r="D22" s="117"/>
      <c r="E22" s="118"/>
      <c r="F22" s="77">
        <f>SUM(F21:F21)</f>
        <v>12492.25</v>
      </c>
      <c r="G22" s="66"/>
    </row>
    <row r="23" spans="1:7" ht="15">
      <c r="A23" s="71"/>
      <c r="B23" s="71"/>
      <c r="C23" s="71"/>
      <c r="D23" s="72"/>
      <c r="E23" s="73"/>
      <c r="F23" s="73"/>
      <c r="G23" s="74"/>
    </row>
    <row r="24" spans="1:7" ht="15">
      <c r="A24" s="112" t="s">
        <v>103</v>
      </c>
      <c r="B24" s="112"/>
      <c r="C24" s="112"/>
      <c r="D24" s="113"/>
      <c r="E24" s="114"/>
      <c r="F24" s="114"/>
      <c r="G24" s="115"/>
    </row>
    <row r="25" spans="1:7" ht="15">
      <c r="A25" s="62" t="s">
        <v>121</v>
      </c>
      <c r="B25" s="62" t="s">
        <v>122</v>
      </c>
      <c r="C25" s="70" t="s">
        <v>7</v>
      </c>
      <c r="D25" s="75">
        <v>1</v>
      </c>
      <c r="E25" s="76">
        <v>3423.5</v>
      </c>
      <c r="F25" s="76">
        <f>D25*E25</f>
        <v>3423.5</v>
      </c>
      <c r="G25" s="65">
        <f>IFERROR(F25/$F$28,0)</f>
        <v>5.5117286236375636E-2</v>
      </c>
    </row>
    <row r="26" spans="1:7" ht="15">
      <c r="A26" s="116" t="s">
        <v>106</v>
      </c>
      <c r="B26" s="116"/>
      <c r="C26" s="116"/>
      <c r="D26" s="117"/>
      <c r="E26" s="118"/>
      <c r="F26" s="77">
        <f>SUM(F25:F25)</f>
        <v>3423.5</v>
      </c>
      <c r="G26" s="66"/>
    </row>
    <row r="27" spans="1:7">
      <c r="A27" s="62"/>
      <c r="B27" s="62"/>
      <c r="C27" s="62"/>
      <c r="D27" s="63"/>
      <c r="E27" s="64"/>
      <c r="F27" s="64"/>
      <c r="G27" s="65"/>
    </row>
    <row r="28" spans="1:7" ht="15">
      <c r="A28" s="119" t="s">
        <v>107</v>
      </c>
      <c r="B28" s="119"/>
      <c r="C28" s="119"/>
      <c r="D28" s="120"/>
      <c r="E28" s="121"/>
      <c r="F28" s="78">
        <f>SUM(F13,F18,F22,F26)</f>
        <v>62113</v>
      </c>
      <c r="G28" s="67"/>
    </row>
    <row r="29" spans="1:7">
      <c r="A29" s="62"/>
      <c r="B29" s="62"/>
      <c r="C29" s="62"/>
      <c r="D29" s="62"/>
      <c r="E29" s="64"/>
      <c r="F29" s="64"/>
      <c r="G29" s="62"/>
    </row>
    <row r="30" spans="1:7" ht="15">
      <c r="A30" s="122" t="s">
        <v>108</v>
      </c>
      <c r="B30" s="122"/>
      <c r="C30" s="122"/>
      <c r="D30" s="122"/>
      <c r="E30" s="123"/>
      <c r="F30" s="79">
        <f>$B$7*$F$28</f>
        <v>1352821.1400000001</v>
      </c>
      <c r="G30" s="68"/>
    </row>
    <row r="32" spans="1:7" ht="14.25" customHeight="1">
      <c r="A32" s="108" t="s">
        <v>208</v>
      </c>
      <c r="B32" s="108"/>
      <c r="C32" s="108"/>
      <c r="D32" s="108"/>
      <c r="E32" s="108"/>
      <c r="F32" s="108"/>
      <c r="G32" s="108"/>
    </row>
    <row r="33" spans="1:7">
      <c r="A33" s="108"/>
      <c r="B33" s="108"/>
      <c r="C33" s="108"/>
      <c r="D33" s="108"/>
      <c r="E33" s="108"/>
      <c r="F33" s="108"/>
      <c r="G33" s="108"/>
    </row>
    <row r="34" spans="1:7">
      <c r="A34" s="108"/>
      <c r="B34" s="108"/>
      <c r="C34" s="108"/>
      <c r="D34" s="108"/>
      <c r="E34" s="108"/>
      <c r="F34" s="108"/>
      <c r="G34" s="108"/>
    </row>
  </sheetData>
  <mergeCells count="21">
    <mergeCell ref="A15:G15"/>
    <mergeCell ref="A1:G2"/>
    <mergeCell ref="B4:D4"/>
    <mergeCell ref="F4:G4"/>
    <mergeCell ref="B5:D5"/>
    <mergeCell ref="F5:G5"/>
    <mergeCell ref="B6:D6"/>
    <mergeCell ref="F6:G6"/>
    <mergeCell ref="B7:D7"/>
    <mergeCell ref="F7:G7"/>
    <mergeCell ref="B8:G8"/>
    <mergeCell ref="A11:G11"/>
    <mergeCell ref="A13:E13"/>
    <mergeCell ref="A30:E30"/>
    <mergeCell ref="A32:G34"/>
    <mergeCell ref="A18:E18"/>
    <mergeCell ref="A20:G20"/>
    <mergeCell ref="A22:E22"/>
    <mergeCell ref="A24:G24"/>
    <mergeCell ref="A26:E26"/>
    <mergeCell ref="A28:E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CA0FE-847E-49D8-AF71-8956DF804267}">
  <dimension ref="A1:G35"/>
  <sheetViews>
    <sheetView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214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7" ht="16">
      <c r="A5" s="61" t="s">
        <v>0</v>
      </c>
      <c r="B5" s="111" t="s">
        <v>123</v>
      </c>
      <c r="C5" s="111"/>
      <c r="D5" s="111"/>
      <c r="E5" s="61" t="s">
        <v>2</v>
      </c>
      <c r="F5" s="111" t="s">
        <v>9</v>
      </c>
      <c r="G5" s="111"/>
    </row>
    <row r="6" spans="1:7" ht="16">
      <c r="A6" s="61" t="s">
        <v>68</v>
      </c>
      <c r="B6" s="111" t="s">
        <v>215</v>
      </c>
      <c r="C6" s="111"/>
      <c r="D6" s="111"/>
      <c r="E6" s="61" t="s">
        <v>28</v>
      </c>
      <c r="F6" s="111" t="s">
        <v>69</v>
      </c>
      <c r="G6" s="111"/>
    </row>
    <row r="7" spans="1:7" ht="16">
      <c r="A7" s="61" t="s">
        <v>3</v>
      </c>
      <c r="B7" s="109">
        <v>10.728</v>
      </c>
      <c r="C7" s="110"/>
      <c r="D7" s="110"/>
      <c r="E7" s="61" t="s">
        <v>70</v>
      </c>
      <c r="F7" s="111" t="s">
        <v>71</v>
      </c>
      <c r="G7" s="111"/>
    </row>
    <row r="8" spans="1:7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124</v>
      </c>
      <c r="B12" s="62" t="s">
        <v>125</v>
      </c>
      <c r="C12" s="70" t="s">
        <v>9</v>
      </c>
      <c r="D12" s="75">
        <v>1.03</v>
      </c>
      <c r="E12" s="76">
        <v>695500</v>
      </c>
      <c r="F12" s="76">
        <f>D12*E12</f>
        <v>716365</v>
      </c>
      <c r="G12" s="65">
        <f>IFERROR(F12/$F$29,0)</f>
        <v>0.68314697818571934</v>
      </c>
    </row>
    <row r="13" spans="1:7" ht="15">
      <c r="A13" s="62" t="s">
        <v>126</v>
      </c>
      <c r="B13" s="62" t="s">
        <v>127</v>
      </c>
      <c r="C13" s="70" t="s">
        <v>7</v>
      </c>
      <c r="D13" s="75">
        <v>2</v>
      </c>
      <c r="E13" s="76">
        <v>69550</v>
      </c>
      <c r="F13" s="76">
        <f>D13*E13</f>
        <v>139100</v>
      </c>
      <c r="G13" s="65">
        <f>IFERROR(F13/$F$29,0)</f>
        <v>0.13264989867683871</v>
      </c>
    </row>
    <row r="14" spans="1:7" ht="15">
      <c r="A14" s="116" t="s">
        <v>96</v>
      </c>
      <c r="B14" s="116"/>
      <c r="C14" s="116"/>
      <c r="D14" s="117"/>
      <c r="E14" s="118"/>
      <c r="F14" s="77">
        <f>SUM(F12:F13)</f>
        <v>855465</v>
      </c>
      <c r="G14" s="66"/>
    </row>
    <row r="15" spans="1:7" ht="15">
      <c r="A15" s="71"/>
      <c r="B15" s="71"/>
      <c r="C15" s="71"/>
      <c r="D15" s="72"/>
      <c r="E15" s="73"/>
      <c r="F15" s="73"/>
      <c r="G15" s="74"/>
    </row>
    <row r="16" spans="1:7" ht="15">
      <c r="A16" s="112" t="s">
        <v>80</v>
      </c>
      <c r="B16" s="112"/>
      <c r="C16" s="112"/>
      <c r="D16" s="113"/>
      <c r="E16" s="114"/>
      <c r="F16" s="114"/>
      <c r="G16" s="115"/>
    </row>
    <row r="17" spans="1:7" ht="15">
      <c r="A17" s="62" t="s">
        <v>110</v>
      </c>
      <c r="B17" s="62" t="s">
        <v>111</v>
      </c>
      <c r="C17" s="70" t="s">
        <v>83</v>
      </c>
      <c r="D17" s="75">
        <v>0.45</v>
      </c>
      <c r="E17" s="76">
        <v>165850</v>
      </c>
      <c r="F17" s="76">
        <f>D17*E17</f>
        <v>74632.5</v>
      </c>
      <c r="G17" s="65">
        <f>IFERROR(F17/$F$29,0)</f>
        <v>7.1171772559303847E-2</v>
      </c>
    </row>
    <row r="18" spans="1:7" ht="15">
      <c r="A18" s="62" t="s">
        <v>86</v>
      </c>
      <c r="B18" s="62" t="s">
        <v>87</v>
      </c>
      <c r="C18" s="70" t="s">
        <v>83</v>
      </c>
      <c r="D18" s="75">
        <v>0.65</v>
      </c>
      <c r="E18" s="76">
        <v>133750</v>
      </c>
      <c r="F18" s="76">
        <f>D18*E18</f>
        <v>86937.5</v>
      </c>
      <c r="G18" s="65">
        <f>IFERROR(F18/$F$29,0)</f>
        <v>8.2906186673024199E-2</v>
      </c>
    </row>
    <row r="19" spans="1:7" ht="15">
      <c r="A19" s="116" t="s">
        <v>88</v>
      </c>
      <c r="B19" s="116"/>
      <c r="C19" s="116"/>
      <c r="D19" s="117"/>
      <c r="E19" s="118"/>
      <c r="F19" s="77">
        <f>SUM(F17:F18)</f>
        <v>161570</v>
      </c>
      <c r="G19" s="66"/>
    </row>
    <row r="20" spans="1:7" ht="15">
      <c r="A20" s="71"/>
      <c r="B20" s="71"/>
      <c r="C20" s="71"/>
      <c r="D20" s="72"/>
      <c r="E20" s="73"/>
      <c r="F20" s="73"/>
      <c r="G20" s="74"/>
    </row>
    <row r="21" spans="1:7" ht="15">
      <c r="A21" s="112" t="s">
        <v>97</v>
      </c>
      <c r="B21" s="112"/>
      <c r="C21" s="112"/>
      <c r="D21" s="113"/>
      <c r="E21" s="114"/>
      <c r="F21" s="114"/>
      <c r="G21" s="115"/>
    </row>
    <row r="22" spans="1:7" ht="15">
      <c r="A22" s="62" t="s">
        <v>128</v>
      </c>
      <c r="B22" s="62" t="s">
        <v>129</v>
      </c>
      <c r="C22" s="70" t="s">
        <v>9</v>
      </c>
      <c r="D22" s="75">
        <v>1</v>
      </c>
      <c r="E22" s="76">
        <v>21425</v>
      </c>
      <c r="F22" s="76">
        <f>D22*E22</f>
        <v>21425</v>
      </c>
      <c r="G22" s="65">
        <f>IFERROR(F22/$F$29,0)</f>
        <v>2.0431517463344855E-2</v>
      </c>
    </row>
    <row r="23" spans="1:7" ht="15">
      <c r="A23" s="116" t="s">
        <v>102</v>
      </c>
      <c r="B23" s="116"/>
      <c r="C23" s="116"/>
      <c r="D23" s="117"/>
      <c r="E23" s="118"/>
      <c r="F23" s="77">
        <f>SUM(F22:F22)</f>
        <v>21425</v>
      </c>
      <c r="G23" s="66"/>
    </row>
    <row r="24" spans="1:7" ht="15">
      <c r="A24" s="71"/>
      <c r="B24" s="71"/>
      <c r="C24" s="71"/>
      <c r="D24" s="72"/>
      <c r="E24" s="73"/>
      <c r="F24" s="73"/>
      <c r="G24" s="74"/>
    </row>
    <row r="25" spans="1:7" ht="15">
      <c r="A25" s="112" t="s">
        <v>103</v>
      </c>
      <c r="B25" s="112"/>
      <c r="C25" s="112"/>
      <c r="D25" s="113"/>
      <c r="E25" s="114"/>
      <c r="F25" s="114"/>
      <c r="G25" s="115"/>
    </row>
    <row r="26" spans="1:7" ht="15">
      <c r="A26" s="62" t="s">
        <v>130</v>
      </c>
      <c r="B26" s="62" t="s">
        <v>131</v>
      </c>
      <c r="C26" s="70" t="s">
        <v>9</v>
      </c>
      <c r="D26" s="75">
        <v>1</v>
      </c>
      <c r="E26" s="76">
        <v>10165</v>
      </c>
      <c r="F26" s="76">
        <f>D26*E26</f>
        <v>10165</v>
      </c>
      <c r="G26" s="65">
        <f>IFERROR(F26/$F$29,0)</f>
        <v>9.6936464417689827E-3</v>
      </c>
    </row>
    <row r="27" spans="1:7" ht="15">
      <c r="A27" s="116" t="s">
        <v>106</v>
      </c>
      <c r="B27" s="116"/>
      <c r="C27" s="116"/>
      <c r="D27" s="117"/>
      <c r="E27" s="118"/>
      <c r="F27" s="77">
        <f>SUM(F26:F26)</f>
        <v>10165</v>
      </c>
      <c r="G27" s="66"/>
    </row>
    <row r="28" spans="1:7">
      <c r="A28" s="62"/>
      <c r="B28" s="62"/>
      <c r="C28" s="62"/>
      <c r="D28" s="63"/>
      <c r="E28" s="64"/>
      <c r="F28" s="64"/>
      <c r="G28" s="65"/>
    </row>
    <row r="29" spans="1:7" ht="15">
      <c r="A29" s="119" t="s">
        <v>107</v>
      </c>
      <c r="B29" s="119"/>
      <c r="C29" s="119"/>
      <c r="D29" s="120"/>
      <c r="E29" s="121"/>
      <c r="F29" s="78">
        <f>SUM(F14,F19,F23,F27)</f>
        <v>1048625</v>
      </c>
      <c r="G29" s="67"/>
    </row>
    <row r="30" spans="1:7">
      <c r="A30" s="62"/>
      <c r="B30" s="62"/>
      <c r="C30" s="62"/>
      <c r="D30" s="62"/>
      <c r="E30" s="64"/>
      <c r="F30" s="64"/>
      <c r="G30" s="62"/>
    </row>
    <row r="31" spans="1:7" ht="15">
      <c r="A31" s="122" t="s">
        <v>108</v>
      </c>
      <c r="B31" s="122"/>
      <c r="C31" s="122"/>
      <c r="D31" s="122"/>
      <c r="E31" s="123"/>
      <c r="F31" s="79">
        <f>$B$7*$F$29</f>
        <v>11249649</v>
      </c>
      <c r="G31" s="68"/>
    </row>
    <row r="33" spans="1:7" ht="14.25" customHeight="1">
      <c r="A33" s="108" t="s">
        <v>208</v>
      </c>
      <c r="B33" s="108"/>
      <c r="C33" s="108"/>
      <c r="D33" s="108"/>
      <c r="E33" s="108"/>
      <c r="F33" s="108"/>
      <c r="G33" s="108"/>
    </row>
    <row r="34" spans="1:7">
      <c r="A34" s="108"/>
      <c r="B34" s="108"/>
      <c r="C34" s="108"/>
      <c r="D34" s="108"/>
      <c r="E34" s="108"/>
      <c r="F34" s="108"/>
      <c r="G34" s="108"/>
    </row>
    <row r="35" spans="1:7">
      <c r="A35" s="108"/>
      <c r="B35" s="108"/>
      <c r="C35" s="108"/>
      <c r="D35" s="108"/>
      <c r="E35" s="108"/>
      <c r="F35" s="108"/>
      <c r="G35" s="108"/>
    </row>
  </sheetData>
  <mergeCells count="21">
    <mergeCell ref="A16:G16"/>
    <mergeCell ref="A1:G2"/>
    <mergeCell ref="B4:D4"/>
    <mergeCell ref="F4:G4"/>
    <mergeCell ref="B5:D5"/>
    <mergeCell ref="F5:G5"/>
    <mergeCell ref="B6:D6"/>
    <mergeCell ref="F6:G6"/>
    <mergeCell ref="B7:D7"/>
    <mergeCell ref="F7:G7"/>
    <mergeCell ref="B8:G8"/>
    <mergeCell ref="A11:G11"/>
    <mergeCell ref="A14:E14"/>
    <mergeCell ref="A31:E31"/>
    <mergeCell ref="A33:G35"/>
    <mergeCell ref="A19:E19"/>
    <mergeCell ref="A21:G21"/>
    <mergeCell ref="A23:E23"/>
    <mergeCell ref="A25:G25"/>
    <mergeCell ref="A27:E27"/>
    <mergeCell ref="A29:E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24E88-554F-4ACD-89E1-A1EB8AF7BACB}">
  <dimension ref="A1:G35"/>
  <sheetViews>
    <sheetView topLeftCell="A10" workbookViewId="0">
      <selection activeCell="H21" sqref="H21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216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7" ht="16">
      <c r="A5" s="61" t="s">
        <v>0</v>
      </c>
      <c r="B5" s="111" t="s">
        <v>132</v>
      </c>
      <c r="C5" s="111"/>
      <c r="D5" s="111"/>
      <c r="E5" s="61" t="s">
        <v>2</v>
      </c>
      <c r="F5" s="111" t="s">
        <v>46</v>
      </c>
      <c r="G5" s="111"/>
    </row>
    <row r="6" spans="1:7" ht="16">
      <c r="A6" s="61" t="s">
        <v>68</v>
      </c>
      <c r="B6" s="111" t="s">
        <v>217</v>
      </c>
      <c r="C6" s="111"/>
      <c r="D6" s="111"/>
      <c r="E6" s="61" t="s">
        <v>28</v>
      </c>
      <c r="F6" s="111" t="s">
        <v>69</v>
      </c>
      <c r="G6" s="111"/>
    </row>
    <row r="7" spans="1:7" ht="16">
      <c r="A7" s="61" t="s">
        <v>3</v>
      </c>
      <c r="B7" s="109">
        <v>1180</v>
      </c>
      <c r="C7" s="110"/>
      <c r="D7" s="110"/>
      <c r="E7" s="61" t="s">
        <v>70</v>
      </c>
      <c r="F7" s="111" t="s">
        <v>71</v>
      </c>
      <c r="G7" s="111"/>
    </row>
    <row r="8" spans="1:7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133</v>
      </c>
      <c r="B12" s="62" t="s">
        <v>134</v>
      </c>
      <c r="C12" s="70" t="s">
        <v>46</v>
      </c>
      <c r="D12" s="75">
        <v>1.05</v>
      </c>
      <c r="E12" s="76">
        <v>5564</v>
      </c>
      <c r="F12" s="76">
        <f>D12*E12</f>
        <v>5842.2</v>
      </c>
      <c r="G12" s="65">
        <f>IFERROR(F12/$F$29,0)</f>
        <v>0.64249422632794451</v>
      </c>
    </row>
    <row r="13" spans="1:7" ht="15">
      <c r="A13" s="62" t="s">
        <v>135</v>
      </c>
      <c r="B13" s="62" t="s">
        <v>136</v>
      </c>
      <c r="C13" s="70" t="s">
        <v>46</v>
      </c>
      <c r="D13" s="75">
        <v>0.02</v>
      </c>
      <c r="E13" s="76">
        <v>9630</v>
      </c>
      <c r="F13" s="76">
        <f>D13*E13</f>
        <v>192.6</v>
      </c>
      <c r="G13" s="65">
        <f>IFERROR(F13/$F$29,0)</f>
        <v>2.1181128340481688E-2</v>
      </c>
    </row>
    <row r="14" spans="1:7" ht="15">
      <c r="A14" s="116" t="s">
        <v>96</v>
      </c>
      <c r="B14" s="116"/>
      <c r="C14" s="116"/>
      <c r="D14" s="117"/>
      <c r="E14" s="118"/>
      <c r="F14" s="77">
        <f>SUM(F12:F13)</f>
        <v>6034.8</v>
      </c>
      <c r="G14" s="66"/>
    </row>
    <row r="15" spans="1:7" ht="15">
      <c r="A15" s="71"/>
      <c r="B15" s="71"/>
      <c r="C15" s="71"/>
      <c r="D15" s="72"/>
      <c r="E15" s="73"/>
      <c r="F15" s="73"/>
      <c r="G15" s="74"/>
    </row>
    <row r="16" spans="1:7" ht="15">
      <c r="A16" s="112" t="s">
        <v>80</v>
      </c>
      <c r="B16" s="112"/>
      <c r="C16" s="112"/>
      <c r="D16" s="113"/>
      <c r="E16" s="114"/>
      <c r="F16" s="114"/>
      <c r="G16" s="115"/>
    </row>
    <row r="17" spans="1:7" ht="15">
      <c r="A17" s="62" t="s">
        <v>137</v>
      </c>
      <c r="B17" s="62" t="s">
        <v>138</v>
      </c>
      <c r="C17" s="70" t="s">
        <v>83</v>
      </c>
      <c r="D17" s="75">
        <v>7.1000000000000004E-3</v>
      </c>
      <c r="E17" s="76">
        <v>203300</v>
      </c>
      <c r="F17" s="76">
        <f>D17*E17</f>
        <v>1443.43</v>
      </c>
      <c r="G17" s="65">
        <f>IFERROR(F17/$F$29,0)</f>
        <v>0.15874078961838778</v>
      </c>
    </row>
    <row r="18" spans="1:7" ht="15">
      <c r="A18" s="62" t="s">
        <v>86</v>
      </c>
      <c r="B18" s="62" t="s">
        <v>87</v>
      </c>
      <c r="C18" s="70" t="s">
        <v>83</v>
      </c>
      <c r="D18" s="75">
        <v>6.0000000000000001E-3</v>
      </c>
      <c r="E18" s="76">
        <v>133750</v>
      </c>
      <c r="F18" s="76">
        <f>D18*E18</f>
        <v>802.5</v>
      </c>
      <c r="G18" s="65">
        <f>IFERROR(F18/$F$29,0)</f>
        <v>8.8254701418673712E-2</v>
      </c>
    </row>
    <row r="19" spans="1:7" ht="15">
      <c r="A19" s="116" t="s">
        <v>88</v>
      </c>
      <c r="B19" s="116"/>
      <c r="C19" s="116"/>
      <c r="D19" s="117"/>
      <c r="E19" s="118"/>
      <c r="F19" s="77">
        <f>SUM(F17:F18)</f>
        <v>2245.9300000000003</v>
      </c>
      <c r="G19" s="66"/>
    </row>
    <row r="20" spans="1:7" ht="15">
      <c r="A20" s="71"/>
      <c r="B20" s="71"/>
      <c r="C20" s="71"/>
      <c r="D20" s="72"/>
      <c r="E20" s="73"/>
      <c r="F20" s="73"/>
      <c r="G20" s="74"/>
    </row>
    <row r="21" spans="1:7" ht="15">
      <c r="A21" s="112" t="s">
        <v>97</v>
      </c>
      <c r="B21" s="112"/>
      <c r="C21" s="112"/>
      <c r="D21" s="113"/>
      <c r="E21" s="114"/>
      <c r="F21" s="114"/>
      <c r="G21" s="115"/>
    </row>
    <row r="22" spans="1:7" ht="15">
      <c r="A22" s="62" t="s">
        <v>139</v>
      </c>
      <c r="B22" s="62" t="s">
        <v>140</v>
      </c>
      <c r="C22" s="70" t="s">
        <v>46</v>
      </c>
      <c r="D22" s="75">
        <v>1</v>
      </c>
      <c r="E22" s="76">
        <v>112.27</v>
      </c>
      <c r="F22" s="76">
        <f>D22*E22</f>
        <v>112.27</v>
      </c>
      <c r="G22" s="65">
        <f>IFERROR(F22/$F$29,0)</f>
        <v>1.2346860222148905E-2</v>
      </c>
    </row>
    <row r="23" spans="1:7" ht="15">
      <c r="A23" s="116" t="s">
        <v>102</v>
      </c>
      <c r="B23" s="116"/>
      <c r="C23" s="116"/>
      <c r="D23" s="117"/>
      <c r="E23" s="118"/>
      <c r="F23" s="77">
        <f>SUM(F22:F22)</f>
        <v>112.27</v>
      </c>
      <c r="G23" s="66"/>
    </row>
    <row r="24" spans="1:7" ht="15">
      <c r="A24" s="71"/>
      <c r="B24" s="71"/>
      <c r="C24" s="71"/>
      <c r="D24" s="72"/>
      <c r="E24" s="73"/>
      <c r="F24" s="73"/>
      <c r="G24" s="74"/>
    </row>
    <row r="25" spans="1:7" ht="15">
      <c r="A25" s="112" t="s">
        <v>103</v>
      </c>
      <c r="B25" s="112"/>
      <c r="C25" s="112"/>
      <c r="D25" s="113"/>
      <c r="E25" s="114"/>
      <c r="F25" s="114"/>
      <c r="G25" s="115"/>
    </row>
    <row r="26" spans="1:7" ht="15">
      <c r="A26" s="62" t="s">
        <v>141</v>
      </c>
      <c r="B26" s="62" t="s">
        <v>142</v>
      </c>
      <c r="C26" s="70" t="s">
        <v>46</v>
      </c>
      <c r="D26" s="75">
        <v>1</v>
      </c>
      <c r="E26" s="76">
        <v>700</v>
      </c>
      <c r="F26" s="76">
        <f>D26*E26</f>
        <v>700</v>
      </c>
      <c r="G26" s="65">
        <f>IFERROR(F26/$F$29,0)</f>
        <v>7.6982294072363358E-2</v>
      </c>
    </row>
    <row r="27" spans="1:7" ht="15">
      <c r="A27" s="116" t="s">
        <v>106</v>
      </c>
      <c r="B27" s="116"/>
      <c r="C27" s="116"/>
      <c r="D27" s="117"/>
      <c r="E27" s="118"/>
      <c r="F27" s="77">
        <f>SUM(F26:F26)</f>
        <v>700</v>
      </c>
      <c r="G27" s="66"/>
    </row>
    <row r="28" spans="1:7">
      <c r="A28" s="62"/>
      <c r="B28" s="62"/>
      <c r="C28" s="62"/>
      <c r="D28" s="63"/>
      <c r="E28" s="64"/>
      <c r="F28" s="64"/>
      <c r="G28" s="65"/>
    </row>
    <row r="29" spans="1:7" ht="15">
      <c r="A29" s="119" t="s">
        <v>107</v>
      </c>
      <c r="B29" s="119"/>
      <c r="C29" s="119"/>
      <c r="D29" s="120"/>
      <c r="E29" s="121"/>
      <c r="F29" s="78">
        <f>SUM(F14,F19,F23,F27)</f>
        <v>9093</v>
      </c>
      <c r="G29" s="67"/>
    </row>
    <row r="30" spans="1:7">
      <c r="A30" s="62"/>
      <c r="B30" s="62"/>
      <c r="C30" s="62"/>
      <c r="D30" s="62"/>
      <c r="E30" s="64"/>
      <c r="F30" s="64"/>
      <c r="G30" s="62"/>
    </row>
    <row r="31" spans="1:7" ht="15">
      <c r="A31" s="122" t="s">
        <v>108</v>
      </c>
      <c r="B31" s="122"/>
      <c r="C31" s="122"/>
      <c r="D31" s="122"/>
      <c r="E31" s="123"/>
      <c r="F31" s="79">
        <f>$B$7*$F$29</f>
        <v>10729740</v>
      </c>
      <c r="G31" s="68"/>
    </row>
    <row r="33" spans="1:7" ht="14.25" customHeight="1">
      <c r="A33" s="108" t="s">
        <v>208</v>
      </c>
      <c r="B33" s="108"/>
      <c r="C33" s="108"/>
      <c r="D33" s="108"/>
      <c r="E33" s="108"/>
      <c r="F33" s="108"/>
      <c r="G33" s="108"/>
    </row>
    <row r="34" spans="1:7">
      <c r="A34" s="108"/>
      <c r="B34" s="108"/>
      <c r="C34" s="108"/>
      <c r="D34" s="108"/>
      <c r="E34" s="108"/>
      <c r="F34" s="108"/>
      <c r="G34" s="108"/>
    </row>
    <row r="35" spans="1:7">
      <c r="A35" s="108"/>
      <c r="B35" s="108"/>
      <c r="C35" s="108"/>
      <c r="D35" s="108"/>
      <c r="E35" s="108"/>
      <c r="F35" s="108"/>
      <c r="G35" s="108"/>
    </row>
  </sheetData>
  <mergeCells count="21">
    <mergeCell ref="A16:G16"/>
    <mergeCell ref="A1:G2"/>
    <mergeCell ref="B4:D4"/>
    <mergeCell ref="F4:G4"/>
    <mergeCell ref="B5:D5"/>
    <mergeCell ref="F5:G5"/>
    <mergeCell ref="B6:D6"/>
    <mergeCell ref="F6:G6"/>
    <mergeCell ref="B7:D7"/>
    <mergeCell ref="F7:G7"/>
    <mergeCell ref="B8:G8"/>
    <mergeCell ref="A11:G11"/>
    <mergeCell ref="A14:E14"/>
    <mergeCell ref="A31:E31"/>
    <mergeCell ref="A33:G35"/>
    <mergeCell ref="A19:E19"/>
    <mergeCell ref="A21:G21"/>
    <mergeCell ref="A23:E23"/>
    <mergeCell ref="A25:G25"/>
    <mergeCell ref="A27:E27"/>
    <mergeCell ref="A29:E2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739C3-0DF8-4762-A47F-D53D34D8CBE8}">
  <dimension ref="A1:G38"/>
  <sheetViews>
    <sheetView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218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7" ht="16">
      <c r="A5" s="61" t="s">
        <v>0</v>
      </c>
      <c r="B5" s="111" t="s">
        <v>143</v>
      </c>
      <c r="C5" s="111"/>
      <c r="D5" s="111"/>
      <c r="E5" s="61" t="s">
        <v>2</v>
      </c>
      <c r="F5" s="111" t="s">
        <v>46</v>
      </c>
      <c r="G5" s="111"/>
    </row>
    <row r="6" spans="1:7" ht="16">
      <c r="A6" s="61" t="s">
        <v>68</v>
      </c>
      <c r="B6" s="111" t="s">
        <v>219</v>
      </c>
      <c r="C6" s="111"/>
      <c r="D6" s="111"/>
      <c r="E6" s="61" t="s">
        <v>28</v>
      </c>
      <c r="F6" s="111" t="s">
        <v>69</v>
      </c>
      <c r="G6" s="111"/>
    </row>
    <row r="7" spans="1:7" ht="16">
      <c r="A7" s="61" t="s">
        <v>3</v>
      </c>
      <c r="B7" s="173">
        <v>5200</v>
      </c>
      <c r="C7" s="173"/>
      <c r="D7" s="173"/>
      <c r="E7" s="61" t="s">
        <v>70</v>
      </c>
      <c r="F7" s="111" t="s">
        <v>71</v>
      </c>
      <c r="G7" s="111"/>
    </row>
    <row r="8" spans="1:7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144</v>
      </c>
      <c r="B12" s="62" t="s">
        <v>145</v>
      </c>
      <c r="C12" s="70" t="s">
        <v>46</v>
      </c>
      <c r="D12" s="75">
        <v>1.08</v>
      </c>
      <c r="E12" s="76">
        <v>5350</v>
      </c>
      <c r="F12" s="76">
        <f>D12*E12</f>
        <v>5778</v>
      </c>
      <c r="G12" s="65">
        <f>IFERROR(F12/$F$32,0)</f>
        <v>0.51428571428571423</v>
      </c>
    </row>
    <row r="13" spans="1:7" ht="15">
      <c r="A13" s="62" t="s">
        <v>146</v>
      </c>
      <c r="B13" s="62" t="s">
        <v>147</v>
      </c>
      <c r="C13" s="70" t="s">
        <v>46</v>
      </c>
      <c r="D13" s="75">
        <v>1</v>
      </c>
      <c r="E13" s="76">
        <v>749</v>
      </c>
      <c r="F13" s="76">
        <f>D13*E13</f>
        <v>749</v>
      </c>
      <c r="G13" s="65">
        <f>IFERROR(F13/$F$32,0)</f>
        <v>6.6666666666666666E-2</v>
      </c>
    </row>
    <row r="14" spans="1:7" ht="15">
      <c r="A14" s="62" t="s">
        <v>148</v>
      </c>
      <c r="B14" s="62" t="s">
        <v>149</v>
      </c>
      <c r="C14" s="70" t="s">
        <v>46</v>
      </c>
      <c r="D14" s="75">
        <v>1</v>
      </c>
      <c r="E14" s="76">
        <v>481.5</v>
      </c>
      <c r="F14" s="76">
        <f>D14*E14</f>
        <v>481.5</v>
      </c>
      <c r="G14" s="65">
        <f>IFERROR(F14/$F$32,0)</f>
        <v>4.2857142857142858E-2</v>
      </c>
    </row>
    <row r="15" spans="1:7" ht="15">
      <c r="A15" s="62" t="s">
        <v>150</v>
      </c>
      <c r="B15" s="62" t="s">
        <v>151</v>
      </c>
      <c r="C15" s="70" t="s">
        <v>46</v>
      </c>
      <c r="D15" s="75">
        <v>1</v>
      </c>
      <c r="E15" s="76">
        <v>535</v>
      </c>
      <c r="F15" s="76">
        <f>D15*E15</f>
        <v>535</v>
      </c>
      <c r="G15" s="65">
        <f>IFERROR(F15/$F$32,0)</f>
        <v>4.7619047619047616E-2</v>
      </c>
    </row>
    <row r="16" spans="1:7" ht="15">
      <c r="A16" s="116" t="s">
        <v>96</v>
      </c>
      <c r="B16" s="116"/>
      <c r="C16" s="116"/>
      <c r="D16" s="117"/>
      <c r="E16" s="118"/>
      <c r="F16" s="77">
        <f>SUM(F12:F15)</f>
        <v>7543.5</v>
      </c>
      <c r="G16" s="66"/>
    </row>
    <row r="17" spans="1:7" ht="15">
      <c r="A17" s="71"/>
      <c r="B17" s="71"/>
      <c r="C17" s="71"/>
      <c r="D17" s="72"/>
      <c r="E17" s="73"/>
      <c r="F17" s="73"/>
      <c r="G17" s="74"/>
    </row>
    <row r="18" spans="1:7" ht="15">
      <c r="A18" s="112" t="s">
        <v>80</v>
      </c>
      <c r="B18" s="112"/>
      <c r="C18" s="112"/>
      <c r="D18" s="113"/>
      <c r="E18" s="114"/>
      <c r="F18" s="114"/>
      <c r="G18" s="115"/>
    </row>
    <row r="19" spans="1:7" ht="15">
      <c r="A19" s="62" t="s">
        <v>152</v>
      </c>
      <c r="B19" s="62" t="s">
        <v>153</v>
      </c>
      <c r="C19" s="70" t="s">
        <v>83</v>
      </c>
      <c r="D19" s="75">
        <v>0.01</v>
      </c>
      <c r="E19" s="76">
        <v>203300</v>
      </c>
      <c r="F19" s="76">
        <f>D19*E19</f>
        <v>2033</v>
      </c>
      <c r="G19" s="65">
        <f>IFERROR(F19/$F$32,0)</f>
        <v>0.18095238095238095</v>
      </c>
    </row>
    <row r="20" spans="1:7" ht="15">
      <c r="A20" s="62" t="s">
        <v>86</v>
      </c>
      <c r="B20" s="62" t="s">
        <v>154</v>
      </c>
      <c r="C20" s="70" t="s">
        <v>83</v>
      </c>
      <c r="D20" s="75">
        <v>6.0000000000000001E-3</v>
      </c>
      <c r="E20" s="76">
        <v>133750</v>
      </c>
      <c r="F20" s="76">
        <f>D20*E20</f>
        <v>802.5</v>
      </c>
      <c r="G20" s="65">
        <f>IFERROR(F20/$F$32,0)</f>
        <v>7.1428571428571425E-2</v>
      </c>
    </row>
    <row r="21" spans="1:7" ht="15">
      <c r="A21" s="116" t="s">
        <v>88</v>
      </c>
      <c r="B21" s="116"/>
      <c r="C21" s="116"/>
      <c r="D21" s="117"/>
      <c r="E21" s="118"/>
      <c r="F21" s="77">
        <f>SUM(F19:F20)</f>
        <v>2835.5</v>
      </c>
      <c r="G21" s="66"/>
    </row>
    <row r="22" spans="1:7" ht="15">
      <c r="A22" s="71"/>
      <c r="B22" s="71"/>
      <c r="C22" s="71"/>
      <c r="D22" s="72"/>
      <c r="E22" s="73"/>
      <c r="F22" s="73"/>
      <c r="G22" s="74"/>
    </row>
    <row r="23" spans="1:7" ht="15">
      <c r="A23" s="112" t="s">
        <v>97</v>
      </c>
      <c r="B23" s="112"/>
      <c r="C23" s="112"/>
      <c r="D23" s="113"/>
      <c r="E23" s="114"/>
      <c r="F23" s="114"/>
      <c r="G23" s="115"/>
    </row>
    <row r="24" spans="1:7" ht="15">
      <c r="A24" s="62" t="s">
        <v>155</v>
      </c>
      <c r="B24" s="62" t="s">
        <v>156</v>
      </c>
      <c r="C24" s="70" t="s">
        <v>46</v>
      </c>
      <c r="D24" s="75">
        <v>1</v>
      </c>
      <c r="E24" s="76">
        <v>695.5</v>
      </c>
      <c r="F24" s="76">
        <f>D24*E24</f>
        <v>695.5</v>
      </c>
      <c r="G24" s="65">
        <f>IFERROR(F24/$F$32,0)</f>
        <v>6.1904761904761907E-2</v>
      </c>
    </row>
    <row r="25" spans="1:7" ht="15">
      <c r="A25" s="62" t="s">
        <v>157</v>
      </c>
      <c r="B25" s="62" t="s">
        <v>158</v>
      </c>
      <c r="C25" s="70" t="s">
        <v>46</v>
      </c>
      <c r="D25" s="75">
        <v>1</v>
      </c>
      <c r="E25" s="76">
        <v>18.73</v>
      </c>
      <c r="F25" s="76">
        <f>D25*E25</f>
        <v>18.73</v>
      </c>
      <c r="G25" s="65">
        <f>IFERROR(F25/$F$32,0)</f>
        <v>1.6671117044948821E-3</v>
      </c>
    </row>
    <row r="26" spans="1:7" ht="15">
      <c r="A26" s="116" t="s">
        <v>102</v>
      </c>
      <c r="B26" s="116"/>
      <c r="C26" s="116"/>
      <c r="D26" s="117"/>
      <c r="E26" s="118"/>
      <c r="F26" s="77">
        <f>SUM(F24:F25)</f>
        <v>714.23</v>
      </c>
      <c r="G26" s="66"/>
    </row>
    <row r="27" spans="1:7" ht="15">
      <c r="A27" s="71"/>
      <c r="B27" s="71"/>
      <c r="C27" s="71"/>
      <c r="D27" s="72"/>
      <c r="E27" s="73"/>
      <c r="F27" s="73"/>
      <c r="G27" s="74"/>
    </row>
    <row r="28" spans="1:7" ht="15">
      <c r="A28" s="112" t="s">
        <v>103</v>
      </c>
      <c r="B28" s="112"/>
      <c r="C28" s="112"/>
      <c r="D28" s="113"/>
      <c r="E28" s="114"/>
      <c r="F28" s="114"/>
      <c r="G28" s="115"/>
    </row>
    <row r="29" spans="1:7" ht="15">
      <c r="A29" s="62" t="s">
        <v>159</v>
      </c>
      <c r="B29" s="62" t="s">
        <v>160</v>
      </c>
      <c r="C29" s="70" t="s">
        <v>46</v>
      </c>
      <c r="D29" s="75">
        <v>1</v>
      </c>
      <c r="E29" s="76">
        <v>141.77000000000001</v>
      </c>
      <c r="F29" s="76">
        <f>D29*E29</f>
        <v>141.77000000000001</v>
      </c>
      <c r="G29" s="65">
        <f>IFERROR(F29/$F$32,0)</f>
        <v>1.2618602581219404E-2</v>
      </c>
    </row>
    <row r="30" spans="1:7" ht="15">
      <c r="A30" s="116" t="s">
        <v>106</v>
      </c>
      <c r="B30" s="116"/>
      <c r="C30" s="116"/>
      <c r="D30" s="117"/>
      <c r="E30" s="118"/>
      <c r="F30" s="77">
        <f>SUM(F29:F29)</f>
        <v>141.77000000000001</v>
      </c>
      <c r="G30" s="66"/>
    </row>
    <row r="31" spans="1:7">
      <c r="A31" s="62"/>
      <c r="B31" s="62"/>
      <c r="C31" s="62"/>
      <c r="D31" s="63"/>
      <c r="E31" s="64"/>
      <c r="F31" s="64"/>
      <c r="G31" s="65"/>
    </row>
    <row r="32" spans="1:7" ht="15">
      <c r="A32" s="119" t="s">
        <v>107</v>
      </c>
      <c r="B32" s="119"/>
      <c r="C32" s="119"/>
      <c r="D32" s="120"/>
      <c r="E32" s="121"/>
      <c r="F32" s="78">
        <f>SUM(F16,F21,F26,F30)</f>
        <v>11235</v>
      </c>
      <c r="G32" s="67"/>
    </row>
    <row r="33" spans="1:7">
      <c r="A33" s="62"/>
      <c r="B33" s="62"/>
      <c r="C33" s="62"/>
      <c r="D33" s="62"/>
      <c r="E33" s="64"/>
      <c r="F33" s="64"/>
      <c r="G33" s="62"/>
    </row>
    <row r="34" spans="1:7" ht="15">
      <c r="A34" s="122" t="s">
        <v>108</v>
      </c>
      <c r="B34" s="122"/>
      <c r="C34" s="122"/>
      <c r="D34" s="122"/>
      <c r="E34" s="123"/>
      <c r="F34" s="79">
        <f>$B$7*$F$32</f>
        <v>58422000</v>
      </c>
      <c r="G34" s="68"/>
    </row>
    <row r="36" spans="1:7" ht="14.25" customHeight="1">
      <c r="A36" s="108" t="s">
        <v>208</v>
      </c>
      <c r="B36" s="108"/>
      <c r="C36" s="108"/>
      <c r="D36" s="108"/>
      <c r="E36" s="108"/>
      <c r="F36" s="108"/>
      <c r="G36" s="108"/>
    </row>
    <row r="37" spans="1:7">
      <c r="A37" s="108"/>
      <c r="B37" s="108"/>
      <c r="C37" s="108"/>
      <c r="D37" s="108"/>
      <c r="E37" s="108"/>
      <c r="F37" s="108"/>
      <c r="G37" s="108"/>
    </row>
    <row r="38" spans="1:7">
      <c r="A38" s="108"/>
      <c r="B38" s="108"/>
      <c r="C38" s="108"/>
      <c r="D38" s="108"/>
      <c r="E38" s="108"/>
      <c r="F38" s="108"/>
      <c r="G38" s="108"/>
    </row>
  </sheetData>
  <mergeCells count="21">
    <mergeCell ref="A18:G18"/>
    <mergeCell ref="A1:G2"/>
    <mergeCell ref="B4:D4"/>
    <mergeCell ref="F4:G4"/>
    <mergeCell ref="B5:D5"/>
    <mergeCell ref="F5:G5"/>
    <mergeCell ref="B6:D6"/>
    <mergeCell ref="F6:G6"/>
    <mergeCell ref="B7:D7"/>
    <mergeCell ref="F7:G7"/>
    <mergeCell ref="B8:G8"/>
    <mergeCell ref="A11:G11"/>
    <mergeCell ref="A16:E16"/>
    <mergeCell ref="A34:E34"/>
    <mergeCell ref="A36:G38"/>
    <mergeCell ref="A21:E21"/>
    <mergeCell ref="A23:G23"/>
    <mergeCell ref="A26:E26"/>
    <mergeCell ref="A28:G28"/>
    <mergeCell ref="A30:E30"/>
    <mergeCell ref="A32:E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F61F-4ADB-403B-BF11-E94B677C90A3}">
  <dimension ref="A1:G29"/>
  <sheetViews>
    <sheetView workbookViewId="0">
      <selection activeCell="H1" sqref="H1:I104857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223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7" ht="16">
      <c r="A5" s="61" t="s">
        <v>0</v>
      </c>
      <c r="B5" s="111" t="s">
        <v>161</v>
      </c>
      <c r="C5" s="111"/>
      <c r="D5" s="111"/>
      <c r="E5" s="61" t="s">
        <v>2</v>
      </c>
      <c r="F5" s="111" t="s">
        <v>7</v>
      </c>
      <c r="G5" s="111"/>
    </row>
    <row r="6" spans="1:7" ht="16">
      <c r="A6" s="61" t="s">
        <v>68</v>
      </c>
      <c r="B6" s="111" t="s">
        <v>222</v>
      </c>
      <c r="C6" s="111"/>
      <c r="D6" s="111"/>
      <c r="E6" s="61" t="s">
        <v>28</v>
      </c>
      <c r="F6" s="111" t="s">
        <v>69</v>
      </c>
      <c r="G6" s="111"/>
    </row>
    <row r="7" spans="1:7" ht="16">
      <c r="A7" s="61" t="s">
        <v>3</v>
      </c>
      <c r="B7" s="109">
        <v>213.54300000000001</v>
      </c>
      <c r="C7" s="110"/>
      <c r="D7" s="110"/>
      <c r="E7" s="61" t="s">
        <v>70</v>
      </c>
      <c r="F7" s="111" t="s">
        <v>71</v>
      </c>
      <c r="G7" s="111"/>
    </row>
    <row r="8" spans="1:7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162</v>
      </c>
      <c r="B12" s="62" t="s">
        <v>163</v>
      </c>
      <c r="C12" s="70" t="s">
        <v>7</v>
      </c>
      <c r="D12" s="75">
        <v>1.05</v>
      </c>
      <c r="E12" s="76">
        <v>44940</v>
      </c>
      <c r="F12" s="76">
        <f>D12*E12</f>
        <v>47187</v>
      </c>
      <c r="G12" s="65">
        <f>IFERROR(F12/$F$23,0)</f>
        <v>0.64848484848484844</v>
      </c>
    </row>
    <row r="13" spans="1:7" ht="15">
      <c r="A13" s="62" t="s">
        <v>164</v>
      </c>
      <c r="B13" s="62" t="s">
        <v>165</v>
      </c>
      <c r="C13" s="70" t="s">
        <v>7</v>
      </c>
      <c r="D13" s="75">
        <v>1</v>
      </c>
      <c r="E13" s="76">
        <v>6313</v>
      </c>
      <c r="F13" s="76">
        <f>D13*E13</f>
        <v>6313</v>
      </c>
      <c r="G13" s="65">
        <f>IFERROR(F13/$F$23,0)</f>
        <v>8.6758743901601043E-2</v>
      </c>
    </row>
    <row r="14" spans="1:7" ht="15">
      <c r="A14" s="116" t="s">
        <v>96</v>
      </c>
      <c r="B14" s="116"/>
      <c r="C14" s="116"/>
      <c r="D14" s="117"/>
      <c r="E14" s="118"/>
      <c r="F14" s="77">
        <f>SUM(F12:F13)</f>
        <v>53500</v>
      </c>
      <c r="G14" s="66"/>
    </row>
    <row r="15" spans="1:7" ht="15">
      <c r="A15" s="112" t="s">
        <v>80</v>
      </c>
      <c r="B15" s="112"/>
      <c r="C15" s="112"/>
      <c r="D15" s="113"/>
      <c r="E15" s="114"/>
      <c r="F15" s="114"/>
      <c r="G15" s="115"/>
    </row>
    <row r="16" spans="1:7" ht="15">
      <c r="A16" s="62" t="s">
        <v>152</v>
      </c>
      <c r="B16" s="62" t="s">
        <v>166</v>
      </c>
      <c r="C16" s="70" t="s">
        <v>83</v>
      </c>
      <c r="D16" s="75">
        <v>0.05</v>
      </c>
      <c r="E16" s="76">
        <v>203300</v>
      </c>
      <c r="F16" s="76">
        <f>D16*E16</f>
        <v>10165</v>
      </c>
      <c r="G16" s="65">
        <f>IFERROR(F16/$F$23,0)</f>
        <v>0.13969628255342542</v>
      </c>
    </row>
    <row r="17" spans="1:7" ht="15">
      <c r="A17" s="62" t="s">
        <v>86</v>
      </c>
      <c r="B17" s="62" t="s">
        <v>154</v>
      </c>
      <c r="C17" s="70" t="s">
        <v>83</v>
      </c>
      <c r="D17" s="75">
        <v>0.04</v>
      </c>
      <c r="E17" s="76">
        <v>133750</v>
      </c>
      <c r="F17" s="76">
        <f>D17*E17</f>
        <v>5350</v>
      </c>
      <c r="G17" s="65">
        <f>IFERROR(F17/$F$23,0)</f>
        <v>7.3524359238644948E-2</v>
      </c>
    </row>
    <row r="18" spans="1:7" ht="15">
      <c r="A18" s="116" t="s">
        <v>88</v>
      </c>
      <c r="B18" s="116"/>
      <c r="C18" s="116"/>
      <c r="D18" s="117"/>
      <c r="E18" s="118"/>
      <c r="F18" s="77">
        <f>SUM(F16:F17)</f>
        <v>15515</v>
      </c>
      <c r="G18" s="66"/>
    </row>
    <row r="19" spans="1:7" ht="15">
      <c r="A19" s="112" t="s">
        <v>97</v>
      </c>
      <c r="B19" s="112"/>
      <c r="C19" s="112"/>
      <c r="D19" s="113"/>
      <c r="E19" s="114"/>
      <c r="F19" s="114"/>
      <c r="G19" s="115"/>
    </row>
    <row r="20" spans="1:7" ht="15">
      <c r="A20" s="62" t="s">
        <v>167</v>
      </c>
      <c r="B20" s="62" t="s">
        <v>168</v>
      </c>
      <c r="C20" s="70" t="s">
        <v>7</v>
      </c>
      <c r="D20" s="75">
        <v>1</v>
      </c>
      <c r="E20" s="76">
        <v>3750</v>
      </c>
      <c r="F20" s="76">
        <f>D20*E20</f>
        <v>3750</v>
      </c>
      <c r="G20" s="65">
        <f>IFERROR(F20/$F$23,0)</f>
        <v>5.153576582148011E-2</v>
      </c>
    </row>
    <row r="21" spans="1:7" ht="15">
      <c r="A21" s="116" t="s">
        <v>102</v>
      </c>
      <c r="B21" s="116"/>
      <c r="C21" s="116"/>
      <c r="D21" s="117"/>
      <c r="E21" s="118"/>
      <c r="F21" s="77">
        <f>SUM(F20:F20)</f>
        <v>3750</v>
      </c>
      <c r="G21" s="66"/>
    </row>
    <row r="22" spans="1:7">
      <c r="A22" s="62"/>
      <c r="B22" s="62"/>
      <c r="C22" s="62"/>
      <c r="D22" s="63"/>
      <c r="E22" s="64"/>
      <c r="F22" s="64"/>
      <c r="G22" s="65"/>
    </row>
    <row r="23" spans="1:7" ht="15">
      <c r="A23" s="119" t="s">
        <v>107</v>
      </c>
      <c r="B23" s="119"/>
      <c r="C23" s="119"/>
      <c r="D23" s="120"/>
      <c r="E23" s="121"/>
      <c r="F23" s="78">
        <f>SUM(F14,F18,F21)</f>
        <v>72765</v>
      </c>
      <c r="G23" s="67"/>
    </row>
    <row r="24" spans="1:7">
      <c r="A24" s="62"/>
      <c r="B24" s="62"/>
      <c r="C24" s="62"/>
      <c r="D24" s="62"/>
      <c r="E24" s="64"/>
      <c r="F24" s="64"/>
      <c r="G24" s="62"/>
    </row>
    <row r="25" spans="1:7" ht="15">
      <c r="A25" s="122" t="s">
        <v>108</v>
      </c>
      <c r="B25" s="122"/>
      <c r="C25" s="122"/>
      <c r="D25" s="122"/>
      <c r="E25" s="123"/>
      <c r="F25" s="79">
        <f>$B$7*$F$23</f>
        <v>15538456.395</v>
      </c>
      <c r="G25" s="68"/>
    </row>
    <row r="27" spans="1:7" ht="14.25" customHeight="1">
      <c r="A27" s="108" t="s">
        <v>208</v>
      </c>
      <c r="B27" s="108"/>
      <c r="C27" s="108"/>
      <c r="D27" s="108"/>
      <c r="E27" s="108"/>
      <c r="F27" s="108"/>
      <c r="G27" s="108"/>
    </row>
    <row r="28" spans="1:7">
      <c r="A28" s="108"/>
      <c r="B28" s="108"/>
      <c r="C28" s="108"/>
      <c r="D28" s="108"/>
      <c r="E28" s="108"/>
      <c r="F28" s="108"/>
      <c r="G28" s="108"/>
    </row>
    <row r="29" spans="1:7">
      <c r="A29" s="108"/>
      <c r="B29" s="108"/>
      <c r="C29" s="108"/>
      <c r="D29" s="108"/>
      <c r="E29" s="108"/>
      <c r="F29" s="108"/>
      <c r="G29" s="108"/>
    </row>
  </sheetData>
  <mergeCells count="19">
    <mergeCell ref="B6:D6"/>
    <mergeCell ref="F6:G6"/>
    <mergeCell ref="A1:G2"/>
    <mergeCell ref="B4:D4"/>
    <mergeCell ref="F4:G4"/>
    <mergeCell ref="B5:D5"/>
    <mergeCell ref="F5:G5"/>
    <mergeCell ref="A27:G29"/>
    <mergeCell ref="B7:D7"/>
    <mergeCell ref="F7:G7"/>
    <mergeCell ref="B8:G8"/>
    <mergeCell ref="A11:G11"/>
    <mergeCell ref="A14:E14"/>
    <mergeCell ref="A15:G15"/>
    <mergeCell ref="A18:E18"/>
    <mergeCell ref="A19:G19"/>
    <mergeCell ref="A21:E21"/>
    <mergeCell ref="A23:E23"/>
    <mergeCell ref="A25:E2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019BB-8DE0-435A-A1F8-0B8AD314CDE8}">
  <dimension ref="A1:G32"/>
  <sheetViews>
    <sheetView tabSelected="1" topLeftCell="A12" workbookViewId="0">
      <selection activeCell="J25" sqref="J25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16384" width="10.33203125" style="60"/>
  </cols>
  <sheetData>
    <row r="1" spans="1:7">
      <c r="A1" s="124" t="s">
        <v>221</v>
      </c>
      <c r="B1" s="124"/>
      <c r="C1" s="124"/>
      <c r="D1" s="124"/>
      <c r="E1" s="124"/>
      <c r="F1" s="124"/>
      <c r="G1" s="124"/>
    </row>
    <row r="2" spans="1:7">
      <c r="A2" s="124"/>
      <c r="B2" s="124"/>
      <c r="C2" s="124"/>
      <c r="D2" s="124"/>
      <c r="E2" s="124"/>
      <c r="F2" s="124"/>
      <c r="G2" s="124"/>
    </row>
    <row r="4" spans="1:7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7" ht="16">
      <c r="A5" s="61" t="s">
        <v>0</v>
      </c>
      <c r="B5" s="111" t="s">
        <v>169</v>
      </c>
      <c r="C5" s="111"/>
      <c r="D5" s="111"/>
      <c r="E5" s="61" t="s">
        <v>2</v>
      </c>
      <c r="F5" s="111" t="s">
        <v>16</v>
      </c>
      <c r="G5" s="111"/>
    </row>
    <row r="6" spans="1:7" ht="16">
      <c r="A6" s="61" t="s">
        <v>68</v>
      </c>
      <c r="B6" s="111" t="s">
        <v>220</v>
      </c>
      <c r="C6" s="111"/>
      <c r="D6" s="111"/>
      <c r="E6" s="61" t="s">
        <v>28</v>
      </c>
      <c r="F6" s="111" t="s">
        <v>69</v>
      </c>
      <c r="G6" s="111"/>
    </row>
    <row r="7" spans="1:7" ht="16">
      <c r="A7" s="61" t="s">
        <v>3</v>
      </c>
      <c r="B7" s="109">
        <v>35.950000000000003</v>
      </c>
      <c r="C7" s="110"/>
      <c r="D7" s="110"/>
      <c r="E7" s="61" t="s">
        <v>70</v>
      </c>
      <c r="F7" s="111" t="s">
        <v>71</v>
      </c>
      <c r="G7" s="111"/>
    </row>
    <row r="8" spans="1:7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7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7" ht="15">
      <c r="A11" s="112" t="s">
        <v>89</v>
      </c>
      <c r="B11" s="112"/>
      <c r="C11" s="112"/>
      <c r="D11" s="113"/>
      <c r="E11" s="114"/>
      <c r="F11" s="114"/>
      <c r="G11" s="115"/>
    </row>
    <row r="12" spans="1:7" ht="15">
      <c r="A12" s="62" t="s">
        <v>170</v>
      </c>
      <c r="B12" s="62" t="s">
        <v>171</v>
      </c>
      <c r="C12" s="70" t="s">
        <v>16</v>
      </c>
      <c r="D12" s="75">
        <v>1.05</v>
      </c>
      <c r="E12" s="76">
        <v>69550</v>
      </c>
      <c r="F12" s="76">
        <f>D12*E12</f>
        <v>73027.5</v>
      </c>
      <c r="G12" s="65">
        <f>IFERROR(F12/$F$26,0)</f>
        <v>0.52491697934187265</v>
      </c>
    </row>
    <row r="13" spans="1:7" ht="15">
      <c r="A13" s="62" t="s">
        <v>172</v>
      </c>
      <c r="B13" s="62" t="s">
        <v>173</v>
      </c>
      <c r="C13" s="70" t="s">
        <v>8</v>
      </c>
      <c r="D13" s="75">
        <v>1.5</v>
      </c>
      <c r="E13" s="76">
        <v>12840</v>
      </c>
      <c r="F13" s="76">
        <f>D13*E13</f>
        <v>19260</v>
      </c>
      <c r="G13" s="65">
        <f>IFERROR(F13/$F$26,0)</f>
        <v>0.13843964290335101</v>
      </c>
    </row>
    <row r="14" spans="1:7" ht="15">
      <c r="A14" s="62" t="s">
        <v>174</v>
      </c>
      <c r="B14" s="62" t="s">
        <v>175</v>
      </c>
      <c r="C14" s="70" t="s">
        <v>16</v>
      </c>
      <c r="D14" s="75">
        <v>1</v>
      </c>
      <c r="E14" s="76">
        <v>5350</v>
      </c>
      <c r="F14" s="76">
        <f>D14*E14</f>
        <v>5350</v>
      </c>
      <c r="G14" s="65">
        <f>IFERROR(F14/$F$26,0)</f>
        <v>3.8455456362041951E-2</v>
      </c>
    </row>
    <row r="15" spans="1:7" ht="15">
      <c r="A15" s="116" t="s">
        <v>96</v>
      </c>
      <c r="B15" s="116"/>
      <c r="C15" s="116"/>
      <c r="D15" s="117"/>
      <c r="E15" s="118"/>
      <c r="F15" s="77">
        <f>SUM(F12:F14)</f>
        <v>97637.5</v>
      </c>
      <c r="G15" s="66"/>
    </row>
    <row r="16" spans="1:7" ht="15">
      <c r="A16" s="71"/>
      <c r="B16" s="71"/>
      <c r="C16" s="71"/>
      <c r="D16" s="72"/>
      <c r="E16" s="73"/>
      <c r="F16" s="73"/>
      <c r="G16" s="74"/>
    </row>
    <row r="17" spans="1:7" ht="15">
      <c r="A17" s="112" t="s">
        <v>80</v>
      </c>
      <c r="B17" s="112"/>
      <c r="C17" s="112"/>
      <c r="D17" s="113"/>
      <c r="E17" s="114"/>
      <c r="F17" s="114"/>
      <c r="G17" s="115"/>
    </row>
    <row r="18" spans="1:7" ht="15">
      <c r="A18" s="62" t="s">
        <v>176</v>
      </c>
      <c r="B18" s="62" t="s">
        <v>177</v>
      </c>
      <c r="C18" s="70" t="s">
        <v>83</v>
      </c>
      <c r="D18" s="75">
        <v>0.12</v>
      </c>
      <c r="E18" s="76">
        <v>203300</v>
      </c>
      <c r="F18" s="76">
        <f>D18*E18</f>
        <v>24396</v>
      </c>
      <c r="G18" s="65">
        <f>IFERROR(F18/$F$26,0)</f>
        <v>0.17535688101091129</v>
      </c>
    </row>
    <row r="19" spans="1:7" ht="15">
      <c r="A19" s="62" t="s">
        <v>86</v>
      </c>
      <c r="B19" s="62" t="s">
        <v>154</v>
      </c>
      <c r="C19" s="70" t="s">
        <v>83</v>
      </c>
      <c r="D19" s="75">
        <v>0.06</v>
      </c>
      <c r="E19" s="76">
        <v>133750</v>
      </c>
      <c r="F19" s="76">
        <f>D19*E19</f>
        <v>8025</v>
      </c>
      <c r="G19" s="65">
        <f>IFERROR(F19/$F$26,0)</f>
        <v>5.7683184543062926E-2</v>
      </c>
    </row>
    <row r="20" spans="1:7" ht="15">
      <c r="A20" s="116" t="s">
        <v>88</v>
      </c>
      <c r="B20" s="116"/>
      <c r="C20" s="116"/>
      <c r="D20" s="117"/>
      <c r="E20" s="118"/>
      <c r="F20" s="77">
        <f>SUM(F18:F19)</f>
        <v>32421</v>
      </c>
      <c r="G20" s="66"/>
    </row>
    <row r="21" spans="1:7" ht="15">
      <c r="A21" s="71"/>
      <c r="B21" s="71"/>
      <c r="C21" s="71"/>
      <c r="D21" s="72"/>
      <c r="E21" s="73"/>
      <c r="F21" s="73"/>
      <c r="G21" s="74"/>
    </row>
    <row r="22" spans="1:7" ht="15">
      <c r="A22" s="112" t="s">
        <v>97</v>
      </c>
      <c r="B22" s="112"/>
      <c r="C22" s="112"/>
      <c r="D22" s="113"/>
      <c r="E22" s="114"/>
      <c r="F22" s="114"/>
      <c r="G22" s="115"/>
    </row>
    <row r="23" spans="1:7" ht="15">
      <c r="A23" s="62" t="s">
        <v>178</v>
      </c>
      <c r="B23" s="62" t="s">
        <v>179</v>
      </c>
      <c r="C23" s="70" t="s">
        <v>16</v>
      </c>
      <c r="D23" s="75">
        <v>1</v>
      </c>
      <c r="E23" s="76">
        <v>9063.5</v>
      </c>
      <c r="F23" s="76">
        <f>D23*E23</f>
        <v>9063.5</v>
      </c>
      <c r="G23" s="65">
        <f>IFERROR(F23/$F$26,0)</f>
        <v>6.5147855838760219E-2</v>
      </c>
    </row>
    <row r="24" spans="1:7" ht="15">
      <c r="A24" s="116" t="s">
        <v>102</v>
      </c>
      <c r="B24" s="116"/>
      <c r="C24" s="116"/>
      <c r="D24" s="117"/>
      <c r="E24" s="118"/>
      <c r="F24" s="77">
        <f>SUM(F23:F23)</f>
        <v>9063.5</v>
      </c>
      <c r="G24" s="66"/>
    </row>
    <row r="25" spans="1:7">
      <c r="A25" s="62"/>
      <c r="B25" s="62"/>
      <c r="C25" s="62"/>
      <c r="D25" s="63"/>
      <c r="E25" s="64"/>
      <c r="F25" s="64"/>
      <c r="G25" s="65"/>
    </row>
    <row r="26" spans="1:7" ht="15">
      <c r="A26" s="119" t="s">
        <v>107</v>
      </c>
      <c r="B26" s="119"/>
      <c r="C26" s="119"/>
      <c r="D26" s="120"/>
      <c r="E26" s="121"/>
      <c r="F26" s="78">
        <f>SUM(F15,F20,F24)</f>
        <v>139122</v>
      </c>
      <c r="G26" s="67"/>
    </row>
    <row r="27" spans="1:7">
      <c r="A27" s="62"/>
      <c r="B27" s="62"/>
      <c r="C27" s="62"/>
      <c r="D27" s="62"/>
      <c r="E27" s="64"/>
      <c r="F27" s="64"/>
      <c r="G27" s="62"/>
    </row>
    <row r="28" spans="1:7" ht="15">
      <c r="A28" s="122" t="s">
        <v>108</v>
      </c>
      <c r="B28" s="122"/>
      <c r="C28" s="122"/>
      <c r="D28" s="122"/>
      <c r="E28" s="123"/>
      <c r="F28" s="79">
        <f>$B$7*$F$26</f>
        <v>5001435.9000000004</v>
      </c>
      <c r="G28" s="68"/>
    </row>
    <row r="30" spans="1:7" ht="14.25" customHeight="1">
      <c r="A30" s="108" t="s">
        <v>208</v>
      </c>
      <c r="B30" s="108"/>
      <c r="C30" s="108"/>
      <c r="D30" s="108"/>
      <c r="E30" s="108"/>
      <c r="F30" s="108"/>
      <c r="G30" s="108"/>
    </row>
    <row r="31" spans="1:7">
      <c r="A31" s="108"/>
      <c r="B31" s="108"/>
      <c r="C31" s="108"/>
      <c r="D31" s="108"/>
      <c r="E31" s="108"/>
      <c r="F31" s="108"/>
      <c r="G31" s="108"/>
    </row>
    <row r="32" spans="1:7">
      <c r="A32" s="108"/>
      <c r="B32" s="108"/>
      <c r="C32" s="108"/>
      <c r="D32" s="108"/>
      <c r="E32" s="108"/>
      <c r="F32" s="108"/>
      <c r="G32" s="108"/>
    </row>
  </sheetData>
  <mergeCells count="19">
    <mergeCell ref="B6:D6"/>
    <mergeCell ref="F6:G6"/>
    <mergeCell ref="A1:G2"/>
    <mergeCell ref="B4:D4"/>
    <mergeCell ref="F4:G4"/>
    <mergeCell ref="B5:D5"/>
    <mergeCell ref="F5:G5"/>
    <mergeCell ref="A30:G32"/>
    <mergeCell ref="B7:D7"/>
    <mergeCell ref="F7:G7"/>
    <mergeCell ref="B8:G8"/>
    <mergeCell ref="A11:G11"/>
    <mergeCell ref="A15:E15"/>
    <mergeCell ref="A17:G17"/>
    <mergeCell ref="A20:E20"/>
    <mergeCell ref="A22:G22"/>
    <mergeCell ref="A24:E24"/>
    <mergeCell ref="A26:E26"/>
    <mergeCell ref="A28:E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BBE31-49D8-4651-9036-76671BDF14DD}">
  <dimension ref="A1:I32"/>
  <sheetViews>
    <sheetView workbookViewId="0">
      <selection activeCell="H12" sqref="H12:I12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8" width="10.33203125" style="60"/>
    <col min="9" max="9" width="14.5" style="60" bestFit="1" customWidth="1"/>
    <col min="10" max="16384" width="10.33203125" style="60"/>
  </cols>
  <sheetData>
    <row r="1" spans="1:9">
      <c r="A1" s="124" t="s">
        <v>224</v>
      </c>
      <c r="B1" s="124"/>
      <c r="C1" s="124"/>
      <c r="D1" s="124"/>
      <c r="E1" s="124"/>
      <c r="F1" s="124"/>
      <c r="G1" s="124"/>
    </row>
    <row r="2" spans="1:9">
      <c r="A2" s="124"/>
      <c r="B2" s="124"/>
      <c r="C2" s="124"/>
      <c r="D2" s="124"/>
      <c r="E2" s="124"/>
      <c r="F2" s="124"/>
      <c r="G2" s="124"/>
    </row>
    <row r="4" spans="1:9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9" ht="16">
      <c r="A5" s="61" t="s">
        <v>0</v>
      </c>
      <c r="B5" s="111" t="s">
        <v>180</v>
      </c>
      <c r="C5" s="111"/>
      <c r="D5" s="111"/>
      <c r="E5" s="61" t="s">
        <v>2</v>
      </c>
      <c r="F5" s="111" t="s">
        <v>16</v>
      </c>
      <c r="G5" s="111"/>
    </row>
    <row r="6" spans="1:9" ht="16">
      <c r="A6" s="61" t="s">
        <v>68</v>
      </c>
      <c r="B6" s="111" t="s">
        <v>225</v>
      </c>
      <c r="C6" s="111"/>
      <c r="D6" s="111"/>
      <c r="E6" s="61" t="s">
        <v>28</v>
      </c>
      <c r="F6" s="111" t="s">
        <v>69</v>
      </c>
      <c r="G6" s="111"/>
    </row>
    <row r="7" spans="1:9" ht="16">
      <c r="A7" s="61" t="s">
        <v>3</v>
      </c>
      <c r="B7" s="109">
        <v>24</v>
      </c>
      <c r="C7" s="110"/>
      <c r="D7" s="110"/>
      <c r="E7" s="61" t="s">
        <v>70</v>
      </c>
      <c r="F7" s="111" t="s">
        <v>71</v>
      </c>
      <c r="G7" s="111"/>
    </row>
    <row r="8" spans="1:9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9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9" ht="15">
      <c r="A11" s="112" t="s">
        <v>89</v>
      </c>
      <c r="B11" s="112"/>
      <c r="C11" s="112"/>
      <c r="D11" s="113"/>
      <c r="E11" s="114"/>
      <c r="F11" s="114"/>
      <c r="G11" s="115"/>
    </row>
    <row r="12" spans="1:9" ht="15">
      <c r="A12" s="62" t="s">
        <v>181</v>
      </c>
      <c r="B12" s="62" t="s">
        <v>182</v>
      </c>
      <c r="C12" s="70" t="s">
        <v>16</v>
      </c>
      <c r="D12" s="75">
        <v>1.05</v>
      </c>
      <c r="E12" s="76">
        <v>37450</v>
      </c>
      <c r="F12" s="76">
        <f>D12*E12</f>
        <v>39322.5</v>
      </c>
      <c r="G12" s="65">
        <f>IFERROR(F12/$F$26,0)</f>
        <v>0.43231966753520895</v>
      </c>
      <c r="H12" s="69">
        <v>7.0000000000000007E-2</v>
      </c>
      <c r="I12" s="80">
        <f>E12*H12+E12</f>
        <v>40071.5</v>
      </c>
    </row>
    <row r="13" spans="1:9" ht="15">
      <c r="A13" s="62" t="s">
        <v>183</v>
      </c>
      <c r="B13" s="62" t="s">
        <v>184</v>
      </c>
      <c r="C13" s="70" t="s">
        <v>16</v>
      </c>
      <c r="D13" s="75">
        <v>1</v>
      </c>
      <c r="E13" s="76">
        <v>16050</v>
      </c>
      <c r="F13" s="76">
        <f>D13*E13</f>
        <v>16050</v>
      </c>
      <c r="G13" s="65">
        <f>IFERROR(F13/$F$26,0)</f>
        <v>0.17645700715722815</v>
      </c>
      <c r="H13" s="69">
        <v>7.0000000000000007E-2</v>
      </c>
      <c r="I13" s="80">
        <f>E13*H13+E13</f>
        <v>17173.5</v>
      </c>
    </row>
    <row r="14" spans="1:9" ht="15">
      <c r="A14" s="62" t="s">
        <v>185</v>
      </c>
      <c r="B14" s="62" t="s">
        <v>186</v>
      </c>
      <c r="C14" s="70" t="s">
        <v>16</v>
      </c>
      <c r="D14" s="75">
        <v>1</v>
      </c>
      <c r="E14" s="76">
        <v>6420</v>
      </c>
      <c r="F14" s="76">
        <f>D14*E14</f>
        <v>6420</v>
      </c>
      <c r="G14" s="65">
        <f>IFERROR(F14/$F$26,0)</f>
        <v>7.0582802862891258E-2</v>
      </c>
      <c r="H14" s="69">
        <v>7.0000000000000007E-2</v>
      </c>
      <c r="I14" s="80">
        <f>E14*H14+E14</f>
        <v>6869.4</v>
      </c>
    </row>
    <row r="15" spans="1:9" ht="15">
      <c r="A15" s="116" t="s">
        <v>96</v>
      </c>
      <c r="B15" s="116"/>
      <c r="C15" s="116"/>
      <c r="D15" s="117"/>
      <c r="E15" s="118"/>
      <c r="F15" s="77">
        <f>SUM(F12:F14)</f>
        <v>61792.5</v>
      </c>
      <c r="G15" s="66"/>
    </row>
    <row r="16" spans="1:9" ht="15">
      <c r="A16" s="71"/>
      <c r="B16" s="71"/>
      <c r="C16" s="71"/>
      <c r="D16" s="72"/>
      <c r="E16" s="73"/>
      <c r="F16" s="107"/>
      <c r="G16" s="74"/>
    </row>
    <row r="17" spans="1:9" ht="15">
      <c r="A17" s="112" t="s">
        <v>80</v>
      </c>
      <c r="B17" s="112"/>
      <c r="C17" s="112"/>
      <c r="D17" s="113"/>
      <c r="E17" s="114"/>
      <c r="F17" s="114"/>
      <c r="G17" s="115"/>
    </row>
    <row r="18" spans="1:9" ht="15">
      <c r="A18" s="62" t="s">
        <v>110</v>
      </c>
      <c r="B18" s="62" t="s">
        <v>187</v>
      </c>
      <c r="C18" s="70" t="s">
        <v>83</v>
      </c>
      <c r="D18" s="75">
        <v>0.08</v>
      </c>
      <c r="E18" s="76">
        <v>165850</v>
      </c>
      <c r="F18" s="76">
        <f>D18*E18</f>
        <v>13268</v>
      </c>
      <c r="G18" s="65">
        <f>IFERROR(F18/$F$26,0)</f>
        <v>0.14587112591664192</v>
      </c>
      <c r="H18" s="69">
        <v>7.0000000000000007E-2</v>
      </c>
      <c r="I18" s="80">
        <f>E18*H18+E18</f>
        <v>177459.5</v>
      </c>
    </row>
    <row r="19" spans="1:9" ht="15">
      <c r="A19" s="62" t="s">
        <v>86</v>
      </c>
      <c r="B19" s="62" t="s">
        <v>87</v>
      </c>
      <c r="C19" s="70" t="s">
        <v>83</v>
      </c>
      <c r="D19" s="75">
        <v>0.05</v>
      </c>
      <c r="E19" s="76">
        <v>133750</v>
      </c>
      <c r="F19" s="76">
        <f>D19*E19</f>
        <v>6687.5</v>
      </c>
      <c r="G19" s="65">
        <f>IFERROR(F19/$F$26,0)</f>
        <v>7.3523752982178392E-2</v>
      </c>
      <c r="H19" s="69">
        <v>7.0000000000000007E-2</v>
      </c>
      <c r="I19" s="80">
        <f>E19*H19+E19</f>
        <v>143112.5</v>
      </c>
    </row>
    <row r="20" spans="1:9" ht="15">
      <c r="A20" s="116" t="s">
        <v>88</v>
      </c>
      <c r="B20" s="116"/>
      <c r="C20" s="116"/>
      <c r="D20" s="117"/>
      <c r="E20" s="118"/>
      <c r="F20" s="77">
        <f>SUM(F18:F19)</f>
        <v>19955.5</v>
      </c>
      <c r="G20" s="66"/>
    </row>
    <row r="21" spans="1:9" ht="15">
      <c r="A21" s="71"/>
      <c r="B21" s="71"/>
      <c r="C21" s="71"/>
      <c r="D21" s="72"/>
      <c r="E21" s="73"/>
      <c r="F21" s="107"/>
      <c r="G21" s="74"/>
    </row>
    <row r="22" spans="1:9" ht="15">
      <c r="A22" s="112" t="s">
        <v>97</v>
      </c>
      <c r="B22" s="112"/>
      <c r="C22" s="112"/>
      <c r="D22" s="113"/>
      <c r="E22" s="114"/>
      <c r="F22" s="114"/>
      <c r="G22" s="115"/>
    </row>
    <row r="23" spans="1:9" ht="15">
      <c r="A23" s="62" t="s">
        <v>188</v>
      </c>
      <c r="B23" s="62" t="s">
        <v>189</v>
      </c>
      <c r="C23" s="70" t="s">
        <v>16</v>
      </c>
      <c r="D23" s="75">
        <v>1</v>
      </c>
      <c r="E23" s="76">
        <v>9209</v>
      </c>
      <c r="F23" s="76">
        <f>D23*E23</f>
        <v>9209</v>
      </c>
      <c r="G23" s="65">
        <f>IFERROR(F23/$F$26,0)</f>
        <v>0.10124564354585133</v>
      </c>
      <c r="H23" s="69">
        <v>7.0000000000000007E-2</v>
      </c>
      <c r="I23" s="80">
        <f>E23*H23+E23</f>
        <v>9853.630000000001</v>
      </c>
    </row>
    <row r="24" spans="1:9" ht="15">
      <c r="A24" s="116" t="s">
        <v>102</v>
      </c>
      <c r="B24" s="116"/>
      <c r="C24" s="116"/>
      <c r="D24" s="117"/>
      <c r="E24" s="118"/>
      <c r="F24" s="77">
        <f>SUM(F23:F23)</f>
        <v>9209</v>
      </c>
      <c r="G24" s="66"/>
    </row>
    <row r="25" spans="1:9">
      <c r="A25" s="62"/>
      <c r="B25" s="62"/>
      <c r="C25" s="62"/>
      <c r="D25" s="63"/>
      <c r="E25" s="64"/>
      <c r="F25" s="64"/>
      <c r="G25" s="65"/>
    </row>
    <row r="26" spans="1:9" ht="15">
      <c r="A26" s="119" t="s">
        <v>107</v>
      </c>
      <c r="B26" s="119"/>
      <c r="C26" s="119"/>
      <c r="D26" s="120"/>
      <c r="E26" s="121"/>
      <c r="F26" s="78">
        <f>SUM(F15,F20,F24)</f>
        <v>90957</v>
      </c>
      <c r="G26" s="67"/>
    </row>
    <row r="27" spans="1:9">
      <c r="A27" s="62"/>
      <c r="B27" s="62"/>
      <c r="C27" s="62"/>
      <c r="D27" s="62"/>
      <c r="E27" s="64"/>
      <c r="F27" s="64"/>
      <c r="G27" s="62"/>
    </row>
    <row r="28" spans="1:9" ht="15">
      <c r="A28" s="122" t="s">
        <v>108</v>
      </c>
      <c r="B28" s="122"/>
      <c r="C28" s="122"/>
      <c r="D28" s="122"/>
      <c r="E28" s="123"/>
      <c r="F28" s="79">
        <f>$B$7*$F$26</f>
        <v>2182968</v>
      </c>
      <c r="G28" s="68"/>
    </row>
    <row r="30" spans="1:9" ht="14.25" customHeight="1">
      <c r="A30" s="108" t="s">
        <v>208</v>
      </c>
      <c r="B30" s="108"/>
      <c r="C30" s="108"/>
      <c r="D30" s="108"/>
      <c r="E30" s="108"/>
      <c r="F30" s="108"/>
      <c r="G30" s="108"/>
    </row>
    <row r="31" spans="1:9">
      <c r="A31" s="108"/>
      <c r="B31" s="108"/>
      <c r="C31" s="108"/>
      <c r="D31" s="108"/>
      <c r="E31" s="108"/>
      <c r="F31" s="108"/>
      <c r="G31" s="108"/>
    </row>
    <row r="32" spans="1:9">
      <c r="A32" s="108"/>
      <c r="B32" s="108"/>
      <c r="C32" s="108"/>
      <c r="D32" s="108"/>
      <c r="E32" s="108"/>
      <c r="F32" s="108"/>
      <c r="G32" s="108"/>
    </row>
  </sheetData>
  <mergeCells count="19">
    <mergeCell ref="B6:D6"/>
    <mergeCell ref="F6:G6"/>
    <mergeCell ref="A1:G2"/>
    <mergeCell ref="B4:D4"/>
    <mergeCell ref="F4:G4"/>
    <mergeCell ref="B5:D5"/>
    <mergeCell ref="F5:G5"/>
    <mergeCell ref="A30:G32"/>
    <mergeCell ref="B7:D7"/>
    <mergeCell ref="F7:G7"/>
    <mergeCell ref="B8:G8"/>
    <mergeCell ref="A11:G11"/>
    <mergeCell ref="A15:E15"/>
    <mergeCell ref="A17:G17"/>
    <mergeCell ref="A20:E20"/>
    <mergeCell ref="A22:G22"/>
    <mergeCell ref="A24:E24"/>
    <mergeCell ref="A26:E26"/>
    <mergeCell ref="A28:E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2E9E4-EBD8-4D98-85A6-226EA013C981}">
  <dimension ref="A1:I31"/>
  <sheetViews>
    <sheetView workbookViewId="0">
      <selection activeCell="A29" sqref="A29:G31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8" width="10.33203125" style="60"/>
    <col min="9" max="9" width="14.5" style="60" bestFit="1" customWidth="1"/>
    <col min="10" max="16384" width="10.33203125" style="60"/>
  </cols>
  <sheetData>
    <row r="1" spans="1:9">
      <c r="A1" s="124" t="s">
        <v>226</v>
      </c>
      <c r="B1" s="124"/>
      <c r="C1" s="124"/>
      <c r="D1" s="124"/>
      <c r="E1" s="124"/>
      <c r="F1" s="124"/>
      <c r="G1" s="124"/>
    </row>
    <row r="2" spans="1:9">
      <c r="A2" s="124"/>
      <c r="B2" s="124"/>
      <c r="C2" s="124"/>
      <c r="D2" s="124"/>
      <c r="E2" s="124"/>
      <c r="F2" s="124"/>
      <c r="G2" s="124"/>
    </row>
    <row r="4" spans="1:9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9" ht="16">
      <c r="A5" s="61" t="s">
        <v>0</v>
      </c>
      <c r="B5" s="111" t="s">
        <v>190</v>
      </c>
      <c r="C5" s="111"/>
      <c r="D5" s="111"/>
      <c r="E5" s="61" t="s">
        <v>2</v>
      </c>
      <c r="F5" s="111" t="s">
        <v>16</v>
      </c>
      <c r="G5" s="111"/>
    </row>
    <row r="6" spans="1:9" ht="16">
      <c r="A6" s="61" t="s">
        <v>68</v>
      </c>
      <c r="B6" s="111" t="s">
        <v>227</v>
      </c>
      <c r="C6" s="111"/>
      <c r="D6" s="111"/>
      <c r="E6" s="61" t="s">
        <v>28</v>
      </c>
      <c r="F6" s="111" t="s">
        <v>69</v>
      </c>
      <c r="G6" s="111"/>
    </row>
    <row r="7" spans="1:9" ht="16">
      <c r="A7" s="61" t="s">
        <v>3</v>
      </c>
      <c r="B7" s="173">
        <v>48</v>
      </c>
      <c r="C7" s="173"/>
      <c r="D7" s="173"/>
      <c r="E7" s="61" t="s">
        <v>70</v>
      </c>
      <c r="F7" s="111" t="s">
        <v>71</v>
      </c>
      <c r="G7" s="111"/>
    </row>
    <row r="8" spans="1:9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9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9" ht="15">
      <c r="A11" s="112" t="s">
        <v>89</v>
      </c>
      <c r="B11" s="112"/>
      <c r="C11" s="112"/>
      <c r="D11" s="113"/>
      <c r="E11" s="114"/>
      <c r="F11" s="114"/>
      <c r="G11" s="115"/>
    </row>
    <row r="12" spans="1:9" ht="15">
      <c r="A12" s="62" t="s">
        <v>191</v>
      </c>
      <c r="B12" s="62" t="s">
        <v>192</v>
      </c>
      <c r="C12" s="70" t="s">
        <v>16</v>
      </c>
      <c r="D12" s="75">
        <v>1.1000000000000001</v>
      </c>
      <c r="E12" s="76">
        <v>36380</v>
      </c>
      <c r="F12" s="76">
        <f>D12*E12</f>
        <v>40018</v>
      </c>
      <c r="G12" s="65">
        <f>IFERROR(F12/$F$25,0)</f>
        <v>0.53390791562712636</v>
      </c>
      <c r="H12" s="69">
        <v>7.0000000000000007E-2</v>
      </c>
      <c r="I12" s="80">
        <f>E12*H12+E12</f>
        <v>38926.6</v>
      </c>
    </row>
    <row r="13" spans="1:9" ht="15">
      <c r="A13" s="62" t="s">
        <v>193</v>
      </c>
      <c r="B13" s="62" t="s">
        <v>194</v>
      </c>
      <c r="C13" s="70" t="s">
        <v>16</v>
      </c>
      <c r="D13" s="75">
        <v>1</v>
      </c>
      <c r="E13" s="76">
        <v>8560</v>
      </c>
      <c r="F13" s="76">
        <f>D13*E13</f>
        <v>8560</v>
      </c>
      <c r="G13" s="65">
        <f>IFERROR(F13/$F$25,0)</f>
        <v>0.11420490173842275</v>
      </c>
      <c r="H13" s="69">
        <v>7.0000000000000007E-2</v>
      </c>
      <c r="I13" s="80">
        <f>E13*H13+E13</f>
        <v>9159.2000000000007</v>
      </c>
    </row>
    <row r="14" spans="1:9" ht="15">
      <c r="A14" s="116" t="s">
        <v>96</v>
      </c>
      <c r="B14" s="116"/>
      <c r="C14" s="116"/>
      <c r="D14" s="117"/>
      <c r="E14" s="118"/>
      <c r="F14" s="77">
        <f>SUM(F12:F13)</f>
        <v>48578</v>
      </c>
      <c r="G14" s="66"/>
    </row>
    <row r="15" spans="1:9" ht="15">
      <c r="A15" s="71"/>
      <c r="B15" s="71"/>
      <c r="C15" s="71"/>
      <c r="D15" s="72"/>
      <c r="E15" s="73"/>
      <c r="F15" s="73"/>
      <c r="G15" s="74"/>
    </row>
    <row r="16" spans="1:9" ht="15">
      <c r="A16" s="112" t="s">
        <v>80</v>
      </c>
      <c r="B16" s="112"/>
      <c r="C16" s="112"/>
      <c r="D16" s="113"/>
      <c r="E16" s="114"/>
      <c r="F16" s="114"/>
      <c r="G16" s="115"/>
    </row>
    <row r="17" spans="1:9" ht="15">
      <c r="A17" s="62" t="s">
        <v>152</v>
      </c>
      <c r="B17" s="62" t="s">
        <v>166</v>
      </c>
      <c r="C17" s="70" t="s">
        <v>83</v>
      </c>
      <c r="D17" s="75">
        <v>7.4999999999999997E-2</v>
      </c>
      <c r="E17" s="76">
        <v>203300</v>
      </c>
      <c r="F17" s="76">
        <f>D17*E17</f>
        <v>15247.5</v>
      </c>
      <c r="G17" s="65">
        <f>IFERROR(F17/$F$25,0)</f>
        <v>0.20342748122156551</v>
      </c>
      <c r="H17" s="69">
        <v>7.0000000000000007E-2</v>
      </c>
      <c r="I17" s="80">
        <f>E17*H17+E17</f>
        <v>217531</v>
      </c>
    </row>
    <row r="18" spans="1:9" ht="15">
      <c r="A18" s="62" t="s">
        <v>86</v>
      </c>
      <c r="B18" s="62" t="s">
        <v>154</v>
      </c>
      <c r="C18" s="70" t="s">
        <v>83</v>
      </c>
      <c r="D18" s="75">
        <v>0.04</v>
      </c>
      <c r="E18" s="76">
        <v>133750</v>
      </c>
      <c r="F18" s="76">
        <f>D18*E18</f>
        <v>5350</v>
      </c>
      <c r="G18" s="65">
        <f>IFERROR(F18/$F$25,0)</f>
        <v>7.1378063586514218E-2</v>
      </c>
      <c r="H18" s="69">
        <v>7.0000000000000007E-2</v>
      </c>
      <c r="I18" s="80">
        <f>E18*H18+E18</f>
        <v>143112.5</v>
      </c>
    </row>
    <row r="19" spans="1:9" ht="15">
      <c r="A19" s="116" t="s">
        <v>88</v>
      </c>
      <c r="B19" s="116"/>
      <c r="C19" s="116"/>
      <c r="D19" s="117"/>
      <c r="E19" s="118"/>
      <c r="F19" s="77">
        <f>SUM(F17:F18)</f>
        <v>20597.5</v>
      </c>
      <c r="G19" s="66"/>
    </row>
    <row r="20" spans="1:9" ht="15">
      <c r="A20" s="71"/>
      <c r="B20" s="71"/>
      <c r="C20" s="71"/>
      <c r="D20" s="72"/>
      <c r="E20" s="73"/>
      <c r="F20" s="73"/>
      <c r="G20" s="74"/>
    </row>
    <row r="21" spans="1:9" ht="15">
      <c r="A21" s="112" t="s">
        <v>97</v>
      </c>
      <c r="B21" s="112"/>
      <c r="C21" s="112"/>
      <c r="D21" s="113"/>
      <c r="E21" s="114"/>
      <c r="F21" s="114"/>
      <c r="G21" s="115"/>
    </row>
    <row r="22" spans="1:9" ht="15">
      <c r="A22" s="62" t="s">
        <v>195</v>
      </c>
      <c r="B22" s="62" t="s">
        <v>196</v>
      </c>
      <c r="C22" s="70" t="s">
        <v>16</v>
      </c>
      <c r="D22" s="75">
        <v>1</v>
      </c>
      <c r="E22" s="76">
        <v>5777.5</v>
      </c>
      <c r="F22" s="76">
        <f>D22*E22</f>
        <v>5777.5</v>
      </c>
      <c r="G22" s="65">
        <f>IFERROR(F22/$F$25,0)</f>
        <v>7.7081637826371188E-2</v>
      </c>
      <c r="H22" s="69">
        <v>7.0000000000000007E-2</v>
      </c>
      <c r="I22" s="80">
        <f>E22*H22+E22</f>
        <v>6181.9250000000002</v>
      </c>
    </row>
    <row r="23" spans="1:9" ht="15">
      <c r="A23" s="116" t="s">
        <v>102</v>
      </c>
      <c r="B23" s="116"/>
      <c r="C23" s="116"/>
      <c r="D23" s="117"/>
      <c r="E23" s="118"/>
      <c r="F23" s="77">
        <f>SUM(F22:F22)</f>
        <v>5777.5</v>
      </c>
      <c r="G23" s="66"/>
    </row>
    <row r="24" spans="1:9">
      <c r="A24" s="62"/>
      <c r="B24" s="62"/>
      <c r="C24" s="62"/>
      <c r="D24" s="63"/>
      <c r="E24" s="64"/>
      <c r="F24" s="64"/>
      <c r="G24" s="65"/>
    </row>
    <row r="25" spans="1:9" ht="15">
      <c r="A25" s="119" t="s">
        <v>107</v>
      </c>
      <c r="B25" s="119"/>
      <c r="C25" s="119"/>
      <c r="D25" s="120"/>
      <c r="E25" s="121"/>
      <c r="F25" s="78">
        <f>SUM(F14,F19,F23)</f>
        <v>74953</v>
      </c>
      <c r="G25" s="67"/>
    </row>
    <row r="26" spans="1:9">
      <c r="A26" s="62"/>
      <c r="B26" s="62"/>
      <c r="C26" s="62"/>
      <c r="D26" s="62"/>
      <c r="E26" s="64"/>
      <c r="F26" s="64"/>
      <c r="G26" s="62"/>
    </row>
    <row r="27" spans="1:9" ht="15">
      <c r="A27" s="122" t="s">
        <v>108</v>
      </c>
      <c r="B27" s="122"/>
      <c r="C27" s="122"/>
      <c r="D27" s="122"/>
      <c r="E27" s="123"/>
      <c r="F27" s="79">
        <f>$B$7*$F$25</f>
        <v>3597744</v>
      </c>
      <c r="G27" s="68"/>
    </row>
    <row r="29" spans="1:9" ht="14.25" customHeight="1">
      <c r="A29" s="108" t="s">
        <v>208</v>
      </c>
      <c r="B29" s="108"/>
      <c r="C29" s="108"/>
      <c r="D29" s="108"/>
      <c r="E29" s="108"/>
      <c r="F29" s="108"/>
      <c r="G29" s="108"/>
    </row>
    <row r="30" spans="1:9">
      <c r="A30" s="108"/>
      <c r="B30" s="108"/>
      <c r="C30" s="108"/>
      <c r="D30" s="108"/>
      <c r="E30" s="108"/>
      <c r="F30" s="108"/>
      <c r="G30" s="108"/>
    </row>
    <row r="31" spans="1:9">
      <c r="A31" s="108"/>
      <c r="B31" s="108"/>
      <c r="C31" s="108"/>
      <c r="D31" s="108"/>
      <c r="E31" s="108"/>
      <c r="F31" s="108"/>
      <c r="G31" s="108"/>
    </row>
  </sheetData>
  <mergeCells count="19">
    <mergeCell ref="B6:D6"/>
    <mergeCell ref="F6:G6"/>
    <mergeCell ref="A1:G2"/>
    <mergeCell ref="B4:D4"/>
    <mergeCell ref="F4:G4"/>
    <mergeCell ref="B5:D5"/>
    <mergeCell ref="F5:G5"/>
    <mergeCell ref="A29:G31"/>
    <mergeCell ref="B7:D7"/>
    <mergeCell ref="F7:G7"/>
    <mergeCell ref="B8:G8"/>
    <mergeCell ref="A11:G11"/>
    <mergeCell ref="A14:E14"/>
    <mergeCell ref="A16:G16"/>
    <mergeCell ref="A19:E19"/>
    <mergeCell ref="A21:G21"/>
    <mergeCell ref="A23:E23"/>
    <mergeCell ref="A25:E25"/>
    <mergeCell ref="A27:E2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456E8-80FE-486F-831C-F5460B70E1BE}">
  <dimension ref="A1:I24"/>
  <sheetViews>
    <sheetView workbookViewId="0">
      <selection activeCell="L36" sqref="L36"/>
    </sheetView>
  </sheetViews>
  <sheetFormatPr baseColWidth="10" defaultColWidth="10.33203125" defaultRowHeight="14"/>
  <cols>
    <col min="1" max="1" width="14.83203125" style="60" customWidth="1"/>
    <col min="2" max="2" width="59.5" style="60" customWidth="1"/>
    <col min="3" max="3" width="11.5" style="60" customWidth="1"/>
    <col min="4" max="4" width="17.1640625" style="60" customWidth="1"/>
    <col min="5" max="6" width="20.5" style="60" customWidth="1"/>
    <col min="7" max="7" width="14.83203125" style="60" customWidth="1"/>
    <col min="8" max="8" width="10.33203125" style="60"/>
    <col min="9" max="9" width="14.5" style="60" bestFit="1" customWidth="1"/>
    <col min="10" max="16384" width="10.33203125" style="60"/>
  </cols>
  <sheetData>
    <row r="1" spans="1:9">
      <c r="A1" s="124" t="s">
        <v>229</v>
      </c>
      <c r="B1" s="124"/>
      <c r="C1" s="124"/>
      <c r="D1" s="124"/>
      <c r="E1" s="124"/>
      <c r="F1" s="124"/>
      <c r="G1" s="124"/>
    </row>
    <row r="2" spans="1:9">
      <c r="A2" s="124"/>
      <c r="B2" s="124"/>
      <c r="C2" s="124"/>
      <c r="D2" s="124"/>
      <c r="E2" s="124"/>
      <c r="F2" s="124"/>
      <c r="G2" s="124"/>
    </row>
    <row r="4" spans="1:9" ht="16">
      <c r="A4" s="61" t="s">
        <v>63</v>
      </c>
      <c r="B4" s="111" t="s">
        <v>64</v>
      </c>
      <c r="C4" s="111"/>
      <c r="D4" s="111"/>
      <c r="E4" s="61" t="s">
        <v>65</v>
      </c>
      <c r="F4" s="111" t="s">
        <v>66</v>
      </c>
      <c r="G4" s="111"/>
    </row>
    <row r="5" spans="1:9" ht="16">
      <c r="A5" s="61" t="s">
        <v>0</v>
      </c>
      <c r="B5" s="111" t="s">
        <v>197</v>
      </c>
      <c r="C5" s="111"/>
      <c r="D5" s="111"/>
      <c r="E5" s="61" t="s">
        <v>2</v>
      </c>
      <c r="F5" s="111" t="s">
        <v>38</v>
      </c>
      <c r="G5" s="111"/>
    </row>
    <row r="6" spans="1:9" ht="16">
      <c r="A6" s="61" t="s">
        <v>68</v>
      </c>
      <c r="B6" s="111" t="s">
        <v>228</v>
      </c>
      <c r="C6" s="111"/>
      <c r="D6" s="111"/>
      <c r="E6" s="61" t="s">
        <v>28</v>
      </c>
      <c r="F6" s="111" t="s">
        <v>69</v>
      </c>
      <c r="G6" s="111"/>
    </row>
    <row r="7" spans="1:9" ht="16">
      <c r="A7" s="61" t="s">
        <v>3</v>
      </c>
      <c r="B7" s="109">
        <v>1</v>
      </c>
      <c r="C7" s="110"/>
      <c r="D7" s="110"/>
      <c r="E7" s="61" t="s">
        <v>70</v>
      </c>
      <c r="F7" s="111" t="s">
        <v>71</v>
      </c>
      <c r="G7" s="111"/>
    </row>
    <row r="8" spans="1:9" ht="16">
      <c r="A8" s="61" t="s">
        <v>72</v>
      </c>
      <c r="B8" s="111" t="s">
        <v>73</v>
      </c>
      <c r="C8" s="111"/>
      <c r="D8" s="111"/>
      <c r="E8" s="111"/>
      <c r="F8" s="111"/>
      <c r="G8" s="111"/>
    </row>
    <row r="10" spans="1:9" ht="30">
      <c r="A10" s="83" t="s">
        <v>207</v>
      </c>
      <c r="B10" s="84" t="s">
        <v>74</v>
      </c>
      <c r="C10" s="83" t="s">
        <v>75</v>
      </c>
      <c r="D10" s="84" t="s">
        <v>76</v>
      </c>
      <c r="E10" s="83" t="s">
        <v>77</v>
      </c>
      <c r="F10" s="84" t="s">
        <v>78</v>
      </c>
      <c r="G10" s="83" t="s">
        <v>79</v>
      </c>
    </row>
    <row r="11" spans="1:9" ht="15">
      <c r="A11" s="112" t="s">
        <v>97</v>
      </c>
      <c r="B11" s="112"/>
      <c r="C11" s="112"/>
      <c r="D11" s="113"/>
      <c r="E11" s="114"/>
      <c r="F11" s="114"/>
      <c r="G11" s="115"/>
    </row>
    <row r="12" spans="1:9" ht="15">
      <c r="A12" s="62" t="s">
        <v>198</v>
      </c>
      <c r="B12" s="62" t="s">
        <v>199</v>
      </c>
      <c r="C12" s="70" t="s">
        <v>200</v>
      </c>
      <c r="D12" s="75">
        <v>10</v>
      </c>
      <c r="E12" s="76">
        <v>149800</v>
      </c>
      <c r="F12" s="76">
        <f>D12*E12</f>
        <v>1498000</v>
      </c>
      <c r="G12" s="65">
        <f>IFERROR(F12/$F$18,0)</f>
        <v>0.4</v>
      </c>
      <c r="H12" s="69">
        <v>7.0000000000000007E-2</v>
      </c>
      <c r="I12" s="80">
        <f>E12*H12+E12</f>
        <v>160286</v>
      </c>
    </row>
    <row r="13" spans="1:9" ht="15">
      <c r="A13" s="62" t="s">
        <v>201</v>
      </c>
      <c r="B13" s="62" t="s">
        <v>202</v>
      </c>
      <c r="C13" s="70" t="s">
        <v>200</v>
      </c>
      <c r="D13" s="75">
        <v>2</v>
      </c>
      <c r="E13" s="76">
        <v>695500</v>
      </c>
      <c r="F13" s="76">
        <f>D13*E13</f>
        <v>1391000</v>
      </c>
      <c r="G13" s="65">
        <f>IFERROR(F13/$F$18,0)</f>
        <v>0.37142857142857144</v>
      </c>
      <c r="H13" s="69">
        <v>7.0000000000000007E-2</v>
      </c>
      <c r="I13" s="80">
        <f>E13*H13+E13</f>
        <v>744185</v>
      </c>
    </row>
    <row r="14" spans="1:9" ht="15">
      <c r="A14" s="62" t="s">
        <v>203</v>
      </c>
      <c r="B14" s="62" t="s">
        <v>204</v>
      </c>
      <c r="C14" s="70" t="s">
        <v>38</v>
      </c>
      <c r="D14" s="75">
        <v>1</v>
      </c>
      <c r="E14" s="76">
        <v>428000</v>
      </c>
      <c r="F14" s="76">
        <f>D14*E14</f>
        <v>428000</v>
      </c>
      <c r="G14" s="65">
        <f>IFERROR(F14/$F$18,0)</f>
        <v>0.11428571428571428</v>
      </c>
      <c r="H14" s="69">
        <v>7.0000000000000007E-2</v>
      </c>
      <c r="I14" s="80">
        <f>E14*H14+E14</f>
        <v>457960</v>
      </c>
    </row>
    <row r="15" spans="1:9" ht="15">
      <c r="A15" s="62" t="s">
        <v>205</v>
      </c>
      <c r="B15" s="62" t="s">
        <v>206</v>
      </c>
      <c r="C15" s="70" t="s">
        <v>38</v>
      </c>
      <c r="D15" s="75">
        <v>1</v>
      </c>
      <c r="E15" s="76">
        <v>428000</v>
      </c>
      <c r="F15" s="76">
        <f>D15*E15</f>
        <v>428000</v>
      </c>
      <c r="G15" s="65">
        <f>IFERROR(F15/$F$18,0)</f>
        <v>0.11428571428571428</v>
      </c>
      <c r="H15" s="69">
        <v>7.0000000000000007E-2</v>
      </c>
      <c r="I15" s="80">
        <f>E15*H15+E15</f>
        <v>457960</v>
      </c>
    </row>
    <row r="16" spans="1:9" ht="15">
      <c r="A16" s="116" t="s">
        <v>102</v>
      </c>
      <c r="B16" s="116"/>
      <c r="C16" s="116"/>
      <c r="D16" s="117"/>
      <c r="E16" s="118"/>
      <c r="F16" s="77">
        <f>SUM(F12:F15)</f>
        <v>3745000</v>
      </c>
      <c r="G16" s="66"/>
    </row>
    <row r="17" spans="1:7">
      <c r="A17" s="62"/>
      <c r="B17" s="62"/>
      <c r="C17" s="62"/>
      <c r="D17" s="63"/>
      <c r="E17" s="64"/>
      <c r="F17" s="64"/>
      <c r="G17" s="65"/>
    </row>
    <row r="18" spans="1:7" ht="15">
      <c r="A18" s="119" t="s">
        <v>107</v>
      </c>
      <c r="B18" s="119"/>
      <c r="C18" s="119"/>
      <c r="D18" s="120"/>
      <c r="E18" s="121"/>
      <c r="F18" s="78">
        <f>SUM(F16)</f>
        <v>3745000</v>
      </c>
      <c r="G18" s="67"/>
    </row>
    <row r="19" spans="1:7">
      <c r="A19" s="62"/>
      <c r="B19" s="62"/>
      <c r="C19" s="62"/>
      <c r="D19" s="62"/>
      <c r="E19" s="64"/>
      <c r="F19" s="64"/>
      <c r="G19" s="62"/>
    </row>
    <row r="20" spans="1:7" ht="15">
      <c r="A20" s="122" t="s">
        <v>108</v>
      </c>
      <c r="B20" s="122"/>
      <c r="C20" s="122"/>
      <c r="D20" s="122"/>
      <c r="E20" s="123"/>
      <c r="F20" s="79">
        <f>$B$7*$F$18</f>
        <v>3745000</v>
      </c>
      <c r="G20" s="68"/>
    </row>
    <row r="22" spans="1:7" ht="14.25" customHeight="1">
      <c r="A22" s="108" t="s">
        <v>208</v>
      </c>
      <c r="B22" s="108"/>
      <c r="C22" s="108"/>
      <c r="D22" s="108"/>
      <c r="E22" s="108"/>
      <c r="F22" s="108"/>
      <c r="G22" s="108"/>
    </row>
    <row r="23" spans="1:7">
      <c r="A23" s="108"/>
      <c r="B23" s="108"/>
      <c r="C23" s="108"/>
      <c r="D23" s="108"/>
      <c r="E23" s="108"/>
      <c r="F23" s="108"/>
      <c r="G23" s="108"/>
    </row>
    <row r="24" spans="1:7">
      <c r="A24" s="108"/>
      <c r="B24" s="108"/>
      <c r="C24" s="108"/>
      <c r="D24" s="108"/>
      <c r="E24" s="108"/>
      <c r="F24" s="108"/>
      <c r="G24" s="108"/>
    </row>
  </sheetData>
  <mergeCells count="15">
    <mergeCell ref="B6:D6"/>
    <mergeCell ref="F6:G6"/>
    <mergeCell ref="A1:G2"/>
    <mergeCell ref="B4:D4"/>
    <mergeCell ref="F4:G4"/>
    <mergeCell ref="B5:D5"/>
    <mergeCell ref="F5:G5"/>
    <mergeCell ref="A20:E20"/>
    <mergeCell ref="A22:G24"/>
    <mergeCell ref="B7:D7"/>
    <mergeCell ref="F7:G7"/>
    <mergeCell ref="B8:G8"/>
    <mergeCell ref="A11:G11"/>
    <mergeCell ref="A16:E16"/>
    <mergeCell ref="A18:E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</vt:i4>
      </vt:variant>
    </vt:vector>
  </HeadingPairs>
  <TitlesOfParts>
    <vt:vector size="13" baseType="lpstr">
      <vt:lpstr>CANCHA PANTANILLO</vt:lpstr>
      <vt:lpstr>APU_1.1_Preliminar</vt:lpstr>
      <vt:lpstr>APU_2.1_Excavación</vt:lpstr>
      <vt:lpstr>APU_3.1_Limpieza</vt:lpstr>
      <vt:lpstr>APU_3.2_Concreto</vt:lpstr>
      <vt:lpstr>APU_4.1_Acero</vt:lpstr>
      <vt:lpstr>APU_4.2_Estructura</vt:lpstr>
      <vt:lpstr>APU_5.1_Aluzinc</vt:lpstr>
      <vt:lpstr>APU_5.2_Canal</vt:lpstr>
      <vt:lpstr>APU_5.3_Bajantes</vt:lpstr>
      <vt:lpstr>APU_5.4_Remates</vt:lpstr>
      <vt:lpstr>APU_6.1_Equipos</vt:lpstr>
      <vt:lpstr>'CANCHA PANTANILLO'!Área_de_impresión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Quintana</dc:creator>
  <cp:keywords/>
  <dc:description/>
  <cp:lastModifiedBy>Isabel Cristina Rodriguez Zora</cp:lastModifiedBy>
  <cp:revision/>
  <cp:lastPrinted>2026-07-15T23:36:13Z</cp:lastPrinted>
  <dcterms:created xsi:type="dcterms:W3CDTF">2025-09-02T13:21:12Z</dcterms:created>
  <dcterms:modified xsi:type="dcterms:W3CDTF">2026-09-22T19:54:06Z</dcterms:modified>
  <cp:category/>
  <cp:contentStatus/>
</cp:coreProperties>
</file>