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202300"/>
  <mc:AlternateContent xmlns:mc="http://schemas.openxmlformats.org/markup-compatibility/2006">
    <mc:Choice Requires="x15">
      <x15ac:absPath xmlns:x15ac="http://schemas.microsoft.com/office/spreadsheetml/2010/11/ac" url="/Users/isabelrodriguez/Documents/ABEJORRAL/SECRETARIA PLANEACION /CD-SPI-30-2026/"/>
    </mc:Choice>
  </mc:AlternateContent>
  <xr:revisionPtr revIDLastSave="0" documentId="13_ncr:1_{5132FE2A-D860-D144-A202-FEA283DC8AC6}" xr6:coauthVersionLast="47" xr6:coauthVersionMax="47" xr10:uidLastSave="{00000000-0000-0000-0000-000000000000}"/>
  <bookViews>
    <workbookView xWindow="0" yWindow="600" windowWidth="28800" windowHeight="15660" activeTab="1" xr2:uid="{B0BA0978-CD6C-492B-A07B-FD41782882F4}"/>
  </bookViews>
  <sheets>
    <sheet name="CAPITULOS" sheetId="1" state="hidden" r:id="rId1"/>
    <sheet name="ACTIVIDADES" sheetId="2" r:id="rId2"/>
    <sheet name="MEMORIAS" sheetId="3" state="hidden" r:id="rId3"/>
    <sheet name="APU" sheetId="4" r:id="rId4"/>
    <sheet name="APA" sheetId="6" state="hidden" r:id="rId5"/>
    <sheet name="MANO DE OBRA" sheetId="7" state="hidden" r:id="rId6"/>
    <sheet name="CRONOGRAMA" sheetId="8" state="hidden" r:id="rId7"/>
  </sheets>
  <externalReferences>
    <externalReference r:id="rId8"/>
    <externalReference r:id="rId9"/>
    <externalReference r:id="rId10"/>
  </externalReferences>
  <definedNames>
    <definedName name="_">#REF!</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#REF!</definedName>
    <definedName name="_____________apu1">#REF!</definedName>
    <definedName name="_____________cua1">#REF!</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VPD1">#REF!</definedName>
    <definedName name="_____________VPI1">#REF!</definedName>
    <definedName name="_____________VRA1">#REF!</definedName>
    <definedName name="____________apu1">#REF!</definedName>
    <definedName name="____________cua1">#REF!</definedName>
    <definedName name="____________DMD1">#REF!</definedName>
    <definedName name="____________EXC6">#REF!</definedName>
    <definedName name="____________EXC7">#REF!</definedName>
    <definedName name="____________VPD1">#REF!</definedName>
    <definedName name="____________VPI1">#REF!</definedName>
    <definedName name="____________VRA1">#REF!</definedName>
    <definedName name="___________apu1">#REF!</definedName>
    <definedName name="___________cua1">#REF!</definedName>
    <definedName name="___________DMD1">#REF!</definedName>
    <definedName name="___________tab1">#REF!</definedName>
    <definedName name="___________tab2">#REF!</definedName>
    <definedName name="___________tab3">#REF!</definedName>
    <definedName name="___________TAB4">#REF!</definedName>
    <definedName name="___________VPD1">#REF!</definedName>
    <definedName name="___________VPI1">#REF!</definedName>
    <definedName name="___________VRA1">#REF!</definedName>
    <definedName name="__________apu1">#REF!</definedName>
    <definedName name="__________cua1">#REF!</definedName>
    <definedName name="__________DMD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#REF!</definedName>
    <definedName name="__________tab1">#REF!</definedName>
    <definedName name="__________tab2">#REF!</definedName>
    <definedName name="__________tab3">#REF!</definedName>
    <definedName name="__________TAB4">#REF!</definedName>
    <definedName name="__________VPD1">#REF!</definedName>
    <definedName name="__________VPI1">#REF!</definedName>
    <definedName name="__________VRA1">#REF!</definedName>
    <definedName name="_________apu1">#REF!</definedName>
    <definedName name="_________cua1">#REF!</definedName>
    <definedName name="_________DMD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_Rc">#REF!</definedName>
    <definedName name="_________VOL1" hidden="1">#REF!</definedName>
    <definedName name="_________VPD1">#REF!</definedName>
    <definedName name="_________VPI1">#REF!</definedName>
    <definedName name="_________VRA1">#REF!</definedName>
    <definedName name="________aiu2">#REF!</definedName>
    <definedName name="________apu1">#REF!</definedName>
    <definedName name="________cua1">#REF!</definedName>
    <definedName name="________DMD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VOL1" hidden="1">#REF!</definedName>
    <definedName name="________VPD1">#REF!</definedName>
    <definedName name="________VPI1">#REF!</definedName>
    <definedName name="________VRA1">#REF!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LL4">#REF!</definedName>
    <definedName name="_______apu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or15">#REF!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RE12">#REF!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OL1" hidden="1">#REF!</definedName>
    <definedName name="_______VPD1">#REF!</definedName>
    <definedName name="_______VPI1">#REF!</definedName>
    <definedName name="_______VRA1">#REF!</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CAC1">#REF!</definedName>
    <definedName name="______CAC5">#REF!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OL1" hidden="1">#REF!</definedName>
    <definedName name="______VPD1">#REF!</definedName>
    <definedName name="______VPI1">#REF!</definedName>
    <definedName name="______VRA1">#REF!</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LL4">#REF!</definedName>
    <definedName name="_____apu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CAC1">#REF!</definedName>
    <definedName name="_____CAC3">#REF!</definedName>
    <definedName name="_____CAC5">#REF!</definedName>
    <definedName name="_____cua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r1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E12">#REF!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 hidden="1">#REF!</definedName>
    <definedName name="_____VPD1">#REF!</definedName>
    <definedName name="_____VPI1">#REF!</definedName>
    <definedName name="_____VRA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iu2">#REF!</definedName>
    <definedName name="____apu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ua1">#REF!</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02">#REF!</definedName>
    <definedName name="____EXC1">#REF!</definedName>
    <definedName name="____EXC10">#REF!</definedName>
    <definedName name="____EXC11">#REF!</definedName>
    <definedName name="____EXC12">#REF!</definedName>
    <definedName name="____EXC2">#REF!</definedName>
    <definedName name="____exc24">#REF!</definedName>
    <definedName name="____EXC3">#REF!</definedName>
    <definedName name="____EXC4">#REF!</definedName>
    <definedName name="____exc40">#REF!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 hidden="1">{#N/A,#N/A,FALSE,"GRAFICO";#N/A,#N/A,FALSE,"CAJA (2)";#N/A,#N/A,FALSE,"TERCEROS-PROMEDIO";#N/A,#N/A,FALSE,"CAJA";#N/A,#N/A,FALSE,"INGRESOS1995-2003";#N/A,#N/A,FALSE,"GASTOS1995-2003"}</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 hidden="1">#REF!</definedName>
    <definedName name="____VPD1">#REF!</definedName>
    <definedName name="____VPI1">#REF!</definedName>
    <definedName name="____VRA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2">#REF!</definedName>
    <definedName name="___ALL4">#REF!</definedName>
    <definedName name="___apu1">#REF!</definedName>
    <definedName name="___APU221">#REF!</definedName>
    <definedName name="___APU46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ua1">#REF!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02">#REF!</definedName>
    <definedName name="___EXC1">#REF!</definedName>
    <definedName name="___EXC10">#REF!</definedName>
    <definedName name="___EXC11">#REF!</definedName>
    <definedName name="___EXC12">#REF!</definedName>
    <definedName name="___EXC2">#REF!</definedName>
    <definedName name="___exc24">#REF!</definedName>
    <definedName name="___EXC3">#REF!</definedName>
    <definedName name="___EXC4">#REF!</definedName>
    <definedName name="___exc40">#REF!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r1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E12">#REF!</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hidden="1">{"TAB1",#N/A,TRUE,"GENERAL";"TAB2",#N/A,TRUE,"GENERAL";"TAB3",#N/A,TRUE,"GENERAL";"TAB4",#N/A,TRUE,"GENERAL";"TAB5",#N/A,TRUE,"GENERAL"}</definedName>
    <definedName name="_A1_1" hidden="1">{#N/A,#N/A,TRUE,"1842CWN0"}</definedName>
    <definedName name="_A1_2" hidden="1">{#N/A,#N/A,TRUE,"1842CWN0"}</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hidden="1">#REF!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F2">#REF!</definedName>
    <definedName name="_INF3">#REF!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EY3"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hidden="1">#REF!</definedName>
    <definedName name="_r4r" hidden="1">{"via1",#N/A,TRUE,"general";"via2",#N/A,TRUE,"general";"via3",#N/A,TRUE,"general"}</definedName>
    <definedName name="_Rc">#REF!</definedName>
    <definedName name="_Regression_Int" hidden="1">1</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ort1"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b">#REF!</definedName>
    <definedName name="\c">#REF!</definedName>
    <definedName name="\eliminar">#REF!</definedName>
    <definedName name="\eliminar1">#REF!</definedName>
    <definedName name="\i">#REF!</definedName>
    <definedName name="\m">#REF!</definedName>
    <definedName name="\o">#REF!</definedName>
    <definedName name="\q">#REF!</definedName>
    <definedName name="\r">#REF!</definedName>
    <definedName name="\t">#REF!</definedName>
    <definedName name="\x">#REF!</definedName>
    <definedName name="\z">#REF!</definedName>
    <definedName name="A">#REF!</definedName>
    <definedName name="A_impresión_IM">#REF!</definedName>
    <definedName name="A_impresión_IM_2">#REF!</definedName>
    <definedName name="a2a" hidden="1">{"TAB1",#N/A,TRUE,"GENERAL";"TAB2",#N/A,TRUE,"GENERAL";"TAB3",#N/A,TRUE,"GENERAL";"TAB4",#N/A,TRUE,"GENERAL";"TAB5",#N/A,TRUE,"GENERAL"}</definedName>
    <definedName name="A60FIG">#REF!</definedName>
    <definedName name="Aa">#REF!</definedName>
    <definedName name="AA_1" hidden="1">{#N/A,#N/A,TRUE,"INGENIERIA";#N/A,#N/A,TRUE,"COMPRAS";#N/A,#N/A,TRUE,"DIRECCION";#N/A,#N/A,TRUE,"RESUMEN"}</definedName>
    <definedName name="AA_2" hidden="1">{#N/A,#N/A,TRUE,"INGENIERIA";#N/A,#N/A,TRUE,"COMPRAS";#N/A,#N/A,TRUE,"DIRECCION";#N/A,#N/A,TRUE,"RESUMEN"}</definedName>
    <definedName name="AAA">#REF!</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hidden="1">{"via1",#N/A,TRUE,"general";"via2",#N/A,TRUE,"general";"via3",#N/A,TRUE,"general"}</definedName>
    <definedName name="Af">#REF!</definedName>
    <definedName name="afdaffaf">#REF!</definedName>
    <definedName name="afdsw" hidden="1">{"TAB1",#N/A,TRUE,"GENERAL";"TAB2",#N/A,TRUE,"GENERAL";"TAB3",#N/A,TRUE,"GENERAL";"TAB4",#N/A,TRUE,"GENERAL";"TAB5",#N/A,TRUE,"GENERAL"}</definedName>
    <definedName name="afirm">#REF!</definedName>
    <definedName name="Ag">#REF!</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hidden="1">{"TAB1",#N/A,TRUE,"GENERAL";"TAB2",#N/A,TRUE,"GENERAL";"TAB3",#N/A,TRUE,"GENERAL";"TAB4",#N/A,TRUE,"GENERAL";"TAB5",#N/A,TRUE,"GENERAL"}</definedName>
    <definedName name="Ar">#REF!</definedName>
    <definedName name="AREA">#REF!</definedName>
    <definedName name="_xlnm.Extract">#REF!</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hidden="1">{"TAB1",#N/A,TRUE,"GENERAL";"TAB2",#N/A,TRUE,"GENERAL";"TAB3",#N/A,TRUE,"GENERAL";"TAB4",#N/A,TRUE,"GENERAL";"TAB5",#N/A,TRUE,"GENERAL"}</definedName>
    <definedName name="B" hidden="1">{"PYGS",#N/A,FALSE,"PYG";"ACTIS",#N/A,FALSE,"BCE_GRAL-ACTIVO";"PASIS",#N/A,FALSE,"BCE_GRAL-PASIVO-PATRIM";"CAJAS",#N/A,FALSE,"CAJA"}</definedName>
    <definedName name="B_impresión_IM">#REF!</definedName>
    <definedName name="B.DATOS">#REF!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hidden="1">{"TAB1",#N/A,TRUE,"GENERAL";"TAB2",#N/A,TRUE,"GENERAL";"TAB3",#N/A,TRUE,"GENERAL";"TAB4",#N/A,TRUE,"GENERAL";"TAB5",#N/A,TRUE,"GENERAL"}</definedName>
    <definedName name="Breaker_Indus.Merlin_G.3x150A">#REF!</definedName>
    <definedName name="Brilladora">#REF!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z">#REF!</definedName>
    <definedName name="C_">#REF!</definedName>
    <definedName name="C_Apus" comment="Codigo Apus">#REF!</definedName>
    <definedName name="C_LOM">#REF!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IF(AND(#REF!=#REF!,#REF!=#REF!,#REF!=#REF!),"ok","ojo")</definedName>
    <definedName name="CHINA">#REF!</definedName>
    <definedName name="Ci">#REF!</definedName>
    <definedName name="CIR">IF(#REF!=9,IF(ISERROR(#REF!),"",#REF!),"")</definedName>
    <definedName name="CIRCUITOS">#REF!</definedName>
    <definedName name="CIRCUNVALAR">#REF!</definedName>
    <definedName name="Ciudades">#REF!</definedName>
    <definedName name="civ" hidden="1">{#N/A,#N/A,TRUE,"1842CWN0"}</definedName>
    <definedName name="civ_1"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IF(LEFT(#REF!,5)=#REF!,"",(LEFT(#REF!,5)))</definedName>
    <definedName name="COL_C">LEFT(#REF!,2)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hidden="1">{"via1",#N/A,TRUE,"general";"via2",#N/A,TRUE,"general";"via3",#N/A,TRUE,"general"}</definedName>
    <definedName name="cuneta">#REF!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#REF!</definedName>
    <definedName name="D" hidden="1">{"PYGT",#N/A,FALSE,"PYG";"ACTIT",#N/A,FALSE,"BCE_GRAL-ACTIVO";"PASIT",#N/A,FALSE,"BCE_GRAL-PASIVO-PATRIM";"CAJAT",#N/A,FALSE,"CAJA"}</definedName>
    <definedName name="D_m">#REF!</definedName>
    <definedName name="d_percápita">#REF!</definedName>
    <definedName name="DADADAD" hidden="1">{#N/A,#N/A,TRUE,"CODIGO DEPENDENCIA"}</definedName>
    <definedName name="DANI">#REF!</definedName>
    <definedName name="DARIPAVA_SOFTWARE_INC">#REF!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#N/A</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GZ">#REF!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hidden="1">{#N/A,#N/A,FALSE,"GRAFICO";#N/A,#N/A,FALSE,"CAJA (2)";#N/A,#N/A,FALSE,"TERCEROS-PROMEDIO";#N/A,#N/A,FALSE,"CAJA";#N/A,#N/A,FALSE,"INGRESOS1995-2003";#N/A,#N/A,FALSE,"GASTOS1995-2003"}</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f">#REF!</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#REF!</definedName>
    <definedName name="eeedfr" hidden="1">{"TAB1",#N/A,TRUE,"GENERAL";"TAB2",#N/A,TRUE,"GENERAL";"TAB3",#N/A,TRUE,"GENERAL";"TAB4",#N/A,TRUE,"GENERAL";"TAB5",#N/A,TRUE,"GENERAL"}</definedName>
    <definedName name="EEEE"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cwe" hidden="1">#REF!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hidden="1">{"via1",#N/A,TRUE,"general";"via2",#N/A,TRUE,"general";"via3",#N/A,TRUE,"general"}</definedName>
    <definedName name="er">#REF!</definedName>
    <definedName name="erad">#REF!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hidden="1">{#N/A,#N/A,TRUE,"INGENIERIA";#N/A,#N/A,TRUE,"COMPRAS";#N/A,#N/A,TRUE,"DIRECCION";#N/A,#N/A,TRUE,"RESUMEN"}</definedName>
    <definedName name="ESTRUCTURA_2" hidden="1">{#N/A,#N/A,TRUE,"INGENIERIA";#N/A,#N/A,TRUE,"COMPRAS";#N/A,#N/A,TRUE,"DIRECCION";#N/A,#N/A,TRUE,"RESUMEN"}</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 hidden="1">#REF!</definedName>
    <definedName name="factorarena">#REF!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#REF!</definedName>
    <definedName name="FECH">#REF!</definedName>
    <definedName name="Fecha">#REF!</definedName>
    <definedName name="FECHAFSQ">#REF!</definedName>
    <definedName name="ferfer" hidden="1">{"via1",#N/A,TRUE,"general";"via2",#N/A,TRUE,"general";"via3",#N/A,TRUE,"general"}</definedName>
    <definedName name="Festivos">#REF!</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hidden="1">{#N/A,#N/A,FALSE,"GRAFICO";#N/A,#N/A,FALSE,"CAJA (2)";#N/A,#N/A,FALSE,"TERCEROS-PROMEDIO";#N/A,#N/A,FALSE,"CAJA";#N/A,#N/A,FALSE,"INGRESOS1995-2003";#N/A,#N/A,FALSE,"GASTOS1995-2003"}</definedName>
    <definedName name="GastosViajes">#REF!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_de_análisis_de_precios_Unitarios.">#REF!</definedName>
    <definedName name="GEO">#REF!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IF(#REF!=9,#REF!,"")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hidden="1">{"via1",#N/A,TRUE,"general";"via2",#N/A,TRUE,"general";"via3",#N/A,TRUE,"general"}</definedName>
    <definedName name="Ha">#REF!</definedName>
    <definedName name="hab___viv">#REF!</definedName>
    <definedName name="Hab.predio">#REF!</definedName>
    <definedName name="HARRY">#REF!</definedName>
    <definedName name="Hb">#REF!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DD">#REF!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EN">#REF!</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oy" localSheetId="6">TODAY()</definedName>
    <definedName name="hp">#REF!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 hidden="1">{"PYGT",#N/A,FALSE,"PYG";"ACTIT",#N/A,FALSE,"BCE_GRAL-ACTIVO";"PASIT",#N/A,FALSE,"BCE_GRAL-PASIVO-PATRIM";"CAJAT",#N/A,FALSE,"CAJA"}</definedName>
    <definedName name="i1277.">#REF!</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6">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hidden="1">{"via1",#N/A,TRUE,"general";"via2",#N/A,TRUE,"general";"via3",#N/A,TRUE,"general"}</definedName>
    <definedName name="IZQ_AUX">LEFT(#REF!,2)</definedName>
    <definedName name="j" hidden="1">{"TAB1",#N/A,TRUE,"GENERAL";"TAB2",#N/A,TRUE,"GENERAL";"TAB3",#N/A,TRUE,"GENERAL";"TAB4",#N/A,TRUE,"GENERAL";"TAB5",#N/A,TRUE,"GENERAL"}</definedName>
    <definedName name="Ja">#REF!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ikyu"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hidden="1">{#N/A,#N/A,TRUE,"1842CWN0"}</definedName>
    <definedName name="KDL_1" hidden="1">{#N/A,#N/A,TRUE,"1842CWN0"}</definedName>
    <definedName name="KDL_2" hidden="1">{#N/A,#N/A,TRUE,"1842CWN0"}</definedName>
    <definedName name="KFMDKMKF">#REF!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 hidden="1">#REF!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3">#REF!</definedName>
    <definedName name="LISTA_MA" localSheetId="3">#REF!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TA">IF(Loan_Amount*Interest_Rate*Loan_Years*Loan_Start&gt;0,1,0)</definedName>
    <definedName name="MARTHA">#REF!</definedName>
    <definedName name="MARYLUZ" hidden="1">{"PRES REHAB ARM-PER POR ITEMS  KM A KM",#N/A,TRUE,"Rehabilitacion Arm-Per"}</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hidden="1">{"via1",#N/A,TRUE,"general";"via2",#N/A,TRUE,"general";"via3",#N/A,TRUE,"general"}</definedName>
    <definedName name="mdo">#REF!</definedName>
    <definedName name="ME">#REF!</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hidden="1">{#N/A,#N/A,TRUE,"1842CWN0"}</definedName>
    <definedName name="met_1" hidden="1">{#N/A,#N/A,TRUE,"1842CWN0"}</definedName>
    <definedName name="met_2" hidden="1">{#N/A,#N/A,TRUE,"1842CWN0"}</definedName>
    <definedName name="META">#REF!</definedName>
    <definedName name="metal" hidden="1">{#N/A,#N/A,TRUE,"1842CWN0"}</definedName>
    <definedName name="metal_1" hidden="1">{#N/A,#N/A,TRUE,"1842CWN0"}</definedName>
    <definedName name="metal_2" hidden="1">{#N/A,#N/A,TRUE,"1842CWN0"}</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ínimo">#REF!</definedName>
    <definedName name="MiT">#REF!</definedName>
    <definedName name="MiV">#REF!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MATCH(0.01,End_Bal,-1)+1</definedName>
    <definedName name="NUMERO">#REF!</definedName>
    <definedName name="NUNI">#REF!</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bra">#REF!</definedName>
    <definedName name="OBSERV">#REF!</definedName>
    <definedName name="OCT">#REF!</definedName>
    <definedName name="oera" hidden="1">{#N/A,#N/A,FALSE,"Aging Summary";#N/A,#N/A,FALSE,"Ratio Analysis";#N/A,#N/A,FALSE,"Test 120 Day Accts";#N/A,#N/A,FALSE,"Tickmarks"}</definedName>
    <definedName name="OFI">#REF!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m">#REF!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DATE(YEAR(Loan_Start),MONTH(Loan_Start)+Payment_Number,DAY(Loan_Start))</definedName>
    <definedName name="PAZ">#REF!</definedName>
    <definedName name="Pb">#REF!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hidden="1">{"via1",#N/A,TRUE,"general";"via2",#N/A,TRUE,"general";"via3",#N/A,TRUE,"general"}</definedName>
    <definedName name="POLIZAS" hidden="1">{"TAB1",#N/A,TRUE,"GENERAL";"TAB2",#N/A,TRUE,"GENERAL";"TAB3",#N/A,TRUE,"GENERAL";"TAB4",#N/A,TRUE,"GENERAL";"TAB5",#N/A,TRUE,"GENERAL"}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hidden="1">{"TAB1",#N/A,TRUE,"GENERAL";"TAB2",#N/A,TRUE,"GENERAL";"TAB3",#N/A,TRUE,"GENERAL";"TAB4",#N/A,TRUE,"GENERAL";"TAB5",#N/A,TRUE,"GENERAL"}</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#REF!</definedName>
    <definedName name="PRINT_AREA_MI">#N/A</definedName>
    <definedName name="Print_Area_Reset">OFFSET(Full_Print,0,0,Last_Row)</definedName>
    <definedName name="Print_Titles">#REF!</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hidden="1">{"via1",#N/A,TRUE,"general";"via2",#N/A,TRUE,"general";"via3",#N/A,TRUE,"general"}</definedName>
    <definedName name="QRS">#REF!</definedName>
    <definedName name="QUIMICOSTABLA1.3.1">#REF!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evr" hidden="1">#REF!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RTGTG">#REF!</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 hidden="1">{"TAB1",#N/A,TRUE,"GENERAL";"TAB2",#N/A,TRUE,"GENERAL";"TAB3",#N/A,TRUE,"GENERAL";"TAB4",#N/A,TRUE,"GENERAL";"TAB5",#N/A,TRUE,"GENERAL"}</definedName>
    <definedName name="ruru" hidden="1">{"TAB1",#N/A,TRUE,"GENERAL";"TAB2",#N/A,TRUE,"GENERAL";"TAB3",#N/A,TRUE,"GENERAL";"TAB4",#N/A,TRUE,"GENERAL";"TAB5",#N/A,TRUE,"GENERAL"}</definedName>
    <definedName name="RUTA">DATE(YEAR(#REF!),MONTH(#REF!)+Payment_Number,DAY(#REF!))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hjfasdfjasj">#REF!</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GUE">#REF!</definedName>
    <definedName name="segundo">#REF!</definedName>
    <definedName name="Semana_para_mostrar" localSheetId="6">CRONOGRAMA!$E$4</definedName>
    <definedName name="Semana_para_mostrar">#REF!</definedName>
    <definedName name="SEP">#REF!</definedName>
    <definedName name="SEPARACIONPLACA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sa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ST" hidden="1">#REF!</definedName>
    <definedName name="st">#REF!</definedName>
    <definedName name="STAYTY">#REF!</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6">CRONOGRAMA!$F1</definedName>
    <definedName name="task_progress" localSheetId="6">CRONOGRAMA!$D1</definedName>
    <definedName name="task_start" localSheetId="6">CRONOGRAMA!$E1</definedName>
    <definedName name="Tb">#REF!</definedName>
    <definedName name="TC" hidden="1">{#N/A,#N/A,FALSE,"GRAFICO";#N/A,#N/A,FALSE,"CAJA (2)";#N/A,#N/A,FALSE,"TERCEROS-PROMEDIO";#N/A,#N/A,FALSE,"CAJA";#N/A,#N/A,FALSE,"INGRESOS1995-2003";#N/A,#N/A,FALSE,"GASTOS1995-2003"}</definedName>
    <definedName name="Td">#REF!</definedName>
    <definedName name="tdy" hidden="1">{"TAB1",#N/A,TRUE,"GENERAL";"TAB2",#N/A,TRUE,"GENERAL";"TAB3",#N/A,TRUE,"GENERAL";"TAB4",#N/A,TRUE,"GENERAL";"TAB5",#N/A,TRUE,"GENERAL"}</definedName>
    <definedName name="Te">#REF!</definedName>
    <definedName name="teble">#REF!</definedName>
    <definedName name="Tec_Adesivo">#REF!</definedName>
    <definedName name="TECN">DATE(YEAR(Loan_Start),MONTH(Loan_Start)+Payment_Number,DAY(Loan_Start))</definedName>
    <definedName name="Tecnico">#REF!</definedName>
    <definedName name="TEE_HD_PN10_DN_200x200mm_3BR">#REF!</definedName>
    <definedName name="TERMINADORA">#REF!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IF(Loan_Amount*Interest_Rate*Loan_Years*Loan_Start&gt;0,1,0)</definedName>
    <definedName name="TITO">#N/A</definedName>
    <definedName name="TITOF">#N/A</definedName>
    <definedName name="TITULO">#REF!</definedName>
    <definedName name="TITULOS">#REF!</definedName>
    <definedName name="_xlnm.Print_Titles" localSheetId="6">CRONOGRAMA!$4:$6</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MATCH(0.01,End_Bal,-1)+1</definedName>
    <definedName name="tur" hidden="1">{"TAB1",#N/A,TRUE,"GENERAL";"TAB2",#N/A,TRUE,"GENERAL";"TAB3",#N/A,TRUE,"GENERAL";"TAB4",#N/A,TRUE,"GENERAL";"TAB5",#N/A,TRUE,"GENERAL"}</definedName>
    <definedName name="turbiedad">#REF!</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s">#REF!</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cueducto." hidden="1">{"Acueducto",#N/A,FALSE,"Base"}</definedName>
    <definedName name="wrn.Aging._.and._.Trend._.Analysis." hidden="1">{#N/A,#N/A,FALSE,"Aging Summary";#N/A,#N/A,FALSE,"Ratio Analysis";#N/A,#N/A,FALSE,"Test 120 Day Accts";#N/A,#N/A,FALSE,"Tickmarks"}</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ds" hidden="1">{"via1",#N/A,TRUE,"general";"via2",#N/A,TRUE,"general";"via3",#N/A,TRUE,"general"}</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L">#REF!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r">#REF!</definedName>
    <definedName name="zv">#REF!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9" i="2" l="1"/>
  <c r="E37" i="2"/>
  <c r="F37" i="2" s="1"/>
  <c r="F44" i="2"/>
  <c r="F42" i="2"/>
  <c r="A41" i="2"/>
  <c r="D39" i="2"/>
  <c r="A37" i="2"/>
  <c r="D16" i="2"/>
  <c r="F11" i="2"/>
  <c r="D9" i="2"/>
  <c r="D13" i="2" s="1"/>
  <c r="D14" i="2" s="1"/>
  <c r="F41" i="2" l="1"/>
  <c r="F39" i="2"/>
  <c r="F46" i="2" s="1"/>
  <c r="F25" i="2"/>
  <c r="F24" i="2"/>
  <c r="F826" i="4"/>
  <c r="F47" i="2" l="1"/>
  <c r="F48" i="2"/>
  <c r="F2349" i="4"/>
  <c r="H2349" i="4" s="1"/>
  <c r="F2348" i="4"/>
  <c r="H2348" i="4" s="1"/>
  <c r="F2347" i="4"/>
  <c r="H2347" i="4" s="1"/>
  <c r="F2346" i="4"/>
  <c r="H2346" i="4" s="1"/>
  <c r="F2345" i="4"/>
  <c r="F2344" i="4"/>
  <c r="H2344" i="4" s="1"/>
  <c r="B2338" i="4"/>
  <c r="F2614" i="4"/>
  <c r="H2614" i="4" s="1"/>
  <c r="D2614" i="4"/>
  <c r="F2613" i="4"/>
  <c r="H2613" i="4" s="1"/>
  <c r="E2613" i="4"/>
  <c r="F2608" i="4"/>
  <c r="H2608" i="4" s="1"/>
  <c r="E2608" i="4"/>
  <c r="F2607" i="4"/>
  <c r="H2607" i="4" s="1"/>
  <c r="E2607" i="4"/>
  <c r="G2602" i="4"/>
  <c r="F2602" i="4"/>
  <c r="H2602" i="4" s="1"/>
  <c r="E2602" i="4"/>
  <c r="G2601" i="4"/>
  <c r="F2601" i="4"/>
  <c r="H2601" i="4" s="1"/>
  <c r="E2601" i="4"/>
  <c r="F2596" i="4"/>
  <c r="H2596" i="4" s="1"/>
  <c r="D2596" i="4"/>
  <c r="F2595" i="4"/>
  <c r="H2595" i="4" s="1"/>
  <c r="D2595" i="4"/>
  <c r="F2594" i="4"/>
  <c r="H2594" i="4" s="1"/>
  <c r="D2594" i="4"/>
  <c r="F2593" i="4"/>
  <c r="H2593" i="4" s="1"/>
  <c r="D2593" i="4"/>
  <c r="F2592" i="4"/>
  <c r="H2592" i="4" s="1"/>
  <c r="D2592" i="4"/>
  <c r="F2591" i="4"/>
  <c r="H2591" i="4" s="1"/>
  <c r="D2591" i="4"/>
  <c r="F2590" i="4"/>
  <c r="H2590" i="4" s="1"/>
  <c r="D2590" i="4"/>
  <c r="F2589" i="4"/>
  <c r="H2589" i="4" s="1"/>
  <c r="D2589" i="4"/>
  <c r="B2583" i="4"/>
  <c r="F2579" i="4"/>
  <c r="H2579" i="4" s="1"/>
  <c r="D2579" i="4"/>
  <c r="F2578" i="4"/>
  <c r="H2578" i="4" s="1"/>
  <c r="E2578" i="4"/>
  <c r="F2573" i="4"/>
  <c r="H2573" i="4" s="1"/>
  <c r="E2573" i="4"/>
  <c r="F2572" i="4"/>
  <c r="H2572" i="4" s="1"/>
  <c r="E2572" i="4"/>
  <c r="G2567" i="4"/>
  <c r="F2567" i="4"/>
  <c r="H2567" i="4" s="1"/>
  <c r="E2567" i="4"/>
  <c r="G2566" i="4"/>
  <c r="F2566" i="4"/>
  <c r="E2566" i="4"/>
  <c r="F2561" i="4"/>
  <c r="H2561" i="4" s="1"/>
  <c r="D2561" i="4"/>
  <c r="F2560" i="4"/>
  <c r="H2560" i="4" s="1"/>
  <c r="D2560" i="4"/>
  <c r="F2559" i="4"/>
  <c r="H2559" i="4" s="1"/>
  <c r="D2559" i="4"/>
  <c r="F2558" i="4"/>
  <c r="H2558" i="4" s="1"/>
  <c r="D2558" i="4"/>
  <c r="F2557" i="4"/>
  <c r="H2557" i="4" s="1"/>
  <c r="D2557" i="4"/>
  <c r="F2556" i="4"/>
  <c r="H2556" i="4" s="1"/>
  <c r="D2556" i="4"/>
  <c r="F2555" i="4"/>
  <c r="H2555" i="4" s="1"/>
  <c r="D2555" i="4"/>
  <c r="F2554" i="4"/>
  <c r="H2554" i="4" s="1"/>
  <c r="D2554" i="4"/>
  <c r="B2548" i="4"/>
  <c r="F2544" i="4"/>
  <c r="H2544" i="4" s="1"/>
  <c r="D2544" i="4"/>
  <c r="F2543" i="4"/>
  <c r="H2543" i="4" s="1"/>
  <c r="E2543" i="4"/>
  <c r="F2538" i="4"/>
  <c r="H2538" i="4" s="1"/>
  <c r="E2538" i="4"/>
  <c r="F2537" i="4"/>
  <c r="H2537" i="4" s="1"/>
  <c r="E2537" i="4"/>
  <c r="G2532" i="4"/>
  <c r="F2532" i="4"/>
  <c r="H2532" i="4" s="1"/>
  <c r="E2532" i="4"/>
  <c r="H2531" i="4"/>
  <c r="G2531" i="4"/>
  <c r="F2531" i="4"/>
  <c r="E2531" i="4"/>
  <c r="F2526" i="4"/>
  <c r="H2526" i="4" s="1"/>
  <c r="D2526" i="4"/>
  <c r="F2525" i="4"/>
  <c r="H2525" i="4" s="1"/>
  <c r="D2525" i="4"/>
  <c r="F2524" i="4"/>
  <c r="H2524" i="4" s="1"/>
  <c r="D2524" i="4"/>
  <c r="F2523" i="4"/>
  <c r="H2523" i="4" s="1"/>
  <c r="D2523" i="4"/>
  <c r="F2522" i="4"/>
  <c r="H2522" i="4" s="1"/>
  <c r="D2522" i="4"/>
  <c r="F2521" i="4"/>
  <c r="H2521" i="4" s="1"/>
  <c r="D2521" i="4"/>
  <c r="F2520" i="4"/>
  <c r="H2520" i="4" s="1"/>
  <c r="D2520" i="4"/>
  <c r="F2519" i="4"/>
  <c r="H2519" i="4" s="1"/>
  <c r="D2519" i="4"/>
  <c r="B2513" i="4"/>
  <c r="F2509" i="4"/>
  <c r="H2509" i="4" s="1"/>
  <c r="D2509" i="4"/>
  <c r="F2508" i="4"/>
  <c r="H2508" i="4" s="1"/>
  <c r="E2508" i="4"/>
  <c r="F2503" i="4"/>
  <c r="H2503" i="4" s="1"/>
  <c r="E2503" i="4"/>
  <c r="F2502" i="4"/>
  <c r="H2502" i="4" s="1"/>
  <c r="E2502" i="4"/>
  <c r="G2497" i="4"/>
  <c r="F2497" i="4"/>
  <c r="E2497" i="4"/>
  <c r="G2496" i="4"/>
  <c r="F2496" i="4"/>
  <c r="E2496" i="4"/>
  <c r="F2491" i="4"/>
  <c r="H2491" i="4" s="1"/>
  <c r="D2491" i="4"/>
  <c r="F2490" i="4"/>
  <c r="H2490" i="4" s="1"/>
  <c r="D2490" i="4"/>
  <c r="F2489" i="4"/>
  <c r="H2489" i="4" s="1"/>
  <c r="D2489" i="4"/>
  <c r="F2488" i="4"/>
  <c r="H2488" i="4" s="1"/>
  <c r="D2488" i="4"/>
  <c r="F2487" i="4"/>
  <c r="H2487" i="4" s="1"/>
  <c r="D2487" i="4"/>
  <c r="F2486" i="4"/>
  <c r="H2486" i="4" s="1"/>
  <c r="D2486" i="4"/>
  <c r="F2485" i="4"/>
  <c r="H2485" i="4" s="1"/>
  <c r="D2485" i="4"/>
  <c r="F2484" i="4"/>
  <c r="H2484" i="4" s="1"/>
  <c r="D2484" i="4"/>
  <c r="B2478" i="4"/>
  <c r="F2474" i="4"/>
  <c r="H2474" i="4" s="1"/>
  <c r="D2474" i="4"/>
  <c r="F2473" i="4"/>
  <c r="H2473" i="4" s="1"/>
  <c r="E2473" i="4"/>
  <c r="F2468" i="4"/>
  <c r="H2468" i="4" s="1"/>
  <c r="E2468" i="4"/>
  <c r="F2467" i="4"/>
  <c r="H2467" i="4" s="1"/>
  <c r="E2467" i="4"/>
  <c r="G2462" i="4"/>
  <c r="F2462" i="4"/>
  <c r="E2462" i="4"/>
  <c r="G2461" i="4"/>
  <c r="F2461" i="4"/>
  <c r="H2461" i="4" s="1"/>
  <c r="E2461" i="4"/>
  <c r="F2456" i="4"/>
  <c r="H2456" i="4" s="1"/>
  <c r="D2456" i="4"/>
  <c r="F2455" i="4"/>
  <c r="H2455" i="4" s="1"/>
  <c r="D2455" i="4"/>
  <c r="F2454" i="4"/>
  <c r="H2454" i="4" s="1"/>
  <c r="D2454" i="4"/>
  <c r="F2453" i="4"/>
  <c r="H2453" i="4" s="1"/>
  <c r="D2453" i="4"/>
  <c r="F2452" i="4"/>
  <c r="H2452" i="4" s="1"/>
  <c r="D2452" i="4"/>
  <c r="F2451" i="4"/>
  <c r="H2451" i="4" s="1"/>
  <c r="D2451" i="4"/>
  <c r="F2450" i="4"/>
  <c r="H2450" i="4" s="1"/>
  <c r="D2450" i="4"/>
  <c r="F2449" i="4"/>
  <c r="H2449" i="4" s="1"/>
  <c r="D2449" i="4"/>
  <c r="B2443" i="4"/>
  <c r="F2439" i="4"/>
  <c r="H2439" i="4" s="1"/>
  <c r="D2439" i="4"/>
  <c r="F2438" i="4"/>
  <c r="H2438" i="4" s="1"/>
  <c r="E2438" i="4"/>
  <c r="F2433" i="4"/>
  <c r="H2433" i="4" s="1"/>
  <c r="E2433" i="4"/>
  <c r="F2432" i="4"/>
  <c r="H2432" i="4" s="1"/>
  <c r="E2432" i="4"/>
  <c r="G2427" i="4"/>
  <c r="F2427" i="4"/>
  <c r="E2427" i="4"/>
  <c r="G2426" i="4"/>
  <c r="F2426" i="4"/>
  <c r="E2426" i="4"/>
  <c r="F2421" i="4"/>
  <c r="H2421" i="4" s="1"/>
  <c r="D2421" i="4"/>
  <c r="F2420" i="4"/>
  <c r="H2420" i="4" s="1"/>
  <c r="D2420" i="4"/>
  <c r="F2419" i="4"/>
  <c r="H2419" i="4" s="1"/>
  <c r="D2419" i="4"/>
  <c r="F2418" i="4"/>
  <c r="H2418" i="4" s="1"/>
  <c r="D2418" i="4"/>
  <c r="F2417" i="4"/>
  <c r="H2417" i="4" s="1"/>
  <c r="D2417" i="4"/>
  <c r="F2416" i="4"/>
  <c r="H2416" i="4" s="1"/>
  <c r="D2416" i="4"/>
  <c r="F2415" i="4"/>
  <c r="H2415" i="4" s="1"/>
  <c r="D2415" i="4"/>
  <c r="F2414" i="4"/>
  <c r="H2414" i="4" s="1"/>
  <c r="D2414" i="4"/>
  <c r="B2408" i="4"/>
  <c r="F2404" i="4"/>
  <c r="H2404" i="4" s="1"/>
  <c r="D2404" i="4"/>
  <c r="F2403" i="4"/>
  <c r="H2403" i="4" s="1"/>
  <c r="E2403" i="4"/>
  <c r="F2398" i="4"/>
  <c r="H2398" i="4" s="1"/>
  <c r="E2398" i="4"/>
  <c r="F2397" i="4"/>
  <c r="H2397" i="4" s="1"/>
  <c r="E2397" i="4"/>
  <c r="G2392" i="4"/>
  <c r="F2392" i="4"/>
  <c r="E2392" i="4"/>
  <c r="G2391" i="4"/>
  <c r="F2391" i="4"/>
  <c r="E2391" i="4"/>
  <c r="F2386" i="4"/>
  <c r="H2386" i="4" s="1"/>
  <c r="D2386" i="4"/>
  <c r="F2385" i="4"/>
  <c r="H2385" i="4" s="1"/>
  <c r="D2385" i="4"/>
  <c r="F2384" i="4"/>
  <c r="H2384" i="4" s="1"/>
  <c r="D2384" i="4"/>
  <c r="F2383" i="4"/>
  <c r="H2383" i="4" s="1"/>
  <c r="D2383" i="4"/>
  <c r="F2382" i="4"/>
  <c r="H2382" i="4" s="1"/>
  <c r="D2382" i="4"/>
  <c r="F2381" i="4"/>
  <c r="H2381" i="4" s="1"/>
  <c r="D2381" i="4"/>
  <c r="F2380" i="4"/>
  <c r="H2380" i="4" s="1"/>
  <c r="D2380" i="4"/>
  <c r="F2379" i="4"/>
  <c r="H2379" i="4" s="1"/>
  <c r="D2379" i="4"/>
  <c r="F2369" i="4"/>
  <c r="H2369" i="4" s="1"/>
  <c r="D2369" i="4"/>
  <c r="F2368" i="4"/>
  <c r="H2368" i="4" s="1"/>
  <c r="E2368" i="4"/>
  <c r="F2363" i="4"/>
  <c r="H2363" i="4" s="1"/>
  <c r="E2363" i="4"/>
  <c r="F2362" i="4"/>
  <c r="H2362" i="4" s="1"/>
  <c r="E2362" i="4"/>
  <c r="G2357" i="4"/>
  <c r="F2357" i="4"/>
  <c r="E2357" i="4"/>
  <c r="G2356" i="4"/>
  <c r="F2351" i="4"/>
  <c r="H2351" i="4" s="1"/>
  <c r="D2351" i="4"/>
  <c r="F2350" i="4"/>
  <c r="H2350" i="4" s="1"/>
  <c r="D2350" i="4"/>
  <c r="D2349" i="4"/>
  <c r="D2348" i="4"/>
  <c r="D2347" i="4"/>
  <c r="D2346" i="4"/>
  <c r="H2345" i="4"/>
  <c r="D2345" i="4"/>
  <c r="D2344" i="4"/>
  <c r="F2334" i="4"/>
  <c r="H2334" i="4" s="1"/>
  <c r="D2334" i="4"/>
  <c r="F2333" i="4"/>
  <c r="H2333" i="4" s="1"/>
  <c r="E2333" i="4"/>
  <c r="F2328" i="4"/>
  <c r="H2328" i="4" s="1"/>
  <c r="E2328" i="4"/>
  <c r="F2327" i="4"/>
  <c r="H2327" i="4" s="1"/>
  <c r="E2327" i="4"/>
  <c r="F2322" i="4"/>
  <c r="H2322" i="4" s="1"/>
  <c r="E2322" i="4"/>
  <c r="G2321" i="4"/>
  <c r="F2316" i="4"/>
  <c r="H2316" i="4" s="1"/>
  <c r="D2316" i="4"/>
  <c r="F2315" i="4"/>
  <c r="H2315" i="4" s="1"/>
  <c r="D2315" i="4"/>
  <c r="F2314" i="4"/>
  <c r="H2314" i="4" s="1"/>
  <c r="D2314" i="4"/>
  <c r="F2313" i="4"/>
  <c r="H2313" i="4" s="1"/>
  <c r="D2313" i="4"/>
  <c r="F2312" i="4"/>
  <c r="H2312" i="4" s="1"/>
  <c r="D2312" i="4"/>
  <c r="F2311" i="4"/>
  <c r="H2311" i="4" s="1"/>
  <c r="D2311" i="4"/>
  <c r="F2310" i="4"/>
  <c r="H2310" i="4" s="1"/>
  <c r="D2310" i="4"/>
  <c r="D2309" i="4"/>
  <c r="F2299" i="4"/>
  <c r="H2299" i="4" s="1"/>
  <c r="D2299" i="4"/>
  <c r="F2298" i="4"/>
  <c r="H2298" i="4" s="1"/>
  <c r="E2298" i="4"/>
  <c r="F2293" i="4"/>
  <c r="H2293" i="4" s="1"/>
  <c r="E2293" i="4"/>
  <c r="F2292" i="4"/>
  <c r="H2292" i="4" s="1"/>
  <c r="E2292" i="4"/>
  <c r="G2287" i="4"/>
  <c r="F2287" i="4"/>
  <c r="H2287" i="4" s="1"/>
  <c r="E2287" i="4"/>
  <c r="G2286" i="4"/>
  <c r="F2286" i="4"/>
  <c r="E2286" i="4"/>
  <c r="F2281" i="4"/>
  <c r="H2281" i="4" s="1"/>
  <c r="D2281" i="4"/>
  <c r="F2280" i="4"/>
  <c r="H2280" i="4" s="1"/>
  <c r="D2280" i="4"/>
  <c r="F2279" i="4"/>
  <c r="H2279" i="4" s="1"/>
  <c r="D2279" i="4"/>
  <c r="F2278" i="4"/>
  <c r="H2278" i="4" s="1"/>
  <c r="D2278" i="4"/>
  <c r="F2277" i="4"/>
  <c r="H2277" i="4" s="1"/>
  <c r="D2277" i="4"/>
  <c r="F2276" i="4"/>
  <c r="H2276" i="4" s="1"/>
  <c r="D2276" i="4"/>
  <c r="F2275" i="4"/>
  <c r="H2275" i="4" s="1"/>
  <c r="D2275" i="4"/>
  <c r="D2274" i="4"/>
  <c r="F1295" i="4"/>
  <c r="F1294" i="4"/>
  <c r="F1258" i="4"/>
  <c r="D1260" i="4"/>
  <c r="F1228" i="4"/>
  <c r="H1228" i="4" s="1"/>
  <c r="F1227" i="4"/>
  <c r="H1227" i="4" s="1"/>
  <c r="F1226" i="4"/>
  <c r="H1226" i="4" s="1"/>
  <c r="F1225" i="4"/>
  <c r="H1225" i="4" s="1"/>
  <c r="F1224" i="4"/>
  <c r="H1224" i="4" s="1"/>
  <c r="F1223" i="4"/>
  <c r="H1223" i="4" s="1"/>
  <c r="F1222" i="4"/>
  <c r="H1222" i="4" s="1"/>
  <c r="F1221" i="4"/>
  <c r="H1221" i="4" s="1"/>
  <c r="F1220" i="4"/>
  <c r="D1228" i="4"/>
  <c r="D1227" i="4"/>
  <c r="D1226" i="4"/>
  <c r="D1225" i="4"/>
  <c r="D1224" i="4"/>
  <c r="D1223" i="4"/>
  <c r="D1222" i="4"/>
  <c r="D1221" i="4"/>
  <c r="D1220" i="4"/>
  <c r="F1192" i="4"/>
  <c r="F1191" i="4"/>
  <c r="F1190" i="4"/>
  <c r="F1189" i="4"/>
  <c r="F1188" i="4"/>
  <c r="F1187" i="4"/>
  <c r="F1186" i="4"/>
  <c r="F1185" i="4"/>
  <c r="F1150" i="4"/>
  <c r="H1150" i="4" s="1"/>
  <c r="B1144" i="4"/>
  <c r="F1083" i="4"/>
  <c r="H1083" i="4" s="1"/>
  <c r="F1082" i="4"/>
  <c r="H1082" i="4" s="1"/>
  <c r="F1081" i="4"/>
  <c r="H1081" i="4" s="1"/>
  <c r="F1080" i="4"/>
  <c r="H1080" i="4" s="1"/>
  <c r="F1079" i="4"/>
  <c r="H1079" i="4" s="1"/>
  <c r="F1078" i="4"/>
  <c r="F1077" i="4"/>
  <c r="F1076" i="4"/>
  <c r="F1075" i="4"/>
  <c r="D1083" i="4"/>
  <c r="D1082" i="4"/>
  <c r="D1081" i="4"/>
  <c r="D1080" i="4"/>
  <c r="D1079" i="4"/>
  <c r="D1078" i="4"/>
  <c r="D1077" i="4"/>
  <c r="D1076" i="4"/>
  <c r="D1075" i="4"/>
  <c r="F920" i="4"/>
  <c r="H920" i="4" s="1"/>
  <c r="F919" i="4"/>
  <c r="H919" i="4" s="1"/>
  <c r="F918" i="4"/>
  <c r="H918" i="4" s="1"/>
  <c r="F917" i="4"/>
  <c r="H917" i="4" s="1"/>
  <c r="E920" i="4"/>
  <c r="E919" i="4"/>
  <c r="E918" i="4"/>
  <c r="E917" i="4"/>
  <c r="F882" i="4"/>
  <c r="H882" i="4" s="1"/>
  <c r="E882" i="4"/>
  <c r="F881" i="4"/>
  <c r="H881" i="4" s="1"/>
  <c r="E881" i="4"/>
  <c r="H880" i="4"/>
  <c r="H844" i="4"/>
  <c r="E790" i="4"/>
  <c r="F772" i="4"/>
  <c r="H772" i="4" s="1"/>
  <c r="F771" i="4"/>
  <c r="H771" i="4" s="1"/>
  <c r="F770" i="4"/>
  <c r="H770" i="4" s="1"/>
  <c r="F769" i="4"/>
  <c r="H769" i="4" s="1"/>
  <c r="E771" i="4"/>
  <c r="E772" i="4"/>
  <c r="E770" i="4"/>
  <c r="E769" i="4"/>
  <c r="E774" i="4"/>
  <c r="F774" i="4"/>
  <c r="F773" i="4"/>
  <c r="F752" i="4"/>
  <c r="F751" i="4"/>
  <c r="F734" i="4"/>
  <c r="F733" i="4"/>
  <c r="F697" i="4"/>
  <c r="F696" i="4"/>
  <c r="E697" i="4"/>
  <c r="F684" i="4"/>
  <c r="F683" i="4"/>
  <c r="F682" i="4"/>
  <c r="F681" i="4"/>
  <c r="F680" i="4"/>
  <c r="H680" i="4" s="1"/>
  <c r="F679" i="4"/>
  <c r="H679" i="4" s="1"/>
  <c r="F678" i="4"/>
  <c r="H678" i="4" s="1"/>
  <c r="F677" i="4"/>
  <c r="H677" i="4" s="1"/>
  <c r="F676" i="4"/>
  <c r="H676" i="4" s="1"/>
  <c r="F675" i="4"/>
  <c r="H675" i="4" s="1"/>
  <c r="F674" i="4"/>
  <c r="F673" i="4"/>
  <c r="D684" i="4"/>
  <c r="D683" i="4"/>
  <c r="D682" i="4"/>
  <c r="D681" i="4"/>
  <c r="D680" i="4"/>
  <c r="D679" i="4"/>
  <c r="D678" i="4"/>
  <c r="D677" i="4"/>
  <c r="D676" i="4"/>
  <c r="D675" i="4"/>
  <c r="D674" i="4"/>
  <c r="D673" i="4"/>
  <c r="F640" i="4"/>
  <c r="F639" i="4"/>
  <c r="F638" i="4"/>
  <c r="F637" i="4"/>
  <c r="F636" i="4"/>
  <c r="F635" i="4"/>
  <c r="F634" i="4"/>
  <c r="F633" i="4"/>
  <c r="F632" i="4"/>
  <c r="F631" i="4"/>
  <c r="F630" i="4"/>
  <c r="D640" i="4"/>
  <c r="D639" i="4"/>
  <c r="D638" i="4"/>
  <c r="D637" i="4"/>
  <c r="D636" i="4"/>
  <c r="D635" i="4"/>
  <c r="D634" i="4"/>
  <c r="D633" i="4"/>
  <c r="D632" i="4"/>
  <c r="D631" i="4"/>
  <c r="D630" i="4"/>
  <c r="F597" i="4"/>
  <c r="F596" i="4"/>
  <c r="F595" i="4"/>
  <c r="F594" i="4"/>
  <c r="H594" i="4" s="1"/>
  <c r="F593" i="4"/>
  <c r="H593" i="4" s="1"/>
  <c r="F592" i="4"/>
  <c r="H592" i="4" s="1"/>
  <c r="F591" i="4"/>
  <c r="H591" i="4" s="1"/>
  <c r="F590" i="4"/>
  <c r="F589" i="4"/>
  <c r="D597" i="4"/>
  <c r="D596" i="4"/>
  <c r="D595" i="4"/>
  <c r="D594" i="4"/>
  <c r="D593" i="4"/>
  <c r="D592" i="4"/>
  <c r="D591" i="4"/>
  <c r="D590" i="4"/>
  <c r="D589" i="4"/>
  <c r="E518" i="4"/>
  <c r="H2392" i="4" l="1"/>
  <c r="H2427" i="4"/>
  <c r="H2286" i="4"/>
  <c r="H2426" i="4"/>
  <c r="H2391" i="4"/>
  <c r="H2497" i="4"/>
  <c r="H2496" i="4"/>
  <c r="H2462" i="4"/>
  <c r="H2566" i="4"/>
  <c r="I2597" i="4"/>
  <c r="H2357" i="4"/>
  <c r="I2562" i="4"/>
  <c r="I2527" i="4"/>
  <c r="I2492" i="4"/>
  <c r="I2457" i="4"/>
  <c r="I2422" i="4"/>
  <c r="I2387" i="4"/>
  <c r="I2352" i="4"/>
  <c r="D444" i="4" l="1"/>
  <c r="D443" i="4"/>
  <c r="F706" i="4"/>
  <c r="H706" i="4" s="1"/>
  <c r="D706" i="4"/>
  <c r="F705" i="4"/>
  <c r="H705" i="4" s="1"/>
  <c r="E705" i="4"/>
  <c r="H698" i="4"/>
  <c r="E698" i="4"/>
  <c r="H697" i="4"/>
  <c r="H696" i="4"/>
  <c r="E696" i="4"/>
  <c r="F691" i="4"/>
  <c r="H691" i="4" s="1"/>
  <c r="E691" i="4"/>
  <c r="F685" i="4"/>
  <c r="H685" i="4" s="1"/>
  <c r="D685" i="4"/>
  <c r="H684" i="4"/>
  <c r="H683" i="4"/>
  <c r="H682" i="4"/>
  <c r="H681" i="4"/>
  <c r="H674" i="4"/>
  <c r="H673" i="4"/>
  <c r="F663" i="4"/>
  <c r="H663" i="4" s="1"/>
  <c r="D663" i="4"/>
  <c r="F662" i="4"/>
  <c r="H662" i="4" s="1"/>
  <c r="E662" i="4"/>
  <c r="H655" i="4"/>
  <c r="E655" i="4"/>
  <c r="H654" i="4"/>
  <c r="H653" i="4"/>
  <c r="E653" i="4"/>
  <c r="F648" i="4"/>
  <c r="H648" i="4" s="1"/>
  <c r="E648" i="4"/>
  <c r="F642" i="4"/>
  <c r="H642" i="4" s="1"/>
  <c r="D642" i="4"/>
  <c r="F641" i="4"/>
  <c r="H641" i="4" s="1"/>
  <c r="D641" i="4"/>
  <c r="H640" i="4"/>
  <c r="H639" i="4"/>
  <c r="H638" i="4"/>
  <c r="H631" i="4"/>
  <c r="H630" i="4"/>
  <c r="F620" i="4"/>
  <c r="H620" i="4" s="1"/>
  <c r="D620" i="4"/>
  <c r="F619" i="4"/>
  <c r="H619" i="4" s="1"/>
  <c r="E619" i="4"/>
  <c r="H612" i="4"/>
  <c r="E612" i="4"/>
  <c r="H611" i="4"/>
  <c r="H610" i="4"/>
  <c r="E610" i="4"/>
  <c r="F605" i="4"/>
  <c r="H605" i="4" s="1"/>
  <c r="E605" i="4"/>
  <c r="F599" i="4"/>
  <c r="H599" i="4" s="1"/>
  <c r="D599" i="4"/>
  <c r="F598" i="4"/>
  <c r="H598" i="4" s="1"/>
  <c r="D598" i="4"/>
  <c r="H597" i="4"/>
  <c r="H596" i="4"/>
  <c r="H595" i="4"/>
  <c r="H590" i="4"/>
  <c r="H589" i="4"/>
  <c r="F579" i="4"/>
  <c r="H579" i="4" s="1"/>
  <c r="D579" i="4"/>
  <c r="F578" i="4"/>
  <c r="H578" i="4" s="1"/>
  <c r="E578" i="4"/>
  <c r="H571" i="4"/>
  <c r="E571" i="4"/>
  <c r="H570" i="4"/>
  <c r="H569" i="4"/>
  <c r="E569" i="4"/>
  <c r="F564" i="4"/>
  <c r="H564" i="4" s="1"/>
  <c r="E564" i="4"/>
  <c r="F558" i="4"/>
  <c r="H558" i="4" s="1"/>
  <c r="D558" i="4"/>
  <c r="F557" i="4"/>
  <c r="H557" i="4" s="1"/>
  <c r="D557" i="4"/>
  <c r="F556" i="4"/>
  <c r="H556" i="4" s="1"/>
  <c r="D556" i="4"/>
  <c r="F555" i="4"/>
  <c r="H555" i="4" s="1"/>
  <c r="D555" i="4"/>
  <c r="F554" i="4"/>
  <c r="H554" i="4" s="1"/>
  <c r="D554" i="4"/>
  <c r="F553" i="4"/>
  <c r="H553" i="4" s="1"/>
  <c r="D553" i="4"/>
  <c r="F552" i="4"/>
  <c r="H552" i="4" s="1"/>
  <c r="D552" i="4"/>
  <c r="F542" i="4"/>
  <c r="H542" i="4" s="1"/>
  <c r="D542" i="4"/>
  <c r="F541" i="4"/>
  <c r="H541" i="4" s="1"/>
  <c r="E541" i="4"/>
  <c r="H534" i="4"/>
  <c r="E534" i="4"/>
  <c r="H533" i="4"/>
  <c r="H532" i="4"/>
  <c r="E532" i="4"/>
  <c r="F527" i="4"/>
  <c r="H527" i="4" s="1"/>
  <c r="E527" i="4"/>
  <c r="F521" i="4"/>
  <c r="H521" i="4" s="1"/>
  <c r="D521" i="4"/>
  <c r="F520" i="4"/>
  <c r="H520" i="4" s="1"/>
  <c r="D520" i="4"/>
  <c r="F519" i="4"/>
  <c r="H519" i="4" s="1"/>
  <c r="D519" i="4"/>
  <c r="F518" i="4"/>
  <c r="H518" i="4" s="1"/>
  <c r="D518" i="4"/>
  <c r="F517" i="4"/>
  <c r="H517" i="4" s="1"/>
  <c r="D517" i="4"/>
  <c r="F516" i="4"/>
  <c r="H516" i="4" s="1"/>
  <c r="D516" i="4"/>
  <c r="F515" i="4"/>
  <c r="H515" i="4" s="1"/>
  <c r="D515" i="4"/>
  <c r="F505" i="4"/>
  <c r="H505" i="4" s="1"/>
  <c r="D505" i="4"/>
  <c r="F504" i="4"/>
  <c r="H504" i="4" s="1"/>
  <c r="E504" i="4"/>
  <c r="H497" i="4"/>
  <c r="E497" i="4"/>
  <c r="H496" i="4"/>
  <c r="H495" i="4"/>
  <c r="E495" i="4"/>
  <c r="F490" i="4"/>
  <c r="H490" i="4" s="1"/>
  <c r="E490" i="4"/>
  <c r="F484" i="4"/>
  <c r="H484" i="4" s="1"/>
  <c r="D484" i="4"/>
  <c r="F483" i="4"/>
  <c r="H483" i="4" s="1"/>
  <c r="D483" i="4"/>
  <c r="F482" i="4"/>
  <c r="H482" i="4" s="1"/>
  <c r="D482" i="4"/>
  <c r="F481" i="4"/>
  <c r="H481" i="4" s="1"/>
  <c r="D481" i="4"/>
  <c r="F480" i="4"/>
  <c r="H480" i="4" s="1"/>
  <c r="D480" i="4"/>
  <c r="F479" i="4"/>
  <c r="H479" i="4" s="1"/>
  <c r="D479" i="4"/>
  <c r="F478" i="4"/>
  <c r="H478" i="4" s="1"/>
  <c r="D478" i="4"/>
  <c r="F468" i="4"/>
  <c r="H468" i="4" s="1"/>
  <c r="D468" i="4"/>
  <c r="F467" i="4"/>
  <c r="H467" i="4" s="1"/>
  <c r="E467" i="4"/>
  <c r="H460" i="4"/>
  <c r="E460" i="4"/>
  <c r="H459" i="4"/>
  <c r="H458" i="4"/>
  <c r="E458" i="4"/>
  <c r="F453" i="4"/>
  <c r="H453" i="4" s="1"/>
  <c r="E453" i="4"/>
  <c r="F447" i="4"/>
  <c r="H447" i="4" s="1"/>
  <c r="D447" i="4"/>
  <c r="F446" i="4"/>
  <c r="H446" i="4" s="1"/>
  <c r="D446" i="4"/>
  <c r="F445" i="4"/>
  <c r="H445" i="4" s="1"/>
  <c r="D445" i="4"/>
  <c r="F444" i="4"/>
  <c r="H444" i="4" s="1"/>
  <c r="F442" i="4"/>
  <c r="H442" i="4" s="1"/>
  <c r="D442" i="4"/>
  <c r="F441" i="4"/>
  <c r="H441" i="4" s="1"/>
  <c r="D441" i="4"/>
  <c r="F431" i="4"/>
  <c r="H431" i="4" s="1"/>
  <c r="D431" i="4"/>
  <c r="H423" i="4"/>
  <c r="E423" i="4"/>
  <c r="H422" i="4"/>
  <c r="H421" i="4"/>
  <c r="E421" i="4"/>
  <c r="F416" i="4"/>
  <c r="H416" i="4" s="1"/>
  <c r="E416" i="4"/>
  <c r="F410" i="4"/>
  <c r="H410" i="4" s="1"/>
  <c r="D410" i="4"/>
  <c r="F409" i="4"/>
  <c r="H409" i="4" s="1"/>
  <c r="D409" i="4"/>
  <c r="F408" i="4"/>
  <c r="H408" i="4" s="1"/>
  <c r="D408" i="4"/>
  <c r="F407" i="4"/>
  <c r="H407" i="4" s="1"/>
  <c r="D407" i="4"/>
  <c r="F406" i="4"/>
  <c r="D406" i="4"/>
  <c r="H405" i="4"/>
  <c r="H404" i="4"/>
  <c r="F394" i="4"/>
  <c r="H394" i="4" s="1"/>
  <c r="D394" i="4"/>
  <c r="F393" i="4"/>
  <c r="H393" i="4" s="1"/>
  <c r="E393" i="4"/>
  <c r="H386" i="4"/>
  <c r="E386" i="4"/>
  <c r="H385" i="4"/>
  <c r="H384" i="4"/>
  <c r="E384" i="4"/>
  <c r="F379" i="4"/>
  <c r="H379" i="4" s="1"/>
  <c r="E379" i="4"/>
  <c r="F373" i="4"/>
  <c r="H373" i="4" s="1"/>
  <c r="D373" i="4"/>
  <c r="F372" i="4"/>
  <c r="H372" i="4" s="1"/>
  <c r="D372" i="4"/>
  <c r="F371" i="4"/>
  <c r="H371" i="4" s="1"/>
  <c r="D371" i="4"/>
  <c r="F370" i="4"/>
  <c r="H370" i="4" s="1"/>
  <c r="D370" i="4"/>
  <c r="F369" i="4"/>
  <c r="D369" i="4"/>
  <c r="H368" i="4"/>
  <c r="D368" i="4"/>
  <c r="H367" i="4"/>
  <c r="D367" i="4"/>
  <c r="F357" i="4"/>
  <c r="H357" i="4" s="1"/>
  <c r="D357" i="4"/>
  <c r="F356" i="4"/>
  <c r="H356" i="4" s="1"/>
  <c r="E356" i="4"/>
  <c r="H349" i="4"/>
  <c r="E349" i="4"/>
  <c r="H348" i="4"/>
  <c r="H347" i="4"/>
  <c r="E347" i="4"/>
  <c r="F342" i="4"/>
  <c r="H342" i="4" s="1"/>
  <c r="E342" i="4"/>
  <c r="F336" i="4"/>
  <c r="H336" i="4" s="1"/>
  <c r="D336" i="4"/>
  <c r="F335" i="4"/>
  <c r="H335" i="4" s="1"/>
  <c r="D335" i="4"/>
  <c r="F334" i="4"/>
  <c r="H334" i="4" s="1"/>
  <c r="D334" i="4"/>
  <c r="F333" i="4"/>
  <c r="H333" i="4" s="1"/>
  <c r="D333" i="4"/>
  <c r="F332" i="4"/>
  <c r="E332" i="4"/>
  <c r="D332" i="4"/>
  <c r="F331" i="4"/>
  <c r="H331" i="4" s="1"/>
  <c r="D331" i="4"/>
  <c r="D330" i="4"/>
  <c r="F320" i="4"/>
  <c r="H320" i="4" s="1"/>
  <c r="D320" i="4"/>
  <c r="F319" i="4"/>
  <c r="H319" i="4" s="1"/>
  <c r="E319" i="4"/>
  <c r="H314" i="4"/>
  <c r="E314" i="4"/>
  <c r="H313" i="4"/>
  <c r="H312" i="4"/>
  <c r="E312" i="4"/>
  <c r="F307" i="4"/>
  <c r="H307" i="4" s="1"/>
  <c r="E307" i="4"/>
  <c r="F301" i="4"/>
  <c r="H301" i="4" s="1"/>
  <c r="D301" i="4"/>
  <c r="F300" i="4"/>
  <c r="H300" i="4" s="1"/>
  <c r="D300" i="4"/>
  <c r="F299" i="4"/>
  <c r="H299" i="4" s="1"/>
  <c r="D299" i="4"/>
  <c r="F298" i="4"/>
  <c r="H298" i="4" s="1"/>
  <c r="D298" i="4"/>
  <c r="F297" i="4"/>
  <c r="E297" i="4"/>
  <c r="D297" i="4"/>
  <c r="D296" i="4"/>
  <c r="D295" i="4"/>
  <c r="F285" i="4"/>
  <c r="H285" i="4" s="1"/>
  <c r="D285" i="4"/>
  <c r="F284" i="4"/>
  <c r="H284" i="4" s="1"/>
  <c r="E284" i="4"/>
  <c r="H279" i="4"/>
  <c r="E279" i="4"/>
  <c r="H278" i="4"/>
  <c r="H277" i="4"/>
  <c r="E277" i="4"/>
  <c r="F272" i="4"/>
  <c r="H272" i="4" s="1"/>
  <c r="E272" i="4"/>
  <c r="F266" i="4"/>
  <c r="H266" i="4" s="1"/>
  <c r="D266" i="4"/>
  <c r="F265" i="4"/>
  <c r="H265" i="4" s="1"/>
  <c r="D265" i="4"/>
  <c r="F264" i="4"/>
  <c r="H264" i="4" s="1"/>
  <c r="D264" i="4"/>
  <c r="F263" i="4"/>
  <c r="H263" i="4" s="1"/>
  <c r="D263" i="4"/>
  <c r="F262" i="4"/>
  <c r="D262" i="4"/>
  <c r="F261" i="4"/>
  <c r="H261" i="4" s="1"/>
  <c r="D261" i="4"/>
  <c r="D260" i="4"/>
  <c r="F250" i="4"/>
  <c r="H250" i="4" s="1"/>
  <c r="D250" i="4"/>
  <c r="F249" i="4"/>
  <c r="H249" i="4" s="1"/>
  <c r="E249" i="4"/>
  <c r="H244" i="4"/>
  <c r="E244" i="4"/>
  <c r="H243" i="4"/>
  <c r="H242" i="4"/>
  <c r="E242" i="4"/>
  <c r="F237" i="4"/>
  <c r="H237" i="4" s="1"/>
  <c r="E237" i="4"/>
  <c r="F231" i="4"/>
  <c r="H231" i="4" s="1"/>
  <c r="D231" i="4"/>
  <c r="F230" i="4"/>
  <c r="H230" i="4" s="1"/>
  <c r="D230" i="4"/>
  <c r="F229" i="4"/>
  <c r="H229" i="4" s="1"/>
  <c r="D229" i="4"/>
  <c r="F228" i="4"/>
  <c r="H228" i="4" s="1"/>
  <c r="D228" i="4"/>
  <c r="F227" i="4"/>
  <c r="E227" i="4"/>
  <c r="D227" i="4"/>
  <c r="F226" i="4"/>
  <c r="H226" i="4" s="1"/>
  <c r="D226" i="4"/>
  <c r="D225" i="4"/>
  <c r="F215" i="4"/>
  <c r="H215" i="4" s="1"/>
  <c r="D215" i="4"/>
  <c r="F214" i="4"/>
  <c r="H214" i="4" s="1"/>
  <c r="E214" i="4"/>
  <c r="H207" i="4"/>
  <c r="E207" i="4"/>
  <c r="H206" i="4"/>
  <c r="H205" i="4"/>
  <c r="E205" i="4"/>
  <c r="F200" i="4"/>
  <c r="H200" i="4" s="1"/>
  <c r="E200" i="4"/>
  <c r="F194" i="4"/>
  <c r="H194" i="4" s="1"/>
  <c r="D194" i="4"/>
  <c r="F193" i="4"/>
  <c r="H193" i="4" s="1"/>
  <c r="D193" i="4"/>
  <c r="F192" i="4"/>
  <c r="H192" i="4" s="1"/>
  <c r="D192" i="4"/>
  <c r="F191" i="4"/>
  <c r="H191" i="4" s="1"/>
  <c r="D191" i="4"/>
  <c r="F190" i="4"/>
  <c r="E190" i="4"/>
  <c r="D190" i="4"/>
  <c r="F189" i="4"/>
  <c r="E189" i="4"/>
  <c r="D189" i="4"/>
  <c r="F188" i="4"/>
  <c r="E188" i="4"/>
  <c r="D188" i="4"/>
  <c r="F178" i="4"/>
  <c r="H178" i="4" s="1"/>
  <c r="D178" i="4"/>
  <c r="F177" i="4"/>
  <c r="H177" i="4" s="1"/>
  <c r="E177" i="4"/>
  <c r="F170" i="4"/>
  <c r="H170" i="4" s="1"/>
  <c r="E170" i="4"/>
  <c r="H169" i="4"/>
  <c r="F168" i="4"/>
  <c r="H168" i="4" s="1"/>
  <c r="E168" i="4"/>
  <c r="F163" i="4"/>
  <c r="H163" i="4" s="1"/>
  <c r="E163" i="4"/>
  <c r="F157" i="4"/>
  <c r="H157" i="4" s="1"/>
  <c r="D157" i="4"/>
  <c r="F156" i="4"/>
  <c r="H156" i="4" s="1"/>
  <c r="D156" i="4"/>
  <c r="F155" i="4"/>
  <c r="H155" i="4" s="1"/>
  <c r="D155" i="4"/>
  <c r="F154" i="4"/>
  <c r="H154" i="4" s="1"/>
  <c r="D154" i="4"/>
  <c r="F153" i="4"/>
  <c r="E153" i="4"/>
  <c r="D153" i="4"/>
  <c r="F152" i="4"/>
  <c r="E152" i="4"/>
  <c r="D152" i="4"/>
  <c r="F151" i="4"/>
  <c r="E151" i="4"/>
  <c r="D151" i="4"/>
  <c r="H132" i="4"/>
  <c r="F141" i="4"/>
  <c r="H141" i="4" s="1"/>
  <c r="D141" i="4"/>
  <c r="F140" i="4"/>
  <c r="H140" i="4" s="1"/>
  <c r="E133" i="4"/>
  <c r="F131" i="4"/>
  <c r="H131" i="4" s="1"/>
  <c r="E131" i="4"/>
  <c r="F126" i="4"/>
  <c r="H126" i="4" s="1"/>
  <c r="E126" i="4"/>
  <c r="F120" i="4"/>
  <c r="H120" i="4" s="1"/>
  <c r="D120" i="4"/>
  <c r="F119" i="4"/>
  <c r="H119" i="4" s="1"/>
  <c r="D119" i="4"/>
  <c r="F118" i="4"/>
  <c r="H118" i="4" s="1"/>
  <c r="D118" i="4"/>
  <c r="F117" i="4"/>
  <c r="H117" i="4" s="1"/>
  <c r="D117" i="4"/>
  <c r="F116" i="4"/>
  <c r="D116" i="4"/>
  <c r="F115" i="4"/>
  <c r="D115" i="4"/>
  <c r="F114" i="4"/>
  <c r="D114" i="4"/>
  <c r="F740" i="4"/>
  <c r="H740" i="4" s="1"/>
  <c r="D740" i="4"/>
  <c r="F739" i="4"/>
  <c r="H739" i="4" s="1"/>
  <c r="E734" i="4"/>
  <c r="H733" i="4"/>
  <c r="E733" i="4"/>
  <c r="F728" i="4"/>
  <c r="H728" i="4" s="1"/>
  <c r="E728" i="4"/>
  <c r="F722" i="4"/>
  <c r="H722" i="4" s="1"/>
  <c r="D722" i="4"/>
  <c r="F721" i="4"/>
  <c r="H721" i="4" s="1"/>
  <c r="D721" i="4"/>
  <c r="F720" i="4"/>
  <c r="H720" i="4" s="1"/>
  <c r="D720" i="4"/>
  <c r="F719" i="4"/>
  <c r="H719" i="4" s="1"/>
  <c r="D719" i="4"/>
  <c r="F718" i="4"/>
  <c r="D718" i="4"/>
  <c r="F717" i="4"/>
  <c r="D717" i="4"/>
  <c r="F716" i="4"/>
  <c r="D716" i="4"/>
  <c r="B40" i="4"/>
  <c r="B1179" i="4"/>
  <c r="B964" i="4"/>
  <c r="A18" i="2"/>
  <c r="A13" i="2"/>
  <c r="B361" i="4" s="1"/>
  <c r="B219" i="4"/>
  <c r="B254" i="4" l="1"/>
  <c r="B1214" i="4"/>
  <c r="B745" i="4"/>
  <c r="B710" i="4"/>
  <c r="B784" i="4"/>
  <c r="A14" i="2"/>
  <c r="B398" i="4" s="1"/>
  <c r="B998" i="4"/>
  <c r="F443" i="4"/>
  <c r="H443" i="4" s="1"/>
  <c r="I448" i="4" s="1"/>
  <c r="I686" i="4"/>
  <c r="I643" i="4"/>
  <c r="I600" i="4"/>
  <c r="I559" i="4"/>
  <c r="I522" i="4"/>
  <c r="I485" i="4"/>
  <c r="H369" i="4"/>
  <c r="I374" i="4" s="1"/>
  <c r="H406" i="4"/>
  <c r="I411" i="4" s="1"/>
  <c r="H297" i="4"/>
  <c r="H332" i="4"/>
  <c r="H151" i="4"/>
  <c r="H188" i="4"/>
  <c r="H262" i="4"/>
  <c r="H190" i="4"/>
  <c r="H152" i="4"/>
  <c r="H189" i="4"/>
  <c r="H153" i="4"/>
  <c r="H227" i="4"/>
  <c r="B289" i="4"/>
  <c r="B324" i="4" s="1"/>
  <c r="E140" i="4"/>
  <c r="E739" i="4"/>
  <c r="A7" i="2"/>
  <c r="B4" i="4" l="1"/>
  <c r="B1032" i="4"/>
  <c r="B1252" i="4"/>
  <c r="I158" i="4"/>
  <c r="I195" i="4"/>
  <c r="B1288" i="4" l="1"/>
  <c r="B1069" i="4"/>
  <c r="D20" i="2"/>
  <c r="D1004" i="4"/>
  <c r="F970" i="4"/>
  <c r="H970" i="4" s="1"/>
  <c r="F901" i="4"/>
  <c r="H901" i="4" s="1"/>
  <c r="F900" i="4"/>
  <c r="H900" i="4" s="1"/>
  <c r="F899" i="4"/>
  <c r="H899" i="4" s="1"/>
  <c r="F1029" i="4"/>
  <c r="H1029" i="4" s="1"/>
  <c r="D1029" i="4"/>
  <c r="F1028" i="4"/>
  <c r="H1028" i="4" s="1"/>
  <c r="E1028" i="4"/>
  <c r="F1023" i="4"/>
  <c r="H1023" i="4" s="1"/>
  <c r="E1023" i="4"/>
  <c r="F1022" i="4"/>
  <c r="H1022" i="4" s="1"/>
  <c r="E1022" i="4"/>
  <c r="F1017" i="4"/>
  <c r="H1017" i="4" s="1"/>
  <c r="E1017" i="4"/>
  <c r="F1016" i="4"/>
  <c r="E1016" i="4"/>
  <c r="F1011" i="4"/>
  <c r="H1011" i="4" s="1"/>
  <c r="D1011" i="4"/>
  <c r="F1010" i="4"/>
  <c r="H1010" i="4" s="1"/>
  <c r="D1010" i="4"/>
  <c r="F1009" i="4"/>
  <c r="H1009" i="4" s="1"/>
  <c r="D1009" i="4"/>
  <c r="F1008" i="4"/>
  <c r="H1008" i="4" s="1"/>
  <c r="D1008" i="4"/>
  <c r="F1007" i="4"/>
  <c r="H1007" i="4" s="1"/>
  <c r="D1007" i="4"/>
  <c r="D1006" i="4"/>
  <c r="F1006" i="4"/>
  <c r="H1006" i="4" s="1"/>
  <c r="F995" i="4"/>
  <c r="H995" i="4" s="1"/>
  <c r="D995" i="4"/>
  <c r="F994" i="4"/>
  <c r="H994" i="4" s="1"/>
  <c r="E994" i="4"/>
  <c r="F989" i="4"/>
  <c r="H989" i="4" s="1"/>
  <c r="E989" i="4"/>
  <c r="F988" i="4"/>
  <c r="H988" i="4" s="1"/>
  <c r="E988" i="4"/>
  <c r="F983" i="4"/>
  <c r="H983" i="4" s="1"/>
  <c r="E983" i="4"/>
  <c r="F982" i="4"/>
  <c r="F977" i="4"/>
  <c r="H977" i="4" s="1"/>
  <c r="D977" i="4"/>
  <c r="F976" i="4"/>
  <c r="H976" i="4" s="1"/>
  <c r="D976" i="4"/>
  <c r="F975" i="4"/>
  <c r="H975" i="4" s="1"/>
  <c r="D975" i="4"/>
  <c r="F974" i="4"/>
  <c r="H974" i="4" s="1"/>
  <c r="D974" i="4"/>
  <c r="F973" i="4"/>
  <c r="H973" i="4" s="1"/>
  <c r="D973" i="4"/>
  <c r="F972" i="4"/>
  <c r="H972" i="4" s="1"/>
  <c r="F961" i="4"/>
  <c r="H961" i="4" s="1"/>
  <c r="D961" i="4"/>
  <c r="F960" i="4"/>
  <c r="H960" i="4" s="1"/>
  <c r="E960" i="4"/>
  <c r="F955" i="4"/>
  <c r="H955" i="4" s="1"/>
  <c r="E955" i="4"/>
  <c r="F954" i="4"/>
  <c r="H954" i="4" s="1"/>
  <c r="E954" i="4"/>
  <c r="F949" i="4"/>
  <c r="H949" i="4" s="1"/>
  <c r="E949" i="4"/>
  <c r="F943" i="4"/>
  <c r="H943" i="4" s="1"/>
  <c r="D943" i="4"/>
  <c r="F942" i="4"/>
  <c r="H942" i="4" s="1"/>
  <c r="D942" i="4"/>
  <c r="F941" i="4"/>
  <c r="H941" i="4" s="1"/>
  <c r="D941" i="4"/>
  <c r="F940" i="4"/>
  <c r="H940" i="4" s="1"/>
  <c r="D940" i="4"/>
  <c r="F939" i="4"/>
  <c r="H939" i="4" s="1"/>
  <c r="D939" i="4"/>
  <c r="F938" i="4"/>
  <c r="H938" i="4" s="1"/>
  <c r="F927" i="4"/>
  <c r="H927" i="4" s="1"/>
  <c r="D927" i="4"/>
  <c r="F926" i="4"/>
  <c r="H926" i="4" s="1"/>
  <c r="E926" i="4"/>
  <c r="F921" i="4"/>
  <c r="H921" i="4" s="1"/>
  <c r="E921" i="4"/>
  <c r="F912" i="4"/>
  <c r="H912" i="4" s="1"/>
  <c r="E912" i="4"/>
  <c r="F906" i="4"/>
  <c r="H906" i="4" s="1"/>
  <c r="D906" i="4"/>
  <c r="F905" i="4"/>
  <c r="H905" i="4" s="1"/>
  <c r="D905" i="4"/>
  <c r="F904" i="4"/>
  <c r="H904" i="4" s="1"/>
  <c r="D904" i="4"/>
  <c r="F903" i="4"/>
  <c r="H903" i="4" s="1"/>
  <c r="D903" i="4"/>
  <c r="F902" i="4"/>
  <c r="H902" i="4" s="1"/>
  <c r="D902" i="4"/>
  <c r="C1380" i="4"/>
  <c r="C1363" i="4"/>
  <c r="C1362" i="4"/>
  <c r="F1319" i="4"/>
  <c r="H1319" i="4" s="1"/>
  <c r="D1319" i="4"/>
  <c r="F1318" i="4"/>
  <c r="H1318" i="4" s="1"/>
  <c r="D1318" i="4"/>
  <c r="F1307" i="4"/>
  <c r="H1307" i="4" s="1"/>
  <c r="E1307" i="4"/>
  <c r="F1301" i="4"/>
  <c r="H1301" i="4" s="1"/>
  <c r="D1301" i="4"/>
  <c r="F1300" i="4"/>
  <c r="H1300" i="4" s="1"/>
  <c r="D1300" i="4"/>
  <c r="F1299" i="4"/>
  <c r="H1299" i="4" s="1"/>
  <c r="D1299" i="4"/>
  <c r="F1298" i="4"/>
  <c r="H1298" i="4" s="1"/>
  <c r="D1298" i="4"/>
  <c r="F1297" i="4"/>
  <c r="H1297" i="4" s="1"/>
  <c r="D1297" i="4"/>
  <c r="F1296" i="4"/>
  <c r="H1296" i="4" s="1"/>
  <c r="D1296" i="4"/>
  <c r="H1295" i="4"/>
  <c r="D1295" i="4"/>
  <c r="H1294" i="4"/>
  <c r="D1040" i="4"/>
  <c r="E846" i="4"/>
  <c r="C103" i="4"/>
  <c r="F103" i="4" s="1"/>
  <c r="H103" i="4" s="1"/>
  <c r="E82" i="4"/>
  <c r="E81" i="4"/>
  <c r="E80" i="4"/>
  <c r="E97" i="4"/>
  <c r="E98" i="4"/>
  <c r="E64" i="4"/>
  <c r="F48" i="4"/>
  <c r="H48" i="4" s="1"/>
  <c r="F47" i="4"/>
  <c r="H47" i="4" s="1"/>
  <c r="F46" i="4"/>
  <c r="H46" i="4" s="1"/>
  <c r="E63" i="4"/>
  <c r="F70" i="4"/>
  <c r="H70" i="4" s="1"/>
  <c r="D70" i="4"/>
  <c r="F58" i="4"/>
  <c r="H58" i="4" s="1"/>
  <c r="E58" i="4"/>
  <c r="F57" i="4"/>
  <c r="E57" i="4"/>
  <c r="F52" i="4"/>
  <c r="H52" i="4" s="1"/>
  <c r="D52" i="4"/>
  <c r="F51" i="4"/>
  <c r="H51" i="4" s="1"/>
  <c r="D51" i="4"/>
  <c r="F50" i="4"/>
  <c r="H50" i="4" s="1"/>
  <c r="D50" i="4"/>
  <c r="F49" i="4"/>
  <c r="H49" i="4" s="1"/>
  <c r="D49" i="4"/>
  <c r="F104" i="4"/>
  <c r="H104" i="4" s="1"/>
  <c r="D104" i="4"/>
  <c r="F97" i="4"/>
  <c r="H97" i="4" s="1"/>
  <c r="F92" i="4"/>
  <c r="H92" i="4" s="1"/>
  <c r="E92" i="4"/>
  <c r="F86" i="4"/>
  <c r="H86" i="4" s="1"/>
  <c r="D86" i="4"/>
  <c r="F85" i="4"/>
  <c r="H85" i="4" s="1"/>
  <c r="D85" i="4"/>
  <c r="F84" i="4"/>
  <c r="H84" i="4" s="1"/>
  <c r="D84" i="4"/>
  <c r="F83" i="4"/>
  <c r="H83" i="4" s="1"/>
  <c r="D83" i="4"/>
  <c r="F27" i="4"/>
  <c r="B2268" i="4"/>
  <c r="A20" i="2"/>
  <c r="B820" i="4" s="1"/>
  <c r="B509" i="4"/>
  <c r="B546" i="4" s="1"/>
  <c r="A9" i="2"/>
  <c r="C2258" i="4"/>
  <c r="C2257" i="4"/>
  <c r="E2257" i="4" s="1"/>
  <c r="C2244" i="4"/>
  <c r="F2244" i="4" s="1"/>
  <c r="C2243" i="4"/>
  <c r="C2242" i="4"/>
  <c r="C2241" i="4"/>
  <c r="C2240" i="4"/>
  <c r="C2239" i="4"/>
  <c r="C2220" i="4"/>
  <c r="C2219" i="4"/>
  <c r="C2202" i="4"/>
  <c r="C2201" i="4"/>
  <c r="C2181" i="4"/>
  <c r="F2181" i="4" s="1"/>
  <c r="H2181" i="4" s="1"/>
  <c r="C2180" i="4"/>
  <c r="C2182" i="4"/>
  <c r="C2163" i="4"/>
  <c r="C2162" i="4"/>
  <c r="E2126" i="4"/>
  <c r="E2125" i="4"/>
  <c r="E2124" i="4"/>
  <c r="C2124" i="4"/>
  <c r="C1973" i="4"/>
  <c r="C1972" i="4"/>
  <c r="C1971" i="4"/>
  <c r="C1913" i="4"/>
  <c r="C1895" i="4"/>
  <c r="C1875" i="4"/>
  <c r="C2142" i="4" s="1"/>
  <c r="C1859" i="4"/>
  <c r="C2126" i="4" s="1"/>
  <c r="C1858" i="4"/>
  <c r="C2125" i="4" s="1"/>
  <c r="C1783" i="4"/>
  <c r="C1820" i="4" s="1"/>
  <c r="C2086" i="4" s="1"/>
  <c r="C1782" i="4"/>
  <c r="C1819" i="4" s="1"/>
  <c r="C2085" i="4" s="1"/>
  <c r="C1781" i="4"/>
  <c r="C2047" i="4" s="1"/>
  <c r="C1723" i="4"/>
  <c r="C1706" i="4"/>
  <c r="C1705" i="4"/>
  <c r="H1534" i="4"/>
  <c r="C1534" i="4"/>
  <c r="C1609" i="4" s="1"/>
  <c r="C1518" i="4"/>
  <c r="C1517" i="4"/>
  <c r="C1593" i="4" s="1"/>
  <c r="C1516" i="4"/>
  <c r="C1592" i="4" s="1"/>
  <c r="C1515" i="4"/>
  <c r="C1591" i="4" s="1"/>
  <c r="C1494" i="4"/>
  <c r="F1494" i="4" s="1"/>
  <c r="H1494" i="4" s="1"/>
  <c r="H1535" i="4" s="1"/>
  <c r="C1437" i="4"/>
  <c r="F1382" i="4"/>
  <c r="H1382" i="4" s="1"/>
  <c r="E1381" i="4"/>
  <c r="F1278" i="4"/>
  <c r="H1278" i="4" s="1"/>
  <c r="C1096" i="4"/>
  <c r="F1096" i="4" s="1"/>
  <c r="C1095" i="4"/>
  <c r="F1133" i="4" s="1"/>
  <c r="H1133" i="4" s="1"/>
  <c r="B150" i="3"/>
  <c r="B1108" i="4" l="1"/>
  <c r="B1322" i="4"/>
  <c r="B1356" i="4"/>
  <c r="B74" i="4"/>
  <c r="C73" i="4" s="1"/>
  <c r="B435" i="4"/>
  <c r="B583" i="4"/>
  <c r="B624" i="4" s="1"/>
  <c r="B667" i="4" s="1"/>
  <c r="F936" i="4"/>
  <c r="H936" i="4" s="1"/>
  <c r="E716" i="4"/>
  <c r="H716" i="4" s="1"/>
  <c r="E114" i="4"/>
  <c r="H114" i="4" s="1"/>
  <c r="H718" i="4"/>
  <c r="E116" i="4"/>
  <c r="H116" i="4" s="1"/>
  <c r="E717" i="4"/>
  <c r="H717" i="4" s="1"/>
  <c r="E115" i="4"/>
  <c r="H115" i="4" s="1"/>
  <c r="F1004" i="4"/>
  <c r="H1004" i="4" s="1"/>
  <c r="H1016" i="4"/>
  <c r="D970" i="4"/>
  <c r="D936" i="4"/>
  <c r="D972" i="4"/>
  <c r="D900" i="4"/>
  <c r="H982" i="4"/>
  <c r="D901" i="4"/>
  <c r="D938" i="4"/>
  <c r="D899" i="4"/>
  <c r="I907" i="4"/>
  <c r="I1302" i="4"/>
  <c r="F98" i="4"/>
  <c r="F133" i="4" s="1"/>
  <c r="H133" i="4" s="1"/>
  <c r="D81" i="4"/>
  <c r="E69" i="4"/>
  <c r="E103" i="4"/>
  <c r="F80" i="4"/>
  <c r="H80" i="4" s="1"/>
  <c r="H57" i="4"/>
  <c r="D48" i="4"/>
  <c r="D47" i="4"/>
  <c r="D46" i="4"/>
  <c r="I53" i="4"/>
  <c r="D2244" i="4"/>
  <c r="D2243" i="4"/>
  <c r="C2049" i="4"/>
  <c r="E2181" i="4"/>
  <c r="C2048" i="4"/>
  <c r="C1535" i="4"/>
  <c r="F1535" i="4"/>
  <c r="E1494" i="4"/>
  <c r="E1382" i="4"/>
  <c r="F1381" i="4"/>
  <c r="H1381" i="4" s="1"/>
  <c r="C1493" i="4"/>
  <c r="C1533" i="4" s="1"/>
  <c r="E1278" i="4"/>
  <c r="F1040" i="4"/>
  <c r="C1313" i="4"/>
  <c r="C1056" i="4"/>
  <c r="E1133" i="4"/>
  <c r="E1096" i="4"/>
  <c r="F846" i="4"/>
  <c r="H846" i="4" s="1"/>
  <c r="B2373" i="4" l="1"/>
  <c r="B2303" i="4"/>
  <c r="B856" i="4"/>
  <c r="B1393" i="4"/>
  <c r="B472" i="4"/>
  <c r="B108" i="4"/>
  <c r="I723" i="4"/>
  <c r="I121" i="4"/>
  <c r="H98" i="4"/>
  <c r="H734" i="4"/>
  <c r="F1005" i="4"/>
  <c r="H1005" i="4" s="1"/>
  <c r="I1012" i="4" s="1"/>
  <c r="D1005" i="4"/>
  <c r="D937" i="4"/>
  <c r="F971" i="4"/>
  <c r="D971" i="4"/>
  <c r="F81" i="4"/>
  <c r="H81" i="4" s="1"/>
  <c r="E1313" i="4"/>
  <c r="F1313" i="4"/>
  <c r="H1313" i="4" s="1"/>
  <c r="C1312" i="4"/>
  <c r="D80" i="4"/>
  <c r="F69" i="4"/>
  <c r="H69" i="4" s="1"/>
  <c r="D82" i="4"/>
  <c r="F82" i="4"/>
  <c r="H82" i="4" s="1"/>
  <c r="E1535" i="4"/>
  <c r="E1534" i="4"/>
  <c r="F1132" i="4"/>
  <c r="H1132" i="4" s="1"/>
  <c r="E1132" i="4"/>
  <c r="B893" i="4" l="1"/>
  <c r="H971" i="4"/>
  <c r="I978" i="4" s="1"/>
  <c r="B111" i="4"/>
  <c r="C107" i="4"/>
  <c r="B77" i="4"/>
  <c r="B2551" i="4"/>
  <c r="B145" i="4"/>
  <c r="I87" i="4"/>
  <c r="F1312" i="4"/>
  <c r="H1312" i="4" s="1"/>
  <c r="E1312" i="4"/>
  <c r="B1927" i="4"/>
  <c r="B1661" i="4"/>
  <c r="B43" i="4" l="1"/>
  <c r="C39" i="4"/>
  <c r="C2442" i="4"/>
  <c r="C2267" i="4"/>
  <c r="B2271" i="4"/>
  <c r="C545" i="4"/>
  <c r="C2337" i="4"/>
  <c r="C2582" i="4"/>
  <c r="B2411" i="4"/>
  <c r="B2306" i="4"/>
  <c r="C2547" i="4"/>
  <c r="B930" i="4"/>
  <c r="B2376" i="4"/>
  <c r="B2341" i="4"/>
  <c r="C2372" i="4"/>
  <c r="C2512" i="4"/>
  <c r="C2302" i="4"/>
  <c r="C2477" i="4"/>
  <c r="C2407" i="4"/>
  <c r="B2446" i="4"/>
  <c r="B2586" i="4"/>
  <c r="B2516" i="4"/>
  <c r="B2481" i="4"/>
  <c r="B586" i="4"/>
  <c r="C253" i="4"/>
  <c r="B438" i="4"/>
  <c r="C434" i="4"/>
  <c r="B257" i="4"/>
  <c r="C582" i="4"/>
  <c r="B182" i="4"/>
  <c r="B364" i="4"/>
  <c r="B475" i="4"/>
  <c r="B292" i="4"/>
  <c r="C323" i="4"/>
  <c r="B549" i="4"/>
  <c r="B401" i="4"/>
  <c r="C397" i="4"/>
  <c r="B222" i="4"/>
  <c r="C623" i="4"/>
  <c r="C218" i="4"/>
  <c r="B627" i="4"/>
  <c r="B327" i="4"/>
  <c r="C360" i="4"/>
  <c r="C144" i="4"/>
  <c r="B148" i="4"/>
  <c r="C471" i="4"/>
  <c r="C288" i="4"/>
  <c r="C892" i="4"/>
  <c r="B896" i="4"/>
  <c r="B822" i="3"/>
  <c r="B2195" i="4"/>
  <c r="B486" i="3"/>
  <c r="B1965" i="4"/>
  <c r="B654" i="3"/>
  <c r="H22" i="8"/>
  <c r="H12" i="8"/>
  <c r="H11" i="8"/>
  <c r="H10" i="8"/>
  <c r="H9" i="8"/>
  <c r="H8" i="8"/>
  <c r="H7" i="8"/>
  <c r="I5" i="8"/>
  <c r="I6" i="8" s="1"/>
  <c r="B1" i="8"/>
  <c r="E42" i="7"/>
  <c r="H42" i="7" s="1"/>
  <c r="E41" i="7"/>
  <c r="H41" i="7" s="1"/>
  <c r="E40" i="7"/>
  <c r="H40" i="7" s="1"/>
  <c r="E39" i="7"/>
  <c r="H39" i="7" s="1"/>
  <c r="E38" i="7"/>
  <c r="H38" i="7" s="1"/>
  <c r="E37" i="7"/>
  <c r="H37" i="7" s="1"/>
  <c r="E36" i="7"/>
  <c r="H36" i="7" s="1"/>
  <c r="E35" i="7"/>
  <c r="H35" i="7" s="1"/>
  <c r="E34" i="7"/>
  <c r="H34" i="7" s="1"/>
  <c r="E33" i="7"/>
  <c r="H33" i="7" s="1"/>
  <c r="E32" i="7"/>
  <c r="H32" i="7" s="1"/>
  <c r="H31" i="7"/>
  <c r="E31" i="7"/>
  <c r="E30" i="7"/>
  <c r="H30" i="7" s="1"/>
  <c r="E29" i="7"/>
  <c r="H29" i="7" s="1"/>
  <c r="E28" i="7"/>
  <c r="H28" i="7" s="1"/>
  <c r="E27" i="7"/>
  <c r="H27" i="7" s="1"/>
  <c r="E26" i="7"/>
  <c r="H26" i="7" s="1"/>
  <c r="E25" i="7"/>
  <c r="H25" i="7" s="1"/>
  <c r="O24" i="7"/>
  <c r="E24" i="7"/>
  <c r="H24" i="7" s="1"/>
  <c r="E23" i="7"/>
  <c r="H23" i="7" s="1"/>
  <c r="H22" i="7"/>
  <c r="E22" i="7"/>
  <c r="H21" i="7"/>
  <c r="E21" i="7"/>
  <c r="E20" i="7"/>
  <c r="H20" i="7" s="1"/>
  <c r="H19" i="7"/>
  <c r="E19" i="7"/>
  <c r="E18" i="7"/>
  <c r="H18" i="7" s="1"/>
  <c r="E17" i="7"/>
  <c r="H17" i="7" s="1"/>
  <c r="E16" i="7"/>
  <c r="H16" i="7" s="1"/>
  <c r="E15" i="7"/>
  <c r="H15" i="7" s="1"/>
  <c r="H14" i="7"/>
  <c r="E14" i="7"/>
  <c r="H13" i="7"/>
  <c r="E13" i="7"/>
  <c r="E12" i="7"/>
  <c r="H12" i="7" s="1"/>
  <c r="H11" i="7"/>
  <c r="E11" i="7"/>
  <c r="E10" i="7"/>
  <c r="H10" i="7" s="1"/>
  <c r="N9" i="7"/>
  <c r="N24" i="7" s="1"/>
  <c r="M9" i="7"/>
  <c r="M24" i="7" s="1"/>
  <c r="E9" i="7"/>
  <c r="H9" i="7" s="1"/>
  <c r="M8" i="7"/>
  <c r="F42" i="7" s="1"/>
  <c r="G42" i="7" s="1"/>
  <c r="E8" i="7"/>
  <c r="H8" i="7" s="1"/>
  <c r="H7" i="7"/>
  <c r="E7" i="7"/>
  <c r="E6" i="7"/>
  <c r="H6" i="7" s="1"/>
  <c r="D244" i="6"/>
  <c r="F243" i="6"/>
  <c r="H243" i="6" s="1"/>
  <c r="D243" i="6"/>
  <c r="F238" i="6"/>
  <c r="H238" i="6" s="1"/>
  <c r="F237" i="6"/>
  <c r="H237" i="6" s="1"/>
  <c r="F232" i="6"/>
  <c r="H232" i="6" s="1"/>
  <c r="F226" i="6"/>
  <c r="H226" i="6" s="1"/>
  <c r="D226" i="6"/>
  <c r="F225" i="6"/>
  <c r="H225" i="6" s="1"/>
  <c r="D225" i="6"/>
  <c r="F224" i="6"/>
  <c r="H224" i="6" s="1"/>
  <c r="D224" i="6"/>
  <c r="F223" i="6"/>
  <c r="H223" i="6" s="1"/>
  <c r="D223" i="6"/>
  <c r="F222" i="6"/>
  <c r="H222" i="6" s="1"/>
  <c r="F244" i="6" s="1"/>
  <c r="H244" i="6" s="1"/>
  <c r="D222" i="6"/>
  <c r="F221" i="6"/>
  <c r="H221" i="6" s="1"/>
  <c r="D221" i="6"/>
  <c r="F220" i="6"/>
  <c r="H220" i="6" s="1"/>
  <c r="D220" i="6"/>
  <c r="F219" i="6"/>
  <c r="H219" i="6" s="1"/>
  <c r="D219" i="6"/>
  <c r="D209" i="6"/>
  <c r="F208" i="6"/>
  <c r="H208" i="6" s="1"/>
  <c r="D208" i="6"/>
  <c r="F203" i="6"/>
  <c r="H203" i="6" s="1"/>
  <c r="F202" i="6"/>
  <c r="H202" i="6" s="1"/>
  <c r="F197" i="6"/>
  <c r="H197" i="6" s="1"/>
  <c r="F191" i="6"/>
  <c r="H191" i="6" s="1"/>
  <c r="D191" i="6"/>
  <c r="F190" i="6"/>
  <c r="H190" i="6" s="1"/>
  <c r="D190" i="6"/>
  <c r="F189" i="6"/>
  <c r="H189" i="6" s="1"/>
  <c r="D189" i="6"/>
  <c r="F188" i="6"/>
  <c r="H188" i="6" s="1"/>
  <c r="D188" i="6"/>
  <c r="F187" i="6"/>
  <c r="H187" i="6" s="1"/>
  <c r="F209" i="6" s="1"/>
  <c r="H209" i="6" s="1"/>
  <c r="D187" i="6"/>
  <c r="F186" i="6"/>
  <c r="H186" i="6" s="1"/>
  <c r="D186" i="6"/>
  <c r="F185" i="6"/>
  <c r="H185" i="6" s="1"/>
  <c r="D185" i="6"/>
  <c r="F184" i="6"/>
  <c r="H184" i="6" s="1"/>
  <c r="D184" i="6"/>
  <c r="D174" i="6"/>
  <c r="F173" i="6"/>
  <c r="H173" i="6" s="1"/>
  <c r="D173" i="6"/>
  <c r="F168" i="6"/>
  <c r="H168" i="6" s="1"/>
  <c r="F167" i="6"/>
  <c r="H167" i="6" s="1"/>
  <c r="F162" i="6"/>
  <c r="H162" i="6" s="1"/>
  <c r="F156" i="6"/>
  <c r="H156" i="6" s="1"/>
  <c r="D156" i="6"/>
  <c r="F155" i="6"/>
  <c r="H155" i="6" s="1"/>
  <c r="D155" i="6"/>
  <c r="F154" i="6"/>
  <c r="H154" i="6" s="1"/>
  <c r="D154" i="6"/>
  <c r="F153" i="6"/>
  <c r="H153" i="6" s="1"/>
  <c r="D153" i="6"/>
  <c r="F152" i="6"/>
  <c r="H152" i="6" s="1"/>
  <c r="F174" i="6" s="1"/>
  <c r="H174" i="6" s="1"/>
  <c r="D152" i="6"/>
  <c r="F151" i="6"/>
  <c r="H151" i="6" s="1"/>
  <c r="D151" i="6"/>
  <c r="F150" i="6"/>
  <c r="H150" i="6" s="1"/>
  <c r="D150" i="6"/>
  <c r="F149" i="6"/>
  <c r="H149" i="6" s="1"/>
  <c r="D149" i="6"/>
  <c r="D139" i="6"/>
  <c r="F138" i="6"/>
  <c r="H138" i="6" s="1"/>
  <c r="D138" i="6"/>
  <c r="F133" i="6"/>
  <c r="H133" i="6" s="1"/>
  <c r="F132" i="6"/>
  <c r="H132" i="6" s="1"/>
  <c r="F127" i="6"/>
  <c r="H127" i="6" s="1"/>
  <c r="F121" i="6"/>
  <c r="H121" i="6" s="1"/>
  <c r="D121" i="6"/>
  <c r="F120" i="6"/>
  <c r="H120" i="6" s="1"/>
  <c r="D120" i="6"/>
  <c r="F119" i="6"/>
  <c r="H119" i="6" s="1"/>
  <c r="D119" i="6"/>
  <c r="F118" i="6"/>
  <c r="H118" i="6" s="1"/>
  <c r="D118" i="6"/>
  <c r="F117" i="6"/>
  <c r="H117" i="6" s="1"/>
  <c r="F139" i="6" s="1"/>
  <c r="H139" i="6" s="1"/>
  <c r="D117" i="6"/>
  <c r="F116" i="6"/>
  <c r="H116" i="6" s="1"/>
  <c r="D116" i="6"/>
  <c r="F115" i="6"/>
  <c r="H115" i="6" s="1"/>
  <c r="D115" i="6"/>
  <c r="F114" i="6"/>
  <c r="H114" i="6" s="1"/>
  <c r="D114" i="6"/>
  <c r="D104" i="6"/>
  <c r="F103" i="6"/>
  <c r="H103" i="6" s="1"/>
  <c r="D103" i="6"/>
  <c r="F98" i="6"/>
  <c r="H98" i="6" s="1"/>
  <c r="F97" i="6"/>
  <c r="H97" i="6" s="1"/>
  <c r="F92" i="6"/>
  <c r="H92" i="6" s="1"/>
  <c r="G91" i="6"/>
  <c r="F86" i="6"/>
  <c r="H86" i="6" s="1"/>
  <c r="D86" i="6"/>
  <c r="F85" i="6"/>
  <c r="H85" i="6" s="1"/>
  <c r="D85" i="6"/>
  <c r="F84" i="6"/>
  <c r="H84" i="6" s="1"/>
  <c r="D84" i="6"/>
  <c r="F83" i="6"/>
  <c r="H83" i="6" s="1"/>
  <c r="D83" i="6"/>
  <c r="F82" i="6"/>
  <c r="H82" i="6" s="1"/>
  <c r="F104" i="6" s="1"/>
  <c r="H104" i="6" s="1"/>
  <c r="D82" i="6"/>
  <c r="F81" i="6"/>
  <c r="H81" i="6" s="1"/>
  <c r="D81" i="6"/>
  <c r="F80" i="6"/>
  <c r="H80" i="6" s="1"/>
  <c r="D80" i="6"/>
  <c r="F79" i="6"/>
  <c r="H79" i="6" s="1"/>
  <c r="D79" i="6"/>
  <c r="D69" i="6"/>
  <c r="F68" i="6"/>
  <c r="H68" i="6" s="1"/>
  <c r="D68" i="6"/>
  <c r="F63" i="6"/>
  <c r="H63" i="6" s="1"/>
  <c r="F62" i="6"/>
  <c r="H62" i="6" s="1"/>
  <c r="F57" i="6"/>
  <c r="H57" i="6" s="1"/>
  <c r="G56" i="6"/>
  <c r="F51" i="6"/>
  <c r="H51" i="6" s="1"/>
  <c r="D51" i="6"/>
  <c r="F50" i="6"/>
  <c r="H50" i="6" s="1"/>
  <c r="D50" i="6"/>
  <c r="F49" i="6"/>
  <c r="H49" i="6" s="1"/>
  <c r="D49" i="6"/>
  <c r="F48" i="6"/>
  <c r="H48" i="6" s="1"/>
  <c r="D48" i="6"/>
  <c r="F47" i="6"/>
  <c r="H47" i="6" s="1"/>
  <c r="F69" i="6" s="1"/>
  <c r="H69" i="6" s="1"/>
  <c r="D47" i="6"/>
  <c r="F46" i="6"/>
  <c r="H46" i="6" s="1"/>
  <c r="D46" i="6"/>
  <c r="F45" i="6"/>
  <c r="H45" i="6" s="1"/>
  <c r="D45" i="6"/>
  <c r="F44" i="6"/>
  <c r="H44" i="6" s="1"/>
  <c r="D44" i="6"/>
  <c r="D34" i="6"/>
  <c r="F33" i="6"/>
  <c r="H33" i="6" s="1"/>
  <c r="D33" i="6"/>
  <c r="F28" i="6"/>
  <c r="H28" i="6" s="1"/>
  <c r="F27" i="6"/>
  <c r="H27" i="6" s="1"/>
  <c r="F22" i="6"/>
  <c r="H22" i="6" s="1"/>
  <c r="G21" i="6"/>
  <c r="F16" i="6"/>
  <c r="H16" i="6" s="1"/>
  <c r="D16" i="6"/>
  <c r="F15" i="6"/>
  <c r="H15" i="6" s="1"/>
  <c r="D15" i="6"/>
  <c r="F14" i="6"/>
  <c r="H14" i="6" s="1"/>
  <c r="D14" i="6"/>
  <c r="F13" i="6"/>
  <c r="H13" i="6" s="1"/>
  <c r="D13" i="6"/>
  <c r="F12" i="6"/>
  <c r="H12" i="6" s="1"/>
  <c r="F34" i="6" s="1"/>
  <c r="H34" i="6" s="1"/>
  <c r="D12" i="6"/>
  <c r="F11" i="6"/>
  <c r="H11" i="6" s="1"/>
  <c r="D11" i="6"/>
  <c r="F10" i="6"/>
  <c r="H10" i="6" s="1"/>
  <c r="D10" i="6"/>
  <c r="F9" i="6"/>
  <c r="H9" i="6" s="1"/>
  <c r="D9" i="6"/>
  <c r="F2265" i="4"/>
  <c r="H2265" i="4" s="1"/>
  <c r="D2265" i="4"/>
  <c r="F2264" i="4"/>
  <c r="H2264" i="4" s="1"/>
  <c r="E2264" i="4"/>
  <c r="F2259" i="4"/>
  <c r="H2259" i="4" s="1"/>
  <c r="E2259" i="4"/>
  <c r="F2258" i="4"/>
  <c r="H2258" i="4" s="1"/>
  <c r="E2258" i="4"/>
  <c r="F2253" i="4"/>
  <c r="H2253" i="4" s="1"/>
  <c r="E2253" i="4"/>
  <c r="G2252" i="4"/>
  <c r="F2247" i="4"/>
  <c r="H2247" i="4" s="1"/>
  <c r="D2247" i="4"/>
  <c r="F2246" i="4"/>
  <c r="H2246" i="4" s="1"/>
  <c r="D2246" i="4"/>
  <c r="F2245" i="4"/>
  <c r="H2245" i="4" s="1"/>
  <c r="D2245" i="4"/>
  <c r="H2244" i="4"/>
  <c r="F2242" i="4"/>
  <c r="H2242" i="4" s="1"/>
  <c r="D2242" i="4"/>
  <c r="F2241" i="4"/>
  <c r="H2241" i="4" s="1"/>
  <c r="D2241" i="4"/>
  <c r="F2240" i="4"/>
  <c r="H2240" i="4" s="1"/>
  <c r="D2240" i="4"/>
  <c r="D2239" i="4"/>
  <c r="F2226" i="4"/>
  <c r="H2226" i="4" s="1"/>
  <c r="D2226" i="4"/>
  <c r="F2225" i="4"/>
  <c r="H2225" i="4" s="1"/>
  <c r="E2225" i="4"/>
  <c r="F2220" i="4"/>
  <c r="H2220" i="4" s="1"/>
  <c r="E2220" i="4"/>
  <c r="F2219" i="4"/>
  <c r="H2219" i="4" s="1"/>
  <c r="E2219" i="4"/>
  <c r="F2214" i="4"/>
  <c r="H2214" i="4" s="1"/>
  <c r="E2214" i="4"/>
  <c r="G2213" i="4"/>
  <c r="F2208" i="4"/>
  <c r="H2208" i="4" s="1"/>
  <c r="D2208" i="4"/>
  <c r="F2207" i="4"/>
  <c r="H2207" i="4" s="1"/>
  <c r="D2207" i="4"/>
  <c r="F2206" i="4"/>
  <c r="H2206" i="4" s="1"/>
  <c r="D2206" i="4"/>
  <c r="F2205" i="4"/>
  <c r="H2205" i="4" s="1"/>
  <c r="D2205" i="4"/>
  <c r="F2204" i="4"/>
  <c r="H2204" i="4" s="1"/>
  <c r="D2204" i="4"/>
  <c r="F2203" i="4"/>
  <c r="H2203" i="4" s="1"/>
  <c r="D2203" i="4"/>
  <c r="D2202" i="4"/>
  <c r="D2201" i="4"/>
  <c r="F2188" i="4"/>
  <c r="H2188" i="4" s="1"/>
  <c r="D2188" i="4"/>
  <c r="F2187" i="4"/>
  <c r="H2187" i="4" s="1"/>
  <c r="E2187" i="4"/>
  <c r="F2182" i="4"/>
  <c r="H2182" i="4" s="1"/>
  <c r="E2182" i="4"/>
  <c r="F2180" i="4"/>
  <c r="H2180" i="4" s="1"/>
  <c r="E2180" i="4"/>
  <c r="F2175" i="4"/>
  <c r="H2175" i="4" s="1"/>
  <c r="E2175" i="4"/>
  <c r="F2169" i="4"/>
  <c r="H2169" i="4" s="1"/>
  <c r="D2169" i="4"/>
  <c r="F2168" i="4"/>
  <c r="H2168" i="4" s="1"/>
  <c r="D2168" i="4"/>
  <c r="F2167" i="4"/>
  <c r="H2167" i="4" s="1"/>
  <c r="D2167" i="4"/>
  <c r="F2166" i="4"/>
  <c r="H2166" i="4" s="1"/>
  <c r="D2166" i="4"/>
  <c r="F2165" i="4"/>
  <c r="H2165" i="4" s="1"/>
  <c r="D2165" i="4"/>
  <c r="F2164" i="4"/>
  <c r="H2164" i="4" s="1"/>
  <c r="D2164" i="4"/>
  <c r="F2163" i="4"/>
  <c r="H2163" i="4" s="1"/>
  <c r="D2163" i="4"/>
  <c r="D2162" i="4"/>
  <c r="F2149" i="4"/>
  <c r="H2149" i="4" s="1"/>
  <c r="D2149" i="4"/>
  <c r="F2148" i="4"/>
  <c r="H2148" i="4" s="1"/>
  <c r="E2148" i="4"/>
  <c r="F2143" i="4"/>
  <c r="H2143" i="4" s="1"/>
  <c r="E2143" i="4"/>
  <c r="F2142" i="4"/>
  <c r="H2142" i="4" s="1"/>
  <c r="E2142" i="4"/>
  <c r="F2137" i="4"/>
  <c r="H2137" i="4" s="1"/>
  <c r="E2137" i="4"/>
  <c r="F2131" i="4"/>
  <c r="H2131" i="4" s="1"/>
  <c r="D2131" i="4"/>
  <c r="F2130" i="4"/>
  <c r="H2130" i="4" s="1"/>
  <c r="D2130" i="4"/>
  <c r="F2129" i="4"/>
  <c r="H2129" i="4" s="1"/>
  <c r="D2129" i="4"/>
  <c r="F2128" i="4"/>
  <c r="H2128" i="4" s="1"/>
  <c r="D2128" i="4"/>
  <c r="F2127" i="4"/>
  <c r="H2127" i="4" s="1"/>
  <c r="D2127" i="4"/>
  <c r="F2126" i="4"/>
  <c r="H2126" i="4" s="1"/>
  <c r="D2126" i="4"/>
  <c r="D2125" i="4"/>
  <c r="D2124" i="4"/>
  <c r="F2111" i="4"/>
  <c r="H2111" i="4" s="1"/>
  <c r="D2111" i="4"/>
  <c r="F2110" i="4"/>
  <c r="H2110" i="4" s="1"/>
  <c r="E2110" i="4"/>
  <c r="F2105" i="4"/>
  <c r="H2105" i="4" s="1"/>
  <c r="E2105" i="4"/>
  <c r="F2104" i="4"/>
  <c r="H2104" i="4" s="1"/>
  <c r="E2104" i="4"/>
  <c r="F2103" i="4"/>
  <c r="H2103" i="4" s="1"/>
  <c r="E2103" i="4"/>
  <c r="F2098" i="4"/>
  <c r="H2098" i="4" s="1"/>
  <c r="E2098" i="4"/>
  <c r="F2092" i="4"/>
  <c r="H2092" i="4" s="1"/>
  <c r="D2092" i="4"/>
  <c r="F2091" i="4"/>
  <c r="H2091" i="4" s="1"/>
  <c r="D2091" i="4"/>
  <c r="F2090" i="4"/>
  <c r="H2090" i="4" s="1"/>
  <c r="D2090" i="4"/>
  <c r="F2089" i="4"/>
  <c r="H2089" i="4" s="1"/>
  <c r="D2089" i="4"/>
  <c r="F2088" i="4"/>
  <c r="H2088" i="4" s="1"/>
  <c r="D2088" i="4"/>
  <c r="F2087" i="4"/>
  <c r="H2087" i="4" s="1"/>
  <c r="D2087" i="4"/>
  <c r="F2086" i="4"/>
  <c r="H2086" i="4" s="1"/>
  <c r="D2086" i="4"/>
  <c r="D2085" i="4"/>
  <c r="F2072" i="4"/>
  <c r="H2072" i="4" s="1"/>
  <c r="D2072" i="4"/>
  <c r="F2071" i="4"/>
  <c r="H2071" i="4" s="1"/>
  <c r="E2071" i="4"/>
  <c r="F2066" i="4"/>
  <c r="H2066" i="4" s="1"/>
  <c r="E2066" i="4"/>
  <c r="F2065" i="4"/>
  <c r="H2065" i="4" s="1"/>
  <c r="E2065" i="4"/>
  <c r="F2060" i="4"/>
  <c r="H2060" i="4" s="1"/>
  <c r="E2060" i="4"/>
  <c r="G2059" i="4"/>
  <c r="F2054" i="4"/>
  <c r="H2054" i="4" s="1"/>
  <c r="D2054" i="4"/>
  <c r="F2053" i="4"/>
  <c r="H2053" i="4" s="1"/>
  <c r="D2053" i="4"/>
  <c r="F2052" i="4"/>
  <c r="H2052" i="4" s="1"/>
  <c r="D2052" i="4"/>
  <c r="F2051" i="4"/>
  <c r="H2051" i="4" s="1"/>
  <c r="D2051" i="4"/>
  <c r="F2050" i="4"/>
  <c r="H2050" i="4" s="1"/>
  <c r="D2050" i="4"/>
  <c r="F2049" i="4"/>
  <c r="H2049" i="4" s="1"/>
  <c r="D2049" i="4"/>
  <c r="F2048" i="4"/>
  <c r="H2048" i="4" s="1"/>
  <c r="D2048" i="4"/>
  <c r="D2047" i="4"/>
  <c r="F2034" i="4"/>
  <c r="H2034" i="4" s="1"/>
  <c r="D2034" i="4"/>
  <c r="F2033" i="4"/>
  <c r="H2033" i="4" s="1"/>
  <c r="E2033" i="4"/>
  <c r="F2028" i="4"/>
  <c r="H2028" i="4" s="1"/>
  <c r="E2028" i="4"/>
  <c r="F2027" i="4"/>
  <c r="H2027" i="4" s="1"/>
  <c r="E2027" i="4"/>
  <c r="F2022" i="4"/>
  <c r="H2022" i="4" s="1"/>
  <c r="E2022" i="4"/>
  <c r="F2016" i="4"/>
  <c r="H2016" i="4" s="1"/>
  <c r="D2016" i="4"/>
  <c r="F2015" i="4"/>
  <c r="H2015" i="4" s="1"/>
  <c r="D2015" i="4"/>
  <c r="F2014" i="4"/>
  <c r="H2014" i="4" s="1"/>
  <c r="D2014" i="4"/>
  <c r="F2013" i="4"/>
  <c r="H2013" i="4" s="1"/>
  <c r="D2013" i="4"/>
  <c r="F2012" i="4"/>
  <c r="H2012" i="4" s="1"/>
  <c r="D2012" i="4"/>
  <c r="F2011" i="4"/>
  <c r="H2011" i="4" s="1"/>
  <c r="D2011" i="4"/>
  <c r="F2010" i="4"/>
  <c r="H2010" i="4" s="1"/>
  <c r="D2010" i="4"/>
  <c r="D2009" i="4"/>
  <c r="F1996" i="4"/>
  <c r="H1996" i="4" s="1"/>
  <c r="D1996" i="4"/>
  <c r="F1995" i="4"/>
  <c r="H1995" i="4" s="1"/>
  <c r="E1995" i="4"/>
  <c r="F1990" i="4"/>
  <c r="H1990" i="4" s="1"/>
  <c r="E1990" i="4"/>
  <c r="F1989" i="4"/>
  <c r="H1989" i="4" s="1"/>
  <c r="E1989" i="4"/>
  <c r="F1984" i="4"/>
  <c r="H1984" i="4" s="1"/>
  <c r="E1984" i="4"/>
  <c r="G1983" i="4"/>
  <c r="F1978" i="4"/>
  <c r="H1978" i="4" s="1"/>
  <c r="D1978" i="4"/>
  <c r="F1977" i="4"/>
  <c r="H1977" i="4" s="1"/>
  <c r="D1977" i="4"/>
  <c r="F1976" i="4"/>
  <c r="H1976" i="4" s="1"/>
  <c r="D1976" i="4"/>
  <c r="F1975" i="4"/>
  <c r="H1975" i="4" s="1"/>
  <c r="D1975" i="4"/>
  <c r="F1974" i="4"/>
  <c r="H1974" i="4" s="1"/>
  <c r="D1974" i="4"/>
  <c r="F1973" i="4"/>
  <c r="H1973" i="4" s="1"/>
  <c r="D1973" i="4"/>
  <c r="F1972" i="4"/>
  <c r="H1972" i="4" s="1"/>
  <c r="D1972" i="4"/>
  <c r="D1971" i="4"/>
  <c r="F1958" i="4"/>
  <c r="H1958" i="4" s="1"/>
  <c r="D1958" i="4"/>
  <c r="F1957" i="4"/>
  <c r="H1957" i="4" s="1"/>
  <c r="E1957" i="4"/>
  <c r="F1952" i="4"/>
  <c r="H1952" i="4" s="1"/>
  <c r="E1952" i="4"/>
  <c r="F1951" i="4"/>
  <c r="H1951" i="4" s="1"/>
  <c r="E1951" i="4"/>
  <c r="F1946" i="4"/>
  <c r="H1946" i="4" s="1"/>
  <c r="E1946" i="4"/>
  <c r="F1940" i="4"/>
  <c r="H1940" i="4" s="1"/>
  <c r="D1940" i="4"/>
  <c r="F1939" i="4"/>
  <c r="H1939" i="4" s="1"/>
  <c r="D1939" i="4"/>
  <c r="F1938" i="4"/>
  <c r="H1938" i="4" s="1"/>
  <c r="D1938" i="4"/>
  <c r="F1937" i="4"/>
  <c r="H1937" i="4" s="1"/>
  <c r="D1937" i="4"/>
  <c r="F1936" i="4"/>
  <c r="H1936" i="4" s="1"/>
  <c r="D1936" i="4"/>
  <c r="F1935" i="4"/>
  <c r="H1935" i="4" s="1"/>
  <c r="D1935" i="4"/>
  <c r="F1934" i="4"/>
  <c r="H1934" i="4" s="1"/>
  <c r="D1934" i="4"/>
  <c r="E1933" i="4"/>
  <c r="E1971" i="4" s="1"/>
  <c r="D1933" i="4"/>
  <c r="F1920" i="4"/>
  <c r="H1920" i="4" s="1"/>
  <c r="D1920" i="4"/>
  <c r="F1919" i="4"/>
  <c r="H1919" i="4" s="1"/>
  <c r="E1919" i="4"/>
  <c r="F1914" i="4"/>
  <c r="H1914" i="4" s="1"/>
  <c r="E1914" i="4"/>
  <c r="F1913" i="4"/>
  <c r="H1913" i="4" s="1"/>
  <c r="E1913" i="4"/>
  <c r="F1908" i="4"/>
  <c r="H1908" i="4" s="1"/>
  <c r="E1908" i="4"/>
  <c r="G1907" i="4"/>
  <c r="F1902" i="4"/>
  <c r="H1902" i="4" s="1"/>
  <c r="D1902" i="4"/>
  <c r="F1901" i="4"/>
  <c r="H1901" i="4" s="1"/>
  <c r="D1901" i="4"/>
  <c r="F1900" i="4"/>
  <c r="H1900" i="4" s="1"/>
  <c r="D1900" i="4"/>
  <c r="F1899" i="4"/>
  <c r="H1899" i="4" s="1"/>
  <c r="D1899" i="4"/>
  <c r="F1898" i="4"/>
  <c r="H1898" i="4" s="1"/>
  <c r="D1898" i="4"/>
  <c r="F1897" i="4"/>
  <c r="H1897" i="4" s="1"/>
  <c r="D1897" i="4"/>
  <c r="F1896" i="4"/>
  <c r="H1896" i="4" s="1"/>
  <c r="D1896" i="4"/>
  <c r="D1895" i="4"/>
  <c r="F1882" i="4"/>
  <c r="H1882" i="4" s="1"/>
  <c r="D1882" i="4"/>
  <c r="F1881" i="4"/>
  <c r="H1881" i="4" s="1"/>
  <c r="E1881" i="4"/>
  <c r="F1876" i="4"/>
  <c r="H1876" i="4" s="1"/>
  <c r="E1876" i="4"/>
  <c r="F1875" i="4"/>
  <c r="H1875" i="4" s="1"/>
  <c r="E1875" i="4"/>
  <c r="F1870" i="4"/>
  <c r="H1870" i="4" s="1"/>
  <c r="E1870" i="4"/>
  <c r="G1869" i="4"/>
  <c r="F1864" i="4"/>
  <c r="H1864" i="4" s="1"/>
  <c r="D1864" i="4"/>
  <c r="F1863" i="4"/>
  <c r="H1863" i="4" s="1"/>
  <c r="D1863" i="4"/>
  <c r="F1862" i="4"/>
  <c r="H1862" i="4" s="1"/>
  <c r="D1862" i="4"/>
  <c r="F1861" i="4"/>
  <c r="H1861" i="4" s="1"/>
  <c r="D1861" i="4"/>
  <c r="F1860" i="4"/>
  <c r="H1860" i="4" s="1"/>
  <c r="D1860" i="4"/>
  <c r="F1859" i="4"/>
  <c r="H1859" i="4" s="1"/>
  <c r="D1859" i="4"/>
  <c r="D1858" i="4"/>
  <c r="F1857" i="4"/>
  <c r="H1857" i="4" s="1"/>
  <c r="D1857" i="4"/>
  <c r="F1844" i="4"/>
  <c r="H1844" i="4" s="1"/>
  <c r="D1844" i="4"/>
  <c r="F1843" i="4"/>
  <c r="H1843" i="4" s="1"/>
  <c r="E1843" i="4"/>
  <c r="F1838" i="4"/>
  <c r="H1838" i="4" s="1"/>
  <c r="E1838" i="4"/>
  <c r="F1837" i="4"/>
  <c r="H1837" i="4" s="1"/>
  <c r="E1837" i="4"/>
  <c r="F1832" i="4"/>
  <c r="H1832" i="4" s="1"/>
  <c r="E1832" i="4"/>
  <c r="F1831" i="4"/>
  <c r="H1831" i="4" s="1"/>
  <c r="E1831" i="4"/>
  <c r="F1826" i="4"/>
  <c r="H1826" i="4" s="1"/>
  <c r="D1826" i="4"/>
  <c r="F1825" i="4"/>
  <c r="H1825" i="4" s="1"/>
  <c r="D1825" i="4"/>
  <c r="F1824" i="4"/>
  <c r="H1824" i="4" s="1"/>
  <c r="D1824" i="4"/>
  <c r="F1823" i="4"/>
  <c r="H1823" i="4" s="1"/>
  <c r="D1823" i="4"/>
  <c r="F1822" i="4"/>
  <c r="H1822" i="4" s="1"/>
  <c r="D1822" i="4"/>
  <c r="F1821" i="4"/>
  <c r="H1821" i="4" s="1"/>
  <c r="D1821" i="4"/>
  <c r="F1820" i="4"/>
  <c r="H1820" i="4" s="1"/>
  <c r="D1820" i="4"/>
  <c r="F1819" i="4"/>
  <c r="H1819" i="4" s="1"/>
  <c r="D1819" i="4"/>
  <c r="F1806" i="4"/>
  <c r="H1806" i="4" s="1"/>
  <c r="D1806" i="4"/>
  <c r="F1805" i="4"/>
  <c r="H1805" i="4" s="1"/>
  <c r="E1805" i="4"/>
  <c r="F1800" i="4"/>
  <c r="H1800" i="4" s="1"/>
  <c r="E1800" i="4"/>
  <c r="F1799" i="4"/>
  <c r="H1799" i="4" s="1"/>
  <c r="E1799" i="4"/>
  <c r="F1794" i="4"/>
  <c r="H1794" i="4" s="1"/>
  <c r="E1794" i="4"/>
  <c r="F1793" i="4"/>
  <c r="E1793" i="4"/>
  <c r="F1788" i="4"/>
  <c r="H1788" i="4" s="1"/>
  <c r="D1788" i="4"/>
  <c r="F1787" i="4"/>
  <c r="H1787" i="4" s="1"/>
  <c r="D1787" i="4"/>
  <c r="F1786" i="4"/>
  <c r="H1786" i="4" s="1"/>
  <c r="D1786" i="4"/>
  <c r="F1785" i="4"/>
  <c r="H1785" i="4" s="1"/>
  <c r="D1785" i="4"/>
  <c r="F1784" i="4"/>
  <c r="H1784" i="4" s="1"/>
  <c r="D1784" i="4"/>
  <c r="F1783" i="4"/>
  <c r="H1783" i="4" s="1"/>
  <c r="D1783" i="4"/>
  <c r="F1782" i="4"/>
  <c r="H1782" i="4" s="1"/>
  <c r="D1782" i="4"/>
  <c r="F1781" i="4"/>
  <c r="H1781" i="4" s="1"/>
  <c r="D1781" i="4"/>
  <c r="F1768" i="4"/>
  <c r="H1768" i="4" s="1"/>
  <c r="D1768" i="4"/>
  <c r="F1767" i="4"/>
  <c r="H1767" i="4" s="1"/>
  <c r="E1767" i="4"/>
  <c r="F1762" i="4"/>
  <c r="H1762" i="4" s="1"/>
  <c r="E1762" i="4"/>
  <c r="F1761" i="4"/>
  <c r="H1761" i="4" s="1"/>
  <c r="E1761" i="4"/>
  <c r="F1756" i="4"/>
  <c r="E1756" i="4"/>
  <c r="F1755" i="4"/>
  <c r="E1755" i="4"/>
  <c r="F1750" i="4"/>
  <c r="H1750" i="4" s="1"/>
  <c r="D1750" i="4"/>
  <c r="F1749" i="4"/>
  <c r="H1749" i="4" s="1"/>
  <c r="D1749" i="4"/>
  <c r="F1748" i="4"/>
  <c r="H1748" i="4" s="1"/>
  <c r="D1748" i="4"/>
  <c r="F1747" i="4"/>
  <c r="H1747" i="4" s="1"/>
  <c r="D1747" i="4"/>
  <c r="F1746" i="4"/>
  <c r="H1746" i="4" s="1"/>
  <c r="D1746" i="4"/>
  <c r="F1745" i="4"/>
  <c r="H1745" i="4" s="1"/>
  <c r="D1745" i="4"/>
  <c r="F1744" i="4"/>
  <c r="H1744" i="4" s="1"/>
  <c r="D1744" i="4"/>
  <c r="F1743" i="4"/>
  <c r="H1743" i="4" s="1"/>
  <c r="D1743" i="4"/>
  <c r="F1730" i="4"/>
  <c r="H1730" i="4" s="1"/>
  <c r="D1730" i="4"/>
  <c r="F1729" i="4"/>
  <c r="H1729" i="4" s="1"/>
  <c r="E1729" i="4"/>
  <c r="F1724" i="4"/>
  <c r="H1724" i="4" s="1"/>
  <c r="E1724" i="4"/>
  <c r="F1723" i="4"/>
  <c r="H1723" i="4" s="1"/>
  <c r="E1723" i="4"/>
  <c r="G1718" i="4"/>
  <c r="F1718" i="4"/>
  <c r="E1718" i="4"/>
  <c r="G1717" i="4"/>
  <c r="F1712" i="4"/>
  <c r="H1712" i="4" s="1"/>
  <c r="D1712" i="4"/>
  <c r="F1711" i="4"/>
  <c r="H1711" i="4" s="1"/>
  <c r="D1711" i="4"/>
  <c r="F1710" i="4"/>
  <c r="H1710" i="4" s="1"/>
  <c r="D1710" i="4"/>
  <c r="F1709" i="4"/>
  <c r="H1709" i="4" s="1"/>
  <c r="D1709" i="4"/>
  <c r="F1708" i="4"/>
  <c r="H1708" i="4" s="1"/>
  <c r="D1708" i="4"/>
  <c r="F1707" i="4"/>
  <c r="H1707" i="4" s="1"/>
  <c r="D1707" i="4"/>
  <c r="F1706" i="4"/>
  <c r="H1706" i="4" s="1"/>
  <c r="D1706" i="4"/>
  <c r="F1705" i="4"/>
  <c r="H1705" i="4" s="1"/>
  <c r="D1705" i="4"/>
  <c r="F1692" i="4"/>
  <c r="H1692" i="4" s="1"/>
  <c r="D1692" i="4"/>
  <c r="F1691" i="4"/>
  <c r="H1691" i="4" s="1"/>
  <c r="E1691" i="4"/>
  <c r="F1686" i="4"/>
  <c r="H1686" i="4" s="1"/>
  <c r="E1686" i="4"/>
  <c r="F1685" i="4"/>
  <c r="H1685" i="4" s="1"/>
  <c r="E1685" i="4"/>
  <c r="G1680" i="4"/>
  <c r="F1680" i="4"/>
  <c r="E1680" i="4"/>
  <c r="G1679" i="4"/>
  <c r="F1679" i="4"/>
  <c r="E1679" i="4"/>
  <c r="F1674" i="4"/>
  <c r="H1674" i="4" s="1"/>
  <c r="D1674" i="4"/>
  <c r="F1673" i="4"/>
  <c r="H1673" i="4" s="1"/>
  <c r="D1673" i="4"/>
  <c r="F1672" i="4"/>
  <c r="H1672" i="4" s="1"/>
  <c r="D1672" i="4"/>
  <c r="F1671" i="4"/>
  <c r="H1671" i="4" s="1"/>
  <c r="D1671" i="4"/>
  <c r="F1670" i="4"/>
  <c r="H1670" i="4" s="1"/>
  <c r="D1670" i="4"/>
  <c r="F1669" i="4"/>
  <c r="H1669" i="4" s="1"/>
  <c r="D1669" i="4"/>
  <c r="F1668" i="4"/>
  <c r="H1668" i="4" s="1"/>
  <c r="D1668" i="4"/>
  <c r="F1667" i="4"/>
  <c r="H1667" i="4" s="1"/>
  <c r="D1667" i="4"/>
  <c r="F1654" i="4"/>
  <c r="H1654" i="4" s="1"/>
  <c r="D1654" i="4"/>
  <c r="F1653" i="4"/>
  <c r="H1653" i="4" s="1"/>
  <c r="E1653" i="4"/>
  <c r="F1648" i="4"/>
  <c r="H1648" i="4" s="1"/>
  <c r="E1648" i="4"/>
  <c r="F1647" i="4"/>
  <c r="H1647" i="4" s="1"/>
  <c r="E1647" i="4"/>
  <c r="G1642" i="4"/>
  <c r="F1642" i="4"/>
  <c r="E1642" i="4"/>
  <c r="G1641" i="4"/>
  <c r="F1641" i="4"/>
  <c r="E1641" i="4"/>
  <c r="F1636" i="4"/>
  <c r="H1636" i="4" s="1"/>
  <c r="D1636" i="4"/>
  <c r="F1635" i="4"/>
  <c r="H1635" i="4" s="1"/>
  <c r="D1635" i="4"/>
  <c r="F1634" i="4"/>
  <c r="H1634" i="4" s="1"/>
  <c r="D1634" i="4"/>
  <c r="F1633" i="4"/>
  <c r="H1633" i="4" s="1"/>
  <c r="D1633" i="4"/>
  <c r="F1632" i="4"/>
  <c r="H1632" i="4" s="1"/>
  <c r="D1632" i="4"/>
  <c r="F1631" i="4"/>
  <c r="H1631" i="4" s="1"/>
  <c r="D1631" i="4"/>
  <c r="F1630" i="4"/>
  <c r="H1630" i="4" s="1"/>
  <c r="D1630" i="4"/>
  <c r="F1629" i="4"/>
  <c r="H1629" i="4" s="1"/>
  <c r="D1629" i="4"/>
  <c r="F1616" i="4"/>
  <c r="H1616" i="4" s="1"/>
  <c r="D1616" i="4"/>
  <c r="F1615" i="4"/>
  <c r="H1615" i="4" s="1"/>
  <c r="E1615" i="4"/>
  <c r="F1610" i="4"/>
  <c r="H1610" i="4" s="1"/>
  <c r="E1610" i="4"/>
  <c r="F1609" i="4"/>
  <c r="H1609" i="4" s="1"/>
  <c r="E1609" i="4"/>
  <c r="G1604" i="4"/>
  <c r="F1604" i="4"/>
  <c r="E1604" i="4"/>
  <c r="G1603" i="4"/>
  <c r="F1598" i="4"/>
  <c r="H1598" i="4" s="1"/>
  <c r="D1598" i="4"/>
  <c r="F1597" i="4"/>
  <c r="H1597" i="4" s="1"/>
  <c r="D1597" i="4"/>
  <c r="F1596" i="4"/>
  <c r="H1596" i="4" s="1"/>
  <c r="D1596" i="4"/>
  <c r="F1595" i="4"/>
  <c r="H1595" i="4" s="1"/>
  <c r="D1595" i="4"/>
  <c r="F1594" i="4"/>
  <c r="H1594" i="4" s="1"/>
  <c r="D1594" i="4"/>
  <c r="F1593" i="4"/>
  <c r="H1593" i="4" s="1"/>
  <c r="D1593" i="4"/>
  <c r="F1592" i="4"/>
  <c r="H1592" i="4" s="1"/>
  <c r="D1592" i="4"/>
  <c r="F1591" i="4"/>
  <c r="H1591" i="4" s="1"/>
  <c r="D1591" i="4"/>
  <c r="F1578" i="4"/>
  <c r="H1578" i="4" s="1"/>
  <c r="D1578" i="4"/>
  <c r="F1577" i="4"/>
  <c r="H1577" i="4" s="1"/>
  <c r="E1577" i="4"/>
  <c r="F1572" i="4"/>
  <c r="H1572" i="4" s="1"/>
  <c r="E1572" i="4"/>
  <c r="F1571" i="4"/>
  <c r="H1571" i="4" s="1"/>
  <c r="E1571" i="4"/>
  <c r="G1566" i="4"/>
  <c r="F1566" i="4"/>
  <c r="E1566" i="4"/>
  <c r="G1565" i="4"/>
  <c r="F1565" i="4"/>
  <c r="E1565" i="4"/>
  <c r="F1560" i="4"/>
  <c r="H1560" i="4" s="1"/>
  <c r="D1560" i="4"/>
  <c r="F1559" i="4"/>
  <c r="H1559" i="4" s="1"/>
  <c r="D1559" i="4"/>
  <c r="F1558" i="4"/>
  <c r="H1558" i="4" s="1"/>
  <c r="D1558" i="4"/>
  <c r="F1557" i="4"/>
  <c r="H1557" i="4" s="1"/>
  <c r="D1557" i="4"/>
  <c r="F1556" i="4"/>
  <c r="H1556" i="4" s="1"/>
  <c r="D1556" i="4"/>
  <c r="F1555" i="4"/>
  <c r="H1555" i="4" s="1"/>
  <c r="D1555" i="4"/>
  <c r="F1554" i="4"/>
  <c r="H1554" i="4" s="1"/>
  <c r="D1554" i="4"/>
  <c r="F1553" i="4"/>
  <c r="H1553" i="4" s="1"/>
  <c r="D1553" i="4"/>
  <c r="F1540" i="4"/>
  <c r="H1540" i="4" s="1"/>
  <c r="D1540" i="4"/>
  <c r="G1528" i="4"/>
  <c r="F1528" i="4"/>
  <c r="E1528" i="4"/>
  <c r="F1522" i="4"/>
  <c r="H1522" i="4" s="1"/>
  <c r="D1522" i="4"/>
  <c r="F1521" i="4"/>
  <c r="H1521" i="4" s="1"/>
  <c r="D1521" i="4"/>
  <c r="F1520" i="4"/>
  <c r="H1520" i="4" s="1"/>
  <c r="D1520" i="4"/>
  <c r="F1519" i="4"/>
  <c r="H1519" i="4" s="1"/>
  <c r="D1519" i="4"/>
  <c r="F1518" i="4"/>
  <c r="H1518" i="4" s="1"/>
  <c r="D1518" i="4"/>
  <c r="F1517" i="4"/>
  <c r="H1517" i="4" s="1"/>
  <c r="D1517" i="4"/>
  <c r="F1516" i="4"/>
  <c r="H1516" i="4" s="1"/>
  <c r="D1516" i="4"/>
  <c r="F1515" i="4"/>
  <c r="H1515" i="4" s="1"/>
  <c r="D1515" i="4"/>
  <c r="F1502" i="4"/>
  <c r="H1502" i="4" s="1"/>
  <c r="D1502" i="4"/>
  <c r="F1501" i="4"/>
  <c r="H1501" i="4" s="1"/>
  <c r="E1501" i="4"/>
  <c r="F1496" i="4"/>
  <c r="H1496" i="4" s="1"/>
  <c r="E1496" i="4"/>
  <c r="F1493" i="4"/>
  <c r="E1493" i="4"/>
  <c r="E1533" i="4" s="1"/>
  <c r="F1488" i="4"/>
  <c r="E1488" i="4"/>
  <c r="F1487" i="4"/>
  <c r="E1487" i="4"/>
  <c r="F1482" i="4"/>
  <c r="H1482" i="4" s="1"/>
  <c r="D1482" i="4"/>
  <c r="F1481" i="4"/>
  <c r="H1481" i="4" s="1"/>
  <c r="D1481" i="4"/>
  <c r="F1480" i="4"/>
  <c r="H1480" i="4" s="1"/>
  <c r="D1480" i="4"/>
  <c r="F1479" i="4"/>
  <c r="H1479" i="4" s="1"/>
  <c r="D1479" i="4"/>
  <c r="F1478" i="4"/>
  <c r="H1478" i="4" s="1"/>
  <c r="D1478" i="4"/>
  <c r="F1477" i="4"/>
  <c r="H1477" i="4" s="1"/>
  <c r="D1477" i="4"/>
  <c r="F1476" i="4"/>
  <c r="H1476" i="4" s="1"/>
  <c r="D1476" i="4"/>
  <c r="F1475" i="4"/>
  <c r="H1475" i="4" s="1"/>
  <c r="D1475" i="4"/>
  <c r="F1462" i="4"/>
  <c r="H1462" i="4" s="1"/>
  <c r="D1462" i="4"/>
  <c r="F1461" i="4"/>
  <c r="H1461" i="4" s="1"/>
  <c r="E1461" i="4"/>
  <c r="F1456" i="4"/>
  <c r="H1456" i="4" s="1"/>
  <c r="E1456" i="4"/>
  <c r="F1455" i="4"/>
  <c r="H1455" i="4" s="1"/>
  <c r="E1455" i="4"/>
  <c r="G1450" i="4"/>
  <c r="F1450" i="4"/>
  <c r="E1450" i="4"/>
  <c r="G1449" i="4"/>
  <c r="F1449" i="4"/>
  <c r="E1449" i="4"/>
  <c r="F1444" i="4"/>
  <c r="H1444" i="4" s="1"/>
  <c r="D1444" i="4"/>
  <c r="F1443" i="4"/>
  <c r="H1443" i="4" s="1"/>
  <c r="D1443" i="4"/>
  <c r="F1442" i="4"/>
  <c r="H1442" i="4" s="1"/>
  <c r="D1442" i="4"/>
  <c r="F1441" i="4"/>
  <c r="H1441" i="4" s="1"/>
  <c r="D1441" i="4"/>
  <c r="F1440" i="4"/>
  <c r="H1440" i="4" s="1"/>
  <c r="D1440" i="4"/>
  <c r="F1439" i="4"/>
  <c r="H1439" i="4" s="1"/>
  <c r="D1439" i="4"/>
  <c r="H1438" i="4"/>
  <c r="F1437" i="4"/>
  <c r="H1437" i="4" s="1"/>
  <c r="D1437" i="4"/>
  <c r="F1424" i="4"/>
  <c r="H1424" i="4" s="1"/>
  <c r="D1424" i="4"/>
  <c r="F1423" i="4"/>
  <c r="H1423" i="4" s="1"/>
  <c r="E1423" i="4"/>
  <c r="F1418" i="4"/>
  <c r="H1418" i="4" s="1"/>
  <c r="E1418" i="4"/>
  <c r="F1417" i="4"/>
  <c r="H1417" i="4" s="1"/>
  <c r="E1417" i="4"/>
  <c r="G1412" i="4"/>
  <c r="F1412" i="4"/>
  <c r="E1412" i="4"/>
  <c r="G1411" i="4"/>
  <c r="F1406" i="4"/>
  <c r="H1406" i="4" s="1"/>
  <c r="D1406" i="4"/>
  <c r="F1405" i="4"/>
  <c r="H1405" i="4" s="1"/>
  <c r="D1405" i="4"/>
  <c r="F1404" i="4"/>
  <c r="H1404" i="4" s="1"/>
  <c r="D1404" i="4"/>
  <c r="F1403" i="4"/>
  <c r="H1403" i="4" s="1"/>
  <c r="D1403" i="4"/>
  <c r="F1402" i="4"/>
  <c r="H1402" i="4" s="1"/>
  <c r="D1402" i="4"/>
  <c r="F1401" i="4"/>
  <c r="H1401" i="4" s="1"/>
  <c r="D1401" i="4"/>
  <c r="F1400" i="4"/>
  <c r="H1400" i="4" s="1"/>
  <c r="D1400" i="4"/>
  <c r="F1399" i="4"/>
  <c r="H1399" i="4" s="1"/>
  <c r="D1399" i="4"/>
  <c r="F1389" i="4"/>
  <c r="H1389" i="4" s="1"/>
  <c r="D1389" i="4"/>
  <c r="F1388" i="4"/>
  <c r="H1388" i="4" s="1"/>
  <c r="E1388" i="4"/>
  <c r="F1383" i="4"/>
  <c r="H1383" i="4" s="1"/>
  <c r="E1383" i="4"/>
  <c r="F1380" i="4"/>
  <c r="H1380" i="4" s="1"/>
  <c r="E1380" i="4"/>
  <c r="G1375" i="4"/>
  <c r="F1375" i="4"/>
  <c r="E1375" i="4"/>
  <c r="G1374" i="4"/>
  <c r="F1369" i="4"/>
  <c r="H1369" i="4" s="1"/>
  <c r="D1369" i="4"/>
  <c r="F1368" i="4"/>
  <c r="H1368" i="4" s="1"/>
  <c r="D1368" i="4"/>
  <c r="F1367" i="4"/>
  <c r="H1367" i="4" s="1"/>
  <c r="D1367" i="4"/>
  <c r="F1366" i="4"/>
  <c r="H1366" i="4" s="1"/>
  <c r="D1366" i="4"/>
  <c r="F1365" i="4"/>
  <c r="H1365" i="4" s="1"/>
  <c r="D1365" i="4"/>
  <c r="F1364" i="4"/>
  <c r="H1364" i="4" s="1"/>
  <c r="D1364" i="4"/>
  <c r="F1363" i="4"/>
  <c r="H1363" i="4" s="1"/>
  <c r="D1363" i="4"/>
  <c r="F1362" i="4"/>
  <c r="H1362" i="4" s="1"/>
  <c r="D1362" i="4"/>
  <c r="F1352" i="4"/>
  <c r="H1352" i="4" s="1"/>
  <c r="D1352" i="4"/>
  <c r="F1351" i="4"/>
  <c r="H1351" i="4" s="1"/>
  <c r="D1351" i="4"/>
  <c r="F1346" i="4"/>
  <c r="H1346" i="4" s="1"/>
  <c r="E1346" i="4"/>
  <c r="F1345" i="4"/>
  <c r="H1345" i="4" s="1"/>
  <c r="E1345" i="4"/>
  <c r="F1340" i="4"/>
  <c r="E1340" i="4"/>
  <c r="F1334" i="4"/>
  <c r="H1334" i="4" s="1"/>
  <c r="D1334" i="4"/>
  <c r="F1333" i="4"/>
  <c r="H1333" i="4" s="1"/>
  <c r="D1333" i="4"/>
  <c r="F1332" i="4"/>
  <c r="H1332" i="4" s="1"/>
  <c r="D1332" i="4"/>
  <c r="F1331" i="4"/>
  <c r="H1331" i="4" s="1"/>
  <c r="D1331" i="4"/>
  <c r="F1330" i="4"/>
  <c r="H1330" i="4" s="1"/>
  <c r="D1330" i="4"/>
  <c r="F1329" i="4"/>
  <c r="H1329" i="4" s="1"/>
  <c r="D1329" i="4"/>
  <c r="F1328" i="4"/>
  <c r="H1328" i="4" s="1"/>
  <c r="D1328" i="4"/>
  <c r="F1284" i="4"/>
  <c r="H1284" i="4" s="1"/>
  <c r="D1284" i="4"/>
  <c r="F1283" i="4"/>
  <c r="H1283" i="4" s="1"/>
  <c r="E1283" i="4"/>
  <c r="F1277" i="4"/>
  <c r="H1277" i="4" s="1"/>
  <c r="E1277" i="4"/>
  <c r="F1276" i="4"/>
  <c r="H1276" i="4" s="1"/>
  <c r="E1276" i="4"/>
  <c r="G1271" i="4"/>
  <c r="F1271" i="4"/>
  <c r="E1271" i="4"/>
  <c r="G1270" i="4"/>
  <c r="F1265" i="4"/>
  <c r="H1265" i="4" s="1"/>
  <c r="D1265" i="4"/>
  <c r="F1264" i="4"/>
  <c r="H1264" i="4" s="1"/>
  <c r="D1264" i="4"/>
  <c r="F1263" i="4"/>
  <c r="H1263" i="4" s="1"/>
  <c r="D1263" i="4"/>
  <c r="F1262" i="4"/>
  <c r="H1262" i="4" s="1"/>
  <c r="D1262" i="4"/>
  <c r="F1261" i="4"/>
  <c r="H1261" i="4" s="1"/>
  <c r="D1261" i="4"/>
  <c r="H1260" i="4"/>
  <c r="F1259" i="4"/>
  <c r="H1259" i="4" s="1"/>
  <c r="D1259" i="4"/>
  <c r="H1258" i="4"/>
  <c r="F1248" i="4"/>
  <c r="H1248" i="4" s="1"/>
  <c r="D1248" i="4"/>
  <c r="F1247" i="4"/>
  <c r="H1247" i="4" s="1"/>
  <c r="E1247" i="4"/>
  <c r="F1242" i="4"/>
  <c r="H1242" i="4" s="1"/>
  <c r="E1242" i="4"/>
  <c r="F1241" i="4"/>
  <c r="H1241" i="4" s="1"/>
  <c r="E1241" i="4"/>
  <c r="G1236" i="4"/>
  <c r="F1236" i="4"/>
  <c r="E1236" i="4"/>
  <c r="G1235" i="4"/>
  <c r="F1230" i="4"/>
  <c r="H1230" i="4" s="1"/>
  <c r="D1230" i="4"/>
  <c r="F1229" i="4"/>
  <c r="H1229" i="4" s="1"/>
  <c r="D1229" i="4"/>
  <c r="H1220" i="4"/>
  <c r="F1210" i="4"/>
  <c r="H1210" i="4" s="1"/>
  <c r="D1210" i="4"/>
  <c r="F1209" i="4"/>
  <c r="H1209" i="4" s="1"/>
  <c r="E1209" i="4"/>
  <c r="F1204" i="4"/>
  <c r="H1204" i="4" s="1"/>
  <c r="E1204" i="4"/>
  <c r="F1203" i="4"/>
  <c r="H1203" i="4" s="1"/>
  <c r="E1203" i="4"/>
  <c r="G1198" i="4"/>
  <c r="F1198" i="4"/>
  <c r="E1198" i="4"/>
  <c r="G1197" i="4"/>
  <c r="H1192" i="4"/>
  <c r="D1192" i="4"/>
  <c r="H1191" i="4"/>
  <c r="D1191" i="4"/>
  <c r="H1190" i="4"/>
  <c r="D1190" i="4"/>
  <c r="H1189" i="4"/>
  <c r="D1189" i="4"/>
  <c r="H1188" i="4"/>
  <c r="D1188" i="4"/>
  <c r="H1187" i="4"/>
  <c r="D1187" i="4"/>
  <c r="H1186" i="4"/>
  <c r="D1186" i="4"/>
  <c r="H1185" i="4"/>
  <c r="F1175" i="4"/>
  <c r="H1175" i="4" s="1"/>
  <c r="D1175" i="4"/>
  <c r="F1174" i="4"/>
  <c r="E1174" i="4"/>
  <c r="F1169" i="4"/>
  <c r="H1169" i="4" s="1"/>
  <c r="E1169" i="4"/>
  <c r="F1168" i="4"/>
  <c r="H1168" i="4" s="1"/>
  <c r="E1168" i="4"/>
  <c r="G1163" i="4"/>
  <c r="F1163" i="4"/>
  <c r="E1163" i="4"/>
  <c r="G1162" i="4"/>
  <c r="F1157" i="4"/>
  <c r="H1157" i="4" s="1"/>
  <c r="D1157" i="4"/>
  <c r="F1156" i="4"/>
  <c r="H1156" i="4" s="1"/>
  <c r="D1156" i="4"/>
  <c r="F1155" i="4"/>
  <c r="H1155" i="4" s="1"/>
  <c r="D1155" i="4"/>
  <c r="F1154" i="4"/>
  <c r="H1154" i="4" s="1"/>
  <c r="D1154" i="4"/>
  <c r="F1153" i="4"/>
  <c r="H1153" i="4" s="1"/>
  <c r="D1153" i="4"/>
  <c r="F1152" i="4"/>
  <c r="H1152" i="4" s="1"/>
  <c r="D1152" i="4"/>
  <c r="F1151" i="4"/>
  <c r="H1151" i="4" s="1"/>
  <c r="D1151" i="4"/>
  <c r="F1140" i="4"/>
  <c r="H1140" i="4" s="1"/>
  <c r="D1140" i="4"/>
  <c r="G1139" i="4"/>
  <c r="F1139" i="4"/>
  <c r="E1139" i="4"/>
  <c r="G1127" i="4"/>
  <c r="F1127" i="4"/>
  <c r="E1127" i="4"/>
  <c r="G1126" i="4"/>
  <c r="F1126" i="4"/>
  <c r="E1126" i="4"/>
  <c r="F1121" i="4"/>
  <c r="H1121" i="4" s="1"/>
  <c r="D1121" i="4"/>
  <c r="F1120" i="4"/>
  <c r="H1120" i="4" s="1"/>
  <c r="D1120" i="4"/>
  <c r="F1119" i="4"/>
  <c r="H1119" i="4" s="1"/>
  <c r="D1119" i="4"/>
  <c r="F1118" i="4"/>
  <c r="H1118" i="4" s="1"/>
  <c r="D1118" i="4"/>
  <c r="F1117" i="4"/>
  <c r="H1117" i="4" s="1"/>
  <c r="D1117" i="4"/>
  <c r="F1116" i="4"/>
  <c r="H1116" i="4" s="1"/>
  <c r="D1116" i="4"/>
  <c r="F1115" i="4"/>
  <c r="H1115" i="4" s="1"/>
  <c r="D1115" i="4"/>
  <c r="H1114" i="4"/>
  <c r="F1103" i="4"/>
  <c r="H1103" i="4" s="1"/>
  <c r="D1103" i="4"/>
  <c r="F1102" i="4"/>
  <c r="E1102" i="4"/>
  <c r="F1097" i="4"/>
  <c r="H1097" i="4" s="1"/>
  <c r="E1097" i="4"/>
  <c r="H1096" i="4"/>
  <c r="E1095" i="4"/>
  <c r="F1090" i="4"/>
  <c r="H1090" i="4" s="1"/>
  <c r="E1090" i="4"/>
  <c r="G1089" i="4"/>
  <c r="F1084" i="4"/>
  <c r="H1084" i="4" s="1"/>
  <c r="H1077" i="4"/>
  <c r="H1076" i="4"/>
  <c r="F1065" i="4"/>
  <c r="H1065" i="4" s="1"/>
  <c r="D1065" i="4"/>
  <c r="F1064" i="4"/>
  <c r="H1064" i="4" s="1"/>
  <c r="E1064" i="4"/>
  <c r="F1057" i="4"/>
  <c r="E1057" i="4"/>
  <c r="F1056" i="4"/>
  <c r="H1056" i="4" s="1"/>
  <c r="E1056" i="4"/>
  <c r="F1051" i="4"/>
  <c r="E1051" i="4"/>
  <c r="F1045" i="4"/>
  <c r="H1045" i="4" s="1"/>
  <c r="D1045" i="4"/>
  <c r="F1044" i="4"/>
  <c r="H1044" i="4" s="1"/>
  <c r="D1044" i="4"/>
  <c r="F1043" i="4"/>
  <c r="H1043" i="4" s="1"/>
  <c r="D1043" i="4"/>
  <c r="F1042" i="4"/>
  <c r="H1042" i="4" s="1"/>
  <c r="D1042" i="4"/>
  <c r="F1041" i="4"/>
  <c r="H1041" i="4" s="1"/>
  <c r="D1041" i="4"/>
  <c r="H1040" i="4"/>
  <c r="F1039" i="4"/>
  <c r="H1039" i="4" s="1"/>
  <c r="D1039" i="4"/>
  <c r="F1038" i="4"/>
  <c r="H1038" i="4" s="1"/>
  <c r="D1038" i="4"/>
  <c r="F889" i="4"/>
  <c r="H889" i="4" s="1"/>
  <c r="D889" i="4"/>
  <c r="F888" i="4"/>
  <c r="H888" i="4" s="1"/>
  <c r="E888" i="4"/>
  <c r="F883" i="4"/>
  <c r="H883" i="4" s="1"/>
  <c r="E883" i="4"/>
  <c r="F875" i="4"/>
  <c r="H875" i="4" s="1"/>
  <c r="E875" i="4"/>
  <c r="G874" i="4"/>
  <c r="F869" i="4"/>
  <c r="H869" i="4" s="1"/>
  <c r="D869" i="4"/>
  <c r="F868" i="4"/>
  <c r="H868" i="4" s="1"/>
  <c r="D868" i="4"/>
  <c r="F867" i="4"/>
  <c r="H867" i="4" s="1"/>
  <c r="D867" i="4"/>
  <c r="F866" i="4"/>
  <c r="H866" i="4" s="1"/>
  <c r="D866" i="4"/>
  <c r="F865" i="4"/>
  <c r="H865" i="4" s="1"/>
  <c r="D865" i="4"/>
  <c r="F864" i="4"/>
  <c r="H864" i="4" s="1"/>
  <c r="D864" i="4"/>
  <c r="F863" i="4"/>
  <c r="H863" i="4" s="1"/>
  <c r="D863" i="4"/>
  <c r="F862" i="4"/>
  <c r="H862" i="4" s="1"/>
  <c r="D862" i="4"/>
  <c r="F852" i="4"/>
  <c r="H852" i="4" s="1"/>
  <c r="D852" i="4"/>
  <c r="F851" i="4"/>
  <c r="H851" i="4" s="1"/>
  <c r="E851" i="4"/>
  <c r="F845" i="4"/>
  <c r="H845" i="4" s="1"/>
  <c r="E845" i="4"/>
  <c r="F839" i="4"/>
  <c r="H839" i="4" s="1"/>
  <c r="E839" i="4"/>
  <c r="G838" i="4"/>
  <c r="F833" i="4"/>
  <c r="H833" i="4" s="1"/>
  <c r="D833" i="4"/>
  <c r="F832" i="4"/>
  <c r="H832" i="4" s="1"/>
  <c r="D832" i="4"/>
  <c r="F831" i="4"/>
  <c r="H831" i="4" s="1"/>
  <c r="D831" i="4"/>
  <c r="F830" i="4"/>
  <c r="H830" i="4" s="1"/>
  <c r="D830" i="4"/>
  <c r="F829" i="4"/>
  <c r="H829" i="4" s="1"/>
  <c r="D829" i="4"/>
  <c r="F828" i="4"/>
  <c r="H828" i="4" s="1"/>
  <c r="D828" i="4"/>
  <c r="F827" i="4"/>
  <c r="H827" i="4" s="1"/>
  <c r="D827" i="4"/>
  <c r="H826" i="4"/>
  <c r="D826" i="4"/>
  <c r="F816" i="4"/>
  <c r="H816" i="4" s="1"/>
  <c r="D816" i="4"/>
  <c r="F815" i="4"/>
  <c r="H815" i="4" s="1"/>
  <c r="E815" i="4"/>
  <c r="F809" i="4"/>
  <c r="H809" i="4" s="1"/>
  <c r="E809" i="4"/>
  <c r="F808" i="4"/>
  <c r="H808" i="4" s="1"/>
  <c r="E808" i="4"/>
  <c r="F803" i="4"/>
  <c r="H803" i="4" s="1"/>
  <c r="E803" i="4"/>
  <c r="F797" i="4"/>
  <c r="H797" i="4" s="1"/>
  <c r="D797" i="4"/>
  <c r="F796" i="4"/>
  <c r="H796" i="4" s="1"/>
  <c r="D796" i="4"/>
  <c r="F795" i="4"/>
  <c r="H795" i="4" s="1"/>
  <c r="D795" i="4"/>
  <c r="F794" i="4"/>
  <c r="H794" i="4" s="1"/>
  <c r="D794" i="4"/>
  <c r="F793" i="4"/>
  <c r="H793" i="4" s="1"/>
  <c r="D793" i="4"/>
  <c r="F792" i="4"/>
  <c r="H792" i="4" s="1"/>
  <c r="D792" i="4"/>
  <c r="F791" i="4"/>
  <c r="H791" i="4" s="1"/>
  <c r="D791" i="4"/>
  <c r="D790" i="4"/>
  <c r="F780" i="4"/>
  <c r="H780" i="4" s="1"/>
  <c r="D780" i="4"/>
  <c r="F779" i="4"/>
  <c r="H779" i="4" s="1"/>
  <c r="E779" i="4"/>
  <c r="H774" i="4"/>
  <c r="H773" i="4"/>
  <c r="E773" i="4"/>
  <c r="F764" i="4"/>
  <c r="H764" i="4" s="1"/>
  <c r="E764" i="4"/>
  <c r="F758" i="4"/>
  <c r="H758" i="4" s="1"/>
  <c r="D758" i="4"/>
  <c r="F757" i="4"/>
  <c r="H757" i="4" s="1"/>
  <c r="D757" i="4"/>
  <c r="F756" i="4"/>
  <c r="H756" i="4" s="1"/>
  <c r="D756" i="4"/>
  <c r="F755" i="4"/>
  <c r="H755" i="4" s="1"/>
  <c r="D755" i="4"/>
  <c r="F754" i="4"/>
  <c r="H754" i="4" s="1"/>
  <c r="D754" i="4"/>
  <c r="F753" i="4"/>
  <c r="H753" i="4" s="1"/>
  <c r="D753" i="4"/>
  <c r="H752" i="4"/>
  <c r="D752" i="4"/>
  <c r="H751" i="4"/>
  <c r="D751" i="4"/>
  <c r="F34" i="4"/>
  <c r="H34" i="4" s="1"/>
  <c r="D34" i="4"/>
  <c r="F33" i="4"/>
  <c r="H33" i="4" s="1"/>
  <c r="E33" i="4"/>
  <c r="H28" i="4"/>
  <c r="E28" i="4"/>
  <c r="H27" i="4"/>
  <c r="E27" i="4"/>
  <c r="F22" i="4"/>
  <c r="H22" i="4" s="1"/>
  <c r="E22" i="4"/>
  <c r="F21" i="4"/>
  <c r="E21" i="4"/>
  <c r="F16" i="4"/>
  <c r="H16" i="4" s="1"/>
  <c r="D16" i="4"/>
  <c r="F15" i="4"/>
  <c r="H15" i="4" s="1"/>
  <c r="D15" i="4"/>
  <c r="F14" i="4"/>
  <c r="H14" i="4" s="1"/>
  <c r="D14" i="4"/>
  <c r="F13" i="4"/>
  <c r="H13" i="4" s="1"/>
  <c r="D13" i="4"/>
  <c r="F12" i="4"/>
  <c r="H12" i="4" s="1"/>
  <c r="D12" i="4"/>
  <c r="F11" i="4"/>
  <c r="H11" i="4" s="1"/>
  <c r="D11" i="4"/>
  <c r="F10" i="4"/>
  <c r="H10" i="4" s="1"/>
  <c r="D10" i="4"/>
  <c r="I3561" i="3"/>
  <c r="I3560" i="3"/>
  <c r="I3565" i="3" s="1"/>
  <c r="I3558" i="3" s="1"/>
  <c r="B3556" i="3"/>
  <c r="I3537" i="3"/>
  <c r="I3536" i="3"/>
  <c r="I3541" i="3" s="1"/>
  <c r="I3534" i="3" s="1"/>
  <c r="B3532" i="3"/>
  <c r="I3513" i="3"/>
  <c r="I3512" i="3"/>
  <c r="I3517" i="3" s="1"/>
  <c r="I3510" i="3" s="1"/>
  <c r="B3508" i="3"/>
  <c r="I3489" i="3"/>
  <c r="I3488" i="3"/>
  <c r="I3493" i="3" s="1"/>
  <c r="I3486" i="3" s="1"/>
  <c r="B3484" i="3"/>
  <c r="I3465" i="3"/>
  <c r="I3464" i="3"/>
  <c r="I3469" i="3" s="1"/>
  <c r="I3462" i="3" s="1"/>
  <c r="B3460" i="3"/>
  <c r="I3441" i="3"/>
  <c r="I3440" i="3"/>
  <c r="I3445" i="3" s="1"/>
  <c r="I3438" i="3"/>
  <c r="B3436" i="3"/>
  <c r="I3417" i="3"/>
  <c r="I3416" i="3"/>
  <c r="I3421" i="3" s="1"/>
  <c r="I3414" i="3" s="1"/>
  <c r="B3412" i="3"/>
  <c r="I3393" i="3"/>
  <c r="I3392" i="3"/>
  <c r="I3397" i="3" s="1"/>
  <c r="I3390" i="3" s="1"/>
  <c r="B3388" i="3"/>
  <c r="I3369" i="3"/>
  <c r="I3368" i="3"/>
  <c r="I3373" i="3" s="1"/>
  <c r="I3366" i="3" s="1"/>
  <c r="B3364" i="3"/>
  <c r="I3345" i="3"/>
  <c r="I3344" i="3"/>
  <c r="I3349" i="3" s="1"/>
  <c r="I3342" i="3"/>
  <c r="B3340" i="3"/>
  <c r="I3321" i="3"/>
  <c r="I3320" i="3"/>
  <c r="I3325" i="3" s="1"/>
  <c r="I3318" i="3" s="1"/>
  <c r="B3316" i="3"/>
  <c r="I3297" i="3"/>
  <c r="I3296" i="3"/>
  <c r="B3292" i="3"/>
  <c r="I3273" i="3"/>
  <c r="I3272" i="3"/>
  <c r="I3277" i="3" s="1"/>
  <c r="I3270" i="3" s="1"/>
  <c r="B3268" i="3"/>
  <c r="I3249" i="3"/>
  <c r="I3248" i="3"/>
  <c r="I3253" i="3" s="1"/>
  <c r="I3246" i="3"/>
  <c r="B3244" i="3"/>
  <c r="I3225" i="3"/>
  <c r="I3224" i="3"/>
  <c r="I3229" i="3" s="1"/>
  <c r="I3222" i="3" s="1"/>
  <c r="B3220" i="3"/>
  <c r="I3201" i="3"/>
  <c r="I3200" i="3"/>
  <c r="B3196" i="3"/>
  <c r="I3177" i="3"/>
  <c r="I3176" i="3"/>
  <c r="I3181" i="3" s="1"/>
  <c r="I3174" i="3" s="1"/>
  <c r="B3172" i="3"/>
  <c r="I3153" i="3"/>
  <c r="I3152" i="3"/>
  <c r="B3148" i="3"/>
  <c r="I3129" i="3"/>
  <c r="I3128" i="3"/>
  <c r="I3133" i="3" s="1"/>
  <c r="I3126" i="3" s="1"/>
  <c r="B3126" i="3"/>
  <c r="H3126" i="3" s="1"/>
  <c r="B3124" i="3"/>
  <c r="I3105" i="3"/>
  <c r="I3104" i="3"/>
  <c r="I3109" i="3" s="1"/>
  <c r="I3102" i="3" s="1"/>
  <c r="B3100" i="3"/>
  <c r="I3081" i="3"/>
  <c r="I3080" i="3"/>
  <c r="I3085" i="3" s="1"/>
  <c r="I3078" i="3" s="1"/>
  <c r="B3076" i="3"/>
  <c r="I3057" i="3"/>
  <c r="I3056" i="3"/>
  <c r="I3061" i="3" s="1"/>
  <c r="I3054" i="3" s="1"/>
  <c r="B3052" i="3"/>
  <c r="I3033" i="3"/>
  <c r="I3032" i="3"/>
  <c r="I3037" i="3" s="1"/>
  <c r="I3030" i="3" s="1"/>
  <c r="B3028" i="3"/>
  <c r="I3009" i="3"/>
  <c r="I3008" i="3"/>
  <c r="I3013" i="3" s="1"/>
  <c r="I3006" i="3"/>
  <c r="B3006" i="3"/>
  <c r="H3006" i="3" s="1"/>
  <c r="B3004" i="3"/>
  <c r="I2985" i="3"/>
  <c r="I2984" i="3"/>
  <c r="B2980" i="3"/>
  <c r="I2961" i="3"/>
  <c r="I2960" i="3"/>
  <c r="B2956" i="3"/>
  <c r="I2937" i="3"/>
  <c r="I2936" i="3"/>
  <c r="I2941" i="3" s="1"/>
  <c r="I2934" i="3" s="1"/>
  <c r="B2932" i="3"/>
  <c r="I2913" i="3"/>
  <c r="I2912" i="3"/>
  <c r="I2917" i="3" s="1"/>
  <c r="I2910" i="3"/>
  <c r="B2908" i="3"/>
  <c r="I2889" i="3"/>
  <c r="I2888" i="3"/>
  <c r="B2884" i="3"/>
  <c r="I2865" i="3"/>
  <c r="I2864" i="3"/>
  <c r="I2869" i="3" s="1"/>
  <c r="I2862" i="3"/>
  <c r="B2860" i="3"/>
  <c r="I2841" i="3"/>
  <c r="I2840" i="3"/>
  <c r="B2838" i="3"/>
  <c r="H2838" i="3" s="1"/>
  <c r="B2836" i="3"/>
  <c r="I2817" i="3"/>
  <c r="I2816" i="3"/>
  <c r="I2821" i="3" s="1"/>
  <c r="I2814" i="3"/>
  <c r="B2812" i="3"/>
  <c r="I2793" i="3"/>
  <c r="I2792" i="3"/>
  <c r="I2797" i="3" s="1"/>
  <c r="I2790" i="3" s="1"/>
  <c r="B2788" i="3"/>
  <c r="I2769" i="3"/>
  <c r="I2768" i="3"/>
  <c r="B2764" i="3"/>
  <c r="I2745" i="3"/>
  <c r="I2744" i="3"/>
  <c r="I2749" i="3" s="1"/>
  <c r="I2742" i="3" s="1"/>
  <c r="B2740" i="3"/>
  <c r="I2721" i="3"/>
  <c r="I2720" i="3"/>
  <c r="I2725" i="3" s="1"/>
  <c r="I2718" i="3"/>
  <c r="B2716" i="3"/>
  <c r="I2697" i="3"/>
  <c r="I2696" i="3"/>
  <c r="I2701" i="3" s="1"/>
  <c r="I2694" i="3" s="1"/>
  <c r="B2692" i="3"/>
  <c r="I2673" i="3"/>
  <c r="I2672" i="3"/>
  <c r="B2668" i="3"/>
  <c r="I2649" i="3"/>
  <c r="I2648" i="3"/>
  <c r="I2653" i="3" s="1"/>
  <c r="I2646" i="3" s="1"/>
  <c r="B2644" i="3"/>
  <c r="I2625" i="3"/>
  <c r="I2624" i="3"/>
  <c r="B2620" i="3"/>
  <c r="I2601" i="3"/>
  <c r="I2600" i="3"/>
  <c r="I2605" i="3" s="1"/>
  <c r="I2598" i="3" s="1"/>
  <c r="B2596" i="3"/>
  <c r="I2577" i="3"/>
  <c r="I2576" i="3"/>
  <c r="I2581" i="3" s="1"/>
  <c r="I2574" i="3"/>
  <c r="B2572" i="3"/>
  <c r="I2553" i="3"/>
  <c r="I2552" i="3"/>
  <c r="B2548" i="3"/>
  <c r="I2529" i="3"/>
  <c r="I2528" i="3"/>
  <c r="B2524" i="3"/>
  <c r="I2505" i="3"/>
  <c r="I2504" i="3"/>
  <c r="I2509" i="3" s="1"/>
  <c r="I2502" i="3" s="1"/>
  <c r="B2500" i="3"/>
  <c r="I2481" i="3"/>
  <c r="I2480" i="3"/>
  <c r="I2485" i="3" s="1"/>
  <c r="I2478" i="3"/>
  <c r="B2476" i="3"/>
  <c r="I2457" i="3"/>
  <c r="I2456" i="3"/>
  <c r="B2452" i="3"/>
  <c r="I2433" i="3"/>
  <c r="I2432" i="3"/>
  <c r="B2428" i="3"/>
  <c r="I2409" i="3"/>
  <c r="I2408" i="3"/>
  <c r="B2404" i="3"/>
  <c r="I2385" i="3"/>
  <c r="I2384" i="3"/>
  <c r="I2389" i="3" s="1"/>
  <c r="I2382" i="3"/>
  <c r="B2380" i="3"/>
  <c r="I2361" i="3"/>
  <c r="I2360" i="3"/>
  <c r="I2365" i="3" s="1"/>
  <c r="I2358" i="3" s="1"/>
  <c r="B2356" i="3"/>
  <c r="I2337" i="3"/>
  <c r="I2336" i="3"/>
  <c r="I2341" i="3" s="1"/>
  <c r="I2334" i="3" s="1"/>
  <c r="B2332" i="3"/>
  <c r="I2313" i="3"/>
  <c r="I2312" i="3"/>
  <c r="I2317" i="3" s="1"/>
  <c r="I2310" i="3" s="1"/>
  <c r="B2308" i="3"/>
  <c r="I2289" i="3"/>
  <c r="I2288" i="3"/>
  <c r="B2284" i="3"/>
  <c r="I2265" i="3"/>
  <c r="I2264" i="3"/>
  <c r="I2269" i="3" s="1"/>
  <c r="I2262" i="3" s="1"/>
  <c r="B2260" i="3"/>
  <c r="I2241" i="3"/>
  <c r="I2240" i="3"/>
  <c r="I2245" i="3" s="1"/>
  <c r="I2238" i="3" s="1"/>
  <c r="B2236" i="3"/>
  <c r="I2217" i="3"/>
  <c r="I2216" i="3"/>
  <c r="I2221" i="3" s="1"/>
  <c r="I2214" i="3" s="1"/>
  <c r="B2212" i="3"/>
  <c r="I2193" i="3"/>
  <c r="I2192" i="3"/>
  <c r="I2197" i="3" s="1"/>
  <c r="I2190" i="3" s="1"/>
  <c r="B2188" i="3"/>
  <c r="I2169" i="3"/>
  <c r="I2168" i="3"/>
  <c r="I2173" i="3" s="1"/>
  <c r="I2166" i="3" s="1"/>
  <c r="B2164" i="3"/>
  <c r="I2145" i="3"/>
  <c r="I2144" i="3"/>
  <c r="I2149" i="3" s="1"/>
  <c r="I2142" i="3" s="1"/>
  <c r="B2140" i="3"/>
  <c r="I2121" i="3"/>
  <c r="I2120" i="3"/>
  <c r="I2125" i="3" s="1"/>
  <c r="I2118" i="3" s="1"/>
  <c r="B2116" i="3"/>
  <c r="I2097" i="3"/>
  <c r="I2096" i="3"/>
  <c r="I2101" i="3" s="1"/>
  <c r="I2094" i="3" s="1"/>
  <c r="B2092" i="3"/>
  <c r="I2073" i="3"/>
  <c r="I2072" i="3"/>
  <c r="B2068" i="3"/>
  <c r="I2049" i="3"/>
  <c r="I2048" i="3"/>
  <c r="I2053" i="3" s="1"/>
  <c r="I2046" i="3" s="1"/>
  <c r="B2044" i="3"/>
  <c r="I2025" i="3"/>
  <c r="I2024" i="3"/>
  <c r="I2029" i="3" s="1"/>
  <c r="I2022" i="3" s="1"/>
  <c r="B2020" i="3"/>
  <c r="I2001" i="3"/>
  <c r="I2000" i="3"/>
  <c r="I2005" i="3" s="1"/>
  <c r="I1998" i="3"/>
  <c r="B1996" i="3"/>
  <c r="I1977" i="3"/>
  <c r="I1976" i="3"/>
  <c r="B1974" i="3"/>
  <c r="H1974" i="3" s="1"/>
  <c r="B1972" i="3"/>
  <c r="I1953" i="3"/>
  <c r="I1952" i="3"/>
  <c r="I1957" i="3" s="1"/>
  <c r="I1950" i="3" s="1"/>
  <c r="B1948" i="3"/>
  <c r="I1929" i="3"/>
  <c r="I1928" i="3"/>
  <c r="B1924" i="3"/>
  <c r="I1905" i="3"/>
  <c r="I1904" i="3"/>
  <c r="I1909" i="3" s="1"/>
  <c r="I1902" i="3"/>
  <c r="B1900" i="3"/>
  <c r="I1881" i="3"/>
  <c r="I1880" i="3"/>
  <c r="B1876" i="3"/>
  <c r="I1857" i="3"/>
  <c r="I1856" i="3"/>
  <c r="I1861" i="3" s="1"/>
  <c r="I1854" i="3" s="1"/>
  <c r="B1852" i="3"/>
  <c r="I1833" i="3"/>
  <c r="I1832" i="3"/>
  <c r="B1828" i="3"/>
  <c r="I1809" i="3"/>
  <c r="I1808" i="3"/>
  <c r="I1813" i="3" s="1"/>
  <c r="I1806" i="3"/>
  <c r="B1804" i="3"/>
  <c r="I1785" i="3"/>
  <c r="I1784" i="3"/>
  <c r="I1789" i="3" s="1"/>
  <c r="I1782" i="3" s="1"/>
  <c r="B1780" i="3"/>
  <c r="I1761" i="3"/>
  <c r="I1760" i="3"/>
  <c r="B1756" i="3"/>
  <c r="I1737" i="3"/>
  <c r="I1736" i="3"/>
  <c r="B1732" i="3"/>
  <c r="I1713" i="3"/>
  <c r="I1712" i="3"/>
  <c r="I1717" i="3" s="1"/>
  <c r="I1710" i="3" s="1"/>
  <c r="B1708" i="3"/>
  <c r="I1689" i="3"/>
  <c r="I1688" i="3"/>
  <c r="I1693" i="3" s="1"/>
  <c r="I1686" i="3" s="1"/>
  <c r="B1684" i="3"/>
  <c r="I1665" i="3"/>
  <c r="I1664" i="3"/>
  <c r="I1669" i="3" s="1"/>
  <c r="I1662" i="3" s="1"/>
  <c r="B1660" i="3"/>
  <c r="I1641" i="3"/>
  <c r="I1640" i="3"/>
  <c r="B1636" i="3"/>
  <c r="I1617" i="3"/>
  <c r="I1616" i="3"/>
  <c r="I1621" i="3" s="1"/>
  <c r="I1614" i="3"/>
  <c r="B1614" i="3"/>
  <c r="C1614" i="3" s="1"/>
  <c r="B1612" i="3"/>
  <c r="I1593" i="3"/>
  <c r="I1592" i="3"/>
  <c r="B1588" i="3"/>
  <c r="I1569" i="3"/>
  <c r="I1568" i="3"/>
  <c r="I1573" i="3" s="1"/>
  <c r="I1566" i="3" s="1"/>
  <c r="B1564" i="3"/>
  <c r="I1545" i="3"/>
  <c r="I1544" i="3"/>
  <c r="B1540" i="3"/>
  <c r="I1521" i="3"/>
  <c r="I1520" i="3"/>
  <c r="I1525" i="3" s="1"/>
  <c r="I1518" i="3" s="1"/>
  <c r="B1516" i="3"/>
  <c r="I1497" i="3"/>
  <c r="I1496" i="3"/>
  <c r="B1492" i="3"/>
  <c r="I1473" i="3"/>
  <c r="I1472" i="3"/>
  <c r="B1468" i="3"/>
  <c r="I1449" i="3"/>
  <c r="I1448" i="3"/>
  <c r="I1453" i="3" s="1"/>
  <c r="I1446" i="3" s="1"/>
  <c r="B1444" i="3"/>
  <c r="I1425" i="3"/>
  <c r="I1424" i="3"/>
  <c r="I1429" i="3" s="1"/>
  <c r="I1422" i="3"/>
  <c r="B1420" i="3"/>
  <c r="I1401" i="3"/>
  <c r="I1400" i="3"/>
  <c r="B1396" i="3"/>
  <c r="I1377" i="3"/>
  <c r="I1376" i="3"/>
  <c r="I1381" i="3" s="1"/>
  <c r="I1374" i="3" s="1"/>
  <c r="B1372" i="3"/>
  <c r="I1353" i="3"/>
  <c r="I1352" i="3"/>
  <c r="B1350" i="3"/>
  <c r="H1350" i="3" s="1"/>
  <c r="B1348" i="3"/>
  <c r="I1329" i="3"/>
  <c r="I1328" i="3"/>
  <c r="I1333" i="3" s="1"/>
  <c r="I1326" i="3" s="1"/>
  <c r="B1324" i="3"/>
  <c r="I1305" i="3"/>
  <c r="I1304" i="3"/>
  <c r="B1300" i="3"/>
  <c r="I1281" i="3"/>
  <c r="I1280" i="3"/>
  <c r="B1276" i="3"/>
  <c r="I1257" i="3"/>
  <c r="I1256" i="3"/>
  <c r="I1261" i="3" s="1"/>
  <c r="I1254" i="3" s="1"/>
  <c r="B1252" i="3"/>
  <c r="I1233" i="3"/>
  <c r="I1232" i="3"/>
  <c r="B1228" i="3"/>
  <c r="I1209" i="3"/>
  <c r="I1208" i="3"/>
  <c r="B1206" i="3"/>
  <c r="B1230" i="3" s="1"/>
  <c r="B1204" i="3"/>
  <c r="I1185" i="3"/>
  <c r="I1184" i="3"/>
  <c r="I1189" i="3" s="1"/>
  <c r="I1182" i="3" s="1"/>
  <c r="B1180" i="3"/>
  <c r="I1161" i="3"/>
  <c r="I1160" i="3"/>
  <c r="B1156" i="3"/>
  <c r="I1137" i="3"/>
  <c r="I1136" i="3"/>
  <c r="B1132" i="3"/>
  <c r="I1113" i="3"/>
  <c r="I1112" i="3"/>
  <c r="B1108" i="3"/>
  <c r="I1089" i="3"/>
  <c r="I1088" i="3"/>
  <c r="B1086" i="3"/>
  <c r="B1110" i="3" s="1"/>
  <c r="B1084" i="3"/>
  <c r="I1065" i="3"/>
  <c r="I1064" i="3"/>
  <c r="I1069" i="3" s="1"/>
  <c r="I1062" i="3" s="1"/>
  <c r="B1060" i="3"/>
  <c r="I1041" i="3"/>
  <c r="I1040" i="3"/>
  <c r="B1036" i="3"/>
  <c r="I1017" i="3"/>
  <c r="I1016" i="3"/>
  <c r="B1014" i="3"/>
  <c r="C1014" i="3" s="1"/>
  <c r="B1012" i="3"/>
  <c r="I993" i="3"/>
  <c r="I992" i="3"/>
  <c r="I997" i="3" s="1"/>
  <c r="I990" i="3" s="1"/>
  <c r="B988" i="3"/>
  <c r="I969" i="3"/>
  <c r="I968" i="3"/>
  <c r="B966" i="3"/>
  <c r="H966" i="3" s="1"/>
  <c r="B964" i="3"/>
  <c r="I945" i="3"/>
  <c r="I944" i="3"/>
  <c r="I949" i="3" s="1"/>
  <c r="I942" i="3" s="1"/>
  <c r="B940" i="3"/>
  <c r="I921" i="3"/>
  <c r="I920" i="3"/>
  <c r="B916" i="3"/>
  <c r="I897" i="3"/>
  <c r="I896" i="3"/>
  <c r="B892" i="3"/>
  <c r="I873" i="3"/>
  <c r="I872" i="3"/>
  <c r="I877" i="3" s="1"/>
  <c r="I870" i="3" s="1"/>
  <c r="B868" i="3"/>
  <c r="I849" i="3"/>
  <c r="I848" i="3"/>
  <c r="I853" i="3" s="1"/>
  <c r="I846" i="3" s="1"/>
  <c r="B844" i="3"/>
  <c r="I825" i="3"/>
  <c r="I824" i="3"/>
  <c r="B820" i="3"/>
  <c r="I801" i="3"/>
  <c r="I800" i="3"/>
  <c r="I805" i="3" s="1"/>
  <c r="I798" i="3" s="1"/>
  <c r="B796" i="3"/>
  <c r="I777" i="3"/>
  <c r="I776" i="3"/>
  <c r="I781" i="3" s="1"/>
  <c r="I774" i="3" s="1"/>
  <c r="B772" i="3"/>
  <c r="I753" i="3"/>
  <c r="I752" i="3"/>
  <c r="I757" i="3" s="1"/>
  <c r="I750" i="3" s="1"/>
  <c r="B748" i="3"/>
  <c r="I729" i="3"/>
  <c r="I728" i="3"/>
  <c r="I733" i="3" s="1"/>
  <c r="I726" i="3" s="1"/>
  <c r="B724" i="3"/>
  <c r="I705" i="3"/>
  <c r="I704" i="3"/>
  <c r="I709" i="3" s="1"/>
  <c r="I702" i="3" s="1"/>
  <c r="B700" i="3"/>
  <c r="I681" i="3"/>
  <c r="I680" i="3"/>
  <c r="B676" i="3"/>
  <c r="I657" i="3"/>
  <c r="I656" i="3"/>
  <c r="B652" i="3"/>
  <c r="I633" i="3"/>
  <c r="I632" i="3"/>
  <c r="I637" i="3" s="1"/>
  <c r="I630" i="3" s="1"/>
  <c r="B628" i="3"/>
  <c r="I609" i="3"/>
  <c r="I608" i="3"/>
  <c r="I613" i="3" s="1"/>
  <c r="I606" i="3" s="1"/>
  <c r="B604" i="3"/>
  <c r="I585" i="3"/>
  <c r="I584" i="3"/>
  <c r="I589" i="3" s="1"/>
  <c r="I582" i="3" s="1"/>
  <c r="B580" i="3"/>
  <c r="I561" i="3"/>
  <c r="I560" i="3"/>
  <c r="I565" i="3" s="1"/>
  <c r="I558" i="3" s="1"/>
  <c r="B556" i="3"/>
  <c r="I537" i="3"/>
  <c r="I536" i="3"/>
  <c r="I541" i="3" s="1"/>
  <c r="I534" i="3" s="1"/>
  <c r="B532" i="3"/>
  <c r="I513" i="3"/>
  <c r="I512" i="3"/>
  <c r="B508" i="3"/>
  <c r="I489" i="3"/>
  <c r="I488" i="3"/>
  <c r="I493" i="3" s="1"/>
  <c r="I486" i="3" s="1"/>
  <c r="B484" i="3"/>
  <c r="I465" i="3"/>
  <c r="I464" i="3"/>
  <c r="I469" i="3" s="1"/>
  <c r="I462" i="3" s="1"/>
  <c r="B460" i="3"/>
  <c r="I441" i="3"/>
  <c r="I440" i="3"/>
  <c r="B436" i="3"/>
  <c r="I417" i="3"/>
  <c r="I416" i="3"/>
  <c r="I421" i="3" s="1"/>
  <c r="I414" i="3" s="1"/>
  <c r="B412" i="3"/>
  <c r="I393" i="3"/>
  <c r="I392" i="3"/>
  <c r="I397" i="3" s="1"/>
  <c r="I390" i="3" s="1"/>
  <c r="B388" i="3"/>
  <c r="I369" i="3"/>
  <c r="I368" i="3"/>
  <c r="I373" i="3" s="1"/>
  <c r="I366" i="3" s="1"/>
  <c r="B364" i="3"/>
  <c r="I345" i="3"/>
  <c r="I344" i="3"/>
  <c r="I349" i="3" s="1"/>
  <c r="I342" i="3" s="1"/>
  <c r="B340" i="3"/>
  <c r="I321" i="3"/>
  <c r="I320" i="3"/>
  <c r="I325" i="3" s="1"/>
  <c r="I318" i="3" s="1"/>
  <c r="B316" i="3"/>
  <c r="I297" i="3"/>
  <c r="I296" i="3"/>
  <c r="B292" i="3"/>
  <c r="I273" i="3"/>
  <c r="I272" i="3"/>
  <c r="B268" i="3"/>
  <c r="I249" i="3"/>
  <c r="I248" i="3"/>
  <c r="I253" i="3" s="1"/>
  <c r="I246" i="3" s="1"/>
  <c r="B244" i="3"/>
  <c r="I225" i="3"/>
  <c r="I224" i="3"/>
  <c r="I229" i="3" s="1"/>
  <c r="I222" i="3" s="1"/>
  <c r="B220" i="3"/>
  <c r="I201" i="3"/>
  <c r="I200" i="3"/>
  <c r="I205" i="3" s="1"/>
  <c r="I198" i="3" s="1"/>
  <c r="B196" i="3"/>
  <c r="I177" i="3"/>
  <c r="I176" i="3"/>
  <c r="I181" i="3" s="1"/>
  <c r="I174" i="3" s="1"/>
  <c r="B172" i="3"/>
  <c r="I153" i="3"/>
  <c r="I152" i="3"/>
  <c r="I157" i="3" s="1"/>
  <c r="I150" i="3" s="1"/>
  <c r="B148" i="3"/>
  <c r="I129" i="3"/>
  <c r="I128" i="3"/>
  <c r="B124" i="3"/>
  <c r="I105" i="3"/>
  <c r="I104" i="3"/>
  <c r="I109" i="3" s="1"/>
  <c r="I102" i="3" s="1"/>
  <c r="B100" i="3"/>
  <c r="I81" i="3"/>
  <c r="I80" i="3"/>
  <c r="I85" i="3" s="1"/>
  <c r="I78" i="3" s="1"/>
  <c r="B76" i="3"/>
  <c r="I57" i="3"/>
  <c r="I56" i="3"/>
  <c r="B52" i="3"/>
  <c r="I33" i="3"/>
  <c r="I32" i="3"/>
  <c r="I37" i="3" s="1"/>
  <c r="I30" i="3" s="1"/>
  <c r="B28" i="3"/>
  <c r="I9" i="3"/>
  <c r="I8" i="3"/>
  <c r="I13" i="3" s="1"/>
  <c r="I6" i="3" s="1"/>
  <c r="B4" i="3"/>
  <c r="D33" i="1"/>
  <c r="D32" i="1"/>
  <c r="D26" i="1"/>
  <c r="B2233" i="4"/>
  <c r="B7" i="4"/>
  <c r="G30" i="1"/>
  <c r="F30" i="1"/>
  <c r="C3" i="1"/>
  <c r="B9" i="8" s="1"/>
  <c r="I133" i="3" l="1"/>
  <c r="I126" i="3" s="1"/>
  <c r="I517" i="3"/>
  <c r="I510" i="3" s="1"/>
  <c r="I1237" i="3"/>
  <c r="I1230" i="3" s="1"/>
  <c r="I2293" i="3"/>
  <c r="I2286" i="3" s="1"/>
  <c r="I2413" i="3"/>
  <c r="I2406" i="3" s="1"/>
  <c r="I2629" i="3"/>
  <c r="I2622" i="3" s="1"/>
  <c r="I2845" i="3"/>
  <c r="I2838" i="3" s="1"/>
  <c r="I3157" i="3"/>
  <c r="I3150" i="3" s="1"/>
  <c r="I277" i="3"/>
  <c r="I270" i="3" s="1"/>
  <c r="I661" i="3"/>
  <c r="I654" i="3" s="1"/>
  <c r="I1141" i="3"/>
  <c r="I1134" i="3" s="1"/>
  <c r="I2077" i="3"/>
  <c r="I2070" i="3" s="1"/>
  <c r="I2533" i="3"/>
  <c r="I2526" i="3" s="1"/>
  <c r="I2965" i="3"/>
  <c r="I2958" i="3" s="1"/>
  <c r="I2437" i="3"/>
  <c r="I2430" i="3" s="1"/>
  <c r="I301" i="3"/>
  <c r="I294" i="3" s="1"/>
  <c r="I685" i="3"/>
  <c r="I678" i="3" s="1"/>
  <c r="I1045" i="3"/>
  <c r="I1038" i="3" s="1"/>
  <c r="I1981" i="3"/>
  <c r="I1974" i="3" s="1"/>
  <c r="I2557" i="3"/>
  <c r="I2550" i="3" s="1"/>
  <c r="I2773" i="3"/>
  <c r="I2766" i="3" s="1"/>
  <c r="I2989" i="3"/>
  <c r="I2982" i="3" s="1"/>
  <c r="I3301" i="3"/>
  <c r="I3294" i="3" s="1"/>
  <c r="I4" i="8"/>
  <c r="I61" i="3"/>
  <c r="I54" i="3" s="1"/>
  <c r="I445" i="3"/>
  <c r="I438" i="3" s="1"/>
  <c r="I829" i="3"/>
  <c r="I822" i="3" s="1"/>
  <c r="I1765" i="3"/>
  <c r="I1758" i="3" s="1"/>
  <c r="I1885" i="3"/>
  <c r="I1878" i="3" s="1"/>
  <c r="I2461" i="3"/>
  <c r="I2454" i="3" s="1"/>
  <c r="I2677" i="3"/>
  <c r="I2670" i="3" s="1"/>
  <c r="I2893" i="3"/>
  <c r="I2886" i="3" s="1"/>
  <c r="I3205" i="3"/>
  <c r="I3198" i="3" s="1"/>
  <c r="J5" i="8"/>
  <c r="K5" i="8" s="1"/>
  <c r="H27" i="8"/>
  <c r="B28" i="8" s="1"/>
  <c r="I227" i="6"/>
  <c r="I87" i="6"/>
  <c r="D30" i="1"/>
  <c r="I1158" i="4"/>
  <c r="C181" i="4"/>
  <c r="B185" i="4"/>
  <c r="C929" i="4"/>
  <c r="B933" i="4"/>
  <c r="H1493" i="4"/>
  <c r="F1533" i="4"/>
  <c r="H1533" i="4" s="1"/>
  <c r="H1126" i="4"/>
  <c r="H21" i="4"/>
  <c r="H1566" i="4"/>
  <c r="H1718" i="4"/>
  <c r="H1528" i="4"/>
  <c r="H1340" i="4"/>
  <c r="H1793" i="4"/>
  <c r="H1642" i="4"/>
  <c r="B198" i="3"/>
  <c r="B798" i="3"/>
  <c r="B2156" i="4"/>
  <c r="B222" i="3"/>
  <c r="B54" i="3"/>
  <c r="B102" i="3"/>
  <c r="B1699" i="4"/>
  <c r="B126" i="3"/>
  <c r="B174" i="3"/>
  <c r="H1375" i="4"/>
  <c r="F1095" i="4"/>
  <c r="H1095" i="4" s="1"/>
  <c r="H1198" i="4"/>
  <c r="H1449" i="4"/>
  <c r="H1163" i="4"/>
  <c r="H1078" i="4"/>
  <c r="H1236" i="4"/>
  <c r="H1450" i="4"/>
  <c r="H1488" i="4"/>
  <c r="H1412" i="4"/>
  <c r="H1641" i="4"/>
  <c r="H1756" i="4"/>
  <c r="I1599" i="4"/>
  <c r="H1679" i="4"/>
  <c r="H1487" i="4"/>
  <c r="I17" i="4"/>
  <c r="H1680" i="4"/>
  <c r="I759" i="4"/>
  <c r="I1266" i="4"/>
  <c r="H1051" i="4"/>
  <c r="H1102" i="4"/>
  <c r="H1127" i="4"/>
  <c r="I1751" i="4"/>
  <c r="I1122" i="4"/>
  <c r="I1193" i="4"/>
  <c r="I1335" i="4"/>
  <c r="I1370" i="4"/>
  <c r="I870" i="4"/>
  <c r="H1174" i="4"/>
  <c r="H1271" i="4"/>
  <c r="H1565" i="4"/>
  <c r="H1604" i="4"/>
  <c r="H1755" i="4"/>
  <c r="B846" i="3"/>
  <c r="B678" i="3"/>
  <c r="B702" i="3" s="1"/>
  <c r="H1014" i="3"/>
  <c r="B1038" i="3"/>
  <c r="C1038" i="3" s="1"/>
  <c r="C1230" i="3"/>
  <c r="H1230" i="3"/>
  <c r="C1206" i="3"/>
  <c r="B2454" i="3"/>
  <c r="B2478" i="3" s="1"/>
  <c r="B2502" i="3" s="1"/>
  <c r="B3030" i="3"/>
  <c r="H3030" i="3" s="1"/>
  <c r="H1206" i="3"/>
  <c r="H1614" i="3"/>
  <c r="C3006" i="3"/>
  <c r="B3318" i="3"/>
  <c r="B3342" i="3" s="1"/>
  <c r="B1134" i="3"/>
  <c r="C1110" i="3"/>
  <c r="H1110" i="3"/>
  <c r="B510" i="3"/>
  <c r="B6" i="3"/>
  <c r="B30" i="3"/>
  <c r="I973" i="3"/>
  <c r="I966" i="3" s="1"/>
  <c r="C1086" i="3"/>
  <c r="I1165" i="3"/>
  <c r="I1158" i="3" s="1"/>
  <c r="B1254" i="3"/>
  <c r="I1357" i="3"/>
  <c r="I1350" i="3" s="1"/>
  <c r="I1549" i="3"/>
  <c r="I1542" i="3" s="1"/>
  <c r="B1638" i="3"/>
  <c r="I1445" i="4"/>
  <c r="H1086" i="3"/>
  <c r="H1139" i="4"/>
  <c r="C4" i="1"/>
  <c r="B10" i="8" s="1"/>
  <c r="I925" i="3"/>
  <c r="I918" i="3" s="1"/>
  <c r="I1117" i="3"/>
  <c r="I1110" i="3" s="1"/>
  <c r="I1309" i="3"/>
  <c r="I1302" i="3" s="1"/>
  <c r="I1501" i="3"/>
  <c r="I1494" i="3" s="1"/>
  <c r="B1998" i="3"/>
  <c r="B2862" i="3"/>
  <c r="B3150" i="3"/>
  <c r="B3534" i="3"/>
  <c r="I901" i="3"/>
  <c r="I894" i="3" s="1"/>
  <c r="B990" i="3"/>
  <c r="I1093" i="3"/>
  <c r="I1086" i="3" s="1"/>
  <c r="I1285" i="3"/>
  <c r="I1278" i="3" s="1"/>
  <c r="B1374" i="3"/>
  <c r="I1477" i="3"/>
  <c r="I1470" i="3" s="1"/>
  <c r="I1645" i="3"/>
  <c r="I1638" i="3" s="1"/>
  <c r="I1741" i="3"/>
  <c r="I1734" i="3" s="1"/>
  <c r="I1837" i="3"/>
  <c r="I1830" i="3" s="1"/>
  <c r="I1933" i="3"/>
  <c r="I1926" i="3" s="1"/>
  <c r="C966" i="3"/>
  <c r="C1350" i="3"/>
  <c r="C1974" i="3"/>
  <c r="C2838" i="3"/>
  <c r="C3126" i="3"/>
  <c r="I834" i="4"/>
  <c r="I1021" i="3"/>
  <c r="I1014" i="3" s="1"/>
  <c r="I1213" i="3"/>
  <c r="I1206" i="3" s="1"/>
  <c r="I1405" i="3"/>
  <c r="I1398" i="3" s="1"/>
  <c r="I1597" i="3"/>
  <c r="I1590" i="3" s="1"/>
  <c r="C1962" i="4"/>
  <c r="C1924" i="4"/>
  <c r="C1886" i="4"/>
  <c r="C1848" i="4"/>
  <c r="C1734" i="4"/>
  <c r="C1696" i="4"/>
  <c r="C1658" i="4"/>
  <c r="C1620" i="4"/>
  <c r="C2230" i="4"/>
  <c r="C2192" i="4"/>
  <c r="C2153" i="4"/>
  <c r="C2115" i="4"/>
  <c r="C1582" i="4"/>
  <c r="C1544" i="4"/>
  <c r="C1506" i="4"/>
  <c r="C2076" i="4"/>
  <c r="C2000" i="4"/>
  <c r="C1466" i="4"/>
  <c r="C2038" i="4"/>
  <c r="C1772" i="4"/>
  <c r="C1810" i="4"/>
  <c r="C3" i="4"/>
  <c r="I1046" i="4"/>
  <c r="I1483" i="4"/>
  <c r="I1637" i="4"/>
  <c r="I1675" i="4"/>
  <c r="I1523" i="4"/>
  <c r="I1561" i="4"/>
  <c r="D1084" i="4"/>
  <c r="I1407" i="4"/>
  <c r="I1827" i="4"/>
  <c r="I1231" i="4"/>
  <c r="I1713" i="4"/>
  <c r="I1789" i="4"/>
  <c r="C2075" i="4"/>
  <c r="C2037" i="4"/>
  <c r="C1999" i="4"/>
  <c r="C1809" i="4"/>
  <c r="C1771" i="4"/>
  <c r="C1465" i="4"/>
  <c r="C1961" i="4"/>
  <c r="C1923" i="4"/>
  <c r="C1885" i="4"/>
  <c r="C1847" i="4"/>
  <c r="C1733" i="4"/>
  <c r="C1695" i="4"/>
  <c r="C1657" i="4"/>
  <c r="C1619" i="4"/>
  <c r="C2229" i="4"/>
  <c r="C2191" i="4"/>
  <c r="C2152" i="4"/>
  <c r="C2114" i="4"/>
  <c r="C1581" i="4"/>
  <c r="C1543" i="4"/>
  <c r="C1505" i="4"/>
  <c r="I17" i="6"/>
  <c r="I32" i="7"/>
  <c r="J32" i="7" s="1"/>
  <c r="K6" i="8"/>
  <c r="L5" i="8"/>
  <c r="I52" i="6"/>
  <c r="I14" i="7"/>
  <c r="J14" i="7" s="1"/>
  <c r="I22" i="7"/>
  <c r="J22" i="7" s="1"/>
  <c r="I157" i="6"/>
  <c r="I40" i="7"/>
  <c r="J40" i="7" s="1"/>
  <c r="I41" i="7"/>
  <c r="J41" i="7" s="1"/>
  <c r="I192" i="6"/>
  <c r="I29" i="7"/>
  <c r="J29" i="7" s="1"/>
  <c r="I42" i="7"/>
  <c r="J42" i="7" s="1"/>
  <c r="I122" i="6"/>
  <c r="I37" i="7"/>
  <c r="J37" i="7" s="1"/>
  <c r="I6" i="7"/>
  <c r="J6" i="7" s="1"/>
  <c r="F12" i="7"/>
  <c r="G12" i="7" s="1"/>
  <c r="F16" i="7"/>
  <c r="G16" i="7" s="1"/>
  <c r="F20" i="7"/>
  <c r="I20" i="7" s="1"/>
  <c r="J20" i="7" s="1"/>
  <c r="F24" i="7"/>
  <c r="G24" i="7" s="1"/>
  <c r="N8" i="7"/>
  <c r="O8" i="7" s="1"/>
  <c r="I13" i="7"/>
  <c r="J13" i="7" s="1"/>
  <c r="F25" i="7"/>
  <c r="F29" i="7"/>
  <c r="F33" i="7"/>
  <c r="G33" i="7" s="1"/>
  <c r="F37" i="7"/>
  <c r="G37" i="7" s="1"/>
  <c r="F41" i="7"/>
  <c r="F11" i="7"/>
  <c r="F15" i="7"/>
  <c r="F19" i="7"/>
  <c r="F23" i="7"/>
  <c r="G29" i="7"/>
  <c r="G41" i="7"/>
  <c r="F8" i="7"/>
  <c r="G8" i="7" s="1"/>
  <c r="I12" i="7"/>
  <c r="J12" i="7" s="1"/>
  <c r="I16" i="7"/>
  <c r="J16" i="7" s="1"/>
  <c r="I24" i="7"/>
  <c r="J24" i="7" s="1"/>
  <c r="F28" i="7"/>
  <c r="I28" i="7" s="1"/>
  <c r="J28" i="7" s="1"/>
  <c r="F32" i="7"/>
  <c r="F36" i="7"/>
  <c r="I36" i="7" s="1"/>
  <c r="J36" i="7" s="1"/>
  <c r="F40" i="7"/>
  <c r="F9" i="7"/>
  <c r="G9" i="7" s="1"/>
  <c r="F10" i="7"/>
  <c r="I10" i="7" s="1"/>
  <c r="J10" i="7" s="1"/>
  <c r="F14" i="7"/>
  <c r="G14" i="7" s="1"/>
  <c r="F18" i="7"/>
  <c r="I18" i="7" s="1"/>
  <c r="J18" i="7" s="1"/>
  <c r="F22" i="7"/>
  <c r="G22" i="7" s="1"/>
  <c r="G32" i="7"/>
  <c r="G36" i="7"/>
  <c r="G40" i="7"/>
  <c r="F7" i="7"/>
  <c r="F27" i="7"/>
  <c r="F31" i="7"/>
  <c r="F35" i="7"/>
  <c r="F39" i="7"/>
  <c r="F13" i="7"/>
  <c r="G13" i="7" s="1"/>
  <c r="F17" i="7"/>
  <c r="G17" i="7" s="1"/>
  <c r="F21" i="7"/>
  <c r="G21" i="7" s="1"/>
  <c r="J6" i="8"/>
  <c r="F6" i="7"/>
  <c r="G6" i="7" s="1"/>
  <c r="F26" i="7"/>
  <c r="I26" i="7" s="1"/>
  <c r="J26" i="7" s="1"/>
  <c r="F30" i="7"/>
  <c r="G30" i="7" s="1"/>
  <c r="F34" i="7"/>
  <c r="G34" i="7" s="1"/>
  <c r="F38" i="7"/>
  <c r="G38" i="7" s="1"/>
  <c r="F2425" i="4" l="1"/>
  <c r="H2425" i="4" s="1"/>
  <c r="I2428" i="4" s="1"/>
  <c r="F2390" i="4"/>
  <c r="H2390" i="4" s="1"/>
  <c r="I2393" i="4" s="1"/>
  <c r="F2355" i="4"/>
  <c r="H2355" i="4" s="1"/>
  <c r="F2600" i="4"/>
  <c r="H2600" i="4" s="1"/>
  <c r="I2603" i="4" s="1"/>
  <c r="F2320" i="4"/>
  <c r="H2320" i="4" s="1"/>
  <c r="F2530" i="4"/>
  <c r="H2530" i="4" s="1"/>
  <c r="I2533" i="4" s="1"/>
  <c r="F2495" i="4"/>
  <c r="H2495" i="4" s="1"/>
  <c r="I2498" i="4" s="1"/>
  <c r="F2460" i="4"/>
  <c r="H2460" i="4" s="1"/>
  <c r="I2463" i="4" s="1"/>
  <c r="F2565" i="4"/>
  <c r="H2565" i="4" s="1"/>
  <c r="I2568" i="4" s="1"/>
  <c r="F2285" i="4"/>
  <c r="H2285" i="4" s="1"/>
  <c r="I2288" i="4" s="1"/>
  <c r="F689" i="4"/>
  <c r="H689" i="4" s="1"/>
  <c r="F488" i="4"/>
  <c r="H488" i="4" s="1"/>
  <c r="F161" i="4"/>
  <c r="H161" i="4" s="1"/>
  <c r="F340" i="4"/>
  <c r="H340" i="4" s="1"/>
  <c r="F124" i="4"/>
  <c r="H124" i="4" s="1"/>
  <c r="F235" i="4"/>
  <c r="H235" i="4" s="1"/>
  <c r="F726" i="4"/>
  <c r="H726" i="4" s="1"/>
  <c r="F525" i="4"/>
  <c r="H525" i="4" s="1"/>
  <c r="F198" i="4"/>
  <c r="H198" i="4" s="1"/>
  <c r="F377" i="4"/>
  <c r="H377" i="4" s="1"/>
  <c r="F451" i="4"/>
  <c r="H451" i="4" s="1"/>
  <c r="F646" i="4"/>
  <c r="H646" i="4" s="1"/>
  <c r="F414" i="4"/>
  <c r="H414" i="4" s="1"/>
  <c r="F305" i="4"/>
  <c r="H305" i="4" s="1"/>
  <c r="F270" i="4"/>
  <c r="H270" i="4" s="1"/>
  <c r="F948" i="4"/>
  <c r="H948" i="4" s="1"/>
  <c r="F1305" i="4"/>
  <c r="H1305" i="4" s="1"/>
  <c r="F911" i="4"/>
  <c r="H911" i="4" s="1"/>
  <c r="F56" i="4"/>
  <c r="H56" i="4" s="1"/>
  <c r="I59" i="4" s="1"/>
  <c r="F90" i="4"/>
  <c r="H90" i="4" s="1"/>
  <c r="F763" i="4"/>
  <c r="H763" i="4" s="1"/>
  <c r="I8" i="7"/>
  <c r="J8" i="7" s="1"/>
  <c r="E603" i="4"/>
  <c r="E562" i="4"/>
  <c r="E1015" i="4"/>
  <c r="E981" i="4"/>
  <c r="E2356" i="4"/>
  <c r="E2321" i="4"/>
  <c r="E690" i="4"/>
  <c r="E489" i="4"/>
  <c r="E341" i="4"/>
  <c r="E125" i="4"/>
  <c r="E452" i="4"/>
  <c r="E526" i="4"/>
  <c r="E199" i="4"/>
  <c r="E162" i="4"/>
  <c r="E378" i="4"/>
  <c r="E236" i="4"/>
  <c r="E415" i="4"/>
  <c r="E727" i="4"/>
  <c r="E271" i="4"/>
  <c r="E306" i="4"/>
  <c r="E1306" i="4"/>
  <c r="E947" i="4"/>
  <c r="E91" i="4"/>
  <c r="E910" i="4"/>
  <c r="E1717" i="4"/>
  <c r="E1603" i="4"/>
  <c r="E838" i="4"/>
  <c r="E1339" i="4"/>
  <c r="E1527" i="4"/>
  <c r="E1197" i="4"/>
  <c r="I38" i="7"/>
  <c r="J38" i="7" s="1"/>
  <c r="G28" i="7"/>
  <c r="E2460" i="4"/>
  <c r="E2425" i="4"/>
  <c r="E2285" i="4"/>
  <c r="E2390" i="4"/>
  <c r="E2355" i="4"/>
  <c r="E2320" i="4"/>
  <c r="E2495" i="4"/>
  <c r="E2530" i="4"/>
  <c r="E2600" i="4"/>
  <c r="E2565" i="4"/>
  <c r="E305" i="4"/>
  <c r="E124" i="4"/>
  <c r="E689" i="4"/>
  <c r="E488" i="4"/>
  <c r="E198" i="4"/>
  <c r="E161" i="4"/>
  <c r="E340" i="4"/>
  <c r="E525" i="4"/>
  <c r="E377" i="4"/>
  <c r="E646" i="4"/>
  <c r="E235" i="4"/>
  <c r="E414" i="4"/>
  <c r="E451" i="4"/>
  <c r="E270" i="4"/>
  <c r="E726" i="4"/>
  <c r="E948" i="4"/>
  <c r="E1305" i="4"/>
  <c r="E90" i="4"/>
  <c r="E911" i="4"/>
  <c r="E56" i="4"/>
  <c r="E763" i="4"/>
  <c r="F563" i="4"/>
  <c r="H563" i="4" s="1"/>
  <c r="F604" i="4"/>
  <c r="H604" i="4" s="1"/>
  <c r="G10" i="7"/>
  <c r="G18" i="7"/>
  <c r="E604" i="4"/>
  <c r="E563" i="4"/>
  <c r="B670" i="4"/>
  <c r="C666" i="4"/>
  <c r="C744" i="4"/>
  <c r="B512" i="4"/>
  <c r="C963" i="4"/>
  <c r="B967" i="4"/>
  <c r="C709" i="4"/>
  <c r="B713" i="4"/>
  <c r="C508" i="4"/>
  <c r="B748" i="4"/>
  <c r="B2003" i="4"/>
  <c r="B1737" i="4"/>
  <c r="B787" i="4"/>
  <c r="B246" i="3"/>
  <c r="C5" i="1"/>
  <c r="B11" i="8" s="1"/>
  <c r="B1062" i="3"/>
  <c r="H1062" i="3" s="1"/>
  <c r="H1038" i="3"/>
  <c r="B3054" i="3"/>
  <c r="B3078" i="3" s="1"/>
  <c r="C3030" i="3"/>
  <c r="F230" i="6"/>
  <c r="H230" i="6" s="1"/>
  <c r="F160" i="6"/>
  <c r="H160" i="6" s="1"/>
  <c r="F55" i="6"/>
  <c r="H55" i="6" s="1"/>
  <c r="F195" i="6"/>
  <c r="H195" i="6" s="1"/>
  <c r="F90" i="6"/>
  <c r="H90" i="6" s="1"/>
  <c r="F125" i="6"/>
  <c r="H125" i="6" s="1"/>
  <c r="F20" i="6"/>
  <c r="H20" i="6" s="1"/>
  <c r="F2251" i="4"/>
  <c r="H2251" i="4" s="1"/>
  <c r="F1640" i="4"/>
  <c r="H1640" i="4" s="1"/>
  <c r="I1643" i="4" s="1"/>
  <c r="F1338" i="4"/>
  <c r="H1338" i="4" s="1"/>
  <c r="F2212" i="4"/>
  <c r="H2212" i="4" s="1"/>
  <c r="F2173" i="4"/>
  <c r="H2173" i="4" s="1"/>
  <c r="F2135" i="4"/>
  <c r="H2135" i="4" s="1"/>
  <c r="F1602" i="4"/>
  <c r="H1602" i="4" s="1"/>
  <c r="F1564" i="4"/>
  <c r="H1564" i="4" s="1"/>
  <c r="I1567" i="4" s="1"/>
  <c r="F1526" i="4"/>
  <c r="H1526" i="4" s="1"/>
  <c r="F1196" i="4"/>
  <c r="H1196" i="4" s="1"/>
  <c r="F2096" i="4"/>
  <c r="H2096" i="4" s="1"/>
  <c r="F2058" i="4"/>
  <c r="H2058" i="4" s="1"/>
  <c r="F2020" i="4"/>
  <c r="H2020" i="4" s="1"/>
  <c r="F1982" i="4"/>
  <c r="H1982" i="4" s="1"/>
  <c r="F1944" i="4"/>
  <c r="H1944" i="4" s="1"/>
  <c r="F1830" i="4"/>
  <c r="H1830" i="4" s="1"/>
  <c r="I1833" i="4" s="1"/>
  <c r="F1792" i="4"/>
  <c r="H1792" i="4" s="1"/>
  <c r="I1795" i="4" s="1"/>
  <c r="F1486" i="4"/>
  <c r="H1486" i="4" s="1"/>
  <c r="I1489" i="4" s="1"/>
  <c r="F1906" i="4"/>
  <c r="H1906" i="4" s="1"/>
  <c r="F1868" i="4"/>
  <c r="H1868" i="4" s="1"/>
  <c r="F1754" i="4"/>
  <c r="H1754" i="4" s="1"/>
  <c r="I1757" i="4" s="1"/>
  <c r="F1448" i="4"/>
  <c r="H1448" i="4" s="1"/>
  <c r="I1451" i="4" s="1"/>
  <c r="F1716" i="4"/>
  <c r="H1716" i="4" s="1"/>
  <c r="F1410" i="4"/>
  <c r="H1410" i="4" s="1"/>
  <c r="F1269" i="4"/>
  <c r="H1269" i="4" s="1"/>
  <c r="F801" i="4"/>
  <c r="H801" i="4" s="1"/>
  <c r="F1049" i="4"/>
  <c r="H1049" i="4" s="1"/>
  <c r="F837" i="4"/>
  <c r="H837" i="4" s="1"/>
  <c r="F1678" i="4"/>
  <c r="H1678" i="4" s="1"/>
  <c r="I1681" i="4" s="1"/>
  <c r="F1161" i="4"/>
  <c r="H1161" i="4" s="1"/>
  <c r="F1088" i="4"/>
  <c r="H1088" i="4" s="1"/>
  <c r="F1234" i="4"/>
  <c r="H1234" i="4" s="1"/>
  <c r="F1373" i="4"/>
  <c r="H1373" i="4" s="1"/>
  <c r="F20" i="4"/>
  <c r="H20" i="4" s="1"/>
  <c r="I23" i="4" s="1"/>
  <c r="F26" i="4" s="1"/>
  <c r="I19" i="7"/>
  <c r="J19" i="7" s="1"/>
  <c r="G19" i="7"/>
  <c r="I21" i="7"/>
  <c r="J21" i="7" s="1"/>
  <c r="F1411" i="4"/>
  <c r="H1411" i="4" s="1"/>
  <c r="F1374" i="4"/>
  <c r="H1374" i="4" s="1"/>
  <c r="F1270" i="4"/>
  <c r="H1270" i="4" s="1"/>
  <c r="F874" i="4"/>
  <c r="H874" i="4" s="1"/>
  <c r="F1235" i="4"/>
  <c r="H1235" i="4" s="1"/>
  <c r="F1125" i="4"/>
  <c r="H1125" i="4" s="1"/>
  <c r="I1128" i="4" s="1"/>
  <c r="F802" i="4"/>
  <c r="H802" i="4" s="1"/>
  <c r="I15" i="7"/>
  <c r="J15" i="7" s="1"/>
  <c r="G15" i="7"/>
  <c r="I17" i="7"/>
  <c r="J17" i="7" s="1"/>
  <c r="H990" i="3"/>
  <c r="C990" i="3"/>
  <c r="H30" i="3"/>
  <c r="C30" i="3"/>
  <c r="H6" i="3"/>
  <c r="C6" i="3"/>
  <c r="G35" i="7"/>
  <c r="I35" i="7"/>
  <c r="J35" i="7" s="1"/>
  <c r="I25" i="7"/>
  <c r="J25" i="7" s="1"/>
  <c r="B3366" i="3"/>
  <c r="B78" i="3"/>
  <c r="H1638" i="3"/>
  <c r="B1662" i="3"/>
  <c r="C1638" i="3"/>
  <c r="B726" i="3"/>
  <c r="B534" i="3"/>
  <c r="B3558" i="3"/>
  <c r="G26" i="7"/>
  <c r="E1678" i="4"/>
  <c r="E1373" i="4"/>
  <c r="E2251" i="4"/>
  <c r="E1640" i="4"/>
  <c r="E2212" i="4"/>
  <c r="E2173" i="4"/>
  <c r="E2135" i="4"/>
  <c r="E1602" i="4"/>
  <c r="E1269" i="4"/>
  <c r="E1564" i="4"/>
  <c r="E1234" i="4"/>
  <c r="E1526" i="4"/>
  <c r="E2096" i="4"/>
  <c r="E2058" i="4"/>
  <c r="E2020" i="4"/>
  <c r="E1982" i="4"/>
  <c r="E1944" i="4"/>
  <c r="E1830" i="4"/>
  <c r="E1792" i="4"/>
  <c r="E1486" i="4"/>
  <c r="E1906" i="4"/>
  <c r="E1868" i="4"/>
  <c r="E1754" i="4"/>
  <c r="E1448" i="4"/>
  <c r="E1410" i="4"/>
  <c r="E20" i="4"/>
  <c r="E762" i="4"/>
  <c r="E801" i="4"/>
  <c r="E1049" i="4"/>
  <c r="E873" i="4"/>
  <c r="E837" i="4"/>
  <c r="E1161" i="4"/>
  <c r="E1716" i="4"/>
  <c r="E1088" i="4"/>
  <c r="E1196" i="4"/>
  <c r="G31" i="7"/>
  <c r="I31" i="7"/>
  <c r="J31" i="7" s="1"/>
  <c r="F1050" i="4" s="1"/>
  <c r="H1050" i="4" s="1"/>
  <c r="E2097" i="4"/>
  <c r="E2059" i="4"/>
  <c r="E2021" i="4"/>
  <c r="E1983" i="4"/>
  <c r="E1945" i="4"/>
  <c r="E1907" i="4"/>
  <c r="E1869" i="4"/>
  <c r="E2252" i="4"/>
  <c r="E1089" i="4"/>
  <c r="E2174" i="4"/>
  <c r="E2213" i="4"/>
  <c r="E2136" i="4"/>
  <c r="E1235" i="4"/>
  <c r="E1411" i="4"/>
  <c r="E802" i="4"/>
  <c r="E1050" i="4"/>
  <c r="E874" i="4"/>
  <c r="E1162" i="4"/>
  <c r="E1374" i="4"/>
  <c r="E1270" i="4"/>
  <c r="E1125" i="4"/>
  <c r="I9" i="7"/>
  <c r="J9" i="7" s="1"/>
  <c r="G20" i="7"/>
  <c r="H3150" i="3"/>
  <c r="C3150" i="3"/>
  <c r="B3174" i="3"/>
  <c r="G39" i="7"/>
  <c r="I39" i="7"/>
  <c r="J39" i="7" s="1"/>
  <c r="I11" i="7"/>
  <c r="J11" i="7" s="1"/>
  <c r="G11" i="7"/>
  <c r="G27" i="7"/>
  <c r="I27" i="7"/>
  <c r="J27" i="7" s="1"/>
  <c r="B2526" i="3"/>
  <c r="B1158" i="3"/>
  <c r="C1134" i="3"/>
  <c r="H1134" i="3"/>
  <c r="G7" i="7"/>
  <c r="I7" i="7"/>
  <c r="J7" i="7" s="1"/>
  <c r="G25" i="7"/>
  <c r="I30" i="7"/>
  <c r="J30" i="7" s="1"/>
  <c r="I33" i="7"/>
  <c r="J33" i="7" s="1"/>
  <c r="M5" i="8"/>
  <c r="L6" i="8"/>
  <c r="H1374" i="3"/>
  <c r="B1398" i="3"/>
  <c r="C1374" i="3"/>
  <c r="H2862" i="3"/>
  <c r="C2862" i="3"/>
  <c r="B2886" i="3"/>
  <c r="H1254" i="3"/>
  <c r="B1278" i="3"/>
  <c r="C1254" i="3"/>
  <c r="I23" i="7"/>
  <c r="J23" i="7" s="1"/>
  <c r="F873" i="4" s="1"/>
  <c r="H873" i="4" s="1"/>
  <c r="G23" i="7"/>
  <c r="I34" i="7"/>
  <c r="J34" i="7" s="1"/>
  <c r="H1998" i="3"/>
  <c r="C1998" i="3"/>
  <c r="B2022" i="3"/>
  <c r="H54" i="3"/>
  <c r="C54" i="3"/>
  <c r="F68" i="4" l="1"/>
  <c r="H68" i="4" s="1"/>
  <c r="I71" i="4" s="1"/>
  <c r="F62" i="4"/>
  <c r="H62" i="4" s="1"/>
  <c r="I65" i="4" s="1"/>
  <c r="I43" i="4"/>
  <c r="F1162" i="4"/>
  <c r="H1162" i="4" s="1"/>
  <c r="F2297" i="4"/>
  <c r="H2297" i="4" s="1"/>
  <c r="I2300" i="4" s="1"/>
  <c r="F2291" i="4"/>
  <c r="H2291" i="4" s="1"/>
  <c r="I2294" i="4" s="1"/>
  <c r="I127" i="4"/>
  <c r="F603" i="4"/>
  <c r="H603" i="4" s="1"/>
  <c r="I606" i="4" s="1"/>
  <c r="F562" i="4"/>
  <c r="H562" i="4" s="1"/>
  <c r="I565" i="4" s="1"/>
  <c r="F1015" i="4"/>
  <c r="H1015" i="4" s="1"/>
  <c r="I1018" i="4" s="1"/>
  <c r="F981" i="4"/>
  <c r="H981" i="4" s="1"/>
  <c r="I984" i="4" s="1"/>
  <c r="F2507" i="4"/>
  <c r="H2507" i="4" s="1"/>
  <c r="I2510" i="4" s="1"/>
  <c r="F2501" i="4"/>
  <c r="H2501" i="4" s="1"/>
  <c r="I2504" i="4" s="1"/>
  <c r="I2481" i="4" s="1"/>
  <c r="F2466" i="4"/>
  <c r="H2466" i="4" s="1"/>
  <c r="I2469" i="4" s="1"/>
  <c r="F2472" i="4"/>
  <c r="H2472" i="4" s="1"/>
  <c r="I2475" i="4" s="1"/>
  <c r="I1605" i="4"/>
  <c r="I649" i="4"/>
  <c r="F2542" i="4"/>
  <c r="H2542" i="4" s="1"/>
  <c r="I2545" i="4" s="1"/>
  <c r="F2536" i="4"/>
  <c r="H2536" i="4" s="1"/>
  <c r="I2539" i="4" s="1"/>
  <c r="I2516" i="4"/>
  <c r="I273" i="4"/>
  <c r="F2577" i="4"/>
  <c r="H2577" i="4" s="1"/>
  <c r="I2580" i="4" s="1"/>
  <c r="F2571" i="4"/>
  <c r="H2571" i="4" s="1"/>
  <c r="I2574" i="4" s="1"/>
  <c r="I2551" i="4"/>
  <c r="I308" i="4"/>
  <c r="F2612" i="4"/>
  <c r="H2612" i="4" s="1"/>
  <c r="I2615" i="4" s="1"/>
  <c r="F2606" i="4"/>
  <c r="H2606" i="4" s="1"/>
  <c r="I2609" i="4" s="1"/>
  <c r="I2586" i="4"/>
  <c r="F2356" i="4"/>
  <c r="H2356" i="4" s="1"/>
  <c r="I2358" i="4" s="1"/>
  <c r="F2321" i="4"/>
  <c r="H2321" i="4" s="1"/>
  <c r="I2323" i="4" s="1"/>
  <c r="F690" i="4"/>
  <c r="H690" i="4" s="1"/>
  <c r="I692" i="4" s="1"/>
  <c r="F341" i="4"/>
  <c r="H341" i="4" s="1"/>
  <c r="I343" i="4" s="1"/>
  <c r="F162" i="4"/>
  <c r="H162" i="4" s="1"/>
  <c r="I164" i="4" s="1"/>
  <c r="F526" i="4"/>
  <c r="H526" i="4" s="1"/>
  <c r="I528" i="4" s="1"/>
  <c r="F199" i="4"/>
  <c r="H199" i="4" s="1"/>
  <c r="F236" i="4"/>
  <c r="H236" i="4" s="1"/>
  <c r="F306" i="4"/>
  <c r="H306" i="4" s="1"/>
  <c r="F378" i="4"/>
  <c r="H378" i="4" s="1"/>
  <c r="I380" i="4" s="1"/>
  <c r="F647" i="4"/>
  <c r="H647" i="4" s="1"/>
  <c r="F415" i="4"/>
  <c r="H415" i="4" s="1"/>
  <c r="I417" i="4" s="1"/>
  <c r="F271" i="4"/>
  <c r="H271" i="4" s="1"/>
  <c r="F489" i="4"/>
  <c r="H489" i="4" s="1"/>
  <c r="I491" i="4" s="1"/>
  <c r="F125" i="4"/>
  <c r="H125" i="4" s="1"/>
  <c r="F727" i="4"/>
  <c r="H727" i="4" s="1"/>
  <c r="F452" i="4"/>
  <c r="H452" i="4" s="1"/>
  <c r="I454" i="4" s="1"/>
  <c r="F910" i="4"/>
  <c r="H910" i="4" s="1"/>
  <c r="I913" i="4" s="1"/>
  <c r="F1306" i="4"/>
  <c r="H1306" i="4" s="1"/>
  <c r="I1308" i="4" s="1"/>
  <c r="F947" i="4"/>
  <c r="H947" i="4" s="1"/>
  <c r="I950" i="4" s="1"/>
  <c r="F91" i="4"/>
  <c r="H91" i="4" s="1"/>
  <c r="I93" i="4" s="1"/>
  <c r="F1527" i="4"/>
  <c r="H1527" i="4" s="1"/>
  <c r="I1529" i="4" s="1"/>
  <c r="F1603" i="4"/>
  <c r="H1603" i="4" s="1"/>
  <c r="F838" i="4"/>
  <c r="H838" i="4" s="1"/>
  <c r="I840" i="4" s="1"/>
  <c r="F1717" i="4"/>
  <c r="H1717" i="4" s="1"/>
  <c r="I1719" i="4" s="1"/>
  <c r="F1197" i="4"/>
  <c r="H1197" i="4" s="1"/>
  <c r="F1339" i="4"/>
  <c r="H1339" i="4" s="1"/>
  <c r="F762" i="4"/>
  <c r="H762" i="4" s="1"/>
  <c r="I765" i="4" s="1"/>
  <c r="I201" i="4"/>
  <c r="I238" i="4"/>
  <c r="I1199" i="4"/>
  <c r="I1341" i="4"/>
  <c r="F2402" i="4"/>
  <c r="H2402" i="4" s="1"/>
  <c r="I2405" i="4" s="1"/>
  <c r="F2396" i="4"/>
  <c r="H2396" i="4" s="1"/>
  <c r="I2399" i="4" s="1"/>
  <c r="I2376" i="4" s="1"/>
  <c r="I729" i="4"/>
  <c r="F2437" i="4"/>
  <c r="H2437" i="4" s="1"/>
  <c r="I2440" i="4" s="1"/>
  <c r="F2431" i="4"/>
  <c r="H2431" i="4" s="1"/>
  <c r="I2434" i="4" s="1"/>
  <c r="B1001" i="4"/>
  <c r="C997" i="4"/>
  <c r="B1291" i="4"/>
  <c r="C1287" i="4"/>
  <c r="C783" i="4"/>
  <c r="B1775" i="4"/>
  <c r="B558" i="3"/>
  <c r="B2041" i="4"/>
  <c r="I1237" i="4"/>
  <c r="F1246" i="4" s="1"/>
  <c r="H1246" i="4" s="1"/>
  <c r="I1249" i="4" s="1"/>
  <c r="B270" i="3"/>
  <c r="B294" i="3" s="1"/>
  <c r="B318" i="3" s="1"/>
  <c r="B342" i="3" s="1"/>
  <c r="C3054" i="3"/>
  <c r="H3054" i="3"/>
  <c r="C1062" i="3"/>
  <c r="H3174" i="3"/>
  <c r="B3198" i="3"/>
  <c r="C3174" i="3"/>
  <c r="H2886" i="3"/>
  <c r="B2910" i="3"/>
  <c r="C2886" i="3"/>
  <c r="H1158" i="3"/>
  <c r="C1158" i="3"/>
  <c r="B1182" i="3"/>
  <c r="B3390" i="3"/>
  <c r="I1376" i="4"/>
  <c r="I804" i="4"/>
  <c r="F1460" i="4"/>
  <c r="H1460" i="4" s="1"/>
  <c r="I1463" i="4" s="1"/>
  <c r="F1454" i="4"/>
  <c r="H1454" i="4" s="1"/>
  <c r="I1457" i="4" s="1"/>
  <c r="F1350" i="4"/>
  <c r="H1350" i="4" s="1"/>
  <c r="I1353" i="4" s="1"/>
  <c r="F1344" i="4"/>
  <c r="H1344" i="4" s="1"/>
  <c r="I1347" i="4" s="1"/>
  <c r="B2550" i="3"/>
  <c r="B750" i="3"/>
  <c r="H78" i="3"/>
  <c r="C78" i="3"/>
  <c r="F768" i="4"/>
  <c r="H768" i="4" s="1"/>
  <c r="I775" i="4" s="1"/>
  <c r="F778" i="4"/>
  <c r="H778" i="4" s="1"/>
  <c r="I781" i="4" s="1"/>
  <c r="F1766" i="4"/>
  <c r="H1766" i="4" s="1"/>
  <c r="I1769" i="4" s="1"/>
  <c r="F1760" i="4"/>
  <c r="H1760" i="4" s="1"/>
  <c r="I1763" i="4" s="1"/>
  <c r="H2022" i="3"/>
  <c r="B2046" i="3"/>
  <c r="C2022" i="3"/>
  <c r="B1302" i="3"/>
  <c r="H1278" i="3"/>
  <c r="C1278" i="3"/>
  <c r="H1398" i="3"/>
  <c r="C1398" i="3"/>
  <c r="B1422" i="3"/>
  <c r="F1138" i="4"/>
  <c r="H1138" i="4" s="1"/>
  <c r="I1141" i="4" s="1"/>
  <c r="F1131" i="4"/>
  <c r="H1131" i="4" s="1"/>
  <c r="I1135" i="4" s="1"/>
  <c r="I1164" i="4"/>
  <c r="F1576" i="4"/>
  <c r="H1576" i="4" s="1"/>
  <c r="I1579" i="4" s="1"/>
  <c r="F1570" i="4"/>
  <c r="H1570" i="4" s="1"/>
  <c r="I1573" i="4" s="1"/>
  <c r="F161" i="6"/>
  <c r="H161" i="6" s="1"/>
  <c r="F196" i="6"/>
  <c r="H196" i="6" s="1"/>
  <c r="I198" i="6" s="1"/>
  <c r="F91" i="6"/>
  <c r="H91" i="6" s="1"/>
  <c r="I93" i="6" s="1"/>
  <c r="F126" i="6"/>
  <c r="H126" i="6" s="1"/>
  <c r="I128" i="6" s="1"/>
  <c r="F231" i="6"/>
  <c r="H231" i="6" s="1"/>
  <c r="F21" i="6"/>
  <c r="H21" i="6" s="1"/>
  <c r="I23" i="6" s="1"/>
  <c r="F56" i="6"/>
  <c r="H56" i="6" s="1"/>
  <c r="I58" i="6" s="1"/>
  <c r="F2097" i="4"/>
  <c r="H2097" i="4" s="1"/>
  <c r="I2099" i="4" s="1"/>
  <c r="F2059" i="4"/>
  <c r="H2059" i="4" s="1"/>
  <c r="I2061" i="4" s="1"/>
  <c r="F2021" i="4"/>
  <c r="H2021" i="4" s="1"/>
  <c r="I2023" i="4" s="1"/>
  <c r="F1983" i="4"/>
  <c r="H1983" i="4" s="1"/>
  <c r="I1985" i="4" s="1"/>
  <c r="F1945" i="4"/>
  <c r="H1945" i="4" s="1"/>
  <c r="I1947" i="4" s="1"/>
  <c r="F1907" i="4"/>
  <c r="H1907" i="4" s="1"/>
  <c r="I1909" i="4" s="1"/>
  <c r="F1869" i="4"/>
  <c r="H1869" i="4" s="1"/>
  <c r="I1871" i="4" s="1"/>
  <c r="F2252" i="4"/>
  <c r="H2252" i="4" s="1"/>
  <c r="I2254" i="4" s="1"/>
  <c r="F2213" i="4"/>
  <c r="H2213" i="4" s="1"/>
  <c r="I2215" i="4" s="1"/>
  <c r="F2174" i="4"/>
  <c r="H2174" i="4" s="1"/>
  <c r="I2176" i="4" s="1"/>
  <c r="F2136" i="4"/>
  <c r="H2136" i="4" s="1"/>
  <c r="I2138" i="4" s="1"/>
  <c r="F1089" i="4"/>
  <c r="H1089" i="4" s="1"/>
  <c r="I1091" i="4" s="1"/>
  <c r="F1690" i="4"/>
  <c r="H1690" i="4" s="1"/>
  <c r="I1693" i="4" s="1"/>
  <c r="F1684" i="4"/>
  <c r="H1684" i="4" s="1"/>
  <c r="I1687" i="4" s="1"/>
  <c r="I1272" i="4"/>
  <c r="F1500" i="4"/>
  <c r="H1500" i="4" s="1"/>
  <c r="I1503" i="4" s="1"/>
  <c r="F1492" i="4"/>
  <c r="H1492" i="4" s="1"/>
  <c r="I1497" i="4" s="1"/>
  <c r="F1202" i="4"/>
  <c r="H1202" i="4" s="1"/>
  <c r="I1205" i="4" s="1"/>
  <c r="F1208" i="4"/>
  <c r="H1208" i="4" s="1"/>
  <c r="I1211" i="4" s="1"/>
  <c r="F1614" i="4"/>
  <c r="H1614" i="4" s="1"/>
  <c r="I1617" i="4" s="1"/>
  <c r="F1608" i="4"/>
  <c r="H1608" i="4" s="1"/>
  <c r="I1611" i="4" s="1"/>
  <c r="N5" i="8"/>
  <c r="M6" i="8"/>
  <c r="I1413" i="4"/>
  <c r="F1804" i="4"/>
  <c r="H1804" i="4" s="1"/>
  <c r="I1807" i="4" s="1"/>
  <c r="F1798" i="4"/>
  <c r="H1798" i="4" s="1"/>
  <c r="I1801" i="4" s="1"/>
  <c r="I163" i="6"/>
  <c r="F1652" i="4"/>
  <c r="H1652" i="4" s="1"/>
  <c r="I1655" i="4" s="1"/>
  <c r="F1646" i="4"/>
  <c r="H1646" i="4" s="1"/>
  <c r="I1649" i="4" s="1"/>
  <c r="H3078" i="3"/>
  <c r="B3102" i="3"/>
  <c r="C3078" i="3"/>
  <c r="H1662" i="3"/>
  <c r="C1662" i="3"/>
  <c r="B1686" i="3"/>
  <c r="I876" i="4"/>
  <c r="F1842" i="4"/>
  <c r="H1842" i="4" s="1"/>
  <c r="I1845" i="4" s="1"/>
  <c r="F1836" i="4"/>
  <c r="H1836" i="4" s="1"/>
  <c r="I1839" i="4" s="1"/>
  <c r="C819" i="4"/>
  <c r="B823" i="4"/>
  <c r="H26" i="4"/>
  <c r="I29" i="4" s="1"/>
  <c r="F32" i="4"/>
  <c r="H32" i="4" s="1"/>
  <c r="I35" i="4" s="1"/>
  <c r="I1052" i="4"/>
  <c r="I233" i="6"/>
  <c r="I2411" i="4" l="1"/>
  <c r="F695" i="4"/>
  <c r="H695" i="4" s="1"/>
  <c r="I701" i="4" s="1"/>
  <c r="F704" i="4"/>
  <c r="H704" i="4" s="1"/>
  <c r="I707" i="4" s="1"/>
  <c r="I670" i="4"/>
  <c r="F466" i="4"/>
  <c r="H466" i="4" s="1"/>
  <c r="I469" i="4" s="1"/>
  <c r="I438" i="4" s="1"/>
  <c r="F457" i="4"/>
  <c r="H457" i="4" s="1"/>
  <c r="I463" i="4" s="1"/>
  <c r="F916" i="4"/>
  <c r="H916" i="4" s="1"/>
  <c r="I922" i="4" s="1"/>
  <c r="F925" i="4"/>
  <c r="H925" i="4" s="1"/>
  <c r="I928" i="4" s="1"/>
  <c r="F355" i="4"/>
  <c r="H355" i="4" s="1"/>
  <c r="I358" i="4" s="1"/>
  <c r="F346" i="4"/>
  <c r="H346" i="4" s="1"/>
  <c r="I352" i="4" s="1"/>
  <c r="F503" i="4"/>
  <c r="H503" i="4" s="1"/>
  <c r="I506" i="4" s="1"/>
  <c r="F494" i="4"/>
  <c r="H494" i="4" s="1"/>
  <c r="I500" i="4" s="1"/>
  <c r="I475" i="4"/>
  <c r="F953" i="4"/>
  <c r="H953" i="4" s="1"/>
  <c r="I956" i="4" s="1"/>
  <c r="F959" i="4"/>
  <c r="H959" i="4" s="1"/>
  <c r="I962" i="4" s="1"/>
  <c r="F392" i="4"/>
  <c r="H392" i="4" s="1"/>
  <c r="I395" i="4" s="1"/>
  <c r="I364" i="4" s="1"/>
  <c r="F383" i="4"/>
  <c r="H383" i="4" s="1"/>
  <c r="I389" i="4" s="1"/>
  <c r="F1539" i="4"/>
  <c r="H1539" i="4" s="1"/>
  <c r="I1541" i="4" s="1"/>
  <c r="F1532" i="4"/>
  <c r="H1532" i="4" s="1"/>
  <c r="I1536" i="4" s="1"/>
  <c r="F1317" i="4"/>
  <c r="H1317" i="4" s="1"/>
  <c r="I1320" i="4" s="1"/>
  <c r="F1311" i="4"/>
  <c r="H1311" i="4" s="1"/>
  <c r="I1314" i="4" s="1"/>
  <c r="H2478" i="4"/>
  <c r="H2480" i="4"/>
  <c r="I2480" i="4"/>
  <c r="I2478" i="4"/>
  <c r="F420" i="4"/>
  <c r="H420" i="4" s="1"/>
  <c r="I426" i="4" s="1"/>
  <c r="F429" i="4"/>
  <c r="H429" i="4" s="1"/>
  <c r="I432" i="4" s="1"/>
  <c r="I401" i="4" s="1"/>
  <c r="F1728" i="4"/>
  <c r="H1728" i="4" s="1"/>
  <c r="I1731" i="4" s="1"/>
  <c r="F1722" i="4"/>
  <c r="H1722" i="4" s="1"/>
  <c r="I1725" i="4" s="1"/>
  <c r="F850" i="4"/>
  <c r="H850" i="4" s="1"/>
  <c r="I853" i="4" s="1"/>
  <c r="F843" i="4"/>
  <c r="H843" i="4" s="1"/>
  <c r="I847" i="4" s="1"/>
  <c r="F531" i="4"/>
  <c r="H531" i="4" s="1"/>
  <c r="I537" i="4" s="1"/>
  <c r="F540" i="4"/>
  <c r="H540" i="4" s="1"/>
  <c r="I543" i="4" s="1"/>
  <c r="I512" i="4" s="1"/>
  <c r="H2408" i="4"/>
  <c r="H2410" i="4"/>
  <c r="I2408" i="4"/>
  <c r="I2410" i="4"/>
  <c r="F176" i="4"/>
  <c r="H176" i="4" s="1"/>
  <c r="I179" i="4" s="1"/>
  <c r="F167" i="4"/>
  <c r="H167" i="4" s="1"/>
  <c r="I173" i="4" s="1"/>
  <c r="I148" i="4" s="1"/>
  <c r="F568" i="4"/>
  <c r="H568" i="4" s="1"/>
  <c r="I574" i="4" s="1"/>
  <c r="F577" i="4"/>
  <c r="H577" i="4" s="1"/>
  <c r="I580" i="4" s="1"/>
  <c r="I2585" i="4"/>
  <c r="H2585" i="4"/>
  <c r="H2583" i="4"/>
  <c r="I2583" i="4"/>
  <c r="F2361" i="4"/>
  <c r="H2361" i="4" s="1"/>
  <c r="I2364" i="4" s="1"/>
  <c r="I2341" i="4" s="1"/>
  <c r="F2367" i="4"/>
  <c r="H2367" i="4" s="1"/>
  <c r="I2370" i="4" s="1"/>
  <c r="F248" i="4"/>
  <c r="H248" i="4" s="1"/>
  <c r="I251" i="4" s="1"/>
  <c r="F241" i="4"/>
  <c r="H241" i="4" s="1"/>
  <c r="I245" i="4" s="1"/>
  <c r="F618" i="4"/>
  <c r="H618" i="4" s="1"/>
  <c r="I621" i="4" s="1"/>
  <c r="F609" i="4"/>
  <c r="H609" i="4" s="1"/>
  <c r="I615" i="4" s="1"/>
  <c r="I586" i="4"/>
  <c r="F204" i="4"/>
  <c r="H204" i="4" s="1"/>
  <c r="I210" i="4" s="1"/>
  <c r="F213" i="4"/>
  <c r="H213" i="4" s="1"/>
  <c r="I216" i="4" s="1"/>
  <c r="I185" i="4" s="1"/>
  <c r="I2446" i="4"/>
  <c r="F661" i="4"/>
  <c r="H661" i="4" s="1"/>
  <c r="I664" i="4" s="1"/>
  <c r="F652" i="4"/>
  <c r="H652" i="4" s="1"/>
  <c r="I658" i="4" s="1"/>
  <c r="I627" i="4" s="1"/>
  <c r="F318" i="4"/>
  <c r="H318" i="4" s="1"/>
  <c r="I321" i="4" s="1"/>
  <c r="F311" i="4"/>
  <c r="H311" i="4" s="1"/>
  <c r="I315" i="4" s="1"/>
  <c r="H2373" i="4"/>
  <c r="I2373" i="4"/>
  <c r="H2375" i="4"/>
  <c r="I2375" i="4"/>
  <c r="I2548" i="4"/>
  <c r="H2550" i="4"/>
  <c r="H2548" i="4"/>
  <c r="I2550" i="4"/>
  <c r="F276" i="4"/>
  <c r="H276" i="4" s="1"/>
  <c r="I280" i="4" s="1"/>
  <c r="F283" i="4"/>
  <c r="H283" i="4" s="1"/>
  <c r="I286" i="4" s="1"/>
  <c r="F738" i="4"/>
  <c r="H738" i="4" s="1"/>
  <c r="I741" i="4" s="1"/>
  <c r="I713" i="4" s="1"/>
  <c r="F732" i="4"/>
  <c r="H732" i="4" s="1"/>
  <c r="I735" i="4" s="1"/>
  <c r="H40" i="4"/>
  <c r="I42" i="4"/>
  <c r="H42" i="4"/>
  <c r="I40" i="4"/>
  <c r="F2332" i="4"/>
  <c r="H2332" i="4" s="1"/>
  <c r="I2335" i="4" s="1"/>
  <c r="F2326" i="4"/>
  <c r="H2326" i="4" s="1"/>
  <c r="I2329" i="4" s="1"/>
  <c r="I2513" i="4"/>
  <c r="I2515" i="4"/>
  <c r="H2513" i="4"/>
  <c r="H2515" i="4"/>
  <c r="F993" i="4"/>
  <c r="H993" i="4" s="1"/>
  <c r="I996" i="4" s="1"/>
  <c r="F987" i="4"/>
  <c r="H987" i="4" s="1"/>
  <c r="I990" i="4" s="1"/>
  <c r="F102" i="4"/>
  <c r="H102" i="4" s="1"/>
  <c r="I105" i="4" s="1"/>
  <c r="F96" i="4"/>
  <c r="H96" i="4" s="1"/>
  <c r="I99" i="4" s="1"/>
  <c r="F130" i="4"/>
  <c r="H130" i="4" s="1"/>
  <c r="I136" i="4" s="1"/>
  <c r="F139" i="4"/>
  <c r="H139" i="4" s="1"/>
  <c r="I142" i="4" s="1"/>
  <c r="F1021" i="4"/>
  <c r="H1021" i="4" s="1"/>
  <c r="I1024" i="4" s="1"/>
  <c r="F1027" i="4"/>
  <c r="H1027" i="4" s="1"/>
  <c r="I1030" i="4" s="1"/>
  <c r="I1001" i="4" s="1"/>
  <c r="F1240" i="4"/>
  <c r="H1240" i="4" s="1"/>
  <c r="I1243" i="4" s="1"/>
  <c r="I1217" i="4" s="1"/>
  <c r="I1740" i="4"/>
  <c r="I1664" i="4"/>
  <c r="B1813" i="4"/>
  <c r="B582" i="3"/>
  <c r="B606" i="3" s="1"/>
  <c r="B630" i="3" s="1"/>
  <c r="B2118" i="4"/>
  <c r="B2079" i="4"/>
  <c r="I1434" i="4"/>
  <c r="H1433" i="4" s="1"/>
  <c r="I1588" i="4"/>
  <c r="I1550" i="4"/>
  <c r="I1626" i="4"/>
  <c r="I1816" i="4"/>
  <c r="I1325" i="4"/>
  <c r="I1182" i="4"/>
  <c r="E22" i="2" s="1"/>
  <c r="F22" i="2" s="1"/>
  <c r="I1512" i="4"/>
  <c r="I1778" i="4"/>
  <c r="I1111" i="4"/>
  <c r="I7" i="4"/>
  <c r="I748" i="4"/>
  <c r="C1178" i="4"/>
  <c r="B1182" i="4"/>
  <c r="C222" i="3"/>
  <c r="H198" i="3"/>
  <c r="H270" i="3"/>
  <c r="C2454" i="3"/>
  <c r="H2454" i="3"/>
  <c r="C198" i="3"/>
  <c r="F1880" i="4"/>
  <c r="H1880" i="4" s="1"/>
  <c r="I1883" i="4" s="1"/>
  <c r="F1874" i="4"/>
  <c r="H1874" i="4" s="1"/>
  <c r="I1877" i="4" s="1"/>
  <c r="F61" i="6"/>
  <c r="H61" i="6" s="1"/>
  <c r="I64" i="6" s="1"/>
  <c r="F67" i="6"/>
  <c r="H67" i="6" s="1"/>
  <c r="I70" i="6" s="1"/>
  <c r="F131" i="6"/>
  <c r="H131" i="6" s="1"/>
  <c r="I134" i="6" s="1"/>
  <c r="F137" i="6"/>
  <c r="H137" i="6" s="1"/>
  <c r="I140" i="6" s="1"/>
  <c r="F2102" i="4"/>
  <c r="H2102" i="4" s="1"/>
  <c r="I2106" i="4" s="1"/>
  <c r="F2109" i="4"/>
  <c r="H2109" i="4" s="1"/>
  <c r="I2112" i="4" s="1"/>
  <c r="F1101" i="4"/>
  <c r="H1101" i="4" s="1"/>
  <c r="I1104" i="4" s="1"/>
  <c r="F1094" i="4"/>
  <c r="H1094" i="4" s="1"/>
  <c r="I1098" i="4" s="1"/>
  <c r="F201" i="6"/>
  <c r="H201" i="6" s="1"/>
  <c r="I204" i="6" s="1"/>
  <c r="F207" i="6"/>
  <c r="H207" i="6" s="1"/>
  <c r="I210" i="6" s="1"/>
  <c r="F1994" i="4"/>
  <c r="H1994" i="4" s="1"/>
  <c r="I1997" i="4" s="1"/>
  <c r="F1988" i="4"/>
  <c r="H1988" i="4" s="1"/>
  <c r="I1991" i="4" s="1"/>
  <c r="F32" i="6"/>
  <c r="H32" i="6" s="1"/>
  <c r="I35" i="6" s="1"/>
  <c r="F26" i="6"/>
  <c r="H26" i="6" s="1"/>
  <c r="I29" i="6" s="1"/>
  <c r="F2263" i="4"/>
  <c r="H2263" i="4" s="1"/>
  <c r="I2266" i="4" s="1"/>
  <c r="F2257" i="4"/>
  <c r="H2257" i="4" s="1"/>
  <c r="I2260" i="4" s="1"/>
  <c r="F96" i="6"/>
  <c r="H96" i="6" s="1"/>
  <c r="I99" i="6" s="1"/>
  <c r="F102" i="6"/>
  <c r="H102" i="6" s="1"/>
  <c r="I105" i="6" s="1"/>
  <c r="F2070" i="4"/>
  <c r="H2070" i="4" s="1"/>
  <c r="I2073" i="4" s="1"/>
  <c r="F2064" i="4"/>
  <c r="H2064" i="4" s="1"/>
  <c r="I2067" i="4" s="1"/>
  <c r="F1055" i="4"/>
  <c r="H1055" i="4" s="1"/>
  <c r="I1060" i="4" s="1"/>
  <c r="F1063" i="4"/>
  <c r="H1063" i="4" s="1"/>
  <c r="I1066" i="4" s="1"/>
  <c r="F887" i="4"/>
  <c r="H887" i="4" s="1"/>
  <c r="I890" i="4" s="1"/>
  <c r="F879" i="4"/>
  <c r="H879" i="4" s="1"/>
  <c r="I884" i="4" s="1"/>
  <c r="H1686" i="3"/>
  <c r="C1686" i="3"/>
  <c r="B1710" i="3"/>
  <c r="F236" i="6"/>
  <c r="H236" i="6" s="1"/>
  <c r="I239" i="6" s="1"/>
  <c r="F242" i="6"/>
  <c r="H242" i="6" s="1"/>
  <c r="I245" i="6" s="1"/>
  <c r="F1275" i="4"/>
  <c r="H1275" i="4" s="1"/>
  <c r="I1279" i="4" s="1"/>
  <c r="F1282" i="4"/>
  <c r="H1282" i="4" s="1"/>
  <c r="I1285" i="4" s="1"/>
  <c r="H1422" i="3"/>
  <c r="C1422" i="3"/>
  <c r="B1446" i="3"/>
  <c r="F2032" i="4"/>
  <c r="H2032" i="4" s="1"/>
  <c r="I2035" i="4" s="1"/>
  <c r="F2026" i="4"/>
  <c r="H2026" i="4" s="1"/>
  <c r="I2029" i="4" s="1"/>
  <c r="C270" i="3"/>
  <c r="B1147" i="4"/>
  <c r="H222" i="3"/>
  <c r="C1143" i="4"/>
  <c r="C1068" i="4"/>
  <c r="B1072" i="4"/>
  <c r="H150" i="3"/>
  <c r="H246" i="3"/>
  <c r="C246" i="3"/>
  <c r="C150" i="3"/>
  <c r="O5" i="8"/>
  <c r="N6" i="8"/>
  <c r="F1387" i="4"/>
  <c r="H1387" i="4" s="1"/>
  <c r="I1390" i="4" s="1"/>
  <c r="F1379" i="4"/>
  <c r="H1379" i="4" s="1"/>
  <c r="I1384" i="4" s="1"/>
  <c r="B774" i="3"/>
  <c r="F814" i="4"/>
  <c r="H814" i="4" s="1"/>
  <c r="I817" i="4" s="1"/>
  <c r="F807" i="4"/>
  <c r="H807" i="4" s="1"/>
  <c r="I811" i="4" s="1"/>
  <c r="B3414" i="3"/>
  <c r="H3102" i="3"/>
  <c r="C3102" i="3"/>
  <c r="C855" i="4"/>
  <c r="B859" i="4"/>
  <c r="B366" i="3"/>
  <c r="F1173" i="4"/>
  <c r="H1173" i="4" s="1"/>
  <c r="I1176" i="4" s="1"/>
  <c r="F1167" i="4"/>
  <c r="H1167" i="4" s="1"/>
  <c r="I1170" i="4" s="1"/>
  <c r="H1182" i="3"/>
  <c r="C1182" i="3"/>
  <c r="F2186" i="4"/>
  <c r="H2186" i="4" s="1"/>
  <c r="I2189" i="4" s="1"/>
  <c r="F2179" i="4"/>
  <c r="H2179" i="4" s="1"/>
  <c r="I2183" i="4" s="1"/>
  <c r="F2224" i="4"/>
  <c r="H2224" i="4" s="1"/>
  <c r="I2227" i="4" s="1"/>
  <c r="F2218" i="4"/>
  <c r="H2218" i="4" s="1"/>
  <c r="I2221" i="4" s="1"/>
  <c r="H3198" i="3"/>
  <c r="C3198" i="3"/>
  <c r="B3222" i="3"/>
  <c r="F1422" i="4"/>
  <c r="H1422" i="4" s="1"/>
  <c r="I1425" i="4" s="1"/>
  <c r="F1416" i="4"/>
  <c r="H1416" i="4" s="1"/>
  <c r="I1419" i="4" s="1"/>
  <c r="H102" i="3"/>
  <c r="C102" i="3"/>
  <c r="F1918" i="4"/>
  <c r="H1918" i="4" s="1"/>
  <c r="I1921" i="4" s="1"/>
  <c r="F1912" i="4"/>
  <c r="H1912" i="4" s="1"/>
  <c r="I1915" i="4" s="1"/>
  <c r="F2147" i="4"/>
  <c r="H2147" i="4" s="1"/>
  <c r="I2150" i="4" s="1"/>
  <c r="F2141" i="4"/>
  <c r="H2141" i="4" s="1"/>
  <c r="I2144" i="4" s="1"/>
  <c r="F1956" i="4"/>
  <c r="H1956" i="4" s="1"/>
  <c r="I1959" i="4" s="1"/>
  <c r="F1950" i="4"/>
  <c r="H1950" i="4" s="1"/>
  <c r="I1953" i="4" s="1"/>
  <c r="C1302" i="3"/>
  <c r="B1326" i="3"/>
  <c r="H1302" i="3"/>
  <c r="B1111" i="4"/>
  <c r="I1472" i="4"/>
  <c r="F166" i="6"/>
  <c r="H166" i="6" s="1"/>
  <c r="I169" i="6" s="1"/>
  <c r="F172" i="6"/>
  <c r="H172" i="6" s="1"/>
  <c r="I175" i="6" s="1"/>
  <c r="H2046" i="3"/>
  <c r="C2046" i="3"/>
  <c r="B2070" i="3"/>
  <c r="B2574" i="3"/>
  <c r="H2910" i="3"/>
  <c r="C2910" i="3"/>
  <c r="B2934" i="3"/>
  <c r="C1107" i="4"/>
  <c r="I77" i="4" l="1"/>
  <c r="I896" i="4"/>
  <c r="I1702" i="4"/>
  <c r="I1291" i="4"/>
  <c r="I1288" i="4" s="1"/>
  <c r="I41" i="6"/>
  <c r="I549" i="4"/>
  <c r="I967" i="4"/>
  <c r="H964" i="4" s="1"/>
  <c r="I76" i="6"/>
  <c r="I73" i="6" s="1"/>
  <c r="I111" i="4"/>
  <c r="I823" i="4"/>
  <c r="E20" i="2" s="1"/>
  <c r="I363" i="4"/>
  <c r="E13" i="2"/>
  <c r="F13" i="2" s="1"/>
  <c r="H363" i="4"/>
  <c r="H361" i="4"/>
  <c r="I361" i="4"/>
  <c r="H108" i="4"/>
  <c r="H110" i="4"/>
  <c r="I110" i="4"/>
  <c r="I108" i="4"/>
  <c r="H624" i="4"/>
  <c r="I626" i="4"/>
  <c r="H626" i="4"/>
  <c r="I624" i="4"/>
  <c r="I966" i="4"/>
  <c r="I546" i="4"/>
  <c r="I548" i="4"/>
  <c r="H546" i="4"/>
  <c r="H548" i="4"/>
  <c r="H511" i="4"/>
  <c r="I509" i="4"/>
  <c r="H509" i="4"/>
  <c r="I511" i="4"/>
  <c r="E9" i="2"/>
  <c r="F9" i="2" s="1"/>
  <c r="D3" i="1" s="1"/>
  <c r="I76" i="4"/>
  <c r="I74" i="4"/>
  <c r="H74" i="4"/>
  <c r="H76" i="4"/>
  <c r="H2445" i="4"/>
  <c r="H2443" i="4"/>
  <c r="I2445" i="4"/>
  <c r="I2443" i="4"/>
  <c r="I182" i="4"/>
  <c r="H182" i="4"/>
  <c r="H184" i="4"/>
  <c r="I184" i="4"/>
  <c r="I583" i="4"/>
  <c r="I585" i="4"/>
  <c r="H583" i="4"/>
  <c r="H585" i="4"/>
  <c r="I893" i="4"/>
  <c r="H895" i="4"/>
  <c r="I895" i="4"/>
  <c r="H893" i="4"/>
  <c r="I1000" i="4"/>
  <c r="H998" i="4"/>
  <c r="I998" i="4"/>
  <c r="H1000" i="4"/>
  <c r="I712" i="4"/>
  <c r="E18" i="2"/>
  <c r="I710" i="4"/>
  <c r="H712" i="4"/>
  <c r="H710" i="4"/>
  <c r="E14" i="2"/>
  <c r="F14" i="2" s="1"/>
  <c r="I398" i="4"/>
  <c r="H400" i="4"/>
  <c r="H398" i="4"/>
  <c r="I400" i="4"/>
  <c r="I1290" i="4"/>
  <c r="H1288" i="4"/>
  <c r="H1290" i="4"/>
  <c r="H435" i="4"/>
  <c r="H437" i="4"/>
  <c r="I437" i="4"/>
  <c r="I435" i="4"/>
  <c r="I2340" i="4"/>
  <c r="I2338" i="4"/>
  <c r="H2340" i="4"/>
  <c r="H2338" i="4"/>
  <c r="H145" i="4"/>
  <c r="I147" i="4"/>
  <c r="H147" i="4"/>
  <c r="I145" i="4"/>
  <c r="H667" i="4"/>
  <c r="H669" i="4"/>
  <c r="I667" i="4"/>
  <c r="I669" i="4"/>
  <c r="I181" i="6"/>
  <c r="I180" i="6" s="1"/>
  <c r="I474" i="4"/>
  <c r="I472" i="4"/>
  <c r="H472" i="4"/>
  <c r="E16" i="2"/>
  <c r="H474" i="4"/>
  <c r="I146" i="6"/>
  <c r="H143" i="6" s="1"/>
  <c r="I6" i="6"/>
  <c r="I216" i="6"/>
  <c r="I215" i="6" s="1"/>
  <c r="I111" i="6"/>
  <c r="I110" i="6" s="1"/>
  <c r="I6" i="4"/>
  <c r="E7" i="2"/>
  <c r="F7" i="2" s="1"/>
  <c r="I1433" i="4"/>
  <c r="H1216" i="4"/>
  <c r="I1625" i="4"/>
  <c r="H1322" i="4"/>
  <c r="I1815" i="4"/>
  <c r="I1110" i="4"/>
  <c r="F20" i="2"/>
  <c r="I1547" i="4"/>
  <c r="I1777" i="4"/>
  <c r="H1587" i="4"/>
  <c r="I1661" i="4"/>
  <c r="H1509" i="4"/>
  <c r="I1431" i="4"/>
  <c r="H822" i="4"/>
  <c r="H1181" i="4"/>
  <c r="H1739" i="4"/>
  <c r="I1701" i="4"/>
  <c r="I745" i="4"/>
  <c r="I1214" i="4"/>
  <c r="I1216" i="4"/>
  <c r="I1699" i="4"/>
  <c r="H820" i="4"/>
  <c r="I822" i="4"/>
  <c r="H1431" i="4"/>
  <c r="H1623" i="4"/>
  <c r="I1511" i="4"/>
  <c r="I1739" i="4"/>
  <c r="H1699" i="4"/>
  <c r="H1737" i="4"/>
  <c r="I1549" i="4"/>
  <c r="H1701" i="4"/>
  <c r="I1663" i="4"/>
  <c r="I1509" i="4"/>
  <c r="H1511" i="4"/>
  <c r="I1737" i="4"/>
  <c r="H1214" i="4"/>
  <c r="I1775" i="4"/>
  <c r="H1549" i="4"/>
  <c r="I1181" i="4"/>
  <c r="I1322" i="4"/>
  <c r="H1663" i="4"/>
  <c r="I1585" i="4"/>
  <c r="I820" i="4"/>
  <c r="H1661" i="4"/>
  <c r="I1324" i="4"/>
  <c r="H1324" i="4"/>
  <c r="H1813" i="4"/>
  <c r="I1587" i="4"/>
  <c r="I1813" i="4"/>
  <c r="H1585" i="4"/>
  <c r="H1815" i="4"/>
  <c r="I4" i="4"/>
  <c r="H1108" i="4"/>
  <c r="I1108" i="4"/>
  <c r="H1110" i="4"/>
  <c r="H294" i="3"/>
  <c r="B1851" i="4"/>
  <c r="I859" i="4"/>
  <c r="H1547" i="4"/>
  <c r="H1625" i="4"/>
  <c r="H747" i="4"/>
  <c r="I1147" i="4"/>
  <c r="I1255" i="4"/>
  <c r="H1775" i="4"/>
  <c r="I747" i="4"/>
  <c r="I1623" i="4"/>
  <c r="H1777" i="4"/>
  <c r="H1179" i="4"/>
  <c r="I1359" i="4"/>
  <c r="I1035" i="4"/>
  <c r="H4" i="4"/>
  <c r="I1396" i="4"/>
  <c r="H6" i="4"/>
  <c r="I1179" i="4"/>
  <c r="H745" i="4"/>
  <c r="H318" i="3"/>
  <c r="I108" i="6"/>
  <c r="H108" i="6"/>
  <c r="I38" i="6"/>
  <c r="I40" i="6"/>
  <c r="H40" i="6"/>
  <c r="H38" i="6"/>
  <c r="I145" i="6"/>
  <c r="H145" i="6"/>
  <c r="I143" i="6"/>
  <c r="C1326" i="3"/>
  <c r="H1326" i="3"/>
  <c r="H2070" i="3"/>
  <c r="C2070" i="3"/>
  <c r="B2094" i="3"/>
  <c r="H1710" i="3"/>
  <c r="C1710" i="3"/>
  <c r="B1734" i="3"/>
  <c r="B1470" i="3"/>
  <c r="H1446" i="3"/>
  <c r="C1446" i="3"/>
  <c r="I75" i="6"/>
  <c r="H75" i="6"/>
  <c r="H2934" i="3"/>
  <c r="C2934" i="3"/>
  <c r="B2958" i="3"/>
  <c r="B2598" i="3"/>
  <c r="B3438" i="3"/>
  <c r="P5" i="8"/>
  <c r="O6" i="8"/>
  <c r="C1031" i="4"/>
  <c r="B1035" i="4"/>
  <c r="H3222" i="3"/>
  <c r="C3222" i="3"/>
  <c r="B3246" i="3"/>
  <c r="B390" i="3"/>
  <c r="I1471" i="4"/>
  <c r="H1471" i="4"/>
  <c r="I1469" i="4"/>
  <c r="H1469" i="4"/>
  <c r="C1251" i="4"/>
  <c r="B1255" i="4"/>
  <c r="H966" i="4" l="1"/>
  <c r="I964" i="4"/>
  <c r="H73" i="6"/>
  <c r="I3" i="6"/>
  <c r="I5" i="6"/>
  <c r="H213" i="6"/>
  <c r="H5" i="6"/>
  <c r="H3" i="6"/>
  <c r="I213" i="6"/>
  <c r="H178" i="6"/>
  <c r="I178" i="6"/>
  <c r="H180" i="6"/>
  <c r="H110" i="6"/>
  <c r="H215" i="6"/>
  <c r="F1895" i="4"/>
  <c r="H1895" i="4" s="1"/>
  <c r="I1903" i="4" s="1"/>
  <c r="I1892" i="4" s="1"/>
  <c r="I1891" i="4" s="1"/>
  <c r="F1858" i="4"/>
  <c r="H1858" i="4" s="1"/>
  <c r="I1865" i="4" s="1"/>
  <c r="I1854" i="4" s="1"/>
  <c r="I1851" i="4" s="1"/>
  <c r="F2125" i="4"/>
  <c r="H2125" i="4" s="1"/>
  <c r="F225" i="4"/>
  <c r="H225" i="4" s="1"/>
  <c r="I232" i="4" s="1"/>
  <c r="I222" i="4" s="1"/>
  <c r="F260" i="4"/>
  <c r="H260" i="4" s="1"/>
  <c r="I267" i="4" s="1"/>
  <c r="I257" i="4" s="1"/>
  <c r="F330" i="4"/>
  <c r="H330" i="4" s="1"/>
  <c r="I337" i="4" s="1"/>
  <c r="I327" i="4" s="1"/>
  <c r="F295" i="4"/>
  <c r="H295" i="4" s="1"/>
  <c r="F2243" i="4"/>
  <c r="H2243" i="4" s="1"/>
  <c r="F790" i="4"/>
  <c r="H790" i="4" s="1"/>
  <c r="I798" i="4" s="1"/>
  <c r="I787" i="4" s="1"/>
  <c r="F2309" i="4"/>
  <c r="H2309" i="4" s="1"/>
  <c r="I2317" i="4" s="1"/>
  <c r="I2306" i="4" s="1"/>
  <c r="F2274" i="4"/>
  <c r="H2274" i="4" s="1"/>
  <c r="I2282" i="4" s="1"/>
  <c r="I2271" i="4" s="1"/>
  <c r="F296" i="4"/>
  <c r="H296" i="4" s="1"/>
  <c r="F937" i="4"/>
  <c r="H937" i="4" s="1"/>
  <c r="I944" i="4" s="1"/>
  <c r="I933" i="4" s="1"/>
  <c r="B1889" i="4"/>
  <c r="C294" i="3"/>
  <c r="C318" i="3"/>
  <c r="I1034" i="4"/>
  <c r="F18" i="2"/>
  <c r="I1254" i="4"/>
  <c r="D4" i="1"/>
  <c r="F16" i="2"/>
  <c r="I1146" i="4"/>
  <c r="I1356" i="4"/>
  <c r="I1395" i="4"/>
  <c r="H858" i="4"/>
  <c r="H1144" i="4"/>
  <c r="H856" i="4"/>
  <c r="I858" i="4"/>
  <c r="I1144" i="4"/>
  <c r="I1252" i="4"/>
  <c r="H1356" i="4"/>
  <c r="I856" i="4"/>
  <c r="I1032" i="4"/>
  <c r="H1358" i="4"/>
  <c r="H1146" i="4"/>
  <c r="I1358" i="4"/>
  <c r="H1034" i="4"/>
  <c r="H1252" i="4"/>
  <c r="H1254" i="4"/>
  <c r="H1032" i="4"/>
  <c r="I1393" i="4"/>
  <c r="H1395" i="4"/>
  <c r="H1393" i="4"/>
  <c r="H342" i="3"/>
  <c r="C342" i="3"/>
  <c r="C6" i="1"/>
  <c r="B12" i="8" s="1"/>
  <c r="H2958" i="3"/>
  <c r="C2958" i="3"/>
  <c r="B2982" i="3"/>
  <c r="F2202" i="4"/>
  <c r="H2202" i="4" s="1"/>
  <c r="B3462" i="3"/>
  <c r="F2239" i="4"/>
  <c r="H2239" i="4" s="1"/>
  <c r="F2201" i="4"/>
  <c r="H2201" i="4" s="1"/>
  <c r="F2162" i="4"/>
  <c r="H2162" i="4" s="1"/>
  <c r="I2170" i="4" s="1"/>
  <c r="I2159" i="4" s="1"/>
  <c r="F2124" i="4"/>
  <c r="H2124" i="4" s="1"/>
  <c r="F2085" i="4"/>
  <c r="H2085" i="4" s="1"/>
  <c r="I2093" i="4" s="1"/>
  <c r="I2082" i="4" s="1"/>
  <c r="F2047" i="4"/>
  <c r="H2047" i="4" s="1"/>
  <c r="I2055" i="4" s="1"/>
  <c r="I2044" i="4" s="1"/>
  <c r="F2009" i="4"/>
  <c r="H2009" i="4" s="1"/>
  <c r="I2017" i="4" s="1"/>
  <c r="I2006" i="4" s="1"/>
  <c r="F1971" i="4"/>
  <c r="H1971" i="4" s="1"/>
  <c r="I1979" i="4" s="1"/>
  <c r="I1968" i="4" s="1"/>
  <c r="F1933" i="4"/>
  <c r="H1933" i="4" s="1"/>
  <c r="I1941" i="4" s="1"/>
  <c r="I1930" i="4" s="1"/>
  <c r="H1075" i="4"/>
  <c r="P4" i="8"/>
  <c r="Q5" i="8"/>
  <c r="P6" i="8"/>
  <c r="B414" i="3"/>
  <c r="H2094" i="3"/>
  <c r="C2094" i="3"/>
  <c r="B2118" i="3"/>
  <c r="B1494" i="3"/>
  <c r="H1470" i="3"/>
  <c r="C1470" i="3"/>
  <c r="B2622" i="3"/>
  <c r="H1734" i="3"/>
  <c r="B1758" i="3"/>
  <c r="C1734" i="3"/>
  <c r="C8" i="1"/>
  <c r="B14" i="8" s="1"/>
  <c r="H3246" i="3"/>
  <c r="C3246" i="3"/>
  <c r="B3270" i="3"/>
  <c r="C1321" i="4"/>
  <c r="B1325" i="4"/>
  <c r="H1853" i="4" l="1"/>
  <c r="I1853" i="4"/>
  <c r="H1851" i="4"/>
  <c r="I2132" i="4"/>
  <c r="I2121" i="4" s="1"/>
  <c r="I2118" i="4" s="1"/>
  <c r="H1889" i="4"/>
  <c r="I1889" i="4"/>
  <c r="H1891" i="4"/>
  <c r="H784" i="4"/>
  <c r="H786" i="4"/>
  <c r="I302" i="4"/>
  <c r="I292" i="4" s="1"/>
  <c r="H289" i="4" s="1"/>
  <c r="I784" i="4"/>
  <c r="I786" i="4"/>
  <c r="H291" i="4"/>
  <c r="I289" i="4"/>
  <c r="I324" i="4"/>
  <c r="H326" i="4"/>
  <c r="H324" i="4"/>
  <c r="I326" i="4"/>
  <c r="I932" i="4"/>
  <c r="H930" i="4"/>
  <c r="H932" i="4"/>
  <c r="I930" i="4"/>
  <c r="I254" i="4"/>
  <c r="H254" i="4"/>
  <c r="H256" i="4"/>
  <c r="I256" i="4"/>
  <c r="H219" i="4"/>
  <c r="I219" i="4"/>
  <c r="I221" i="4"/>
  <c r="H221" i="4"/>
  <c r="H2270" i="4"/>
  <c r="I2268" i="4"/>
  <c r="H2268" i="4"/>
  <c r="I2270" i="4"/>
  <c r="H2305" i="4"/>
  <c r="I2303" i="4"/>
  <c r="H2303" i="4"/>
  <c r="I2305" i="4"/>
  <c r="I2248" i="4"/>
  <c r="I2236" i="4" s="1"/>
  <c r="I2233" i="4" s="1"/>
  <c r="I1085" i="4"/>
  <c r="I1072" i="4" s="1"/>
  <c r="B1431" i="4"/>
  <c r="C366" i="3"/>
  <c r="H366" i="3"/>
  <c r="D8" i="1"/>
  <c r="C7" i="1"/>
  <c r="B13" i="8" s="1"/>
  <c r="D7" i="1"/>
  <c r="H390" i="3"/>
  <c r="H126" i="3"/>
  <c r="C126" i="3"/>
  <c r="B1359" i="4"/>
  <c r="C1355" i="4"/>
  <c r="B2646" i="3"/>
  <c r="B1518" i="3"/>
  <c r="C1494" i="3"/>
  <c r="H1494" i="3"/>
  <c r="I1929" i="4"/>
  <c r="H1929" i="4"/>
  <c r="I1927" i="4"/>
  <c r="H1927" i="4"/>
  <c r="I2209" i="4"/>
  <c r="I2198" i="4" s="1"/>
  <c r="H1758" i="3"/>
  <c r="C1758" i="3"/>
  <c r="B1782" i="3"/>
  <c r="H3270" i="3"/>
  <c r="B3294" i="3"/>
  <c r="C3270" i="3"/>
  <c r="I1967" i="4"/>
  <c r="H1967" i="4"/>
  <c r="I1965" i="4"/>
  <c r="H1965" i="4"/>
  <c r="R5" i="8"/>
  <c r="Q6" i="8"/>
  <c r="I2005" i="4"/>
  <c r="H2005" i="4"/>
  <c r="I2003" i="4"/>
  <c r="H2003" i="4"/>
  <c r="I2081" i="4"/>
  <c r="H2081" i="4"/>
  <c r="I2079" i="4"/>
  <c r="H2079" i="4"/>
  <c r="B438" i="3"/>
  <c r="H2118" i="3"/>
  <c r="B2142" i="3"/>
  <c r="C2118" i="3"/>
  <c r="H2982" i="3"/>
  <c r="C2982" i="3"/>
  <c r="I2043" i="4"/>
  <c r="H2043" i="4"/>
  <c r="I2041" i="4"/>
  <c r="H2041" i="4"/>
  <c r="C174" i="3"/>
  <c r="I2156" i="4"/>
  <c r="H2156" i="4"/>
  <c r="I2158" i="4"/>
  <c r="H2158" i="4"/>
  <c r="D6" i="1"/>
  <c r="B3486" i="3"/>
  <c r="H2120" i="4" l="1"/>
  <c r="I2120" i="4"/>
  <c r="H2118" i="4"/>
  <c r="F27" i="2"/>
  <c r="F28" i="2" s="1"/>
  <c r="F29" i="2" s="1"/>
  <c r="I291" i="4"/>
  <c r="H2235" i="4"/>
  <c r="I2235" i="4"/>
  <c r="H2233" i="4"/>
  <c r="H1071" i="4"/>
  <c r="I1069" i="4"/>
  <c r="H1069" i="4"/>
  <c r="I1071" i="4"/>
  <c r="C390" i="3"/>
  <c r="B1469" i="4"/>
  <c r="C1468" i="4" s="1"/>
  <c r="C3462" i="3"/>
  <c r="C3390" i="3"/>
  <c r="H3462" i="3"/>
  <c r="H3414" i="3"/>
  <c r="C3366" i="3"/>
  <c r="C3534" i="3"/>
  <c r="H174" i="3"/>
  <c r="H3390" i="3"/>
  <c r="H1518" i="3"/>
  <c r="C1518" i="3"/>
  <c r="B1542" i="3"/>
  <c r="C3318" i="3"/>
  <c r="H3318" i="3"/>
  <c r="C3558" i="3"/>
  <c r="C3414" i="3"/>
  <c r="H3558" i="3"/>
  <c r="H3534" i="3"/>
  <c r="H3366" i="3"/>
  <c r="C3342" i="3"/>
  <c r="H3294" i="3"/>
  <c r="C3294" i="3"/>
  <c r="B2670" i="3"/>
  <c r="I2195" i="4"/>
  <c r="H2195" i="4"/>
  <c r="I2197" i="4"/>
  <c r="H2197" i="4"/>
  <c r="C1392" i="4"/>
  <c r="B1396" i="4"/>
  <c r="H3438" i="3"/>
  <c r="H3342" i="3"/>
  <c r="B870" i="3"/>
  <c r="H3486" i="3"/>
  <c r="C3486" i="3"/>
  <c r="B3510" i="3"/>
  <c r="D5" i="1"/>
  <c r="H2142" i="3"/>
  <c r="C2142" i="3"/>
  <c r="B2166" i="3"/>
  <c r="S5" i="8"/>
  <c r="R6" i="8"/>
  <c r="H1782" i="3"/>
  <c r="C1782" i="3"/>
  <c r="B1806" i="3"/>
  <c r="C3438" i="3"/>
  <c r="B1472" i="4" l="1"/>
  <c r="B1509" i="4"/>
  <c r="H414" i="3"/>
  <c r="C414" i="3"/>
  <c r="B2694" i="3"/>
  <c r="B1434" i="4"/>
  <c r="C1430" i="4"/>
  <c r="H1806" i="3"/>
  <c r="C1806" i="3"/>
  <c r="B1830" i="3"/>
  <c r="B894" i="3"/>
  <c r="H3510" i="3"/>
  <c r="C3510" i="3"/>
  <c r="H1542" i="3"/>
  <c r="C1542" i="3"/>
  <c r="B1566" i="3"/>
  <c r="H2166" i="3"/>
  <c r="C2166" i="3"/>
  <c r="B2190" i="3"/>
  <c r="S6" i="8"/>
  <c r="T5" i="8"/>
  <c r="B1547" i="4" l="1"/>
  <c r="C1508" i="4"/>
  <c r="B1512" i="4"/>
  <c r="H438" i="3"/>
  <c r="C438" i="3"/>
  <c r="B918" i="3"/>
  <c r="H1566" i="3"/>
  <c r="B1590" i="3"/>
  <c r="C1566" i="3"/>
  <c r="U5" i="8"/>
  <c r="T6" i="8"/>
  <c r="H1830" i="3"/>
  <c r="B1854" i="3"/>
  <c r="C1830" i="3"/>
  <c r="B2718" i="3"/>
  <c r="H2190" i="3"/>
  <c r="C2190" i="3"/>
  <c r="B2214" i="3"/>
  <c r="H2670" i="3" l="1"/>
  <c r="H2598" i="3"/>
  <c r="C2574" i="3"/>
  <c r="H2574" i="3"/>
  <c r="C2550" i="3"/>
  <c r="H2694" i="3"/>
  <c r="C1546" i="4"/>
  <c r="B1550" i="4"/>
  <c r="B1585" i="4"/>
  <c r="C2694" i="3"/>
  <c r="H870" i="3"/>
  <c r="H1854" i="3"/>
  <c r="C1854" i="3"/>
  <c r="B1878" i="3"/>
  <c r="H2214" i="3"/>
  <c r="B2238" i="3"/>
  <c r="C2214" i="3"/>
  <c r="B942" i="3"/>
  <c r="V5" i="8"/>
  <c r="U6" i="8"/>
  <c r="B2742" i="3"/>
  <c r="H1590" i="3"/>
  <c r="C1590" i="3"/>
  <c r="C2670" i="3" l="1"/>
  <c r="C2646" i="3"/>
  <c r="H2526" i="3"/>
  <c r="C10" i="1"/>
  <c r="B16" i="8" s="1"/>
  <c r="C2526" i="3"/>
  <c r="H2478" i="3"/>
  <c r="C2502" i="3"/>
  <c r="C2478" i="3"/>
  <c r="H2502" i="3"/>
  <c r="H2550" i="3"/>
  <c r="C2622" i="3"/>
  <c r="H2646" i="3"/>
  <c r="H2622" i="3"/>
  <c r="C2598" i="3"/>
  <c r="C726" i="3"/>
  <c r="C9" i="1"/>
  <c r="B15" i="8" s="1"/>
  <c r="D9" i="1"/>
  <c r="C822" i="3"/>
  <c r="C2078" i="4"/>
  <c r="H2718" i="3"/>
  <c r="H774" i="3"/>
  <c r="C2117" i="4"/>
  <c r="C2718" i="3"/>
  <c r="H822" i="3"/>
  <c r="C1850" i="4"/>
  <c r="C678" i="3"/>
  <c r="C870" i="3"/>
  <c r="C918" i="3"/>
  <c r="C774" i="3"/>
  <c r="C2155" i="4"/>
  <c r="H918" i="3"/>
  <c r="H726" i="3"/>
  <c r="B1623" i="4"/>
  <c r="C1964" i="4"/>
  <c r="C2002" i="4"/>
  <c r="B1702" i="4"/>
  <c r="B2198" i="4"/>
  <c r="C2232" i="4"/>
  <c r="C2194" i="4"/>
  <c r="B1968" i="4"/>
  <c r="B1740" i="4"/>
  <c r="C1926" i="4"/>
  <c r="C1698" i="4"/>
  <c r="C1736" i="4"/>
  <c r="C1774" i="4"/>
  <c r="B2082" i="4"/>
  <c r="B1930" i="4"/>
  <c r="C2040" i="4"/>
  <c r="B2006" i="4"/>
  <c r="B1778" i="4"/>
  <c r="B2236" i="4"/>
  <c r="B1892" i="4"/>
  <c r="C1812" i="4"/>
  <c r="B1816" i="4"/>
  <c r="B2121" i="4"/>
  <c r="B1588" i="4"/>
  <c r="C1584" i="4"/>
  <c r="D13" i="1"/>
  <c r="B2159" i="4"/>
  <c r="B1854" i="4"/>
  <c r="B2044" i="4"/>
  <c r="C1888" i="4"/>
  <c r="B462" i="3"/>
  <c r="C11" i="1"/>
  <c r="B17" i="8" s="1"/>
  <c r="D18" i="1"/>
  <c r="C17" i="1"/>
  <c r="B23" i="8" s="1"/>
  <c r="D19" i="1"/>
  <c r="C558" i="3"/>
  <c r="C12" i="1"/>
  <c r="B18" i="8" s="1"/>
  <c r="C702" i="3"/>
  <c r="C13" i="1"/>
  <c r="B19" i="8" s="1"/>
  <c r="C582" i="3"/>
  <c r="H750" i="3"/>
  <c r="D16" i="1"/>
  <c r="B1664" i="4"/>
  <c r="C21" i="1"/>
  <c r="H846" i="3"/>
  <c r="H678" i="3"/>
  <c r="H654" i="3"/>
  <c r="C14" i="1"/>
  <c r="B20" i="8" s="1"/>
  <c r="C534" i="3"/>
  <c r="H798" i="3"/>
  <c r="C18" i="1"/>
  <c r="B24" i="8" s="1"/>
  <c r="H606" i="3"/>
  <c r="C750" i="3"/>
  <c r="C20" i="1"/>
  <c r="B26" i="8" s="1"/>
  <c r="D15" i="1"/>
  <c r="C606" i="3"/>
  <c r="C894" i="3"/>
  <c r="C654" i="3"/>
  <c r="H702" i="3"/>
  <c r="C846" i="3"/>
  <c r="D21" i="1"/>
  <c r="C798" i="3"/>
  <c r="C630" i="3"/>
  <c r="C486" i="3"/>
  <c r="D14" i="1"/>
  <c r="C15" i="1"/>
  <c r="B21" i="8" s="1"/>
  <c r="C19" i="1"/>
  <c r="B25" i="8" s="1"/>
  <c r="H534" i="3"/>
  <c r="C1213" i="4"/>
  <c r="H582" i="3"/>
  <c r="C1660" i="4"/>
  <c r="D20" i="1"/>
  <c r="B1217" i="4"/>
  <c r="H510" i="3"/>
  <c r="H894" i="3"/>
  <c r="H630" i="3"/>
  <c r="H486" i="3"/>
  <c r="C16" i="1"/>
  <c r="B22" i="8" s="1"/>
  <c r="C510" i="3"/>
  <c r="D17" i="1"/>
  <c r="H558" i="3"/>
  <c r="H2742" i="3"/>
  <c r="C2742" i="3"/>
  <c r="B2766" i="3"/>
  <c r="W5" i="8"/>
  <c r="V6" i="8"/>
  <c r="C942" i="3"/>
  <c r="H942" i="3"/>
  <c r="H2238" i="3"/>
  <c r="C2238" i="3"/>
  <c r="B2262" i="3"/>
  <c r="H1878" i="3"/>
  <c r="C1878" i="3"/>
  <c r="B1902" i="3"/>
  <c r="C1622" i="4" l="1"/>
  <c r="B1626" i="4"/>
  <c r="C462" i="3"/>
  <c r="H462" i="3"/>
  <c r="H2262" i="3"/>
  <c r="C2262" i="3"/>
  <c r="B2286" i="3"/>
  <c r="H1902" i="3"/>
  <c r="C1902" i="3"/>
  <c r="B1926" i="3"/>
  <c r="W4" i="8"/>
  <c r="X5" i="8"/>
  <c r="W6" i="8"/>
  <c r="H2766" i="3"/>
  <c r="C2766" i="3"/>
  <c r="B2790" i="3"/>
  <c r="Y5" i="8" l="1"/>
  <c r="X6" i="8"/>
  <c r="H1926" i="3"/>
  <c r="B1950" i="3"/>
  <c r="C1926" i="3"/>
  <c r="H2790" i="3"/>
  <c r="B2814" i="3"/>
  <c r="C2790" i="3"/>
  <c r="H2286" i="3"/>
  <c r="C2286" i="3"/>
  <c r="B2310" i="3"/>
  <c r="Z5" i="8" l="1"/>
  <c r="Y6" i="8"/>
  <c r="H2814" i="3"/>
  <c r="C2814" i="3"/>
  <c r="H1950" i="3"/>
  <c r="C1950" i="3"/>
  <c r="H2310" i="3"/>
  <c r="B2334" i="3"/>
  <c r="C2310" i="3"/>
  <c r="H2334" i="3" l="1"/>
  <c r="C2334" i="3"/>
  <c r="B2358" i="3"/>
  <c r="AA5" i="8"/>
  <c r="Z6" i="8"/>
  <c r="AA6" i="8" l="1"/>
  <c r="AB5" i="8"/>
  <c r="H2358" i="3"/>
  <c r="C2358" i="3"/>
  <c r="B2382" i="3"/>
  <c r="AC5" i="8" l="1"/>
  <c r="AB6" i="8"/>
  <c r="H2382" i="3"/>
  <c r="C2382" i="3"/>
  <c r="B2406" i="3"/>
  <c r="AD5" i="8" l="1"/>
  <c r="AC6" i="8"/>
  <c r="H2406" i="3"/>
  <c r="B2430" i="3"/>
  <c r="C2406" i="3"/>
  <c r="AE5" i="8" l="1"/>
  <c r="AD6" i="8"/>
  <c r="AD4" i="8"/>
  <c r="H2430" i="3"/>
  <c r="C2430" i="3"/>
  <c r="AF5" i="8" l="1"/>
  <c r="AE6" i="8"/>
  <c r="AG5" i="8" l="1"/>
  <c r="AF6" i="8"/>
  <c r="AH5" i="8" l="1"/>
  <c r="AG6" i="8"/>
  <c r="AI5" i="8" l="1"/>
  <c r="AH6" i="8"/>
  <c r="AI6" i="8" l="1"/>
  <c r="AJ5" i="8"/>
  <c r="AK5" i="8" l="1"/>
  <c r="AJ6" i="8"/>
  <c r="AL5" i="8" l="1"/>
  <c r="AK6" i="8"/>
  <c r="AK4" i="8"/>
  <c r="AM5" i="8" l="1"/>
  <c r="AL6" i="8"/>
  <c r="AN5" i="8" l="1"/>
  <c r="AM6" i="8"/>
  <c r="AO5" i="8" l="1"/>
  <c r="AN6" i="8"/>
  <c r="AP5" i="8" l="1"/>
  <c r="AO6" i="8"/>
  <c r="AQ5" i="8" l="1"/>
  <c r="AP6" i="8"/>
  <c r="AQ6" i="8" l="1"/>
  <c r="AR5" i="8"/>
  <c r="AR4" i="8" l="1"/>
  <c r="AS5" i="8"/>
  <c r="AR6" i="8"/>
  <c r="AT5" i="8" l="1"/>
  <c r="AS6" i="8"/>
  <c r="AU5" i="8" l="1"/>
  <c r="AT6" i="8"/>
  <c r="AV5" i="8" l="1"/>
  <c r="AU6" i="8"/>
  <c r="AW5" i="8" l="1"/>
  <c r="AV6" i="8"/>
  <c r="AX5" i="8" l="1"/>
  <c r="AW6" i="8"/>
  <c r="AY5" i="8" l="1"/>
  <c r="AX6" i="8"/>
  <c r="AY6" i="8" l="1"/>
  <c r="AY4" i="8"/>
  <c r="AZ5" i="8"/>
  <c r="BA5" i="8" l="1"/>
  <c r="AZ6" i="8"/>
  <c r="BB5" i="8" l="1"/>
  <c r="BA6" i="8"/>
  <c r="BC5" i="8" l="1"/>
  <c r="BB6" i="8"/>
  <c r="BD5" i="8" l="1"/>
  <c r="BC6" i="8"/>
  <c r="BE5" i="8" l="1"/>
  <c r="BD6" i="8"/>
  <c r="BF5" i="8" l="1"/>
  <c r="BE6" i="8"/>
  <c r="BG5" i="8" l="1"/>
  <c r="BF6" i="8"/>
  <c r="BF4" i="8"/>
  <c r="BG6" i="8" l="1"/>
  <c r="BH5" i="8"/>
  <c r="BI5" i="8" l="1"/>
  <c r="BH6" i="8"/>
  <c r="BJ5" i="8" l="1"/>
  <c r="BI6" i="8"/>
  <c r="BK5" i="8" l="1"/>
  <c r="BJ6" i="8"/>
  <c r="BL5" i="8" l="1"/>
  <c r="BL6" i="8" s="1"/>
  <c r="BK6" i="8"/>
  <c r="D12" i="1" l="1"/>
  <c r="D11" i="1" l="1"/>
  <c r="D10" i="1"/>
  <c r="D23" i="1" l="1"/>
  <c r="E20" i="1" l="1"/>
  <c r="E12" i="1"/>
  <c r="E8" i="1"/>
  <c r="E18" i="1"/>
  <c r="E16" i="1"/>
  <c r="E17" i="1"/>
  <c r="E19" i="1"/>
  <c r="E6" i="1"/>
  <c r="E14" i="1"/>
  <c r="E5" i="1"/>
  <c r="E9" i="1"/>
  <c r="E3" i="1"/>
  <c r="E15" i="1"/>
  <c r="E13" i="1"/>
  <c r="E4" i="1"/>
  <c r="E7" i="1"/>
  <c r="E11" i="1"/>
  <c r="E10" i="1"/>
  <c r="D25" i="1" l="1"/>
  <c r="D28" i="1" s="1"/>
  <c r="D31" i="1"/>
  <c r="D35" i="1" s="1"/>
  <c r="D37" i="1" l="1"/>
</calcChain>
</file>

<file path=xl/sharedStrings.xml><?xml version="1.0" encoding="utf-8"?>
<sst xmlns="http://schemas.openxmlformats.org/spreadsheetml/2006/main" count="6290" uniqueCount="326">
  <si>
    <t>ITEM</t>
  </si>
  <si>
    <t>DESCRIPCIÓN</t>
  </si>
  <si>
    <t>VR TOTAL</t>
  </si>
  <si>
    <t>%</t>
  </si>
  <si>
    <t>COSTO OBRA CIVIL E INSTALACIONES  ANTES DE A.U.</t>
  </si>
  <si>
    <t>ADMINISTRACIÓN</t>
  </si>
  <si>
    <t>UTILIDAD</t>
  </si>
  <si>
    <t>COSTO DIRECTO TOTAL</t>
  </si>
  <si>
    <t>POLIZAS</t>
  </si>
  <si>
    <t>PGIO</t>
  </si>
  <si>
    <t>COSTOS REEMBOLSABLES DE OBRA</t>
  </si>
  <si>
    <t>INTERVENTORIA</t>
  </si>
  <si>
    <t>OTROS</t>
  </si>
  <si>
    <t>COSTOS INDIRECTOS</t>
  </si>
  <si>
    <t>COSTO TOTAL PROYECTO</t>
  </si>
  <si>
    <t>UNIDAD</t>
  </si>
  <si>
    <t>CANTIDAD</t>
  </si>
  <si>
    <t>VR UNITARIO</t>
  </si>
  <si>
    <t>ml</t>
  </si>
  <si>
    <t>m²</t>
  </si>
  <si>
    <t>TOTAL COSTOS DIRECTOS</t>
  </si>
  <si>
    <t>DEPARTAMENTO DE ANTIOQUIA</t>
  </si>
  <si>
    <t>MEMORIA DE OBRA</t>
  </si>
  <si>
    <t>DETALLE</t>
  </si>
  <si>
    <t>FACTOR</t>
  </si>
  <si>
    <t>A (ML)</t>
  </si>
  <si>
    <t>B (M2)</t>
  </si>
  <si>
    <t>C (M3)</t>
  </si>
  <si>
    <t>TOTAL</t>
  </si>
  <si>
    <t>TOTAL CANTIDAD</t>
  </si>
  <si>
    <t>INSERTE PLANO, GRÁFICO O ESQUEMA AQUÍ</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</si>
  <si>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</si>
  <si>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</si>
  <si>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</si>
  <si>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</si>
  <si>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</si>
  <si>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</si>
  <si>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</si>
  <si>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</si>
  <si>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</si>
  <si>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</si>
  <si>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</si>
  <si>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</si>
  <si>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</si>
  <si>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</si>
  <si>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</si>
  <si>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</si>
  <si>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</si>
  <si>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</si>
  <si>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</si>
  <si>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</si>
  <si>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</si>
  <si>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</si>
  <si>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</si>
  <si>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</si>
  <si>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</si>
  <si>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</si>
  <si>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</si>
  <si>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</si>
  <si>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</si>
  <si>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</si>
  <si>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</si>
  <si>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</si>
  <si>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Can zunchado en madera común de 5,0cmx20cmx3,0m (alquiler). Incluye transporte.</t>
  </si>
  <si>
    <t>Oficial de obra civil</t>
  </si>
  <si>
    <t>Taladro demoledor sencillo</t>
  </si>
  <si>
    <t>Cemento Gris</t>
  </si>
  <si>
    <t>Arenilla</t>
  </si>
  <si>
    <t>Transporte Materiales</t>
  </si>
  <si>
    <t>Piedra Entresuelo</t>
  </si>
  <si>
    <t>CONCRETO 1:3:5  OBRA (2000psi) - 140K/CM2</t>
  </si>
  <si>
    <t>CONCRETO 1:2:3 ½  OBRA (3000psi) - 210K/CM2</t>
  </si>
  <si>
    <t>Vibrador de concreto eléctrico a 110v (alquiler). Tipo aguja</t>
  </si>
  <si>
    <t>Tabla madera común de 1,7cm x 20cm x 3,0m.</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</si>
  <si>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</si>
  <si>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</si>
  <si>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</si>
  <si>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</si>
  <si>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</si>
  <si>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</si>
  <si>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Transporte de acero</t>
  </si>
  <si>
    <t>kg</t>
  </si>
  <si>
    <t>Estopa</t>
  </si>
  <si>
    <t>Igol denso</t>
  </si>
  <si>
    <t>Manto bicapa acabado granulado (manto asfalto modificado refuerzo Poliester + Sufridor 2+3 mm)</t>
  </si>
  <si>
    <t>TRIRURADO 1/2".</t>
  </si>
  <si>
    <t>SikaDur 32</t>
  </si>
  <si>
    <t>AGUA</t>
  </si>
  <si>
    <t>Cortadora de ladrillo eléctrica sin disco (alquiler)</t>
  </si>
  <si>
    <t>Disco punta de diamante para cortadora 14" (alquiler)</t>
  </si>
  <si>
    <t>LADRILLO 15X20X40 RAYADO. puesto en obra</t>
  </si>
  <si>
    <t>Andamio Sección completa (1.4m-1.3m) x 1.5 m.</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</si>
  <si>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</si>
  <si>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</si>
  <si>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</si>
  <si>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</si>
  <si>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</si>
  <si>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Pulidora manual electrica</t>
  </si>
  <si>
    <t xml:space="preserve">Sierra circular manual (alquiler) </t>
  </si>
  <si>
    <t>Teja termoacustica UPVC de 2.5 mm.</t>
  </si>
  <si>
    <t>Tornillo Autoperforante cabeza hexagonal + arandela +neopreno para fij teja term</t>
  </si>
  <si>
    <t>Caballete para teja termoacustica UPVC de 2 mm.+ transp</t>
  </si>
  <si>
    <t>Canoa en U L=0,70 m. c 20</t>
  </si>
  <si>
    <t>Anticorrosivo</t>
  </si>
  <si>
    <t>Thinner y/o disolvente</t>
  </si>
  <si>
    <t>Pintura acondicionador de superficies Tipo Wash Primer, componente B. Presentación por 1/4 galón</t>
  </si>
  <si>
    <t>Esmalte a Base de Aceite</t>
  </si>
  <si>
    <t>Lija 200</t>
  </si>
  <si>
    <t>Abasto metálico (llave de regulación liviana de 1/2"metálica con manguera metálica)</t>
  </si>
  <si>
    <t>Kit sifon pozuelo+ canastilla</t>
  </si>
  <si>
    <t>Griferia cuello de ganso ref 90500000 grival</t>
  </si>
  <si>
    <t>Válvula de esfera de latón niquelado para roscar de 1/2".</t>
  </si>
  <si>
    <t>Tubo Sanitaria PVC 4"</t>
  </si>
  <si>
    <t>Accesorio Union PVC 4"</t>
  </si>
  <si>
    <t>Accesorio Codo 90° PVC 4"</t>
  </si>
  <si>
    <t>Accesorio Tee PVC 4"</t>
  </si>
  <si>
    <t>Soldadura líquida PVC</t>
  </si>
  <si>
    <t>Limpiador remov. para PVC</t>
  </si>
  <si>
    <t>Tubo presion Rde 9 - PVC 1/2"</t>
  </si>
  <si>
    <t>Accesorio Tee PVC 1/2"</t>
  </si>
  <si>
    <t>Accesorio Codo 90° PVC 1/2"</t>
  </si>
  <si>
    <t>Accesorio Macho PVC 1/2"</t>
  </si>
  <si>
    <t>Accesorio Hembra PVC 1/2"</t>
  </si>
  <si>
    <t>Tapón PVC-P ROSCADO Ø= 1/2"</t>
  </si>
  <si>
    <t>Manguera 1Pulg Polietileno 100 M 150 Psi</t>
  </si>
  <si>
    <t>Union 1'', Para Manguera De Riego</t>
  </si>
  <si>
    <t>Válvula 1/2 X 16mm Riego</t>
  </si>
  <si>
    <t>Conector Reducción Polietileno De 1" A 1/2"</t>
  </si>
  <si>
    <t>Ayudante plomero</t>
  </si>
  <si>
    <t>Tubo Sanitaria PVC 2"</t>
  </si>
  <si>
    <t>Accesorio Codo 90° PVC 2"</t>
  </si>
  <si>
    <t>Accesorio Yee PVC 2"</t>
  </si>
  <si>
    <t>Tapón prueba PVC-S Ø= 4"</t>
  </si>
  <si>
    <t>Accesorio Union PVC 2"</t>
  </si>
  <si>
    <t>CONCRETO 1:3:3  OBRA (2400psi) - 170K/CM2</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</si>
  <si>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</si>
  <si>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</si>
  <si>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</si>
  <si>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</si>
  <si>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</si>
  <si>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</si>
  <si>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</si>
  <si>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</si>
  <si>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</si>
  <si>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</si>
  <si>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</si>
  <si>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</si>
  <si>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</si>
  <si>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</si>
  <si>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</si>
  <si>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</si>
  <si>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</si>
  <si>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</si>
  <si>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</si>
  <si>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</si>
  <si>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</si>
  <si>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</si>
  <si>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</si>
  <si>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</si>
  <si>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</si>
  <si>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</si>
  <si>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</si>
  <si>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</si>
  <si>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Cable CU 80° 12 AWG HF LS</t>
  </si>
  <si>
    <t>INTERRUPTOR  DOBLE</t>
  </si>
  <si>
    <t>CABLE ENCAUCHETADO SIN HALÓGENOS 3X14</t>
  </si>
  <si>
    <t>GUAYA METÁLICA 1/16</t>
  </si>
  <si>
    <t>GRILLETE TIPO LIVIANO</t>
  </si>
  <si>
    <t>CÁNCAMO MEDIO OJO</t>
  </si>
  <si>
    <t>luminaria Hermética LED 50W, 6500K, 120-277V, 60 Hz, IP65.  Sylvania P37390-36 o su equivalente</t>
  </si>
  <si>
    <t>Traba quimica fuerza media para sello de fugas en tubería x 36 mililitros</t>
  </si>
  <si>
    <t>Oficial plomero</t>
  </si>
  <si>
    <t>Pipeta de gas de 40 libras cargada</t>
  </si>
  <si>
    <t>Conector abrazadera para pipeta</t>
  </si>
  <si>
    <t>Conector de acero flexible inoxidable enchaquetado de 24"</t>
  </si>
  <si>
    <t>Regulador para gas marca Humcar o equivalente, modelo R7UE, presión de entrada 1-4BAR, presión salida 0.018-0.023BAR,caudal máximo de 7m3/h.</t>
  </si>
  <si>
    <t>Unión universal macho de 3/4"</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</si>
  <si>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</si>
  <si>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</si>
  <si>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</si>
  <si>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</si>
  <si>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</si>
  <si>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</si>
  <si>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</si>
  <si>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Estucor</t>
  </si>
  <si>
    <t>Pintura vinilo tipo 1 Viniltex o equivalente</t>
  </si>
  <si>
    <t>m3</t>
  </si>
  <si>
    <t>ARENA DE CONCRETO</t>
  </si>
  <si>
    <t>ARENA DE PEGA</t>
  </si>
  <si>
    <t>m2</t>
  </si>
  <si>
    <t>blanco de zinc</t>
  </si>
  <si>
    <t>color mineral (pigmento p10) rojo y amar</t>
  </si>
  <si>
    <t>dia</t>
  </si>
  <si>
    <t>concremix gris ipb (24 kg)</t>
  </si>
  <si>
    <t>CONCRETADORA TROMPO ELECT.1SAC</t>
  </si>
  <si>
    <t>CONCRETO 1:3:8  OBRA (1420psi) - 100K/CM2</t>
  </si>
  <si>
    <t>LECHADA PREPARADA</t>
  </si>
  <si>
    <t>M2</t>
  </si>
  <si>
    <t>MORTERO 1:3 En obra</t>
  </si>
  <si>
    <t>Unid.</t>
  </si>
  <si>
    <t>Distancia Km.</t>
  </si>
  <si>
    <t>Tarifa</t>
  </si>
  <si>
    <t>TRANSP. BULTO CEMENTO</t>
  </si>
  <si>
    <t>MORTERO 1:4 En obra</t>
  </si>
  <si>
    <t>CALCULO DE JORNALES</t>
  </si>
  <si>
    <t>Salario mínimo 2024</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</si>
  <si>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</si>
  <si>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</si>
  <si>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</si>
  <si>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</si>
  <si>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</si>
  <si>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</si>
  <si>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</si>
  <si>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</si>
  <si>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</si>
  <si>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</si>
  <si>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</si>
  <si>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</si>
  <si>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</si>
  <si>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</si>
  <si>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</si>
  <si>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</si>
  <si>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</si>
  <si>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</si>
  <si>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</si>
  <si>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</si>
  <si>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</si>
  <si>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</si>
  <si>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</si>
  <si>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</si>
  <si>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</si>
  <si>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</si>
  <si>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</si>
  <si>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</si>
  <si>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</si>
  <si>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</si>
  <si>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</si>
  <si>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</si>
  <si>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</si>
  <si>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</si>
  <si>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</si>
  <si>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</si>
  <si>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</si>
  <si>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</si>
  <si>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</si>
  <si>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</si>
  <si>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</si>
  <si>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</si>
  <si>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</si>
  <si>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</si>
  <si>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</si>
  <si>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</si>
  <si>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</si>
  <si>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</si>
  <si>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</si>
  <si>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</si>
  <si>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</si>
  <si>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</si>
  <si>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</si>
  <si>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</si>
  <si>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</si>
  <si>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</si>
  <si>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</si>
  <si>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</si>
  <si>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</si>
  <si>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</si>
  <si>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</si>
  <si>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</si>
  <si>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</si>
  <si>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</si>
  <si>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</si>
  <si>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</si>
  <si>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</si>
  <si>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</si>
  <si>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</si>
  <si>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</si>
  <si>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</si>
  <si>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</si>
  <si>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</si>
  <si>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</si>
  <si>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</si>
  <si>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</si>
  <si>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</si>
  <si>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</si>
  <si>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</si>
  <si>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</si>
  <si>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NOTA</t>
  </si>
  <si>
    <t xml:space="preserve">und </t>
  </si>
  <si>
    <t>und</t>
  </si>
  <si>
    <t xml:space="preserve">PINTURA </t>
  </si>
  <si>
    <t xml:space="preserve">Brocha </t>
  </si>
  <si>
    <t xml:space="preserve">RETIROS Y DEMOLICIONES </t>
  </si>
  <si>
    <t xml:space="preserve">IMPERMEABILIZACIONES </t>
  </si>
  <si>
    <t>suministro e instalación de impermeabilizacipon de losa</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</si>
  <si>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</si>
  <si>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 xml:space="preserve">CUBIERTA </t>
  </si>
  <si>
    <t xml:space="preserve">PRELIMINARES </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</si>
  <si>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</si>
  <si>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 xml:space="preserve">RED DE AGUAS LLUVIAS </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</si>
  <si>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</si>
  <si>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TEJA UPVC espesor de 2.5mm. No incluye caballete,.</t>
  </si>
  <si>
    <t>andamio Sección completa (1.4m-1.3m) x 1.5 m.</t>
  </si>
  <si>
    <t xml:space="preserve">Pieza </t>
  </si>
  <si>
    <t>grapa doble ala 1/2</t>
  </si>
  <si>
    <t>Sección completa de andamio (1.2m-1.5m) x 1.5 m. (+ 4 ruedas) Incluye transporte.</t>
  </si>
  <si>
    <t>Regulador R20 Glp Cilindro</t>
  </si>
  <si>
    <t>APARATOS SANITARIOS Y COCINA</t>
  </si>
  <si>
    <t>Suministro e instalacion de sanitario linea acuaplus o similar</t>
  </si>
  <si>
    <t>Suministro de lavamanos</t>
  </si>
  <si>
    <t>AIU 30%</t>
  </si>
  <si>
    <t>PRESUPUESTO MEJORAMIENTO COLISEO MUNICIPAL ALCALDIA DE ABEJORRAL ANTIOQUIA</t>
  </si>
  <si>
    <t>VENTANERIA</t>
  </si>
  <si>
    <t>Ventaneria en persiana metalica invertida para vanos existentes</t>
  </si>
  <si>
    <t>PISOS</t>
  </si>
  <si>
    <t xml:space="preserve">Mejoramiento de piso existente con destronque y sello de juntas </t>
  </si>
  <si>
    <t>retiro y botada de cubierta en teja de fibrocemento. Incluye andamios certificados y procedimiento de trabajo en alturas</t>
  </si>
  <si>
    <t xml:space="preserve">Piedra de pulir </t>
  </si>
  <si>
    <t>Destroncadora</t>
  </si>
  <si>
    <t>Pintura de piso en pintura plastica para escenarios deportivos, incluye lineas de demarcacion definidas</t>
  </si>
  <si>
    <t>Pintura para canchas</t>
  </si>
  <si>
    <t>galon</t>
  </si>
  <si>
    <t>consumibles</t>
  </si>
  <si>
    <t>gl</t>
  </si>
  <si>
    <t>PRESUPUESTO MEJORAMIENTO CANCHA SINTETICA UNIDAD DEPORTIVA MUNICIPAL ALCALDIA DE ABEJORRAL ANTIOQUIA</t>
  </si>
  <si>
    <t>suministro e instalación de grama para cancha existente</t>
  </si>
  <si>
    <t>Suminsitro de estructura metalica para cubierta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</si>
</sst>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4" formatCode="_-&quot;$&quot;\ * #,##0.00_-;\-&quot;$&quot;\ * #,##0.00_-;_-&quot;$&quot;\ * &quot;-&quot;??_-;_-@_-"/>
    <numFmt numFmtId="43" formatCode="_-* #,##0.00_-;\-* #,##0.00_-;_-* &quot;-&quot;??_-;_-@_-"/>
    <numFmt numFmtId="164" formatCode="&quot;$&quot;\ #,##0"/>
    <numFmt numFmtId="165" formatCode="#,##0.0000"/>
    <numFmt numFmtId="166" formatCode="0.0%"/>
    <numFmt numFmtId="167" formatCode="&quot;$&quot;\ #,##0.00"/>
    <numFmt numFmtId="168" formatCode="_-[$$-240A]\ * #,##0_-;\-[$$-240A]\ * #,##0_-;_-[$$-240A]\ * &quot;-&quot;??_-;_-@_-"/>
    <numFmt numFmtId="169" formatCode="_-* #,##0.0_-;\-* #,##0.0_-;_-* &quot;-&quot;?_-;_-@_-"/>
    <numFmt numFmtId="170" formatCode="0.0"/>
    <numFmt numFmtId="171" formatCode="0.000"/>
    <numFmt numFmtId="172" formatCode="_-* #,##0.00000_-;\-* #,##0.00000_-;_-* &quot;-&quot;??_-;_-@_-"/>
    <numFmt numFmtId="173" formatCode="_(* #,##0.00_);_(* \(#,##0.00\);_(* &quot;-&quot;??_);_(@_)"/>
    <numFmt numFmtId="174" formatCode="_ &quot;$&quot;\ * #,##0.00_ ;_ &quot;$&quot;\ * \-#,##0.00_ ;_ &quot;$&quot;\ * &quot;-&quot;??_ ;_ @_ "/>
    <numFmt numFmtId="177" formatCode="_-* #,##0.0_-;\-* #,##0.0_-;_-* &quot;-&quot;??_-;_-@_-"/>
    <numFmt numFmtId="178" formatCode="_ &quot;$&quot;\ * #,##0_ ;_ &quot;$&quot;\ * \-#,##0_ ;_ &quot;$&quot;\ * &quot;-&quot;_ ;_ @_ "/>
    <numFmt numFmtId="179" formatCode="_-&quot;$&quot;\ * #,##0_-;\-&quot;$&quot;\ * #,##0_-;_-&quot;$&quot;\ * &quot;-&quot;??_-;_-@_-"/>
    <numFmt numFmtId="180" formatCode="_-&quot;$&quot;* #,##0_-;\-&quot;$&quot;* #,##0_-;_-&quot;$&quot;* &quot;-&quot;??_-;_-@_-"/>
    <numFmt numFmtId="181" formatCode="ddd\,\ m/d/yyyy"/>
    <numFmt numFmtId="182" formatCode="[$-C0A]d\ &quot;de&quot;\ mmmm\ &quot;de&quot;\ yyyy;@"/>
    <numFmt numFmtId="183" formatCode="d"/>
    <numFmt numFmtId="184" formatCode="d\-m\-yy;@"/>
    <numFmt numFmtId="185" formatCode="[$$-240A]\ #,##0"/>
    <numFmt numFmtId="186" formatCode="_-&quot;$&quot;* #,##0.00_-;\-&quot;$&quot;* #,##0.00_-;_-&quot;$&quot;* &quot;-&quot;??_-;_-@_-"/>
    <numFmt numFmtId="187" formatCode="_-&quot;$&quot;* #,##0_-;\-&quot;$&quot;* #,##0_-;_-&quot;$&quot;* &quot;-&quot;_-;_-@_-"/>
    <numFmt numFmtId="188" formatCode="_(&quot;$&quot;\ * #,##0.00_);_(&quot;$&quot;\ * \(#,##0.00\);_(&quot;$&quot;\ * &quot;-&quot;??_);_(@_)"/>
    <numFmt numFmtId="189" formatCode="_([$$-240A]\ * #,##0_);_([$$-240A]\ * \(#,##0\);_([$$-240A]\ * &quot;-&quot;_);_(@_)"/>
    <numFmt numFmtId="190" formatCode="_-* #,##0.000_-;\-* #,##0.000_-;_-* &quot;-&quot;??_-;_-@_-"/>
  </numFmts>
  <fonts count="54"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b/>
      <sz val="12"/>
      <color theme="1"/>
      <name val="Aptos Narrow"/>
      <family val="2"/>
      <scheme val="minor"/>
    </font>
    <font>
      <sz val="10"/>
      <color rgb="FF000000"/>
      <name val="Arial"/>
      <family val="2"/>
    </font>
    <font>
      <sz val="10"/>
      <name val="Arial"/>
      <family val="2"/>
    </font>
    <font>
      <b/>
      <sz val="10"/>
      <color rgb="FF000000"/>
      <name val="Arial"/>
      <family val="2"/>
    </font>
    <font>
      <b/>
      <sz val="16"/>
      <color indexed="8"/>
      <name val="Calibri"/>
      <family val="2"/>
    </font>
    <font>
      <b/>
      <sz val="14"/>
      <color indexed="8"/>
      <name val="Calibri"/>
      <family val="2"/>
    </font>
    <font>
      <b/>
      <sz val="12"/>
      <color theme="0"/>
      <name val="Calibri"/>
      <family val="2"/>
    </font>
    <font>
      <b/>
      <sz val="12"/>
      <color indexed="8"/>
      <name val="Calibri"/>
      <family val="2"/>
    </font>
    <font>
      <sz val="12"/>
      <color indexed="8"/>
      <name val="Calibri"/>
      <family val="2"/>
    </font>
    <font>
      <b/>
      <sz val="36"/>
      <color theme="0" tint="-4.9989318521683403E-2"/>
      <name val="Calibri"/>
      <family val="2"/>
    </font>
    <font>
      <b/>
      <sz val="11"/>
      <color rgb="FF000000"/>
      <name val="Aptos Narrow"/>
      <family val="2"/>
      <scheme val="minor"/>
    </font>
    <font>
      <sz val="10"/>
      <color theme="0"/>
      <name val="Arial"/>
      <family val="2"/>
    </font>
    <font>
      <b/>
      <sz val="24"/>
      <color theme="1"/>
      <name val="Aptos Narrow"/>
      <family val="2"/>
      <scheme val="minor"/>
    </font>
    <font>
      <b/>
      <sz val="10"/>
      <color theme="0"/>
      <name val="Arial"/>
      <family val="2"/>
    </font>
    <font>
      <b/>
      <sz val="11"/>
      <name val="Aptos Narrow"/>
      <family val="2"/>
      <scheme val="minor"/>
    </font>
    <font>
      <sz val="11"/>
      <color rgb="FF000000"/>
      <name val="Aptos Narrow"/>
      <family val="2"/>
      <scheme val="minor"/>
    </font>
    <font>
      <sz val="11"/>
      <name val="Aptos Narrow"/>
      <family val="2"/>
      <scheme val="minor"/>
    </font>
    <font>
      <sz val="11"/>
      <color rgb="FF000000"/>
      <name val="Calibri"/>
      <family val="2"/>
    </font>
    <font>
      <b/>
      <sz val="20"/>
      <color theme="1"/>
      <name val="Aptos Narrow"/>
      <family val="2"/>
      <scheme val="minor"/>
    </font>
    <font>
      <sz val="12"/>
      <name val="Eras Medium ITC"/>
      <family val="2"/>
    </font>
    <font>
      <b/>
      <sz val="12"/>
      <color rgb="FF002060"/>
      <name val="Arial Narrow"/>
      <family val="2"/>
    </font>
    <font>
      <sz val="10"/>
      <color theme="1"/>
      <name val="Arial Narrow"/>
      <family val="2"/>
    </font>
    <font>
      <b/>
      <sz val="10"/>
      <color rgb="FFFF0000"/>
      <name val="Arial Narrow"/>
      <family val="2"/>
    </font>
    <font>
      <b/>
      <sz val="10"/>
      <color rgb="FF002060"/>
      <name val="Arial Narrow"/>
      <family val="2"/>
    </font>
    <font>
      <b/>
      <sz val="12"/>
      <name val="Eras Medium ITC"/>
      <family val="2"/>
    </font>
    <font>
      <sz val="10"/>
      <color theme="0"/>
      <name val="Arial Narrow"/>
      <family val="2"/>
    </font>
    <font>
      <sz val="11"/>
      <color theme="1"/>
      <name val="Arial"/>
      <family val="2"/>
    </font>
    <font>
      <i/>
      <sz val="12"/>
      <color theme="1"/>
      <name val="Times New Roman"/>
      <family val="1"/>
    </font>
    <font>
      <i/>
      <sz val="12"/>
      <color theme="1"/>
      <name val="Arial Narrow"/>
      <family val="2"/>
    </font>
    <font>
      <b/>
      <sz val="10"/>
      <name val="Arial"/>
      <family val="2"/>
    </font>
    <font>
      <b/>
      <sz val="22"/>
      <color theme="1" tint="0.34998626667073579"/>
      <name val="Aptos Display"/>
      <family val="2"/>
      <scheme val="major"/>
    </font>
    <font>
      <sz val="18"/>
      <color rgb="FFFF0000"/>
      <name val="Aptos Narrow"/>
      <family val="2"/>
      <scheme val="minor"/>
    </font>
    <font>
      <sz val="14"/>
      <color theme="1"/>
      <name val="Aptos Narrow"/>
      <family val="2"/>
      <scheme val="minor"/>
    </font>
    <font>
      <b/>
      <sz val="14"/>
      <color theme="1"/>
      <name val="Aptos Narrow"/>
      <family val="2"/>
      <scheme val="minor"/>
    </font>
    <font>
      <u/>
      <sz val="11"/>
      <color indexed="12"/>
      <name val="Arial"/>
      <family val="2"/>
    </font>
    <font>
      <b/>
      <sz val="16"/>
      <color theme="1"/>
      <name val="Aptos Narrow"/>
      <family val="2"/>
      <scheme val="minor"/>
    </font>
    <font>
      <sz val="9"/>
      <name val="Aptos Narrow"/>
      <family val="2"/>
      <scheme val="minor"/>
    </font>
    <font>
      <b/>
      <sz val="9"/>
      <color theme="0"/>
      <name val="Aptos Narrow"/>
      <family val="2"/>
      <scheme val="minor"/>
    </font>
    <font>
      <sz val="8"/>
      <color theme="0"/>
      <name val="Aptos Narrow"/>
      <family val="2"/>
      <scheme val="minor"/>
    </font>
    <font>
      <b/>
      <sz val="12"/>
      <name val="Arial"/>
      <family val="2"/>
    </font>
    <font>
      <sz val="28"/>
      <color theme="0"/>
      <name val="Aptos Narrow"/>
      <family val="2"/>
      <scheme val="minor"/>
    </font>
    <font>
      <sz val="20"/>
      <color rgb="FFFF0000"/>
      <name val="Aptos Narrow"/>
      <family val="2"/>
      <scheme val="minor"/>
    </font>
    <font>
      <b/>
      <sz val="11"/>
      <color theme="1"/>
      <name val="Arial"/>
      <family val="2"/>
    </font>
    <font>
      <sz val="8"/>
      <color rgb="FF006100"/>
      <name val="Aptos Narrow"/>
      <family val="2"/>
      <scheme val="minor"/>
    </font>
    <font>
      <u/>
      <sz val="10"/>
      <color indexed="12"/>
      <name val="Arial"/>
      <family val="2"/>
    </font>
    <font>
      <sz val="11"/>
      <color indexed="8"/>
      <name val="Calibri"/>
      <family val="2"/>
    </font>
    <font>
      <sz val="11"/>
      <color rgb="FF000000"/>
      <name val="Arial"/>
      <family val="2"/>
    </font>
    <font>
      <b/>
      <sz val="11"/>
      <color theme="0"/>
      <name val="Arial"/>
      <family val="2"/>
    </font>
    <font>
      <b/>
      <sz val="11"/>
      <color theme="1"/>
      <name val="Aptos Narrow"/>
      <family val="2"/>
      <scheme val="minor"/>
    </font>
  </fonts>
  <fills count="22">
    <fill>
      <patternFill patternType="none"/>
    </fill>
    <fill>
      <patternFill patternType="gray125"/>
    </fill>
    <fill>
      <patternFill patternType="solid">
        <fgColor theme="2"/>
        <bgColor indexed="64"/>
      </patternFill>
    </fill>
    <fill>
      <patternFill patternType="solid">
        <fgColor theme="4" tint="0.59999389629810485"/>
        <bgColor indexed="64"/>
      </patternFill>
    </fill>
    <fill>
      <patternFill patternType="solid">
        <fgColor theme="9"/>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0000"/>
        <bgColor indexed="64"/>
      </patternFill>
    </fill>
    <fill>
      <patternFill patternType="solid">
        <fgColor rgb="FFC6EFCE"/>
      </patternFill>
    </fill>
  </fills>
  <borders count="55">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style="thin">
        <color rgb="FF000000"/>
      </right>
      <top/>
      <bottom style="thin">
        <color rgb="FF000000"/>
      </bottom>
      <diagonal/>
    </border>
    <border>
      <left/>
      <right style="thin">
        <color indexed="64"/>
      </right>
      <top style="medium">
        <color indexed="64"/>
      </top>
      <bottom style="thin">
        <color indexed="64"/>
      </bottom>
      <diagonal/>
    </border>
  </borders>
  <cellStyleXfs count="15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7" fillId="0" borderId="0"/>
    <xf numFmtId="173" fontId="1" fillId="0" borderId="0" applyFont="0" applyFill="0" applyBorder="0" applyAlignment="0" applyProtection="0"/>
    <xf numFmtId="174" fontId="7"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1" fillId="0" borderId="0"/>
    <xf numFmtId="0" fontId="7" fillId="0" borderId="0"/>
    <xf numFmtId="173" fontId="7" fillId="0" borderId="0" applyFont="0" applyFill="0" applyBorder="0" applyAlignment="0" applyProtection="0"/>
    <xf numFmtId="178"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0" fontId="31" fillId="0" borderId="0"/>
    <xf numFmtId="0" fontId="4" fillId="0" borderId="0"/>
    <xf numFmtId="0" fontId="35" fillId="0" borderId="0" applyNumberFormat="0" applyFill="0" applyBorder="0" applyAlignment="0" applyProtection="0"/>
    <xf numFmtId="0" fontId="37" fillId="0" borderId="0" applyNumberFormat="0" applyFill="0" applyAlignment="0" applyProtection="0"/>
    <xf numFmtId="0" fontId="39" fillId="0" borderId="0" applyNumberFormat="0" applyFill="0" applyBorder="0" applyAlignment="0" applyProtection="0">
      <alignment vertical="top"/>
      <protection locked="0"/>
    </xf>
    <xf numFmtId="0" fontId="1" fillId="0" borderId="0" applyNumberFormat="0" applyFill="0" applyProtection="0">
      <alignment horizontal="right" indent="1"/>
    </xf>
    <xf numFmtId="181" fontId="1" fillId="0" borderId="42">
      <alignment horizontal="center" vertical="center"/>
    </xf>
    <xf numFmtId="0" fontId="1" fillId="0" borderId="49" applyFill="0">
      <alignment horizontal="center" vertical="center"/>
    </xf>
    <xf numFmtId="184" fontId="1" fillId="0" borderId="49" applyFill="0">
      <alignment horizontal="center" vertical="center"/>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85" fontId="48" fillId="21" borderId="0" applyBorder="0" applyProtection="0">
      <alignment horizontal="right"/>
    </xf>
    <xf numFmtId="186" fontId="1" fillId="0" borderId="0" applyFont="0" applyFill="0" applyBorder="0" applyAlignment="0" applyProtection="0"/>
    <xf numFmtId="187" fontId="1" fillId="0" borderId="0" applyFont="0" applyFill="0" applyBorder="0" applyAlignment="0" applyProtection="0"/>
    <xf numFmtId="0" fontId="7"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7" fillId="0" borderId="0" applyFont="0" applyFill="0" applyBorder="0" applyAlignment="0" applyProtection="0"/>
    <xf numFmtId="0" fontId="7"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7" fillId="0" borderId="0"/>
    <xf numFmtId="0" fontId="7" fillId="0" borderId="0"/>
    <xf numFmtId="0" fontId="7" fillId="0" borderId="0"/>
    <xf numFmtId="0" fontId="7" fillId="0" borderId="0"/>
    <xf numFmtId="0" fontId="49" fillId="0" borderId="0" applyNumberFormat="0" applyFill="0" applyBorder="0" applyAlignment="0" applyProtection="0">
      <alignment vertical="top"/>
      <protection locked="0"/>
    </xf>
    <xf numFmtId="0" fontId="1" fillId="0" borderId="0"/>
    <xf numFmtId="13" fontId="7" fillId="0" borderId="0" applyFont="0" applyFill="0" applyProtection="0"/>
    <xf numFmtId="0" fontId="7" fillId="0" borderId="0"/>
    <xf numFmtId="43" fontId="1" fillId="0" borderId="0" applyFont="0" applyFill="0" applyBorder="0" applyAlignment="0" applyProtection="0"/>
    <xf numFmtId="0" fontId="7" fillId="0" borderId="0"/>
    <xf numFmtId="44" fontId="1" fillId="0" borderId="0" applyFont="0" applyFill="0" applyBorder="0" applyAlignment="0" applyProtection="0"/>
    <xf numFmtId="9" fontId="7" fillId="0" borderId="0" applyFont="0" applyFill="0" applyBorder="0" applyAlignment="0" applyProtection="0"/>
    <xf numFmtId="187" fontId="1" fillId="0" borderId="0" applyFont="0" applyFill="0" applyBorder="0" applyAlignment="0" applyProtection="0"/>
    <xf numFmtId="0" fontId="7" fillId="0" borderId="0"/>
    <xf numFmtId="43" fontId="50" fillId="0" borderId="0" applyFont="0" applyFill="0" applyBorder="0" applyAlignment="0" applyProtection="0"/>
    <xf numFmtId="0" fontId="7" fillId="0" borderId="0" applyFont="0" applyFill="0" applyBorder="0" applyAlignment="0" applyProtection="0"/>
    <xf numFmtId="188" fontId="50" fillId="0" borderId="0" applyFont="0" applyFill="0" applyBorder="0" applyAlignment="0" applyProtection="0"/>
    <xf numFmtId="9" fontId="50" fillId="0" borderId="0" applyFont="0" applyFill="0" applyBorder="0" applyAlignment="0" applyProtection="0"/>
    <xf numFmtId="43" fontId="7" fillId="0" borderId="0" applyFont="0" applyFill="0" applyBorder="0" applyAlignment="0" applyProtection="0"/>
    <xf numFmtId="188" fontId="50" fillId="0" borderId="0" applyFont="0" applyFill="0" applyBorder="0" applyAlignment="0" applyProtection="0"/>
    <xf numFmtId="0" fontId="6" fillId="0" borderId="0"/>
    <xf numFmtId="0" fontId="7" fillId="0" borderId="0"/>
    <xf numFmtId="178"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89" fontId="7" fillId="0" borderId="0"/>
    <xf numFmtId="43" fontId="7" fillId="0" borderId="0" applyFont="0" applyFill="0" applyBorder="0" applyAlignment="0" applyProtection="0"/>
    <xf numFmtId="13" fontId="7" fillId="0" borderId="0" applyFont="0" applyFill="0" applyProtection="0"/>
    <xf numFmtId="0" fontId="1" fillId="0" borderId="0"/>
    <xf numFmtId="9" fontId="1" fillId="0" borderId="0" applyFont="0" applyFill="0" applyBorder="0" applyAlignment="0" applyProtection="0"/>
    <xf numFmtId="0" fontId="22"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7" fillId="0" borderId="0" applyNumberFormat="0" applyFill="0" applyProtection="0">
      <alignment vertical="top"/>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30">
    <xf numFmtId="0" fontId="0" fillId="0" borderId="0" xfId="0"/>
    <xf numFmtId="2" fontId="3" fillId="2" borderId="1"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2" fontId="3" fillId="2" borderId="2" xfId="0" applyNumberFormat="1" applyFont="1" applyFill="1" applyBorder="1" applyAlignment="1">
      <alignment horizontal="center" vertical="center" wrapText="1"/>
    </xf>
    <xf numFmtId="0" fontId="3" fillId="0" borderId="3" xfId="0" applyFont="1" applyBorder="1" applyAlignment="1">
      <alignment horizontal="center"/>
    </xf>
    <xf numFmtId="0" fontId="0" fillId="0" borderId="3" xfId="0" applyBorder="1"/>
    <xf numFmtId="42" fontId="5" fillId="3" borderId="3" xfId="1" applyNumberFormat="1" applyFont="1" applyFill="1" applyBorder="1" applyAlignment="1" applyProtection="1">
      <alignment horizontal="right" vertical="center" wrapText="1"/>
    </xf>
    <xf numFmtId="10" fontId="0" fillId="0" borderId="0" xfId="2" applyNumberFormat="1" applyFont="1" applyAlignment="1" applyProtection="1">
      <alignment horizontal="center"/>
    </xf>
    <xf numFmtId="0" fontId="3" fillId="0" borderId="4" xfId="0" applyFont="1" applyBorder="1" applyAlignment="1">
      <alignment horizontal="center"/>
    </xf>
    <xf numFmtId="0" fontId="0" fillId="0" borderId="4" xfId="0" applyBorder="1"/>
    <xf numFmtId="42" fontId="5" fillId="3" borderId="4" xfId="1" applyNumberFormat="1" applyFont="1" applyFill="1" applyBorder="1" applyAlignment="1" applyProtection="1">
      <alignment horizontal="right" vertical="center" wrapText="1"/>
    </xf>
    <xf numFmtId="0" fontId="3" fillId="0" borderId="0" xfId="0" applyFont="1"/>
    <xf numFmtId="42" fontId="0" fillId="0" borderId="0" xfId="0" applyNumberFormat="1"/>
    <xf numFmtId="0" fontId="4" fillId="0" borderId="0" xfId="0" applyFont="1"/>
    <xf numFmtId="44" fontId="0" fillId="0" borderId="0" xfId="0" applyNumberFormat="1"/>
    <xf numFmtId="44" fontId="4" fillId="0" borderId="0" xfId="0" applyNumberFormat="1" applyFont="1"/>
    <xf numFmtId="0" fontId="0" fillId="0" borderId="0" xfId="0" applyAlignment="1">
      <alignment horizontal="center"/>
    </xf>
    <xf numFmtId="0" fontId="0" fillId="0" borderId="0" xfId="0" applyAlignment="1">
      <alignment wrapText="1"/>
    </xf>
    <xf numFmtId="0" fontId="0" fillId="0" borderId="0" xfId="0" applyAlignment="1" applyProtection="1">
      <alignment horizontal="center"/>
      <protection locked="0"/>
    </xf>
    <xf numFmtId="0" fontId="0" fillId="0" borderId="0" xfId="0" applyProtection="1">
      <protection locked="0"/>
    </xf>
    <xf numFmtId="0" fontId="0" fillId="0" borderId="0" xfId="0" applyAlignment="1" applyProtection="1">
      <alignment horizontal="center" vertical="center"/>
      <protection locked="0"/>
    </xf>
    <xf numFmtId="0" fontId="0" fillId="0" borderId="4" xfId="0" applyBorder="1" applyAlignment="1">
      <alignment horizontal="center"/>
    </xf>
    <xf numFmtId="0" fontId="0" fillId="0" borderId="4" xfId="0" applyBorder="1" applyAlignment="1">
      <alignment wrapText="1"/>
    </xf>
    <xf numFmtId="2" fontId="3" fillId="5" borderId="4" xfId="0" applyNumberFormat="1" applyFont="1" applyFill="1" applyBorder="1" applyAlignment="1" applyProtection="1">
      <alignment horizontal="center" vertical="center" wrapText="1"/>
      <protection locked="0"/>
    </xf>
    <xf numFmtId="0" fontId="9" fillId="0" borderId="1" xfId="4" applyFont="1" applyBorder="1" applyAlignment="1">
      <alignment horizontal="centerContinuous" vertical="center"/>
    </xf>
    <xf numFmtId="0" fontId="9" fillId="0" borderId="10" xfId="4" applyFont="1" applyBorder="1" applyAlignment="1">
      <alignment horizontal="centerContinuous" vertical="center"/>
    </xf>
    <xf numFmtId="165" fontId="9" fillId="0" borderId="10" xfId="4" applyNumberFormat="1" applyFont="1" applyBorder="1" applyAlignment="1">
      <alignment horizontal="centerContinuous" vertical="center"/>
    </xf>
    <xf numFmtId="165" fontId="9" fillId="0" borderId="5" xfId="4" applyNumberFormat="1" applyFont="1" applyBorder="1" applyAlignment="1">
      <alignment horizontal="centerContinuous" vertical="center"/>
    </xf>
    <xf numFmtId="165" fontId="9" fillId="0" borderId="6" xfId="4" applyNumberFormat="1" applyFont="1" applyBorder="1" applyAlignment="1">
      <alignment vertical="center"/>
    </xf>
    <xf numFmtId="165" fontId="9" fillId="0" borderId="7" xfId="4" applyNumberFormat="1" applyFont="1" applyBorder="1" applyAlignment="1">
      <alignment vertical="center"/>
    </xf>
    <xf numFmtId="0" fontId="10" fillId="0" borderId="1" xfId="4" applyFont="1" applyBorder="1" applyAlignment="1">
      <alignment horizontal="centerContinuous" vertical="center"/>
    </xf>
    <xf numFmtId="0" fontId="10" fillId="0" borderId="10" xfId="4" applyFont="1" applyBorder="1" applyAlignment="1">
      <alignment horizontal="centerContinuous" vertical="center"/>
    </xf>
    <xf numFmtId="165" fontId="9" fillId="0" borderId="16" xfId="4" applyNumberFormat="1" applyFont="1" applyBorder="1" applyAlignment="1">
      <alignment vertical="center"/>
    </xf>
    <xf numFmtId="165" fontId="9" fillId="0" borderId="17" xfId="4" applyNumberFormat="1" applyFont="1" applyBorder="1" applyAlignment="1">
      <alignment vertical="center"/>
    </xf>
    <xf numFmtId="0" fontId="11" fillId="4" borderId="6" xfId="4" applyFont="1" applyFill="1" applyBorder="1" applyAlignment="1">
      <alignment horizontal="centerContinuous" vertical="center"/>
    </xf>
    <xf numFmtId="0" fontId="11" fillId="4" borderId="18" xfId="4" applyFont="1" applyFill="1" applyBorder="1" applyAlignment="1">
      <alignment horizontal="centerContinuous" vertical="center"/>
    </xf>
    <xf numFmtId="0" fontId="11" fillId="4" borderId="7" xfId="4" applyFont="1" applyFill="1" applyBorder="1" applyAlignment="1">
      <alignment horizontal="centerContinuous" vertical="center"/>
    </xf>
    <xf numFmtId="165" fontId="9" fillId="0" borderId="8" xfId="4" applyNumberFormat="1" applyFont="1" applyBorder="1" applyAlignment="1">
      <alignment vertical="center"/>
    </xf>
    <xf numFmtId="165" fontId="9" fillId="0" borderId="9" xfId="4" applyNumberFormat="1" applyFont="1" applyBorder="1" applyAlignment="1">
      <alignment vertical="center"/>
    </xf>
    <xf numFmtId="0" fontId="12" fillId="9" borderId="1" xfId="4" applyFont="1" applyFill="1" applyBorder="1" applyAlignment="1">
      <alignment horizontal="center" vertical="center" wrapText="1"/>
    </xf>
    <xf numFmtId="4" fontId="12" fillId="9" borderId="10" xfId="4" applyNumberFormat="1" applyFont="1" applyFill="1" applyBorder="1" applyAlignment="1">
      <alignment horizontal="center" vertical="center"/>
    </xf>
    <xf numFmtId="164" fontId="12" fillId="9" borderId="5" xfId="4" applyNumberFormat="1" applyFont="1" applyFill="1" applyBorder="1" applyAlignment="1">
      <alignment horizontal="center" vertical="center"/>
    </xf>
    <xf numFmtId="0" fontId="12" fillId="7" borderId="3" xfId="4" applyFont="1" applyFill="1" applyBorder="1" applyAlignment="1">
      <alignment horizontal="center" vertical="center" wrapText="1"/>
    </xf>
    <xf numFmtId="0" fontId="12" fillId="0" borderId="3" xfId="4" applyFont="1" applyBorder="1" applyAlignment="1">
      <alignment horizontal="center" vertical="center"/>
    </xf>
    <xf numFmtId="4" fontId="12" fillId="5" borderId="3" xfId="4" applyNumberFormat="1" applyFont="1" applyFill="1" applyBorder="1" applyAlignment="1">
      <alignment horizontal="center" vertical="center"/>
    </xf>
    <xf numFmtId="165" fontId="12" fillId="9" borderId="4" xfId="4" applyNumberFormat="1" applyFont="1" applyFill="1" applyBorder="1" applyAlignment="1">
      <alignment horizontal="center" vertical="center" wrapText="1"/>
    </xf>
    <xf numFmtId="3" fontId="12" fillId="9" borderId="4" xfId="4" applyNumberFormat="1" applyFont="1" applyFill="1" applyBorder="1" applyAlignment="1">
      <alignment horizontal="center" vertical="center" wrapText="1"/>
    </xf>
    <xf numFmtId="4" fontId="12" fillId="9" borderId="4" xfId="4" applyNumberFormat="1" applyFont="1" applyFill="1" applyBorder="1" applyAlignment="1">
      <alignment horizontal="center" vertical="center" wrapText="1"/>
    </xf>
    <xf numFmtId="4" fontId="12" fillId="9" borderId="4" xfId="4" applyNumberFormat="1" applyFont="1" applyFill="1" applyBorder="1" applyAlignment="1">
      <alignment horizontal="center" vertical="center"/>
    </xf>
    <xf numFmtId="0" fontId="12" fillId="0" borderId="4" xfId="4" applyFont="1" applyBorder="1" applyAlignment="1">
      <alignment horizontal="center" vertical="center"/>
    </xf>
    <xf numFmtId="3" fontId="13" fillId="10" borderId="4" xfId="4" applyNumberFormat="1" applyFont="1" applyFill="1" applyBorder="1" applyAlignment="1">
      <alignment horizontal="center" vertical="center" wrapText="1"/>
    </xf>
    <xf numFmtId="4" fontId="13" fillId="10" borderId="4" xfId="4" applyNumberFormat="1" applyFont="1" applyFill="1" applyBorder="1" applyAlignment="1">
      <alignment horizontal="center" vertical="center" wrapText="1"/>
    </xf>
    <xf numFmtId="4" fontId="13" fillId="0" borderId="4" xfId="4" applyNumberFormat="1" applyFont="1" applyBorder="1" applyAlignment="1">
      <alignment horizontal="center" vertical="center"/>
    </xf>
    <xf numFmtId="4" fontId="13" fillId="10" borderId="4" xfId="4" applyNumberFormat="1" applyFont="1" applyFill="1" applyBorder="1" applyAlignment="1">
      <alignment horizontal="center" vertical="center"/>
    </xf>
    <xf numFmtId="4" fontId="12" fillId="0" borderId="4" xfId="4" applyNumberFormat="1" applyFont="1" applyBorder="1" applyAlignment="1">
      <alignment horizontal="center" vertical="center"/>
    </xf>
    <xf numFmtId="9" fontId="0" fillId="0" borderId="0" xfId="2" applyFont="1"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applyAlignment="1">
      <alignment horizontal="centerContinuous"/>
    </xf>
    <xf numFmtId="0" fontId="15" fillId="0" borderId="10" xfId="0" applyFont="1" applyBorder="1" applyAlignment="1">
      <alignment horizontal="left" vertical="center" readingOrder="1"/>
    </xf>
    <xf numFmtId="0" fontId="0" fillId="0" borderId="1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xf>
    <xf numFmtId="0" fontId="2" fillId="4" borderId="1" xfId="0" applyFont="1" applyFill="1" applyBorder="1" applyAlignment="1">
      <alignment horizontal="centerContinuous"/>
    </xf>
    <xf numFmtId="0" fontId="2" fillId="4" borderId="10" xfId="0" applyFont="1" applyFill="1" applyBorder="1" applyAlignment="1">
      <alignment horizontal="left" vertical="center" wrapText="1" readingOrder="1"/>
    </xf>
    <xf numFmtId="0" fontId="2" fillId="4" borderId="10" xfId="0" applyFont="1" applyFill="1" applyBorder="1" applyAlignment="1">
      <alignment horizontal="center" vertical="center"/>
    </xf>
    <xf numFmtId="0" fontId="2" fillId="4" borderId="5"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xf>
    <xf numFmtId="0" fontId="3" fillId="0" borderId="2" xfId="0" applyFont="1" applyBorder="1" applyAlignment="1">
      <alignment horizontal="center"/>
    </xf>
    <xf numFmtId="166" fontId="0" fillId="0" borderId="13" xfId="2" applyNumberFormat="1" applyFont="1" applyBorder="1" applyAlignment="1">
      <alignment horizontal="center" vertical="center"/>
    </xf>
    <xf numFmtId="166" fontId="0" fillId="0" borderId="13" xfId="2" applyNumberFormat="1" applyFont="1" applyBorder="1" applyAlignment="1">
      <alignment horizontal="center"/>
    </xf>
    <xf numFmtId="0" fontId="16" fillId="11" borderId="13" xfId="0" applyFont="1" applyFill="1" applyBorder="1" applyAlignment="1">
      <alignment horizontal="center" vertical="center"/>
    </xf>
    <xf numFmtId="0" fontId="16" fillId="11" borderId="27" xfId="0" applyFont="1" applyFill="1" applyBorder="1" applyAlignment="1">
      <alignment horizontal="center"/>
    </xf>
    <xf numFmtId="0" fontId="3" fillId="0" borderId="6" xfId="0" applyFont="1" applyBorder="1" applyAlignment="1">
      <alignment horizontal="center"/>
    </xf>
    <xf numFmtId="0" fontId="3" fillId="0" borderId="8" xfId="0" applyFont="1" applyBorder="1" applyAlignment="1">
      <alignment horizontal="center" vertical="center"/>
    </xf>
    <xf numFmtId="0" fontId="18" fillId="12" borderId="1" xfId="0" applyFont="1" applyFill="1" applyBorder="1" applyAlignment="1">
      <alignment vertical="center"/>
    </xf>
    <xf numFmtId="167" fontId="18" fillId="12" borderId="5" xfId="0" applyNumberFormat="1" applyFont="1" applyFill="1" applyBorder="1"/>
    <xf numFmtId="0" fontId="0" fillId="0" borderId="16" xfId="0" applyBorder="1"/>
    <xf numFmtId="0" fontId="19" fillId="13" borderId="29" xfId="0" applyFont="1" applyFill="1" applyBorder="1" applyAlignment="1">
      <alignment vertical="center"/>
    </xf>
    <xf numFmtId="0" fontId="0" fillId="0" borderId="17" xfId="0" applyBorder="1"/>
    <xf numFmtId="0" fontId="19" fillId="13" borderId="30" xfId="0" applyFont="1" applyFill="1" applyBorder="1" applyAlignment="1">
      <alignment vertical="center"/>
    </xf>
    <xf numFmtId="0" fontId="3" fillId="13" borderId="30" xfId="0" applyFont="1" applyFill="1" applyBorder="1" applyAlignment="1">
      <alignment vertical="center"/>
    </xf>
    <xf numFmtId="0" fontId="19" fillId="13" borderId="4" xfId="0" applyFont="1" applyFill="1" applyBorder="1" applyAlignment="1">
      <alignment horizontal="center" vertical="center"/>
    </xf>
    <xf numFmtId="0" fontId="0" fillId="0" borderId="31" xfId="0" applyBorder="1"/>
    <xf numFmtId="0" fontId="20" fillId="0" borderId="32" xfId="0" applyFont="1" applyBorder="1" applyAlignment="1">
      <alignment horizontal="left" vertical="center" wrapText="1" readingOrder="1"/>
    </xf>
    <xf numFmtId="0" fontId="0" fillId="0" borderId="4" xfId="0" applyBorder="1" applyAlignment="1">
      <alignment horizontal="center" vertical="center"/>
    </xf>
    <xf numFmtId="0" fontId="0" fillId="0" borderId="4" xfId="0" applyBorder="1" applyAlignment="1">
      <alignment vertical="center"/>
    </xf>
    <xf numFmtId="167" fontId="0" fillId="0" borderId="4" xfId="0" applyNumberFormat="1" applyBorder="1" applyAlignment="1">
      <alignment vertical="center"/>
    </xf>
    <xf numFmtId="9" fontId="6" fillId="0" borderId="32" xfId="2" applyFont="1" applyBorder="1" applyAlignment="1">
      <alignment horizontal="center" vertical="center" wrapText="1"/>
    </xf>
    <xf numFmtId="168" fontId="6" fillId="0" borderId="32" xfId="0" applyNumberFormat="1" applyFont="1" applyBorder="1" applyAlignment="1">
      <alignment horizontal="right" vertical="center" wrapText="1" readingOrder="1"/>
    </xf>
    <xf numFmtId="167" fontId="0" fillId="0" borderId="33" xfId="0" applyNumberFormat="1" applyBorder="1" applyAlignment="1">
      <alignment vertical="center"/>
    </xf>
    <xf numFmtId="0" fontId="3" fillId="13" borderId="1" xfId="0" applyFont="1" applyFill="1" applyBorder="1" applyAlignment="1">
      <alignment horizontal="center" vertical="center"/>
    </xf>
    <xf numFmtId="167" fontId="0" fillId="13" borderId="5" xfId="0" applyNumberFormat="1" applyFill="1" applyBorder="1"/>
    <xf numFmtId="0" fontId="19" fillId="13" borderId="31" xfId="0" applyFont="1" applyFill="1" applyBorder="1" applyAlignment="1">
      <alignment vertical="center"/>
    </xf>
    <xf numFmtId="0" fontId="19" fillId="13" borderId="4" xfId="0" applyFont="1" applyFill="1" applyBorder="1" applyAlignment="1">
      <alignment horizontal="centerContinuous" vertical="center" wrapText="1"/>
    </xf>
    <xf numFmtId="0" fontId="19" fillId="13" borderId="4" xfId="0" applyFont="1" applyFill="1" applyBorder="1" applyAlignment="1">
      <alignment horizontal="center" vertical="center" wrapText="1"/>
    </xf>
    <xf numFmtId="0" fontId="3" fillId="13" borderId="4" xfId="0" applyFont="1" applyFill="1" applyBorder="1" applyAlignment="1">
      <alignment horizontal="center" vertical="center"/>
    </xf>
    <xf numFmtId="9" fontId="0" fillId="0" borderId="4" xfId="2" applyFont="1" applyBorder="1" applyAlignment="1">
      <alignment horizontal="center" vertical="center"/>
    </xf>
    <xf numFmtId="0" fontId="6" fillId="0" borderId="32" xfId="0" applyFont="1" applyBorder="1" applyAlignment="1">
      <alignment horizontal="center" vertical="center" wrapText="1"/>
    </xf>
    <xf numFmtId="169" fontId="0" fillId="0" borderId="0" xfId="0" applyNumberFormat="1"/>
    <xf numFmtId="0" fontId="21" fillId="0" borderId="4" xfId="0" applyFont="1" applyBorder="1"/>
    <xf numFmtId="0" fontId="4" fillId="0" borderId="4" xfId="0" applyFont="1" applyBorder="1" applyAlignment="1">
      <alignment vertical="center"/>
    </xf>
    <xf numFmtId="0" fontId="0" fillId="0" borderId="8" xfId="0" applyBorder="1"/>
    <xf numFmtId="0" fontId="0" fillId="0" borderId="28" xfId="0" applyBorder="1"/>
    <xf numFmtId="0" fontId="0" fillId="0" borderId="28" xfId="0" applyBorder="1" applyAlignment="1">
      <alignment horizontal="center" vertical="center"/>
    </xf>
    <xf numFmtId="0" fontId="0" fillId="0" borderId="28" xfId="0" applyBorder="1" applyAlignment="1">
      <alignment vertical="center"/>
    </xf>
    <xf numFmtId="0" fontId="3" fillId="13" borderId="10" xfId="0" applyFont="1" applyFill="1" applyBorder="1" applyAlignment="1">
      <alignment horizontal="center" vertical="center"/>
    </xf>
    <xf numFmtId="0" fontId="20" fillId="0" borderId="4" xfId="0" applyFont="1" applyBorder="1" applyAlignment="1">
      <alignment horizontal="left" vertical="center" wrapText="1"/>
    </xf>
    <xf numFmtId="0" fontId="3" fillId="0" borderId="10" xfId="0" applyFont="1" applyBorder="1" applyAlignment="1">
      <alignment horizontal="center" vertical="center"/>
    </xf>
    <xf numFmtId="167" fontId="0" fillId="0" borderId="5" xfId="0" applyNumberFormat="1" applyBorder="1"/>
    <xf numFmtId="0" fontId="20" fillId="0" borderId="4" xfId="5" applyFont="1" applyBorder="1" applyAlignment="1">
      <alignment vertical="center" wrapText="1" readingOrder="1"/>
    </xf>
    <xf numFmtId="0" fontId="20" fillId="0" borderId="4" xfId="5" applyFont="1" applyBorder="1" applyAlignment="1">
      <alignment vertical="center" wrapText="1"/>
    </xf>
    <xf numFmtId="170" fontId="6" fillId="0" borderId="32" xfId="0" applyNumberFormat="1" applyFont="1" applyBorder="1" applyAlignment="1">
      <alignment horizontal="center" vertical="center" wrapText="1" readingOrder="1"/>
    </xf>
    <xf numFmtId="0" fontId="20" fillId="0" borderId="0" xfId="0" applyFont="1" applyAlignment="1">
      <alignment horizontal="left" vertical="center" wrapText="1" readingOrder="1"/>
    </xf>
    <xf numFmtId="2" fontId="6" fillId="0" borderId="32" xfId="0" applyNumberFormat="1" applyFont="1" applyBorder="1" applyAlignment="1">
      <alignment horizontal="center" vertical="center" wrapText="1" readingOrder="1"/>
    </xf>
    <xf numFmtId="171" fontId="6" fillId="0" borderId="32" xfId="0" applyNumberFormat="1" applyFont="1" applyBorder="1" applyAlignment="1">
      <alignment horizontal="center" vertical="center" wrapText="1" readingOrder="1"/>
    </xf>
    <xf numFmtId="0" fontId="3" fillId="13" borderId="0" xfId="0" applyFont="1" applyFill="1" applyAlignment="1">
      <alignment horizontal="center" vertical="center"/>
    </xf>
    <xf numFmtId="167" fontId="0" fillId="13" borderId="0" xfId="0" applyNumberFormat="1" applyFill="1"/>
    <xf numFmtId="0" fontId="20" fillId="0" borderId="34" xfId="0" applyFont="1" applyBorder="1" applyAlignment="1">
      <alignment wrapText="1" readingOrder="1"/>
    </xf>
    <xf numFmtId="0" fontId="20" fillId="0" borderId="3" xfId="0" applyFont="1" applyBorder="1" applyAlignment="1">
      <alignment horizontal="left" vertical="center" wrapText="1"/>
    </xf>
    <xf numFmtId="172" fontId="6" fillId="0" borderId="32" xfId="0" applyNumberFormat="1" applyFont="1" applyBorder="1" applyAlignment="1">
      <alignment horizontal="center" vertical="center" wrapText="1" readingOrder="1"/>
    </xf>
    <xf numFmtId="0" fontId="7" fillId="0" borderId="0" xfId="0" applyFont="1" applyAlignment="1">
      <alignment horizontal="center"/>
    </xf>
    <xf numFmtId="165" fontId="7" fillId="0" borderId="0" xfId="0" applyNumberFormat="1" applyFont="1" applyAlignment="1">
      <alignment horizontal="center"/>
    </xf>
    <xf numFmtId="3" fontId="7" fillId="0" borderId="0" xfId="0" applyNumberFormat="1" applyFont="1" applyAlignment="1">
      <alignment horizontal="center"/>
    </xf>
    <xf numFmtId="0" fontId="0" fillId="0" borderId="4" xfId="3" applyFont="1" applyBorder="1" applyAlignment="1">
      <alignment horizontal="left" vertical="center"/>
    </xf>
    <xf numFmtId="0" fontId="7" fillId="0" borderId="4" xfId="0" applyFont="1" applyBorder="1"/>
    <xf numFmtId="0" fontId="21" fillId="0" borderId="4" xfId="0" applyFont="1" applyBorder="1" applyAlignment="1">
      <alignment wrapText="1"/>
    </xf>
    <xf numFmtId="0" fontId="6" fillId="0" borderId="34" xfId="0" applyFont="1" applyBorder="1" applyAlignment="1">
      <alignment horizontal="center" vertical="center" wrapText="1" readingOrder="1"/>
    </xf>
    <xf numFmtId="0" fontId="20" fillId="0" borderId="3" xfId="0" applyFont="1" applyBorder="1" applyAlignment="1">
      <alignment wrapText="1"/>
    </xf>
    <xf numFmtId="168" fontId="6" fillId="0" borderId="4" xfId="0" applyNumberFormat="1" applyFont="1" applyBorder="1" applyAlignment="1">
      <alignment horizontal="right" vertical="center" wrapText="1" readingOrder="1"/>
    </xf>
    <xf numFmtId="0" fontId="6" fillId="0" borderId="4" xfId="0" applyFont="1" applyBorder="1" applyAlignment="1">
      <alignment horizontal="center" vertical="center" wrapText="1"/>
    </xf>
    <xf numFmtId="0" fontId="16" fillId="11" borderId="13" xfId="0" applyFont="1" applyFill="1" applyBorder="1" applyAlignment="1">
      <alignment horizontal="center"/>
    </xf>
    <xf numFmtId="0" fontId="18" fillId="12" borderId="1" xfId="0" applyFont="1" applyFill="1" applyBorder="1"/>
    <xf numFmtId="1" fontId="24" fillId="0" borderId="0" xfId="0" applyNumberFormat="1" applyFont="1"/>
    <xf numFmtId="0" fontId="6" fillId="0" borderId="32" xfId="0" applyFont="1" applyBorder="1" applyAlignment="1">
      <alignment horizontal="center" vertical="center" wrapText="1" readingOrder="1"/>
    </xf>
    <xf numFmtId="167" fontId="0" fillId="0" borderId="4" xfId="0" applyNumberFormat="1" applyBorder="1"/>
    <xf numFmtId="0" fontId="6" fillId="0" borderId="32" xfId="0" applyFont="1" applyBorder="1" applyAlignment="1">
      <alignment horizontal="left" vertical="center" wrapText="1" readingOrder="1"/>
    </xf>
    <xf numFmtId="167" fontId="0" fillId="0" borderId="33" xfId="0" applyNumberFormat="1" applyBorder="1"/>
    <xf numFmtId="177" fontId="6" fillId="0" borderId="32" xfId="0" applyNumberFormat="1" applyFont="1" applyBorder="1" applyAlignment="1">
      <alignment horizontal="center" vertical="center" wrapText="1"/>
    </xf>
    <xf numFmtId="172" fontId="6" fillId="0" borderId="32" xfId="0" applyNumberFormat="1" applyFont="1" applyBorder="1" applyAlignment="1">
      <alignment horizontal="center" vertical="center" wrapText="1"/>
    </xf>
    <xf numFmtId="0" fontId="4" fillId="0" borderId="4" xfId="0" applyFont="1" applyBorder="1" applyAlignment="1">
      <alignment horizontal="center"/>
    </xf>
    <xf numFmtId="0" fontId="4" fillId="0" borderId="4" xfId="0" applyFont="1" applyBorder="1"/>
    <xf numFmtId="0" fontId="0" fillId="0" borderId="28" xfId="0" applyBorder="1" applyAlignment="1">
      <alignment horizontal="center"/>
    </xf>
    <xf numFmtId="9" fontId="0" fillId="0" borderId="4" xfId="2" applyFont="1" applyBorder="1" applyAlignment="1">
      <alignment horizontal="center"/>
    </xf>
    <xf numFmtId="0" fontId="6" fillId="0" borderId="34" xfId="0" applyFont="1" applyBorder="1" applyAlignment="1">
      <alignment horizontal="left" vertical="center" wrapText="1" readingOrder="1"/>
    </xf>
    <xf numFmtId="0" fontId="25" fillId="0" borderId="1" xfId="12" applyFont="1" applyBorder="1" applyAlignment="1">
      <alignment horizontal="centerContinuous"/>
    </xf>
    <xf numFmtId="0" fontId="25" fillId="0" borderId="10" xfId="12" applyFont="1" applyBorder="1" applyAlignment="1">
      <alignment horizontal="centerContinuous"/>
    </xf>
    <xf numFmtId="173" fontId="25" fillId="0" borderId="10" xfId="13" applyFont="1" applyBorder="1" applyAlignment="1">
      <alignment horizontal="centerContinuous"/>
    </xf>
    <xf numFmtId="179" fontId="25" fillId="0" borderId="10" xfId="14" applyNumberFormat="1" applyFont="1" applyBorder="1" applyAlignment="1">
      <alignment horizontal="centerContinuous"/>
    </xf>
    <xf numFmtId="179" fontId="25" fillId="0" borderId="5" xfId="14" applyNumberFormat="1" applyFont="1" applyBorder="1" applyAlignment="1">
      <alignment horizontal="centerContinuous"/>
    </xf>
    <xf numFmtId="0" fontId="26" fillId="0" borderId="0" xfId="12" applyFont="1"/>
    <xf numFmtId="173" fontId="26" fillId="0" borderId="0" xfId="13" applyFont="1"/>
    <xf numFmtId="179" fontId="26" fillId="0" borderId="0" xfId="14" applyNumberFormat="1" applyFont="1"/>
    <xf numFmtId="0" fontId="27" fillId="0" borderId="1" xfId="12" applyFont="1" applyBorder="1"/>
    <xf numFmtId="179" fontId="27" fillId="0" borderId="5" xfId="14" applyNumberFormat="1" applyFont="1" applyBorder="1"/>
    <xf numFmtId="0" fontId="28" fillId="0" borderId="39" xfId="12" applyFont="1" applyBorder="1" applyAlignment="1">
      <alignment horizontal="center" vertical="center"/>
    </xf>
    <xf numFmtId="0" fontId="28" fillId="0" borderId="40" xfId="12" applyFont="1" applyBorder="1" applyAlignment="1">
      <alignment horizontal="center" vertical="center"/>
    </xf>
    <xf numFmtId="173" fontId="28" fillId="0" borderId="40" xfId="13" applyFont="1" applyBorder="1" applyAlignment="1">
      <alignment horizontal="center" vertical="center" wrapText="1"/>
    </xf>
    <xf numFmtId="179" fontId="28" fillId="0" borderId="40" xfId="14" applyNumberFormat="1" applyFont="1" applyBorder="1" applyAlignment="1">
      <alignment horizontal="center" vertical="center" wrapText="1"/>
    </xf>
    <xf numFmtId="179" fontId="28" fillId="0" borderId="40" xfId="14" applyNumberFormat="1" applyFont="1" applyBorder="1" applyAlignment="1">
      <alignment horizontal="center" vertical="center"/>
    </xf>
    <xf numFmtId="179" fontId="28" fillId="0" borderId="41" xfId="14" applyNumberFormat="1" applyFont="1" applyBorder="1" applyAlignment="1">
      <alignment horizontal="center" vertical="center"/>
    </xf>
    <xf numFmtId="0" fontId="26" fillId="0" borderId="31" xfId="12" applyFont="1" applyBorder="1"/>
    <xf numFmtId="0" fontId="26" fillId="0" borderId="4" xfId="12" applyFont="1" applyBorder="1"/>
    <xf numFmtId="173" fontId="26" fillId="0" borderId="4" xfId="13" applyFont="1" applyBorder="1"/>
    <xf numFmtId="179" fontId="26" fillId="0" borderId="4" xfId="14" applyNumberFormat="1" applyFont="1" applyBorder="1"/>
    <xf numFmtId="10" fontId="26" fillId="0" borderId="4" xfId="15" applyNumberFormat="1" applyFont="1" applyBorder="1"/>
    <xf numFmtId="179" fontId="26" fillId="0" borderId="27" xfId="14" applyNumberFormat="1" applyFont="1" applyBorder="1"/>
    <xf numFmtId="179" fontId="26" fillId="0" borderId="0" xfId="12" applyNumberFormat="1" applyFont="1"/>
    <xf numFmtId="0" fontId="29" fillId="0" borderId="39" xfId="0" applyFont="1" applyBorder="1" applyAlignment="1">
      <alignment horizontal="center"/>
    </xf>
    <xf numFmtId="0" fontId="29" fillId="0" borderId="40" xfId="0" applyFont="1" applyBorder="1" applyAlignment="1">
      <alignment horizontal="center"/>
    </xf>
    <xf numFmtId="0" fontId="29" fillId="0" borderId="41" xfId="0" applyFont="1" applyBorder="1" applyAlignment="1">
      <alignment horizontal="center"/>
    </xf>
    <xf numFmtId="10" fontId="24" fillId="0" borderId="36" xfId="16" applyNumberFormat="1" applyFont="1" applyBorder="1"/>
    <xf numFmtId="180" fontId="24" fillId="0" borderId="37" xfId="1" applyNumberFormat="1" applyFont="1" applyBorder="1"/>
    <xf numFmtId="0" fontId="24" fillId="0" borderId="38" xfId="0" applyFont="1" applyBorder="1"/>
    <xf numFmtId="179" fontId="30" fillId="0" borderId="4" xfId="14" applyNumberFormat="1" applyFont="1" applyBorder="1"/>
    <xf numFmtId="10" fontId="32" fillId="0" borderId="32" xfId="17" applyNumberFormat="1" applyFont="1" applyBorder="1" applyAlignment="1">
      <alignment horizontal="center"/>
    </xf>
    <xf numFmtId="10" fontId="32" fillId="0" borderId="35" xfId="17" applyNumberFormat="1" applyFont="1" applyBorder="1" applyAlignment="1">
      <alignment horizontal="center"/>
    </xf>
    <xf numFmtId="10" fontId="33" fillId="0" borderId="32" xfId="17" applyNumberFormat="1" applyFont="1" applyBorder="1" applyAlignment="1">
      <alignment horizontal="center"/>
    </xf>
    <xf numFmtId="10" fontId="33" fillId="0" borderId="35" xfId="17" applyNumberFormat="1" applyFont="1" applyBorder="1" applyAlignment="1">
      <alignment horizontal="center"/>
    </xf>
    <xf numFmtId="0" fontId="30" fillId="0" borderId="0" xfId="12" applyFont="1"/>
    <xf numFmtId="0" fontId="34" fillId="0" borderId="4" xfId="0" applyFont="1" applyBorder="1"/>
    <xf numFmtId="10" fontId="34" fillId="0" borderId="4" xfId="0" applyNumberFormat="1" applyFont="1" applyBorder="1"/>
    <xf numFmtId="44" fontId="26" fillId="0" borderId="0" xfId="12" applyNumberFormat="1" applyFont="1"/>
    <xf numFmtId="0" fontId="26" fillId="0" borderId="36" xfId="12" applyFont="1" applyBorder="1"/>
    <xf numFmtId="0" fontId="26" fillId="0" borderId="37" xfId="12" applyFont="1" applyBorder="1"/>
    <xf numFmtId="173" fontId="26" fillId="0" borderId="37" xfId="13" applyFont="1" applyBorder="1"/>
    <xf numFmtId="179" fontId="26" fillId="0" borderId="37" xfId="14" applyNumberFormat="1" applyFont="1" applyBorder="1"/>
    <xf numFmtId="179" fontId="26" fillId="0" borderId="38" xfId="14" applyNumberFormat="1" applyFont="1" applyBorder="1"/>
    <xf numFmtId="0" fontId="4" fillId="0" borderId="0" xfId="18" applyAlignment="1" applyProtection="1">
      <alignment wrapText="1"/>
      <protection locked="0"/>
    </xf>
    <xf numFmtId="0" fontId="19" fillId="0" borderId="0" xfId="0" applyFont="1" applyProtection="1">
      <protection locked="0"/>
    </xf>
    <xf numFmtId="0" fontId="4" fillId="0" borderId="0" xfId="18" applyProtection="1">
      <protection locked="0"/>
    </xf>
    <xf numFmtId="0" fontId="7" fillId="0" borderId="0" xfId="21" applyFont="1" applyProtection="1">
      <alignment vertical="top"/>
      <protection locked="0"/>
    </xf>
    <xf numFmtId="183" fontId="41" fillId="13" borderId="0" xfId="0" applyNumberFormat="1" applyFont="1" applyFill="1" applyAlignment="1" applyProtection="1">
      <alignment horizontal="center" vertical="center"/>
      <protection locked="0"/>
    </xf>
    <xf numFmtId="183" fontId="41" fillId="13" borderId="44" xfId="0" applyNumberFormat="1" applyFont="1" applyFill="1" applyBorder="1" applyAlignment="1" applyProtection="1">
      <alignment horizontal="center" vertical="center"/>
      <protection locked="0"/>
    </xf>
    <xf numFmtId="183" fontId="41" fillId="13" borderId="45" xfId="0" applyNumberFormat="1" applyFont="1" applyFill="1" applyBorder="1" applyAlignment="1" applyProtection="1">
      <alignment horizontal="center" vertical="center"/>
      <protection locked="0"/>
    </xf>
    <xf numFmtId="0" fontId="42" fillId="16" borderId="0" xfId="0" applyFont="1" applyFill="1" applyAlignment="1" applyProtection="1">
      <alignment horizontal="center" vertical="center"/>
      <protection locked="0"/>
    </xf>
    <xf numFmtId="0" fontId="42" fillId="16" borderId="0" xfId="0" applyFont="1" applyFill="1" applyAlignment="1" applyProtection="1">
      <alignment horizontal="center" vertical="center" wrapText="1"/>
      <protection locked="0"/>
    </xf>
    <xf numFmtId="0" fontId="43" fillId="17" borderId="47" xfId="0" applyFont="1" applyFill="1" applyBorder="1" applyAlignment="1" applyProtection="1">
      <alignment horizontal="center" vertical="center" shrinkToFit="1"/>
      <protection locked="0"/>
    </xf>
    <xf numFmtId="0" fontId="0" fillId="0" borderId="0" xfId="0" applyAlignment="1" applyProtection="1">
      <alignment wrapText="1"/>
      <protection locked="0"/>
    </xf>
    <xf numFmtId="0" fontId="0" fillId="0" borderId="48" xfId="0" applyBorder="1" applyAlignment="1" applyProtection="1">
      <alignment vertical="center"/>
      <protection locked="0"/>
    </xf>
    <xf numFmtId="0" fontId="5" fillId="3" borderId="4" xfId="0" applyFont="1" applyFill="1" applyBorder="1" applyAlignment="1">
      <alignment horizontal="center" vertical="center"/>
    </xf>
    <xf numFmtId="0" fontId="1" fillId="3" borderId="4" xfId="24" applyFill="1" applyBorder="1" applyProtection="1">
      <alignment horizontal="center" vertical="center"/>
      <protection locked="0"/>
    </xf>
    <xf numFmtId="9" fontId="21" fillId="3" borderId="4" xfId="2" applyFont="1" applyFill="1" applyBorder="1" applyAlignment="1" applyProtection="1">
      <alignment horizontal="center" vertical="center"/>
      <protection locked="0"/>
    </xf>
    <xf numFmtId="184" fontId="1" fillId="18" borderId="4" xfId="25" applyFill="1" applyBorder="1" applyProtection="1">
      <alignment horizontal="center" vertical="center"/>
      <protection locked="0"/>
    </xf>
    <xf numFmtId="0" fontId="21" fillId="0" borderId="4" xfId="0" applyFont="1" applyBorder="1" applyAlignment="1" applyProtection="1">
      <alignment horizontal="center" vertical="center"/>
      <protection locked="0"/>
    </xf>
    <xf numFmtId="0" fontId="0" fillId="0" borderId="50" xfId="0" applyBorder="1" applyAlignment="1" applyProtection="1">
      <alignment vertical="center"/>
      <protection locked="0"/>
    </xf>
    <xf numFmtId="0" fontId="0" fillId="10" borderId="48" xfId="0" applyFill="1" applyBorder="1" applyAlignment="1" applyProtection="1">
      <alignment vertical="center"/>
      <protection locked="0"/>
    </xf>
    <xf numFmtId="0" fontId="21" fillId="6" borderId="48" xfId="0" applyFont="1" applyFill="1" applyBorder="1" applyAlignment="1" applyProtection="1">
      <alignment vertical="center"/>
      <protection locked="0"/>
    </xf>
    <xf numFmtId="0" fontId="0" fillId="6" borderId="48" xfId="0" applyFill="1" applyBorder="1" applyAlignment="1" applyProtection="1">
      <alignment vertical="center"/>
      <protection locked="0"/>
    </xf>
    <xf numFmtId="0" fontId="0" fillId="0" borderId="0" xfId="0" applyAlignment="1" applyProtection="1">
      <alignment vertical="center"/>
      <protection locked="0"/>
    </xf>
    <xf numFmtId="0" fontId="44" fillId="19" borderId="4" xfId="0" applyFont="1" applyFill="1" applyBorder="1" applyAlignment="1">
      <alignment vertical="center" wrapText="1"/>
    </xf>
    <xf numFmtId="0" fontId="1" fillId="19" borderId="4" xfId="24" applyFill="1" applyBorder="1" applyProtection="1">
      <alignment horizontal="center" vertical="center"/>
      <protection locked="0"/>
    </xf>
    <xf numFmtId="9" fontId="21" fillId="19" borderId="4" xfId="2" applyFont="1" applyFill="1" applyBorder="1" applyAlignment="1" applyProtection="1">
      <alignment horizontal="center" vertical="center"/>
      <protection locked="0"/>
    </xf>
    <xf numFmtId="184" fontId="1" fillId="19" borderId="4" xfId="25" applyFill="1" applyBorder="1" applyProtection="1">
      <alignment horizontal="center" vertical="center"/>
      <protection locked="0"/>
    </xf>
    <xf numFmtId="0" fontId="44" fillId="19" borderId="33" xfId="0" applyFont="1" applyFill="1" applyBorder="1" applyAlignment="1">
      <alignment vertical="center" wrapText="1"/>
    </xf>
    <xf numFmtId="0" fontId="1" fillId="19" borderId="33" xfId="24" applyFill="1" applyBorder="1" applyProtection="1">
      <alignment horizontal="center" vertical="center"/>
      <protection locked="0"/>
    </xf>
    <xf numFmtId="9" fontId="21" fillId="19" borderId="33" xfId="2" applyFont="1" applyFill="1" applyBorder="1" applyAlignment="1" applyProtection="1">
      <alignment horizontal="center" vertical="center"/>
      <protection locked="0"/>
    </xf>
    <xf numFmtId="184" fontId="1" fillId="19" borderId="33" xfId="25" applyFill="1" applyBorder="1" applyProtection="1">
      <alignment horizontal="center" vertical="center"/>
      <protection locked="0"/>
    </xf>
    <xf numFmtId="0" fontId="21" fillId="0" borderId="33" xfId="0" applyFont="1" applyBorder="1" applyAlignment="1" applyProtection="1">
      <alignment horizontal="center" vertical="center"/>
      <protection locked="0"/>
    </xf>
    <xf numFmtId="0" fontId="3" fillId="20" borderId="2" xfId="0" applyFont="1" applyFill="1" applyBorder="1" applyAlignment="1">
      <alignment horizontal="center" vertical="center"/>
    </xf>
    <xf numFmtId="0" fontId="3" fillId="4" borderId="4" xfId="0" applyFont="1" applyFill="1" applyBorder="1" applyAlignment="1" applyProtection="1">
      <alignment horizontal="center" vertical="center" wrapText="1"/>
      <protection locked="0"/>
    </xf>
    <xf numFmtId="0" fontId="3" fillId="4" borderId="31" xfId="0" applyFont="1" applyFill="1" applyBorder="1" applyAlignment="1">
      <alignment horizontal="center" vertical="center" wrapText="1"/>
    </xf>
    <xf numFmtId="2" fontId="3" fillId="5" borderId="31" xfId="0" applyNumberFormat="1" applyFont="1" applyFill="1" applyBorder="1" applyAlignment="1" applyProtection="1">
      <alignment horizontal="center" vertical="center" wrapText="1"/>
      <protection locked="0"/>
    </xf>
    <xf numFmtId="2" fontId="3" fillId="5" borderId="27" xfId="0" applyNumberFormat="1" applyFont="1" applyFill="1" applyBorder="1" applyAlignment="1" applyProtection="1">
      <alignment horizontal="center" vertical="center" wrapText="1"/>
      <protection locked="0"/>
    </xf>
    <xf numFmtId="0" fontId="3" fillId="0" borderId="31" xfId="0" applyFont="1" applyBorder="1" applyAlignment="1" applyProtection="1">
      <alignment horizontal="center" vertical="center"/>
      <protection locked="0"/>
    </xf>
    <xf numFmtId="0" fontId="6" fillId="0" borderId="0" xfId="0" applyFont="1" applyAlignment="1">
      <alignment horizontal="center" vertical="center" wrapText="1"/>
    </xf>
    <xf numFmtId="0" fontId="3" fillId="13" borderId="8" xfId="0" applyFont="1" applyFill="1" applyBorder="1" applyAlignment="1">
      <alignment horizontal="center" vertical="center"/>
    </xf>
    <xf numFmtId="0" fontId="0" fillId="0" borderId="3" xfId="0" applyBorder="1" applyAlignment="1">
      <alignment horizontal="center" vertical="center"/>
    </xf>
    <xf numFmtId="170" fontId="6" fillId="0" borderId="34" xfId="0" applyNumberFormat="1" applyFont="1" applyBorder="1" applyAlignment="1">
      <alignment horizontal="center" vertical="center" wrapText="1" readingOrder="1"/>
    </xf>
    <xf numFmtId="168" fontId="6" fillId="0" borderId="34" xfId="0" applyNumberFormat="1" applyFont="1" applyBorder="1" applyAlignment="1">
      <alignment horizontal="right" vertical="center" wrapText="1" readingOrder="1"/>
    </xf>
    <xf numFmtId="9" fontId="0" fillId="0" borderId="3" xfId="2" applyFont="1" applyBorder="1" applyAlignment="1">
      <alignment horizontal="center" vertical="center"/>
    </xf>
    <xf numFmtId="167" fontId="0" fillId="0" borderId="3" xfId="0" applyNumberFormat="1" applyBorder="1" applyAlignment="1">
      <alignment vertical="center"/>
    </xf>
    <xf numFmtId="2" fontId="6" fillId="0" borderId="4" xfId="0" applyNumberFormat="1" applyFont="1" applyBorder="1" applyAlignment="1">
      <alignment horizontal="center" vertical="center" wrapText="1" readingOrder="1"/>
    </xf>
    <xf numFmtId="170" fontId="6" fillId="0" borderId="4" xfId="0" applyNumberFormat="1" applyFont="1" applyBorder="1" applyAlignment="1">
      <alignment horizontal="center" vertical="center" wrapText="1" readingOrder="1"/>
    </xf>
    <xf numFmtId="0" fontId="47" fillId="4" borderId="31" xfId="3" applyFont="1" applyFill="1" applyBorder="1" applyAlignment="1" applyProtection="1">
      <alignment horizontal="center" vertical="center"/>
      <protection locked="0"/>
    </xf>
    <xf numFmtId="0" fontId="3" fillId="13" borderId="6" xfId="0" applyFont="1" applyFill="1" applyBorder="1" applyAlignment="1">
      <alignment horizontal="center" vertical="center"/>
    </xf>
    <xf numFmtId="167" fontId="0" fillId="13" borderId="7" xfId="0" applyNumberFormat="1" applyFill="1" applyBorder="1"/>
    <xf numFmtId="0" fontId="2" fillId="0" borderId="40"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166" fontId="0" fillId="0" borderId="51" xfId="2" applyNumberFormat="1" applyFont="1" applyBorder="1" applyAlignment="1">
      <alignment horizontal="center"/>
    </xf>
    <xf numFmtId="167" fontId="0" fillId="0" borderId="0" xfId="0" applyNumberFormat="1" applyAlignment="1">
      <alignment vertical="center"/>
    </xf>
    <xf numFmtId="0" fontId="16" fillId="11" borderId="41" xfId="0" applyFont="1" applyFill="1" applyBorder="1" applyAlignment="1">
      <alignment horizontal="center"/>
    </xf>
    <xf numFmtId="0" fontId="16" fillId="11" borderId="54" xfId="0" applyFont="1" applyFill="1" applyBorder="1" applyAlignment="1">
      <alignment horizontal="center" vertical="center"/>
    </xf>
    <xf numFmtId="0" fontId="3" fillId="13" borderId="18" xfId="0" applyFont="1" applyFill="1" applyBorder="1" applyAlignment="1">
      <alignment horizontal="center" vertical="center"/>
    </xf>
    <xf numFmtId="0" fontId="3" fillId="0" borderId="1" xfId="0" applyFont="1" applyBorder="1" applyAlignment="1">
      <alignment horizontal="center" vertical="center"/>
    </xf>
    <xf numFmtId="0" fontId="6" fillId="0" borderId="33" xfId="0" applyFont="1" applyBorder="1" applyAlignment="1">
      <alignment horizontal="center" vertical="center" wrapText="1"/>
    </xf>
    <xf numFmtId="2" fontId="0" fillId="0" borderId="4" xfId="0" applyNumberFormat="1" applyBorder="1" applyAlignment="1">
      <alignment vertical="center"/>
    </xf>
    <xf numFmtId="43" fontId="7" fillId="0" borderId="32" xfId="5" applyNumberFormat="1" applyBorder="1" applyAlignment="1">
      <alignment horizontal="center" vertical="center" wrapText="1" readingOrder="1"/>
    </xf>
    <xf numFmtId="0" fontId="19" fillId="13" borderId="4" xfId="0" applyFont="1" applyFill="1" applyBorder="1" applyAlignment="1">
      <alignment vertical="center"/>
    </xf>
    <xf numFmtId="0" fontId="3" fillId="13" borderId="4" xfId="0" applyFont="1" applyFill="1" applyBorder="1" applyAlignment="1">
      <alignment vertical="center"/>
    </xf>
    <xf numFmtId="43" fontId="0" fillId="0" borderId="32" xfId="9" applyNumberFormat="1" applyFont="1" applyBorder="1" applyAlignment="1">
      <alignment horizontal="center" vertical="center" wrapText="1" readingOrder="1"/>
    </xf>
    <xf numFmtId="0" fontId="0" fillId="0" borderId="33" xfId="0" applyBorder="1" applyAlignment="1">
      <alignment horizontal="center" vertical="center"/>
    </xf>
    <xf numFmtId="165" fontId="7" fillId="0" borderId="4" xfId="0" applyNumberFormat="1" applyFont="1" applyBorder="1" applyAlignment="1">
      <alignment horizontal="center" vertical="center"/>
    </xf>
    <xf numFmtId="167" fontId="0" fillId="0" borderId="4" xfId="0" applyNumberFormat="1" applyBorder="1" applyAlignment="1">
      <alignment horizontal="center"/>
    </xf>
    <xf numFmtId="164" fontId="0" fillId="13" borderId="5" xfId="0" applyNumberFormat="1" applyFill="1" applyBorder="1"/>
    <xf numFmtId="190" fontId="6" fillId="0" borderId="32" xfId="0" applyNumberFormat="1" applyFont="1" applyBorder="1" applyAlignment="1">
      <alignment horizontal="center" vertical="center" wrapText="1" readingOrder="1"/>
    </xf>
    <xf numFmtId="190" fontId="6" fillId="0" borderId="0" xfId="0" applyNumberFormat="1" applyFont="1" applyAlignment="1">
      <alignment horizontal="center" vertical="center" wrapText="1" readingOrder="1"/>
    </xf>
    <xf numFmtId="0" fontId="7" fillId="0" borderId="34" xfId="0" applyFont="1" applyBorder="1" applyAlignment="1">
      <alignment wrapText="1" readingOrder="1"/>
    </xf>
    <xf numFmtId="165" fontId="7" fillId="0" borderId="4" xfId="5" applyNumberFormat="1" applyBorder="1" applyAlignment="1">
      <alignment vertical="center"/>
    </xf>
    <xf numFmtId="0" fontId="0" fillId="0" borderId="4" xfId="5" applyFont="1" applyBorder="1" applyAlignment="1">
      <alignment wrapText="1"/>
    </xf>
    <xf numFmtId="0" fontId="0" fillId="0" borderId="52" xfId="11" applyFont="1" applyBorder="1" applyAlignment="1">
      <alignment horizontal="left" vertical="center" wrapText="1"/>
    </xf>
    <xf numFmtId="0" fontId="6" fillId="0" borderId="32" xfId="0" applyFont="1" applyBorder="1" applyAlignment="1">
      <alignment vertical="center" wrapText="1" readingOrder="1"/>
    </xf>
    <xf numFmtId="0" fontId="7" fillId="0" borderId="32" xfId="0" applyFont="1" applyBorder="1" applyAlignment="1">
      <alignment vertical="center" wrapText="1" readingOrder="1"/>
    </xf>
    <xf numFmtId="0" fontId="7" fillId="0" borderId="34" xfId="0" applyFont="1" applyBorder="1" applyAlignment="1">
      <alignment vertical="center" wrapText="1" readingOrder="1"/>
    </xf>
    <xf numFmtId="0" fontId="22" fillId="0" borderId="13" xfId="0" applyFont="1" applyBorder="1" applyAlignment="1">
      <alignment vertical="center" wrapText="1"/>
    </xf>
    <xf numFmtId="0" fontId="22" fillId="0" borderId="14" xfId="0" applyFont="1" applyBorder="1" applyAlignment="1">
      <alignment vertical="center" wrapText="1"/>
    </xf>
    <xf numFmtId="0" fontId="22" fillId="0" borderId="3" xfId="0" applyFont="1" applyBorder="1" applyAlignment="1">
      <alignment vertical="center" wrapText="1"/>
    </xf>
    <xf numFmtId="2" fontId="22" fillId="0" borderId="32" xfId="0" applyNumberFormat="1" applyFont="1" applyBorder="1" applyAlignment="1">
      <alignment horizontal="center" vertical="center" wrapText="1" readingOrder="1"/>
    </xf>
    <xf numFmtId="2" fontId="22" fillId="0" borderId="34" xfId="0" applyNumberFormat="1" applyFont="1" applyBorder="1" applyAlignment="1">
      <alignment horizontal="center" vertical="center" wrapText="1" readingOrder="1"/>
    </xf>
    <xf numFmtId="0" fontId="0" fillId="0" borderId="32" xfId="0" applyBorder="1" applyAlignment="1">
      <alignment horizontal="left" vertical="center" wrapText="1" readingOrder="1"/>
    </xf>
    <xf numFmtId="0" fontId="20" fillId="0" borderId="4" xfId="0" applyFont="1" applyBorder="1" applyAlignment="1">
      <alignment wrapText="1"/>
    </xf>
    <xf numFmtId="0" fontId="20" fillId="0" borderId="14" xfId="0" applyFont="1" applyBorder="1" applyAlignment="1">
      <alignment wrapText="1"/>
    </xf>
    <xf numFmtId="0" fontId="20" fillId="0" borderId="13" xfId="0" applyFont="1" applyBorder="1" applyAlignment="1">
      <alignment wrapText="1"/>
    </xf>
    <xf numFmtId="0" fontId="20" fillId="0" borderId="34" xfId="0" applyFont="1" applyBorder="1" applyAlignment="1">
      <alignment wrapText="1"/>
    </xf>
    <xf numFmtId="0" fontId="20" fillId="0" borderId="32" xfId="0" applyFont="1" applyBorder="1" applyAlignment="1">
      <alignment wrapText="1" readingOrder="1"/>
    </xf>
    <xf numFmtId="0" fontId="21" fillId="0" borderId="4" xfId="0" applyFont="1" applyBorder="1" applyAlignment="1">
      <alignment horizontal="left"/>
    </xf>
    <xf numFmtId="0" fontId="21" fillId="0" borderId="32" xfId="5" applyFont="1" applyBorder="1" applyAlignment="1">
      <alignment horizontal="left" vertical="center" wrapText="1" readingOrder="1"/>
    </xf>
    <xf numFmtId="0" fontId="21" fillId="0" borderId="14" xfId="0" applyFont="1" applyBorder="1" applyAlignment="1">
      <alignment wrapText="1" readingOrder="1"/>
    </xf>
    <xf numFmtId="0" fontId="21" fillId="0" borderId="34" xfId="0" applyFont="1" applyBorder="1" applyAlignment="1">
      <alignment wrapText="1" readingOrder="1"/>
    </xf>
    <xf numFmtId="0" fontId="21" fillId="0" borderId="32" xfId="5" applyFont="1" applyBorder="1" applyAlignment="1">
      <alignment horizontal="left" wrapText="1" readingOrder="1"/>
    </xf>
    <xf numFmtId="0" fontId="21" fillId="0" borderId="4" xfId="5" applyFont="1" applyBorder="1"/>
    <xf numFmtId="0" fontId="21" fillId="0" borderId="32" xfId="0" applyFont="1" applyBorder="1" applyAlignment="1">
      <alignment wrapText="1" readingOrder="1"/>
    </xf>
    <xf numFmtId="0" fontId="21" fillId="0" borderId="4" xfId="5" applyFont="1" applyBorder="1" applyAlignment="1">
      <alignment vertical="top" wrapText="1"/>
    </xf>
    <xf numFmtId="0" fontId="21" fillId="0" borderId="53" xfId="5" applyFont="1" applyBorder="1" applyAlignment="1">
      <alignment vertical="top" wrapText="1"/>
    </xf>
    <xf numFmtId="0" fontId="21" fillId="0" borderId="34" xfId="0" applyFont="1" applyBorder="1" applyAlignment="1">
      <alignment wrapText="1"/>
    </xf>
    <xf numFmtId="42" fontId="51" fillId="0" borderId="27" xfId="0" applyNumberFormat="1" applyFont="1" applyBorder="1" applyAlignment="1">
      <alignment horizontal="center" vertical="center" wrapText="1" readingOrder="1"/>
    </xf>
    <xf numFmtId="0" fontId="2" fillId="0" borderId="40" xfId="0" applyFont="1" applyBorder="1" applyAlignment="1">
      <alignment horizontal="center" vertical="center"/>
    </xf>
    <xf numFmtId="0" fontId="3" fillId="4" borderId="4" xfId="0" applyFont="1" applyFill="1" applyBorder="1" applyAlignment="1">
      <alignment horizontal="center" vertical="center" wrapText="1"/>
    </xf>
    <xf numFmtId="0" fontId="47" fillId="4" borderId="4" xfId="3" applyFont="1" applyFill="1" applyBorder="1" applyAlignment="1" applyProtection="1">
      <alignment horizontal="center" vertical="center"/>
      <protection locked="0"/>
    </xf>
    <xf numFmtId="0" fontId="51" fillId="0" borderId="4" xfId="0" applyFont="1" applyBorder="1" applyAlignment="1">
      <alignment horizontal="center" vertical="center" wrapText="1"/>
    </xf>
    <xf numFmtId="2" fontId="51" fillId="0" borderId="4" xfId="0" applyNumberFormat="1" applyFont="1" applyBorder="1" applyAlignment="1" applyProtection="1">
      <alignment horizontal="center" vertical="center" wrapText="1" readingOrder="1"/>
      <protection locked="0"/>
    </xf>
    <xf numFmtId="0" fontId="47" fillId="4" borderId="4" xfId="3" applyFont="1" applyFill="1" applyBorder="1" applyAlignment="1">
      <alignment horizontal="center" vertical="center"/>
    </xf>
    <xf numFmtId="0" fontId="0" fillId="4" borderId="4" xfId="0" applyFill="1" applyBorder="1" applyAlignment="1">
      <alignment horizontal="center" vertical="center" wrapText="1"/>
    </xf>
    <xf numFmtId="2" fontId="0" fillId="4" borderId="4" xfId="0" applyNumberFormat="1" applyFill="1" applyBorder="1" applyAlignment="1" applyProtection="1">
      <alignment horizontal="center" vertical="center" wrapText="1"/>
      <protection locked="0"/>
    </xf>
    <xf numFmtId="0" fontId="2" fillId="0" borderId="39" xfId="0" applyFont="1" applyBorder="1" applyAlignment="1">
      <alignment horizontal="center" vertical="center"/>
    </xf>
    <xf numFmtId="0" fontId="0" fillId="0" borderId="31" xfId="0" applyBorder="1" applyAlignment="1">
      <alignment horizontal="center" vertical="center"/>
    </xf>
    <xf numFmtId="0" fontId="0" fillId="0" borderId="4" xfId="0" applyBorder="1" applyAlignment="1" applyProtection="1">
      <alignment horizontal="center" vertical="center"/>
      <protection locked="0"/>
    </xf>
    <xf numFmtId="0" fontId="52" fillId="0" borderId="40" xfId="0" applyFont="1" applyBorder="1" applyAlignment="1">
      <alignment horizontal="center" vertical="center" wrapText="1" readingOrder="1"/>
    </xf>
    <xf numFmtId="42" fontId="51" fillId="4" borderId="4" xfId="0" applyNumberFormat="1" applyFont="1" applyFill="1" applyBorder="1" applyAlignment="1" applyProtection="1">
      <alignment horizontal="center" vertical="center" wrapText="1" readingOrder="1"/>
      <protection locked="0"/>
    </xf>
    <xf numFmtId="0" fontId="3" fillId="4" borderId="27" xfId="0" applyFont="1" applyFill="1" applyBorder="1" applyAlignment="1" applyProtection="1">
      <alignment horizontal="center" vertical="center" wrapText="1"/>
      <protection locked="0"/>
    </xf>
    <xf numFmtId="0" fontId="0" fillId="0" borderId="4" xfId="0" applyBorder="1" applyAlignment="1">
      <alignment horizontal="center" vertical="center" wrapText="1"/>
    </xf>
    <xf numFmtId="0" fontId="0" fillId="0" borderId="27" xfId="0" applyBorder="1" applyAlignment="1">
      <alignment horizontal="center" vertical="center"/>
    </xf>
    <xf numFmtId="42" fontId="3" fillId="4" borderId="27" xfId="1" applyNumberFormat="1" applyFont="1" applyFill="1" applyBorder="1" applyAlignment="1" applyProtection="1">
      <alignment horizontal="center" vertical="center" wrapText="1"/>
    </xf>
    <xf numFmtId="42" fontId="51" fillId="0" borderId="4" xfId="0" applyNumberFormat="1" applyFont="1" applyBorder="1" applyAlignment="1">
      <alignment horizontal="center" vertical="center" wrapText="1" readingOrder="1"/>
    </xf>
    <xf numFmtId="42" fontId="51" fillId="4" borderId="4" xfId="0" applyNumberFormat="1" applyFont="1" applyFill="1" applyBorder="1" applyAlignment="1">
      <alignment horizontal="center" vertical="center" wrapText="1" readingOrder="1"/>
    </xf>
    <xf numFmtId="42" fontId="51" fillId="4" borderId="27" xfId="0" applyNumberFormat="1" applyFont="1" applyFill="1" applyBorder="1" applyAlignment="1">
      <alignment horizontal="center" vertical="center" wrapText="1" readingOrder="1"/>
    </xf>
    <xf numFmtId="0" fontId="51" fillId="0" borderId="3" xfId="0" applyFont="1" applyBorder="1" applyAlignment="1">
      <alignment horizontal="left" vertical="center" wrapText="1" readingOrder="1"/>
    </xf>
    <xf numFmtId="0" fontId="51" fillId="0" borderId="4" xfId="0" applyFont="1" applyBorder="1" applyAlignment="1">
      <alignment horizontal="left" vertical="center" wrapText="1" readingOrder="1"/>
    </xf>
    <xf numFmtId="0" fontId="51" fillId="0" borderId="3" xfId="0" applyFont="1" applyBorder="1" applyAlignment="1">
      <alignment vertical="center" wrapText="1" readingOrder="1"/>
    </xf>
    <xf numFmtId="42" fontId="3" fillId="8" borderId="7" xfId="0" applyNumberFormat="1" applyFont="1" applyFill="1" applyBorder="1"/>
    <xf numFmtId="0" fontId="5" fillId="8" borderId="39" xfId="0" applyFont="1" applyFill="1" applyBorder="1" applyAlignment="1">
      <alignment horizontal="centerContinuous"/>
    </xf>
    <xf numFmtId="0" fontId="3" fillId="8" borderId="40" xfId="0" applyFont="1" applyFill="1" applyBorder="1" applyAlignment="1">
      <alignment horizontal="centerContinuous"/>
    </xf>
    <xf numFmtId="42" fontId="8" fillId="8" borderId="40" xfId="0" applyNumberFormat="1" applyFont="1" applyFill="1" applyBorder="1" applyAlignment="1">
      <alignment horizontal="centerContinuous" vertical="center" wrapText="1"/>
    </xf>
    <xf numFmtId="44" fontId="53" fillId="8" borderId="51" xfId="1" applyFont="1" applyFill="1" applyBorder="1" applyProtection="1">
      <protection locked="0"/>
    </xf>
    <xf numFmtId="44" fontId="53" fillId="8" borderId="9" xfId="1" applyFont="1" applyFill="1" applyBorder="1" applyProtection="1">
      <protection locked="0"/>
    </xf>
    <xf numFmtId="44" fontId="0" fillId="0" borderId="0" xfId="1" applyFont="1" applyProtection="1">
      <protection locked="0"/>
    </xf>
    <xf numFmtId="43" fontId="6" fillId="0" borderId="32" xfId="0" applyNumberFormat="1" applyFont="1" applyBorder="1" applyAlignment="1">
      <alignment horizontal="center" vertical="center" wrapText="1" readingOrder="1"/>
    </xf>
    <xf numFmtId="0" fontId="3" fillId="0" borderId="4" xfId="0" applyFont="1" applyBorder="1" applyAlignment="1" applyProtection="1">
      <alignment horizontal="center" vertical="center"/>
      <protection locked="0"/>
    </xf>
    <xf numFmtId="44" fontId="3" fillId="8" borderId="51" xfId="1" applyFont="1" applyFill="1" applyBorder="1" applyProtection="1">
      <protection locked="0"/>
    </xf>
    <xf numFmtId="44" fontId="3" fillId="8" borderId="9" xfId="1" applyFont="1" applyFill="1" applyBorder="1" applyProtection="1">
      <protection locked="0"/>
    </xf>
    <xf numFmtId="0" fontId="3" fillId="8" borderId="31" xfId="0" applyFont="1" applyFill="1" applyBorder="1" applyAlignment="1">
      <alignment horizontal="center"/>
    </xf>
    <xf numFmtId="0" fontId="3" fillId="8" borderId="4" xfId="0" applyFont="1" applyFill="1" applyBorder="1" applyAlignment="1">
      <alignment horizontal="center"/>
    </xf>
    <xf numFmtId="0" fontId="3" fillId="8" borderId="36" xfId="0" applyFont="1" applyFill="1" applyBorder="1" applyAlignment="1">
      <alignment horizontal="center"/>
    </xf>
    <xf numFmtId="0" fontId="3" fillId="8" borderId="37" xfId="0" applyFont="1" applyFill="1" applyBorder="1" applyAlignment="1">
      <alignment horizontal="center"/>
    </xf>
    <xf numFmtId="0" fontId="53" fillId="8" borderId="36" xfId="0" applyFont="1" applyFill="1" applyBorder="1" applyAlignment="1">
      <alignment horizontal="center"/>
    </xf>
    <xf numFmtId="0" fontId="53" fillId="8" borderId="37" xfId="0" applyFont="1" applyFill="1" applyBorder="1" applyAlignment="1">
      <alignment horizontal="center"/>
    </xf>
    <xf numFmtId="0" fontId="47" fillId="4" borderId="30" xfId="3" applyFont="1" applyFill="1" applyBorder="1" applyAlignment="1" applyProtection="1">
      <alignment horizontal="center" vertical="center"/>
      <protection locked="0"/>
    </xf>
    <xf numFmtId="0" fontId="47" fillId="4" borderId="11" xfId="3" applyFont="1" applyFill="1" applyBorder="1" applyAlignment="1" applyProtection="1">
      <alignment horizontal="center" vertical="center"/>
      <protection locked="0"/>
    </xf>
    <xf numFmtId="0" fontId="47" fillId="4" borderId="51" xfId="3" applyFont="1" applyFill="1" applyBorder="1" applyAlignment="1" applyProtection="1">
      <alignment horizontal="center" vertical="center"/>
      <protection locked="0"/>
    </xf>
    <xf numFmtId="0" fontId="53" fillId="8" borderId="31" xfId="0" applyFont="1" applyFill="1" applyBorder="1" applyAlignment="1">
      <alignment horizontal="center"/>
    </xf>
    <xf numFmtId="0" fontId="53" fillId="8" borderId="4" xfId="0" applyFont="1" applyFill="1" applyBorder="1" applyAlignment="1">
      <alignment horizontal="center"/>
    </xf>
    <xf numFmtId="0" fontId="13" fillId="10" borderId="4" xfId="4" applyFont="1" applyFill="1" applyBorder="1" applyAlignment="1">
      <alignment horizontal="left" vertical="center" wrapText="1"/>
    </xf>
    <xf numFmtId="0" fontId="12" fillId="0" borderId="12" xfId="4" applyFont="1" applyBorder="1" applyAlignment="1">
      <alignment horizontal="right" vertical="center" wrapText="1"/>
    </xf>
    <xf numFmtId="0" fontId="12" fillId="0" borderId="11" xfId="4" applyFont="1" applyBorder="1" applyAlignment="1">
      <alignment horizontal="right" vertical="center" wrapText="1"/>
    </xf>
    <xf numFmtId="0" fontId="12" fillId="0" borderId="13" xfId="4" applyFont="1" applyBorder="1" applyAlignment="1">
      <alignment horizontal="right" vertical="center" wrapText="1"/>
    </xf>
    <xf numFmtId="0" fontId="14" fillId="0" borderId="20" xfId="4" applyFont="1" applyBorder="1" applyAlignment="1">
      <alignment horizontal="center" vertical="center" wrapText="1"/>
    </xf>
    <xf numFmtId="0" fontId="14" fillId="0" borderId="21" xfId="4" applyFont="1" applyBorder="1" applyAlignment="1">
      <alignment horizontal="center" vertical="center" wrapText="1"/>
    </xf>
    <xf numFmtId="0" fontId="14" fillId="0" borderId="22" xfId="4" applyFont="1" applyBorder="1" applyAlignment="1">
      <alignment horizontal="center" vertical="center" wrapText="1"/>
    </xf>
    <xf numFmtId="0" fontId="14" fillId="0" borderId="23" xfId="4" applyFont="1" applyBorder="1" applyAlignment="1">
      <alignment horizontal="center" vertical="center" wrapText="1"/>
    </xf>
    <xf numFmtId="0" fontId="14" fillId="0" borderId="0" xfId="4" applyFont="1" applyAlignment="1">
      <alignment horizontal="center" vertical="center" wrapText="1"/>
    </xf>
    <xf numFmtId="0" fontId="14" fillId="0" borderId="24" xfId="4" applyFont="1" applyBorder="1" applyAlignment="1">
      <alignment horizontal="center" vertical="center" wrapText="1"/>
    </xf>
    <xf numFmtId="0" fontId="14" fillId="0" borderId="19" xfId="4" applyFont="1" applyBorder="1" applyAlignment="1">
      <alignment horizontal="center" vertical="center" wrapText="1"/>
    </xf>
    <xf numFmtId="0" fontId="14" fillId="0" borderId="15" xfId="4" applyFont="1" applyBorder="1" applyAlignment="1">
      <alignment horizontal="center" vertical="center" wrapText="1"/>
    </xf>
    <xf numFmtId="0" fontId="14" fillId="0" borderId="14" xfId="4" applyFont="1" applyBorder="1" applyAlignment="1">
      <alignment horizontal="center" vertical="center" wrapText="1"/>
    </xf>
    <xf numFmtId="0" fontId="12" fillId="9" borderId="10" xfId="4" applyFont="1" applyFill="1" applyBorder="1" applyAlignment="1">
      <alignment horizontal="center" vertical="center" wrapText="1"/>
    </xf>
    <xf numFmtId="0" fontId="13" fillId="0" borderId="19" xfId="4" applyFont="1" applyBorder="1" applyAlignment="1">
      <alignment horizontal="left" vertical="center" wrapText="1"/>
    </xf>
    <xf numFmtId="0" fontId="13" fillId="0" borderId="15" xfId="4" applyFont="1" applyBorder="1" applyAlignment="1">
      <alignment horizontal="left" vertical="center" wrapText="1"/>
    </xf>
    <xf numFmtId="0" fontId="13" fillId="0" borderId="14" xfId="4" applyFont="1" applyBorder="1" applyAlignment="1">
      <alignment horizontal="left" vertical="center" wrapText="1"/>
    </xf>
    <xf numFmtId="0" fontId="12" fillId="9" borderId="4" xfId="4" applyFont="1" applyFill="1" applyBorder="1" applyAlignment="1">
      <alignment horizontal="center" vertical="center" wrapText="1"/>
    </xf>
    <xf numFmtId="0" fontId="13" fillId="0" borderId="12" xfId="4" applyFont="1" applyBorder="1" applyAlignment="1">
      <alignment horizontal="left" vertical="center" wrapText="1"/>
    </xf>
    <xf numFmtId="0" fontId="13" fillId="0" borderId="13" xfId="4" applyFont="1" applyBorder="1" applyAlignment="1">
      <alignment horizontal="left" vertical="center" wrapText="1"/>
    </xf>
    <xf numFmtId="0" fontId="0" fillId="0" borderId="6" xfId="0" applyBorder="1" applyAlignment="1">
      <alignment horizontal="center" vertical="center" wrapText="1"/>
    </xf>
    <xf numFmtId="0" fontId="0" fillId="0" borderId="18" xfId="0" applyBorder="1" applyAlignment="1">
      <alignment horizontal="center" vertical="center" wrapText="1"/>
    </xf>
    <xf numFmtId="0" fontId="0" fillId="0" borderId="7"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8" xfId="0" applyBorder="1" applyAlignment="1">
      <alignment horizontal="center" vertical="center" wrapText="1"/>
    </xf>
    <xf numFmtId="0" fontId="0" fillId="0" borderId="28" xfId="0" applyBorder="1" applyAlignment="1">
      <alignment horizontal="center" vertical="center" wrapText="1"/>
    </xf>
    <xf numFmtId="0" fontId="0" fillId="0" borderId="9" xfId="0" applyBorder="1" applyAlignment="1">
      <alignment horizontal="center" vertical="center" wrapText="1"/>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0" fillId="0" borderId="6" xfId="0" applyBorder="1" applyAlignment="1">
      <alignment horizontal="left" vertical="center" wrapText="1"/>
    </xf>
    <xf numFmtId="0" fontId="0" fillId="0" borderId="18" xfId="0" applyBorder="1" applyAlignment="1">
      <alignment horizontal="left" vertical="center" wrapText="1"/>
    </xf>
    <xf numFmtId="0" fontId="0" fillId="0" borderId="7"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8" xfId="0" applyBorder="1" applyAlignment="1">
      <alignment horizontal="left" vertical="center" wrapText="1"/>
    </xf>
    <xf numFmtId="0" fontId="0" fillId="0" borderId="28" xfId="0" applyBorder="1" applyAlignment="1">
      <alignment horizontal="left" vertical="center" wrapText="1"/>
    </xf>
    <xf numFmtId="0" fontId="0" fillId="0" borderId="9" xfId="0" applyBorder="1" applyAlignment="1">
      <alignment horizontal="left" vertical="center" wrapText="1"/>
    </xf>
    <xf numFmtId="0" fontId="23" fillId="0" borderId="6"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0" xfId="0" applyFont="1" applyAlignment="1">
      <alignment horizontal="center" vertical="center" wrapText="1"/>
    </xf>
    <xf numFmtId="0" fontId="23" fillId="0" borderId="17"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9" xfId="0" applyFont="1" applyBorder="1" applyAlignment="1">
      <alignment horizontal="center" vertical="center" wrapText="1"/>
    </xf>
    <xf numFmtId="0" fontId="29" fillId="0" borderId="25" xfId="0" applyFont="1" applyBorder="1" applyAlignment="1">
      <alignment horizontal="center" vertical="center"/>
    </xf>
    <xf numFmtId="0" fontId="29" fillId="0" borderId="16" xfId="0" applyFont="1" applyBorder="1" applyAlignment="1">
      <alignment horizontal="center" vertical="center"/>
    </xf>
    <xf numFmtId="0" fontId="29" fillId="0" borderId="8" xfId="0" applyFont="1" applyBorder="1" applyAlignment="1">
      <alignment horizontal="center" vertical="center"/>
    </xf>
    <xf numFmtId="0" fontId="29" fillId="0" borderId="1" xfId="0" applyFont="1" applyBorder="1" applyAlignment="1">
      <alignment horizontal="center" vertical="center"/>
    </xf>
    <xf numFmtId="0" fontId="29" fillId="0" borderId="10" xfId="0" applyFont="1" applyBorder="1" applyAlignment="1">
      <alignment horizontal="center" vertical="center"/>
    </xf>
    <xf numFmtId="0" fontId="29" fillId="0" borderId="5" xfId="0" applyFont="1" applyBorder="1" applyAlignment="1">
      <alignment horizontal="center" vertical="center"/>
    </xf>
    <xf numFmtId="182" fontId="0" fillId="13" borderId="45" xfId="0" applyNumberFormat="1" applyFill="1" applyBorder="1" applyAlignment="1" applyProtection="1">
      <alignment horizontal="left" vertical="center" wrapText="1" indent="1"/>
      <protection locked="0"/>
    </xf>
    <xf numFmtId="182" fontId="0" fillId="13" borderId="0" xfId="0" applyNumberFormat="1" applyFill="1" applyAlignment="1" applyProtection="1">
      <alignment horizontal="left" vertical="center" wrapText="1" indent="1"/>
      <protection locked="0"/>
    </xf>
    <xf numFmtId="182" fontId="0" fillId="13" borderId="44" xfId="0" applyNumberFormat="1" applyFill="1" applyBorder="1" applyAlignment="1" applyProtection="1">
      <alignment horizontal="left" vertical="center" wrapText="1" indent="1"/>
      <protection locked="0"/>
    </xf>
    <xf numFmtId="182" fontId="0" fillId="13" borderId="43" xfId="0" applyNumberFormat="1" applyFill="1" applyBorder="1" applyAlignment="1" applyProtection="1">
      <alignment horizontal="left" vertical="center" wrapText="1" indent="1"/>
      <protection locked="0"/>
    </xf>
    <xf numFmtId="182" fontId="0" fillId="13" borderId="46" xfId="0" applyNumberFormat="1" applyFill="1" applyBorder="1" applyAlignment="1" applyProtection="1">
      <alignment horizontal="left" vertical="center" wrapText="1" indent="1"/>
      <protection locked="0"/>
    </xf>
    <xf numFmtId="0" fontId="0" fillId="13" borderId="12" xfId="0" applyFill="1" applyBorder="1" applyAlignment="1" applyProtection="1">
      <alignment horizontal="center"/>
      <protection locked="0"/>
    </xf>
    <xf numFmtId="0" fontId="0" fillId="13" borderId="11" xfId="0" applyFill="1" applyBorder="1" applyAlignment="1" applyProtection="1">
      <alignment horizontal="center"/>
      <protection locked="0"/>
    </xf>
    <xf numFmtId="0" fontId="0" fillId="13" borderId="13" xfId="0" applyFill="1" applyBorder="1" applyAlignment="1" applyProtection="1">
      <alignment horizontal="center"/>
      <protection locked="0"/>
    </xf>
    <xf numFmtId="0" fontId="35" fillId="14" borderId="4" xfId="19" applyFill="1" applyBorder="1" applyAlignment="1" applyProtection="1">
      <alignment horizontal="center"/>
      <protection locked="0"/>
    </xf>
    <xf numFmtId="0" fontId="36" fillId="0" borderId="6" xfId="0" applyFont="1" applyBorder="1" applyAlignment="1">
      <alignment horizontal="left" vertical="center" wrapText="1"/>
    </xf>
    <xf numFmtId="0" fontId="36" fillId="0" borderId="18" xfId="0" applyFont="1" applyBorder="1" applyAlignment="1">
      <alignment horizontal="left" vertical="center" wrapText="1"/>
    </xf>
    <xf numFmtId="0" fontId="36" fillId="0" borderId="7" xfId="0" applyFont="1" applyBorder="1" applyAlignment="1">
      <alignment horizontal="left" vertical="center" wrapText="1"/>
    </xf>
    <xf numFmtId="0" fontId="36" fillId="0" borderId="16" xfId="0" applyFont="1" applyBorder="1" applyAlignment="1">
      <alignment horizontal="left" vertical="center" wrapText="1"/>
    </xf>
    <xf numFmtId="0" fontId="36" fillId="0" borderId="0" xfId="0" applyFont="1" applyAlignment="1">
      <alignment horizontal="left" vertical="center" wrapText="1"/>
    </xf>
    <xf numFmtId="0" fontId="36" fillId="0" borderId="17" xfId="0" applyFont="1" applyBorder="1" applyAlignment="1">
      <alignment horizontal="left" vertical="center" wrapText="1"/>
    </xf>
    <xf numFmtId="0" fontId="36" fillId="0" borderId="8" xfId="0" applyFont="1" applyBorder="1" applyAlignment="1">
      <alignment horizontal="left" vertical="center" wrapText="1"/>
    </xf>
    <xf numFmtId="0" fontId="36" fillId="0" borderId="28" xfId="0" applyFont="1" applyBorder="1" applyAlignment="1">
      <alignment horizontal="left" vertical="center" wrapText="1"/>
    </xf>
    <xf numFmtId="0" fontId="36" fillId="0" borderId="9" xfId="0" applyFont="1" applyBorder="1" applyAlignment="1">
      <alignment horizontal="left" vertical="center" wrapText="1"/>
    </xf>
    <xf numFmtId="0" fontId="38" fillId="5" borderId="4" xfId="20" applyFont="1" applyFill="1" applyBorder="1" applyAlignment="1" applyProtection="1">
      <alignment horizontal="center" vertical="center"/>
      <protection locked="0"/>
    </xf>
    <xf numFmtId="0" fontId="40" fillId="0" borderId="4" xfId="22" applyFont="1" applyBorder="1" applyAlignment="1" applyProtection="1">
      <alignment horizontal="center" vertical="center"/>
      <protection locked="0"/>
    </xf>
    <xf numFmtId="181" fontId="1" fillId="15" borderId="4" xfId="23" applyFill="1" applyBorder="1" applyProtection="1">
      <alignment horizontal="center" vertical="center"/>
      <protection locked="0"/>
    </xf>
    <xf numFmtId="0" fontId="1" fillId="0" borderId="12" xfId="22" applyBorder="1" applyAlignment="1" applyProtection="1">
      <alignment horizontal="center" vertical="center" wrapText="1"/>
      <protection locked="0"/>
    </xf>
    <xf numFmtId="0" fontId="1" fillId="0" borderId="11" xfId="22" applyBorder="1" applyAlignment="1" applyProtection="1">
      <alignment horizontal="center" vertical="center" wrapText="1"/>
      <protection locked="0"/>
    </xf>
    <xf numFmtId="0" fontId="1" fillId="0" borderId="13" xfId="22"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45" fillId="9" borderId="1" xfId="0" applyFont="1" applyFill="1" applyBorder="1" applyAlignment="1">
      <alignment horizontal="center" vertical="center"/>
    </xf>
    <xf numFmtId="0" fontId="45" fillId="9" borderId="10" xfId="0" applyFont="1" applyFill="1" applyBorder="1" applyAlignment="1">
      <alignment horizontal="center" vertical="center"/>
    </xf>
    <xf numFmtId="0" fontId="45" fillId="9" borderId="5" xfId="0" applyFont="1" applyFill="1" applyBorder="1" applyAlignment="1">
      <alignment horizontal="center" vertical="center"/>
    </xf>
    <xf numFmtId="0" fontId="46" fillId="9" borderId="6" xfId="0" applyFont="1" applyFill="1" applyBorder="1" applyAlignment="1">
      <alignment horizontal="center" vertical="center" wrapText="1"/>
    </xf>
    <xf numFmtId="0" fontId="46" fillId="9" borderId="18" xfId="0" applyFont="1" applyFill="1" applyBorder="1" applyAlignment="1">
      <alignment horizontal="center" vertical="center" wrapText="1"/>
    </xf>
    <xf numFmtId="0" fontId="46" fillId="9" borderId="7" xfId="0" applyFont="1" applyFill="1" applyBorder="1" applyAlignment="1">
      <alignment horizontal="center" vertical="center" wrapText="1"/>
    </xf>
    <xf numFmtId="0" fontId="46" fillId="9" borderId="8" xfId="0" applyFont="1" applyFill="1" applyBorder="1" applyAlignment="1">
      <alignment horizontal="center" vertical="center" wrapText="1"/>
    </xf>
    <xf numFmtId="0" fontId="46" fillId="9" borderId="28" xfId="0" applyFont="1" applyFill="1" applyBorder="1" applyAlignment="1">
      <alignment horizontal="center" vertical="center" wrapText="1"/>
    </xf>
    <xf numFmtId="0" fontId="46" fillId="9" borderId="9" xfId="0" applyFont="1" applyFill="1" applyBorder="1" applyAlignment="1">
      <alignment horizontal="center" vertical="center" wrapText="1"/>
    </xf>
    <xf numFmtId="0" fontId="37" fillId="0" borderId="0" xfId="0" applyFont="1" applyAlignment="1" applyProtection="1">
      <alignment horizontal="center" wrapText="1"/>
      <protection locked="0"/>
    </xf>
    <xf numFmtId="0" fontId="19" fillId="0" borderId="0" xfId="0" applyFont="1" applyFill="1" applyBorder="1" applyAlignment="1">
      <alignment horizontal="center"/>
    </xf>
    <xf numFmtId="44" fontId="19" fillId="0" borderId="0" xfId="0" applyNumberFormat="1" applyFont="1" applyFill="1" applyBorder="1" applyProtection="1">
      <protection locked="0"/>
    </xf>
    <xf numFmtId="0" fontId="3" fillId="0" borderId="0" xfId="0" applyFont="1" applyFill="1" applyBorder="1" applyAlignment="1">
      <alignment horizontal="center"/>
    </xf>
    <xf numFmtId="44" fontId="3" fillId="0" borderId="0" xfId="1" applyFont="1" applyFill="1" applyBorder="1" applyProtection="1">
      <protection locked="0"/>
    </xf>
    <xf numFmtId="44" fontId="3" fillId="0" borderId="0" xfId="0" applyNumberFormat="1" applyFont="1" applyFill="1" applyBorder="1" applyProtection="1">
      <protection locked="0"/>
    </xf>
  </cellXfs>
  <cellStyles count="155">
    <cellStyle name="Buena 2" xfId="29" xr:uid="{251C5AC6-3020-4C1E-8F4F-C7E3F491A217}"/>
    <cellStyle name="Cancel" xfId="66" xr:uid="{AFA889FE-FDC5-41C8-994E-230BC116F640}"/>
    <cellStyle name="Encabezado 1 2" xfId="20" xr:uid="{49B92AB2-9A37-421D-8A8F-6973D2C0DF8D}"/>
    <cellStyle name="Fecha" xfId="25" xr:uid="{CC8B12C9-992F-4C77-8446-AB03860A41AD}"/>
    <cellStyle name="Hipervínculo" xfId="21" builtinId="8"/>
    <cellStyle name="Hipervínculo 2" xfId="70" xr:uid="{3A0FCD0B-4827-401D-90F1-B750340DF401}"/>
    <cellStyle name="Inicio del proyecto" xfId="23" xr:uid="{B6800795-F654-4C32-BEF2-4FE68FF709EE}"/>
    <cellStyle name="Millares 10" xfId="74" xr:uid="{FAAA4271-7DD7-4A12-9030-7D885D646041}"/>
    <cellStyle name="Millares 10 3" xfId="6" xr:uid="{4F116C3A-A6F2-4D47-BBD8-416FA0760BB1}"/>
    <cellStyle name="Millares 10 3 2" xfId="97" xr:uid="{5881C053-CDB4-46DD-B7C6-F1C829B3222A}"/>
    <cellStyle name="Millares 2" xfId="64" xr:uid="{BDACF132-D446-408C-9C07-4EC568E19695}"/>
    <cellStyle name="Millares 2 2" xfId="81" xr:uid="{D0FF82E4-D9CC-431A-B9F4-589670ED3BFB}"/>
    <cellStyle name="Millares 2 3" xfId="84" xr:uid="{FD3FB080-7470-4947-9E8B-8C551F63B95F}"/>
    <cellStyle name="Millares 2 35" xfId="92" xr:uid="{B4581318-6F65-467F-89B7-6636542683E7}"/>
    <cellStyle name="Millares 3" xfId="89" xr:uid="{93B78E7D-BB29-49C9-8AAF-F3D12F3E5580}"/>
    <cellStyle name="Millares 3 2" xfId="80" xr:uid="{D8F4E138-97EB-4337-BF22-5301F2AA13B2}"/>
    <cellStyle name="Millares 4" xfId="13" xr:uid="{ACDDC5DC-58CB-4DBA-80E8-A2C2F6A67760}"/>
    <cellStyle name="Millares 4 2" xfId="38" xr:uid="{522283AC-D59F-4EF0-A084-D0BFD709893F}"/>
    <cellStyle name="Millares 6 2" xfId="8" xr:uid="{86585ECF-6C4E-4A39-AF88-2CF3D23CB3D5}"/>
    <cellStyle name="Millares 6 2 2" xfId="98" xr:uid="{9CA31A54-B550-48D1-9D00-AD34FD274EA9}"/>
    <cellStyle name="Millares 7" xfId="61" xr:uid="{4C6A48C2-3EE8-42F9-BC36-BAE30D5CFD85}"/>
    <cellStyle name="Moneda" xfId="1" builtinId="4"/>
    <cellStyle name="Moneda [0] 2" xfId="78" xr:uid="{AD17883F-549D-4328-9F20-5DB610AA5C47}"/>
    <cellStyle name="Moneda [0] 2 2" xfId="31" xr:uid="{DEBE0426-6CBA-45E7-9F43-48BDABCF8704}"/>
    <cellStyle name="Moneda 10" xfId="43" xr:uid="{DACABA94-4745-4BD0-BB39-5A47F1CD6908}"/>
    <cellStyle name="Moneda 10 2" xfId="82" xr:uid="{8A35BCE6-FBA6-479B-9DD5-76C572659290}"/>
    <cellStyle name="Moneda 11" xfId="44" xr:uid="{926317DD-C045-42D2-8181-8EE2E7B8B9A5}"/>
    <cellStyle name="Moneda 12" xfId="45" xr:uid="{C61FD77E-E038-4B35-94B7-0B4DDF950C00}"/>
    <cellStyle name="Moneda 13" xfId="46" xr:uid="{64493DB4-D148-43E2-AFD4-32091B307E54}"/>
    <cellStyle name="Moneda 14" xfId="47" xr:uid="{C1A94B1A-CBF9-4D69-83F3-90CD873D1F54}"/>
    <cellStyle name="Moneda 15" xfId="48" xr:uid="{3C99F529-0018-4342-9457-8F21316D07FA}"/>
    <cellStyle name="Moneda 16" xfId="49" xr:uid="{DE2CA97E-C862-4731-9574-E02117C0FD2A}"/>
    <cellStyle name="Moneda 17" xfId="50" xr:uid="{0C7C4B67-4850-48E0-9798-8B32EE5D265F}"/>
    <cellStyle name="Moneda 18" xfId="51" xr:uid="{3021CB41-4DFE-4096-8A9B-4202052CAA10}"/>
    <cellStyle name="Moneda 19" xfId="52" xr:uid="{DC8F44E6-608A-498B-91D7-AECFBD02024D}"/>
    <cellStyle name="Moneda 2" xfId="34" xr:uid="{D0E9AC55-B45A-4D04-8038-06FCC631DD68}"/>
    <cellStyle name="Moneda 2 10" xfId="85" xr:uid="{8207030F-40AE-480E-A337-DA52AB12271F}"/>
    <cellStyle name="Moneda 2 2" xfId="7" xr:uid="{048D5FC7-3248-4A6D-8F60-AFF8F96F4799}"/>
    <cellStyle name="Moneda 2 3" xfId="65" xr:uid="{26747335-F5DE-41A2-BFBC-4116211D8E7F}"/>
    <cellStyle name="Moneda 20" xfId="53" xr:uid="{2B06941F-78FD-4DF4-8B7F-99FA4A315DEB}"/>
    <cellStyle name="Moneda 21" xfId="54" xr:uid="{948C2A77-B237-4812-870C-A78D32E1BE44}"/>
    <cellStyle name="Moneda 22" xfId="55" xr:uid="{C3BB439C-B9F1-4DF6-8B87-88A21C5612FD}"/>
    <cellStyle name="Moneda 23" xfId="56" xr:uid="{1F991D52-AB51-4B0A-BAD2-66BEA0844F45}"/>
    <cellStyle name="Moneda 24" xfId="57" xr:uid="{99A083A6-605F-4759-BAEE-7C34AA38A8FC}"/>
    <cellStyle name="Moneda 25" xfId="58" xr:uid="{822F4ADE-D9EF-41EF-9F56-A401A85982DB}"/>
    <cellStyle name="Moneda 26" xfId="59" xr:uid="{99A650F5-E273-4242-B932-CE6561F3763C}"/>
    <cellStyle name="Moneda 27" xfId="63" xr:uid="{67C1FD5A-F91C-4665-8716-7DFF4EAEC6AC}"/>
    <cellStyle name="Moneda 28" xfId="90" xr:uid="{B4F4E14B-AC34-4BF9-83CC-C161EE94DBF7}"/>
    <cellStyle name="Moneda 29" xfId="27" xr:uid="{E58BDCF4-8274-4ED2-95F2-7F4A98FA5E52}"/>
    <cellStyle name="Moneda 3" xfId="30" xr:uid="{A1179959-C317-4A06-BE50-582E3D39D1F4}"/>
    <cellStyle name="Moneda 3 11" xfId="88" xr:uid="{D40C9D7B-7E61-4FAA-B616-39F94CB1CDEB}"/>
    <cellStyle name="Moneda 3 2" xfId="14" xr:uid="{75AC5245-0AC6-49F7-A794-2FE09848ACA8}"/>
    <cellStyle name="Moneda 30" xfId="105" xr:uid="{E36BB06C-4839-4C4F-B0CA-10E12B8984FC}"/>
    <cellStyle name="Moneda 31" xfId="132" xr:uid="{056E1AF6-31AF-42EF-94B3-4D15D339F001}"/>
    <cellStyle name="Moneda 32" xfId="118" xr:uid="{9033360F-4A1A-46D1-924B-EFAA282CCA98}"/>
    <cellStyle name="Moneda 33" xfId="115" xr:uid="{38B55F55-5983-469F-8B6A-56486AC03104}"/>
    <cellStyle name="Moneda 34" xfId="104" xr:uid="{B6E07ED8-0747-4EEB-9D1B-536172C74786}"/>
    <cellStyle name="Moneda 35" xfId="131" xr:uid="{D1EC730D-F6FF-405C-AC23-BDE6EBB2E1DB}"/>
    <cellStyle name="Moneda 36" xfId="128" xr:uid="{CF17A39F-710D-446D-930D-3B3E3BAEF4BD}"/>
    <cellStyle name="Moneda 37" xfId="129" xr:uid="{9C7FA0C2-3149-40AF-8FEA-E58AB5CB985E}"/>
    <cellStyle name="Moneda 38" xfId="109" xr:uid="{1E85101A-F4D6-471B-A7F6-D77F8DBA583D}"/>
    <cellStyle name="Moneda 39" xfId="108" xr:uid="{393A2079-D2E3-411A-8CF5-B99C8E521692}"/>
    <cellStyle name="Moneda 4" xfId="35" xr:uid="{925F3A68-17AF-41AF-AF56-75DA0D3A94D2}"/>
    <cellStyle name="Moneda 40" xfId="135" xr:uid="{E46B0ADD-D9BA-4472-AEC7-E8B333A07E25}"/>
    <cellStyle name="Moneda 41" xfId="136" xr:uid="{B7CF7E54-7889-4181-9498-BD0174D82445}"/>
    <cellStyle name="Moneda 42" xfId="76" xr:uid="{0A925B60-826A-49DD-8B4D-2BE027546E1B}"/>
    <cellStyle name="Moneda 43" xfId="134" xr:uid="{95EE2B34-30F9-45B5-9E55-3A915E01EAB5}"/>
    <cellStyle name="Moneda 44" xfId="127" xr:uid="{41CFBF7C-38AB-43A6-8F96-2CDB261AE414}"/>
    <cellStyle name="Moneda 45" xfId="106" xr:uid="{3BB3A7D8-491E-440F-BE7E-1FC3D2EC852F}"/>
    <cellStyle name="Moneda 46" xfId="124" xr:uid="{752D90E1-C8C1-430C-92E0-ECC9228A7B3F}"/>
    <cellStyle name="Moneda 47" xfId="116" xr:uid="{A0ACFA38-40CB-494C-8FA4-DB32BEBEF8C8}"/>
    <cellStyle name="Moneda 48" xfId="117" xr:uid="{2D216AE2-CA59-478A-8EF0-C61D3513A02F}"/>
    <cellStyle name="Moneda 49" xfId="133" xr:uid="{12C79408-908A-4E82-9E43-6771CEA1211C}"/>
    <cellStyle name="Moneda 5" xfId="36" xr:uid="{76E72216-E48D-45AD-9D30-2A14B91EF2A8}"/>
    <cellStyle name="Moneda 50" xfId="119" xr:uid="{C1AA228E-234C-436A-A142-4CA981AB80BB}"/>
    <cellStyle name="Moneda 51" xfId="121" xr:uid="{20B1481A-73E2-4C57-9B78-3EE0BFDA70C7}"/>
    <cellStyle name="Moneda 52" xfId="138" xr:uid="{9B5C992C-CA29-4473-9D89-F8CEC305AEF2}"/>
    <cellStyle name="Moneda 53" xfId="26" xr:uid="{EB584CA0-E91E-492D-82B6-399D6B575067}"/>
    <cellStyle name="Moneda 54" xfId="122" xr:uid="{27920E70-0268-4D93-9F27-C1E40AFFFD80}"/>
    <cellStyle name="Moneda 55" xfId="39" xr:uid="{46664021-4C0B-42AA-A0A7-2E81EA1A847F}"/>
    <cellStyle name="Moneda 56" xfId="113" xr:uid="{DDCB916D-45A2-4FF4-B36B-4FE5D1932149}"/>
    <cellStyle name="Moneda 57" xfId="130" xr:uid="{3C437872-162A-43DA-84C4-2EA4074CA0CF}"/>
    <cellStyle name="Moneda 58" xfId="102" xr:uid="{78BF782B-C48B-41F3-AECF-F84F1D7665FD}"/>
    <cellStyle name="Moneda 59" xfId="110" xr:uid="{0EA2E21A-74B7-475C-AE94-728891D79204}"/>
    <cellStyle name="Moneda 6" xfId="37" xr:uid="{B136E5F1-13DC-4FA0-9456-9C468D296DBE}"/>
    <cellStyle name="Moneda 60" xfId="144" xr:uid="{81BB1DC3-06A0-40BA-92B0-A4735932D189}"/>
    <cellStyle name="Moneda 61" xfId="140" xr:uid="{F940970D-7A43-4742-B230-71050EE62702}"/>
    <cellStyle name="Moneda 62" xfId="146" xr:uid="{D9852D5E-F08C-45E4-B91F-06F551112B6A}"/>
    <cellStyle name="Moneda 63" xfId="145" xr:uid="{74139915-23C5-4572-960B-4A79B7EF97C4}"/>
    <cellStyle name="Moneda 64" xfId="148" xr:uid="{E41D845D-6C4E-4B6F-8E69-1A33F23F2845}"/>
    <cellStyle name="Moneda 65" xfId="114" xr:uid="{DCE45E2E-136C-4CA2-B03F-686BEDD1DA2C}"/>
    <cellStyle name="Moneda 66" xfId="151" xr:uid="{01C225A2-AEAD-439E-A6C6-1D441F7A7C46}"/>
    <cellStyle name="Moneda 67" xfId="143" xr:uid="{D8C190D3-8CAF-4330-9C69-A04AF68169D1}"/>
    <cellStyle name="Moneda 68" xfId="126" xr:uid="{524FA808-EAA5-42A4-8849-38E977DA1957}"/>
    <cellStyle name="Moneda 69" xfId="111" xr:uid="{601E2514-0F93-4B1F-8DE5-77103A3C710B}"/>
    <cellStyle name="Moneda 7" xfId="40" xr:uid="{8D7FB4B1-879D-40A4-8E17-264806546624}"/>
    <cellStyle name="Moneda 70" xfId="150" xr:uid="{76689B37-F2A9-41C1-9A39-EFDDBC967EA5}"/>
    <cellStyle name="Moneda 71" xfId="149" xr:uid="{4EE35ADA-037B-4516-AA6C-FA66DEDA89CC}"/>
    <cellStyle name="Moneda 72" xfId="139" xr:uid="{8F07A330-D7AD-45A9-ADE8-1F1E23517C7E}"/>
    <cellStyle name="Moneda 73" xfId="137" xr:uid="{8963E0F4-C0D4-4B13-9BAE-C65AF055C22A}"/>
    <cellStyle name="Moneda 74" xfId="141" xr:uid="{1BA420E6-D839-4365-9B04-30484DD31AB7}"/>
    <cellStyle name="Moneda 75" xfId="120" xr:uid="{6528EB98-5011-4FF1-BAF7-DA8CB2107723}"/>
    <cellStyle name="Moneda 76" xfId="28" xr:uid="{619F43DA-1FCC-4833-8DCB-8BC08F817F63}"/>
    <cellStyle name="Moneda 77" xfId="123" xr:uid="{D4AD2926-B2C7-4063-B2EF-69484C0FE508}"/>
    <cellStyle name="Moneda 78" xfId="125" xr:uid="{4B3198C5-2EB2-4E98-8E6B-7E584A7C0E3C}"/>
    <cellStyle name="Moneda 79" xfId="152" xr:uid="{EBD6A7FD-D697-4B4D-8899-C166C9DCC8E7}"/>
    <cellStyle name="Moneda 8" xfId="41" xr:uid="{05AC925C-6196-4179-BE36-66E25FB10D46}"/>
    <cellStyle name="Moneda 80" xfId="153" xr:uid="{B0CD8C99-68B0-48C7-9F2C-2A0CA69934B8}"/>
    <cellStyle name="Moneda 81" xfId="142" xr:uid="{59EDE85A-FB73-48DF-BDC8-10769F185F03}"/>
    <cellStyle name="Moneda 82" xfId="154" xr:uid="{20D6AF46-8A3E-4A63-9123-20C88F781DE3}"/>
    <cellStyle name="Moneda 83" xfId="112" xr:uid="{C2A33AF3-BB83-4083-8E3C-E3BCC2DAD9AE}"/>
    <cellStyle name="Moneda 84" xfId="147" xr:uid="{CBA9ACF1-41AD-4FD9-8E24-D73F96708F8F}"/>
    <cellStyle name="Moneda 9" xfId="42" xr:uid="{863465EB-FEFD-4843-B9CE-3EC4752CFE35}"/>
    <cellStyle name="Nombre" xfId="24" xr:uid="{BBDC8BA8-24D6-467A-9EEF-C2458EB08F5A}"/>
    <cellStyle name="Normal" xfId="0" builtinId="0"/>
    <cellStyle name="Normal 10 10 2" xfId="5" xr:uid="{983AAD24-47C3-4B49-AB67-EC3185D45D5E}"/>
    <cellStyle name="Normal 17" xfId="71" xr:uid="{E4A2053B-9DEA-4CEA-8B31-892004B93B5F}"/>
    <cellStyle name="Normal 19 5" xfId="33" xr:uid="{389980E6-63B3-41B9-8FB3-1AF81094012C}"/>
    <cellStyle name="Normal 2" xfId="62" xr:uid="{B16E7975-B14B-4C57-9C1B-9F474018F86A}"/>
    <cellStyle name="Normal 2 10" xfId="75" xr:uid="{ECAE4D1B-8243-4ABB-89C1-F93CF8CF5466}"/>
    <cellStyle name="Normal 2 2" xfId="86" xr:uid="{3F58FFD7-6257-4E40-BE53-B3A0D7E59EEA}"/>
    <cellStyle name="Normal 2 2 13" xfId="79" xr:uid="{06559FFF-19F6-46A2-8839-C1BE35D2F23D}"/>
    <cellStyle name="Normal 2 2 2" xfId="96" xr:uid="{85BA8DB5-4935-4343-8BAD-47D0BCD17F40}"/>
    <cellStyle name="Normal 2 2 2 2" xfId="87" xr:uid="{7C44A108-053C-407D-880D-EAE7A73F2BE1}"/>
    <cellStyle name="Normal 2 2 2 2 2" xfId="32" xr:uid="{05EF05C3-5FA2-4EE4-9EE2-8608A8EA045B}"/>
    <cellStyle name="Normal 2 3 2" xfId="69" xr:uid="{86E14BC9-9E53-456A-ADAB-887ABB721D80}"/>
    <cellStyle name="Normal 2 3 2 2" xfId="91" xr:uid="{0DBCC54D-CAEC-4287-889A-03D6258EBFF7}"/>
    <cellStyle name="Normal 2 3 3" xfId="11" xr:uid="{407D90E6-ED10-47DD-8546-44D16BEF9369}"/>
    <cellStyle name="Normal 21" xfId="99" xr:uid="{7C3046E9-AD17-4CB7-8C27-EE221D5A6672}"/>
    <cellStyle name="Normal 3" xfId="10" xr:uid="{073488D6-8DA7-4173-90E1-6D3CA4817CFF}"/>
    <cellStyle name="Normal 3 3 2" xfId="94" xr:uid="{2393B2E3-00FC-4FA5-9EFD-A720F64F3557}"/>
    <cellStyle name="Normal 39" xfId="103" xr:uid="{13A9DC87-452C-4C1B-9CB8-F82A1380A50B}"/>
    <cellStyle name="Normal 4 2" xfId="17" xr:uid="{331F2932-7210-452E-A326-0EC07660B9F2}"/>
    <cellStyle name="Normal 4 2 2" xfId="68" xr:uid="{B39F6813-BEB7-476A-A0E6-188DFF2FCDFE}"/>
    <cellStyle name="Normal 4 3" xfId="12" xr:uid="{CBD83548-2ACC-4D2F-9BB8-11019EF35445}"/>
    <cellStyle name="Normal 40" xfId="100" xr:uid="{42ED2926-D65B-47C3-ADCF-4087322D4A9F}"/>
    <cellStyle name="Normal 42 2" xfId="9" xr:uid="{DDC79AFF-FB97-4502-94D8-35757A620622}"/>
    <cellStyle name="Normal 6" xfId="101" xr:uid="{267536BD-F920-400F-9BF3-ECB4F71D099F}"/>
    <cellStyle name="Normal 6 2" xfId="4" xr:uid="{FD916BF3-0293-4EC3-9DB4-86D908454CB2}"/>
    <cellStyle name="Normal 7" xfId="73" xr:uid="{B7C06C2E-922E-4B9B-9866-A62EB3B9AE72}"/>
    <cellStyle name="Normal 7 3" xfId="3" xr:uid="{EA937FEE-C485-4A1E-BED4-A4D0DB688D66}"/>
    <cellStyle name="Normal 75" xfId="67" xr:uid="{2B82A628-406D-4162-84F2-BAA85B361FFC}"/>
    <cellStyle name="Normal 8 4" xfId="60" xr:uid="{76A9EA77-2313-4D83-9BAC-95900014017D}"/>
    <cellStyle name="Porcentaje" xfId="2" builtinId="5"/>
    <cellStyle name="Porcentaje 2" xfId="72" xr:uid="{925CA8BE-4075-4948-A717-BDBDFF58BD2C}"/>
    <cellStyle name="Porcentaje 2 2" xfId="15" xr:uid="{27D40D38-8600-4A67-AADF-5E770533E83B}"/>
    <cellStyle name="Porcentaje 2 2 2" xfId="16" xr:uid="{ADF18217-8ED6-4C43-9408-0A68E8BC055E}"/>
    <cellStyle name="Porcentaje 3" xfId="95" xr:uid="{436DF355-4401-456A-86DC-550A249536CE}"/>
    <cellStyle name="Porcentaje 4" xfId="83" xr:uid="{DB6DD436-74E6-4491-BCB8-F3D2F6E66B47}"/>
    <cellStyle name="Porcentual 2" xfId="77" xr:uid="{583A861D-D774-4B2C-8BA7-3513B70FB4BE}"/>
    <cellStyle name="Porcentual 2 2 2 4" xfId="93" xr:uid="{6D3F29B6-F53E-4BCE-93F1-CA24D271FD1D}"/>
    <cellStyle name="Título 2 2" xfId="107" xr:uid="{EBCF46E5-BD59-4E9F-9301-F8E2CE9D386A}"/>
    <cellStyle name="Título 3 2" xfId="22" xr:uid="{97E005F2-FAC1-43A8-AE3C-9181EFA00C35}"/>
    <cellStyle name="Título 4" xfId="19" xr:uid="{5DC8FD58-CEC4-4D31-9BAC-8DD1581A44BE}"/>
    <cellStyle name="zTextoOculto" xfId="18" xr:uid="{18FCD5F6-A381-4DAE-ACA7-BD4730781A3D}"/>
  </cellStyles>
  <dxfs count="768">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56302</xdr:colOff>
      <xdr:row>1</xdr:row>
      <xdr:rowOff>112060</xdr:rowOff>
    </xdr:from>
    <xdr:ext cx="1422874" cy="672352"/>
    <xdr:pic>
      <xdr:nvPicPr>
        <xdr:cNvPr id="2" name="Imagen 1" descr="Resolución 2021060001000 del 20 de enero de 2021">
          <a:extLst>
            <a:ext uri="{FF2B5EF4-FFF2-40B4-BE49-F238E27FC236}">
              <a16:creationId xmlns:a16="http://schemas.microsoft.com/office/drawing/2014/main" id="{90B1425C-8D16-49B3-BA18-47B49A9BA5D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02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xdr:row>
      <xdr:rowOff>112060</xdr:rowOff>
    </xdr:from>
    <xdr:ext cx="1422874" cy="672352"/>
    <xdr:pic>
      <xdr:nvPicPr>
        <xdr:cNvPr id="3" name="Imagen 2" descr="Resolución 2021060001000 del 20 de enero de 2021">
          <a:extLst>
            <a:ext uri="{FF2B5EF4-FFF2-40B4-BE49-F238E27FC236}">
              <a16:creationId xmlns:a16="http://schemas.microsoft.com/office/drawing/2014/main" id="{AF8F76CA-FFB9-4F87-81C8-B8E7148F9FA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023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49</xdr:row>
      <xdr:rowOff>112060</xdr:rowOff>
    </xdr:from>
    <xdr:ext cx="1422874" cy="672352"/>
    <xdr:pic>
      <xdr:nvPicPr>
        <xdr:cNvPr id="4" name="Imagen 3" descr="Resolución 2021060001000 del 20 de enero de 2021">
          <a:extLst>
            <a:ext uri="{FF2B5EF4-FFF2-40B4-BE49-F238E27FC236}">
              <a16:creationId xmlns:a16="http://schemas.microsoft.com/office/drawing/2014/main" id="{3249EDDF-2D62-445F-8A9C-DF868BA3A95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3744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xdr:row>
      <xdr:rowOff>112060</xdr:rowOff>
    </xdr:from>
    <xdr:ext cx="1422874" cy="672352"/>
    <xdr:pic>
      <xdr:nvPicPr>
        <xdr:cNvPr id="5" name="Imagen 4" descr="Resolución 2021060001000 del 20 de enero de 2021">
          <a:extLst>
            <a:ext uri="{FF2B5EF4-FFF2-40B4-BE49-F238E27FC236}">
              <a16:creationId xmlns:a16="http://schemas.microsoft.com/office/drawing/2014/main" id="{A8E296D0-D1CC-4D36-AAC5-E0D7F886066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0465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xdr:row>
      <xdr:rowOff>112060</xdr:rowOff>
    </xdr:from>
    <xdr:ext cx="1422874" cy="672352"/>
    <xdr:pic>
      <xdr:nvPicPr>
        <xdr:cNvPr id="6" name="Imagen 5" descr="Resolución 2021060001000 del 20 de enero de 2021">
          <a:extLst>
            <a:ext uri="{FF2B5EF4-FFF2-40B4-BE49-F238E27FC236}">
              <a16:creationId xmlns:a16="http://schemas.microsoft.com/office/drawing/2014/main" id="{FF1F907D-A94B-4E86-97CA-30FDB59E18F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7185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121</xdr:row>
      <xdr:rowOff>112060</xdr:rowOff>
    </xdr:from>
    <xdr:ext cx="1422874" cy="672352"/>
    <xdr:pic>
      <xdr:nvPicPr>
        <xdr:cNvPr id="7" name="Imagen 6" descr="Resolución 2021060001000 del 20 de enero de 2021">
          <a:extLst>
            <a:ext uri="{FF2B5EF4-FFF2-40B4-BE49-F238E27FC236}">
              <a16:creationId xmlns:a16="http://schemas.microsoft.com/office/drawing/2014/main" id="{6FBBF0AA-09B8-40AE-86F8-79DB13DADF6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3906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145</xdr:row>
      <xdr:rowOff>112060</xdr:rowOff>
    </xdr:from>
    <xdr:ext cx="1422874" cy="672352"/>
    <xdr:pic>
      <xdr:nvPicPr>
        <xdr:cNvPr id="8" name="Imagen 7" descr="Resolución 2021060001000 del 20 de enero de 2021">
          <a:extLst>
            <a:ext uri="{FF2B5EF4-FFF2-40B4-BE49-F238E27FC236}">
              <a16:creationId xmlns:a16="http://schemas.microsoft.com/office/drawing/2014/main" id="{CB6F02D2-9490-4476-8613-8B7F597B5AA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0627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169</xdr:row>
      <xdr:rowOff>112060</xdr:rowOff>
    </xdr:from>
    <xdr:ext cx="1422874" cy="672352"/>
    <xdr:pic>
      <xdr:nvPicPr>
        <xdr:cNvPr id="9" name="Imagen 8" descr="Resolución 2021060001000 del 20 de enero de 2021">
          <a:extLst>
            <a:ext uri="{FF2B5EF4-FFF2-40B4-BE49-F238E27FC236}">
              <a16:creationId xmlns:a16="http://schemas.microsoft.com/office/drawing/2014/main" id="{1E2AD1C4-CA64-4EF0-8808-C7123815487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7348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193</xdr:row>
      <xdr:rowOff>112060</xdr:rowOff>
    </xdr:from>
    <xdr:ext cx="1422874" cy="672352"/>
    <xdr:pic>
      <xdr:nvPicPr>
        <xdr:cNvPr id="10" name="Imagen 9" descr="Resolución 2021060001000 del 20 de enero de 2021">
          <a:extLst>
            <a:ext uri="{FF2B5EF4-FFF2-40B4-BE49-F238E27FC236}">
              <a16:creationId xmlns:a16="http://schemas.microsoft.com/office/drawing/2014/main" id="{47147990-0860-4BBC-A718-C3449210976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4069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217</xdr:row>
      <xdr:rowOff>112060</xdr:rowOff>
    </xdr:from>
    <xdr:ext cx="1422874" cy="672352"/>
    <xdr:pic>
      <xdr:nvPicPr>
        <xdr:cNvPr id="11" name="Imagen 10" descr="Resolución 2021060001000 del 20 de enero de 2021">
          <a:extLst>
            <a:ext uri="{FF2B5EF4-FFF2-40B4-BE49-F238E27FC236}">
              <a16:creationId xmlns:a16="http://schemas.microsoft.com/office/drawing/2014/main" id="{30E3FFB7-2379-4FB8-9E54-82F0B3565A6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0790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241</xdr:row>
      <xdr:rowOff>112060</xdr:rowOff>
    </xdr:from>
    <xdr:ext cx="1422874" cy="672352"/>
    <xdr:pic>
      <xdr:nvPicPr>
        <xdr:cNvPr id="12" name="Imagen 11" descr="Resolución 2021060001000 del 20 de enero de 2021">
          <a:extLst>
            <a:ext uri="{FF2B5EF4-FFF2-40B4-BE49-F238E27FC236}">
              <a16:creationId xmlns:a16="http://schemas.microsoft.com/office/drawing/2014/main" id="{3E64212D-EE91-40B3-9BD7-69C37DC709D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7510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265</xdr:row>
      <xdr:rowOff>112060</xdr:rowOff>
    </xdr:from>
    <xdr:ext cx="1422874" cy="672352"/>
    <xdr:pic>
      <xdr:nvPicPr>
        <xdr:cNvPr id="13" name="Imagen 12" descr="Resolución 2021060001000 del 20 de enero de 2021">
          <a:extLst>
            <a:ext uri="{FF2B5EF4-FFF2-40B4-BE49-F238E27FC236}">
              <a16:creationId xmlns:a16="http://schemas.microsoft.com/office/drawing/2014/main" id="{715E1D2A-15BC-4C09-BDD3-531871E0AAB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4231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289</xdr:row>
      <xdr:rowOff>112060</xdr:rowOff>
    </xdr:from>
    <xdr:ext cx="1422874" cy="672352"/>
    <xdr:pic>
      <xdr:nvPicPr>
        <xdr:cNvPr id="14" name="Imagen 13" descr="Resolución 2021060001000 del 20 de enero de 2021">
          <a:extLst>
            <a:ext uri="{FF2B5EF4-FFF2-40B4-BE49-F238E27FC236}">
              <a16:creationId xmlns:a16="http://schemas.microsoft.com/office/drawing/2014/main" id="{34FBF248-D9CE-4A41-8AB6-811F4876A87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0952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313</xdr:row>
      <xdr:rowOff>112060</xdr:rowOff>
    </xdr:from>
    <xdr:ext cx="1422874" cy="672352"/>
    <xdr:pic>
      <xdr:nvPicPr>
        <xdr:cNvPr id="15" name="Imagen 14" descr="Resolución 2021060001000 del 20 de enero de 2021">
          <a:extLst>
            <a:ext uri="{FF2B5EF4-FFF2-40B4-BE49-F238E27FC236}">
              <a16:creationId xmlns:a16="http://schemas.microsoft.com/office/drawing/2014/main" id="{AA4333FA-D951-4C8B-8054-5CA67ABACED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7673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337</xdr:row>
      <xdr:rowOff>112060</xdr:rowOff>
    </xdr:from>
    <xdr:ext cx="1422874" cy="672352"/>
    <xdr:pic>
      <xdr:nvPicPr>
        <xdr:cNvPr id="16" name="Imagen 15" descr="Resolución 2021060001000 del 20 de enero de 2021">
          <a:extLst>
            <a:ext uri="{FF2B5EF4-FFF2-40B4-BE49-F238E27FC236}">
              <a16:creationId xmlns:a16="http://schemas.microsoft.com/office/drawing/2014/main" id="{9DE0F9A7-C571-4196-9C71-253A9C5483E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4394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361</xdr:row>
      <xdr:rowOff>112060</xdr:rowOff>
    </xdr:from>
    <xdr:ext cx="1422874" cy="672352"/>
    <xdr:pic>
      <xdr:nvPicPr>
        <xdr:cNvPr id="17" name="Imagen 16" descr="Resolución 2021060001000 del 20 de enero de 2021">
          <a:extLst>
            <a:ext uri="{FF2B5EF4-FFF2-40B4-BE49-F238E27FC236}">
              <a16:creationId xmlns:a16="http://schemas.microsoft.com/office/drawing/2014/main" id="{01A9BE7B-99A1-4717-B83B-642A1F6344F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01115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385</xdr:row>
      <xdr:rowOff>112060</xdr:rowOff>
    </xdr:from>
    <xdr:ext cx="1422874" cy="672352"/>
    <xdr:pic>
      <xdr:nvPicPr>
        <xdr:cNvPr id="18" name="Imagen 17" descr="Resolución 2021060001000 del 20 de enero de 2021">
          <a:extLst>
            <a:ext uri="{FF2B5EF4-FFF2-40B4-BE49-F238E27FC236}">
              <a16:creationId xmlns:a16="http://schemas.microsoft.com/office/drawing/2014/main" id="{47EEE535-F522-404F-8F17-C1F8375769A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07836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409</xdr:row>
      <xdr:rowOff>112060</xdr:rowOff>
    </xdr:from>
    <xdr:ext cx="1422874" cy="672352"/>
    <xdr:pic>
      <xdr:nvPicPr>
        <xdr:cNvPr id="19" name="Imagen 18" descr="Resolución 2021060001000 del 20 de enero de 2021">
          <a:extLst>
            <a:ext uri="{FF2B5EF4-FFF2-40B4-BE49-F238E27FC236}">
              <a16:creationId xmlns:a16="http://schemas.microsoft.com/office/drawing/2014/main" id="{BA774B2B-C008-4A07-9A1E-02DEB851189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14556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433</xdr:row>
      <xdr:rowOff>112060</xdr:rowOff>
    </xdr:from>
    <xdr:ext cx="1422874" cy="672352"/>
    <xdr:pic>
      <xdr:nvPicPr>
        <xdr:cNvPr id="20" name="Imagen 19" descr="Resolución 2021060001000 del 20 de enero de 2021">
          <a:extLst>
            <a:ext uri="{FF2B5EF4-FFF2-40B4-BE49-F238E27FC236}">
              <a16:creationId xmlns:a16="http://schemas.microsoft.com/office/drawing/2014/main" id="{42B83CD0-2FF1-4182-BCB6-119A979BBD8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21277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457</xdr:row>
      <xdr:rowOff>112060</xdr:rowOff>
    </xdr:from>
    <xdr:ext cx="1422874" cy="672352"/>
    <xdr:pic>
      <xdr:nvPicPr>
        <xdr:cNvPr id="21" name="Imagen 20" descr="Resolución 2021060001000 del 20 de enero de 2021">
          <a:extLst>
            <a:ext uri="{FF2B5EF4-FFF2-40B4-BE49-F238E27FC236}">
              <a16:creationId xmlns:a16="http://schemas.microsoft.com/office/drawing/2014/main" id="{C7169708-F53C-40B7-8D8D-28A8301FC56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27998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481</xdr:row>
      <xdr:rowOff>112060</xdr:rowOff>
    </xdr:from>
    <xdr:ext cx="1422874" cy="672352"/>
    <xdr:pic>
      <xdr:nvPicPr>
        <xdr:cNvPr id="22" name="Imagen 21" descr="Resolución 2021060001000 del 20 de enero de 2021">
          <a:extLst>
            <a:ext uri="{FF2B5EF4-FFF2-40B4-BE49-F238E27FC236}">
              <a16:creationId xmlns:a16="http://schemas.microsoft.com/office/drawing/2014/main" id="{4F0C0DBF-0A6C-4DFE-938C-C087043C47A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34719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505</xdr:row>
      <xdr:rowOff>112060</xdr:rowOff>
    </xdr:from>
    <xdr:ext cx="1422874" cy="672352"/>
    <xdr:pic>
      <xdr:nvPicPr>
        <xdr:cNvPr id="23" name="Imagen 22" descr="Resolución 2021060001000 del 20 de enero de 2021">
          <a:extLst>
            <a:ext uri="{FF2B5EF4-FFF2-40B4-BE49-F238E27FC236}">
              <a16:creationId xmlns:a16="http://schemas.microsoft.com/office/drawing/2014/main" id="{CD0EE117-0E75-4402-9581-6BD6895DF3B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41440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529</xdr:row>
      <xdr:rowOff>112060</xdr:rowOff>
    </xdr:from>
    <xdr:ext cx="1422874" cy="672352"/>
    <xdr:pic>
      <xdr:nvPicPr>
        <xdr:cNvPr id="24" name="Imagen 23" descr="Resolución 2021060001000 del 20 de enero de 2021">
          <a:extLst>
            <a:ext uri="{FF2B5EF4-FFF2-40B4-BE49-F238E27FC236}">
              <a16:creationId xmlns:a16="http://schemas.microsoft.com/office/drawing/2014/main" id="{4DCF5632-8069-4145-9EBC-9E738376558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48161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553</xdr:row>
      <xdr:rowOff>112060</xdr:rowOff>
    </xdr:from>
    <xdr:ext cx="1422874" cy="672352"/>
    <xdr:pic>
      <xdr:nvPicPr>
        <xdr:cNvPr id="25" name="Imagen 24" descr="Resolución 2021060001000 del 20 de enero de 2021">
          <a:extLst>
            <a:ext uri="{FF2B5EF4-FFF2-40B4-BE49-F238E27FC236}">
              <a16:creationId xmlns:a16="http://schemas.microsoft.com/office/drawing/2014/main" id="{04BD3DC4-CA21-462B-9101-C69F6972B5B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54881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577</xdr:row>
      <xdr:rowOff>112060</xdr:rowOff>
    </xdr:from>
    <xdr:ext cx="1422874" cy="672352"/>
    <xdr:pic>
      <xdr:nvPicPr>
        <xdr:cNvPr id="26" name="Imagen 25" descr="Resolución 2021060001000 del 20 de enero de 2021">
          <a:extLst>
            <a:ext uri="{FF2B5EF4-FFF2-40B4-BE49-F238E27FC236}">
              <a16:creationId xmlns:a16="http://schemas.microsoft.com/office/drawing/2014/main" id="{F1D4B3A6-4EAF-4F1B-BD26-3CB57EA809C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61602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601</xdr:row>
      <xdr:rowOff>112060</xdr:rowOff>
    </xdr:from>
    <xdr:ext cx="1422874" cy="672352"/>
    <xdr:pic>
      <xdr:nvPicPr>
        <xdr:cNvPr id="27" name="Imagen 26" descr="Resolución 2021060001000 del 20 de enero de 2021">
          <a:extLst>
            <a:ext uri="{FF2B5EF4-FFF2-40B4-BE49-F238E27FC236}">
              <a16:creationId xmlns:a16="http://schemas.microsoft.com/office/drawing/2014/main" id="{7BDAF857-508F-41BB-8B2F-84762B9F3DB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68323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625</xdr:row>
      <xdr:rowOff>112060</xdr:rowOff>
    </xdr:from>
    <xdr:ext cx="1422874" cy="672352"/>
    <xdr:pic>
      <xdr:nvPicPr>
        <xdr:cNvPr id="28" name="Imagen 27" descr="Resolución 2021060001000 del 20 de enero de 2021">
          <a:extLst>
            <a:ext uri="{FF2B5EF4-FFF2-40B4-BE49-F238E27FC236}">
              <a16:creationId xmlns:a16="http://schemas.microsoft.com/office/drawing/2014/main" id="{D5879227-4D68-4D23-9C8E-E972D6F7E48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75044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649</xdr:row>
      <xdr:rowOff>112060</xdr:rowOff>
    </xdr:from>
    <xdr:ext cx="1422874" cy="672352"/>
    <xdr:pic>
      <xdr:nvPicPr>
        <xdr:cNvPr id="29" name="Imagen 28" descr="Resolución 2021060001000 del 20 de enero de 2021">
          <a:extLst>
            <a:ext uri="{FF2B5EF4-FFF2-40B4-BE49-F238E27FC236}">
              <a16:creationId xmlns:a16="http://schemas.microsoft.com/office/drawing/2014/main" id="{E2B754F3-143B-4BD1-BF81-C1CE1C2A055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81765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673</xdr:row>
      <xdr:rowOff>112060</xdr:rowOff>
    </xdr:from>
    <xdr:ext cx="1422874" cy="672352"/>
    <xdr:pic>
      <xdr:nvPicPr>
        <xdr:cNvPr id="30" name="Imagen 29" descr="Resolución 2021060001000 del 20 de enero de 2021">
          <a:extLst>
            <a:ext uri="{FF2B5EF4-FFF2-40B4-BE49-F238E27FC236}">
              <a16:creationId xmlns:a16="http://schemas.microsoft.com/office/drawing/2014/main" id="{33F6076E-B2CF-4902-AFCC-17978814C16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88486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697</xdr:row>
      <xdr:rowOff>112060</xdr:rowOff>
    </xdr:from>
    <xdr:ext cx="1422874" cy="672352"/>
    <xdr:pic>
      <xdr:nvPicPr>
        <xdr:cNvPr id="31" name="Imagen 30" descr="Resolución 2021060001000 del 20 de enero de 2021">
          <a:extLst>
            <a:ext uri="{FF2B5EF4-FFF2-40B4-BE49-F238E27FC236}">
              <a16:creationId xmlns:a16="http://schemas.microsoft.com/office/drawing/2014/main" id="{C8049A5B-48F7-4272-87D7-116B1AEB9AE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195206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721</xdr:row>
      <xdr:rowOff>112060</xdr:rowOff>
    </xdr:from>
    <xdr:ext cx="1422874" cy="672352"/>
    <xdr:pic>
      <xdr:nvPicPr>
        <xdr:cNvPr id="32" name="Imagen 31" descr="Resolución 2021060001000 del 20 de enero de 2021">
          <a:extLst>
            <a:ext uri="{FF2B5EF4-FFF2-40B4-BE49-F238E27FC236}">
              <a16:creationId xmlns:a16="http://schemas.microsoft.com/office/drawing/2014/main" id="{4F0B9675-5FAD-4AAC-A581-6EBBEB16D22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01927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745</xdr:row>
      <xdr:rowOff>112060</xdr:rowOff>
    </xdr:from>
    <xdr:ext cx="1422874" cy="672352"/>
    <xdr:pic>
      <xdr:nvPicPr>
        <xdr:cNvPr id="33" name="Imagen 32" descr="Resolución 2021060001000 del 20 de enero de 2021">
          <a:extLst>
            <a:ext uri="{FF2B5EF4-FFF2-40B4-BE49-F238E27FC236}">
              <a16:creationId xmlns:a16="http://schemas.microsoft.com/office/drawing/2014/main" id="{0E7FC977-EF08-45F8-805D-3DAF2BF4B48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08648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769</xdr:row>
      <xdr:rowOff>112060</xdr:rowOff>
    </xdr:from>
    <xdr:ext cx="1422874" cy="672352"/>
    <xdr:pic>
      <xdr:nvPicPr>
        <xdr:cNvPr id="34" name="Imagen 33" descr="Resolución 2021060001000 del 20 de enero de 2021">
          <a:extLst>
            <a:ext uri="{FF2B5EF4-FFF2-40B4-BE49-F238E27FC236}">
              <a16:creationId xmlns:a16="http://schemas.microsoft.com/office/drawing/2014/main" id="{EE1562A8-5590-4CD5-955F-EA6C0F04951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15369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793</xdr:row>
      <xdr:rowOff>112060</xdr:rowOff>
    </xdr:from>
    <xdr:ext cx="1422874" cy="672352"/>
    <xdr:pic>
      <xdr:nvPicPr>
        <xdr:cNvPr id="35" name="Imagen 34" descr="Resolución 2021060001000 del 20 de enero de 2021">
          <a:extLst>
            <a:ext uri="{FF2B5EF4-FFF2-40B4-BE49-F238E27FC236}">
              <a16:creationId xmlns:a16="http://schemas.microsoft.com/office/drawing/2014/main" id="{A1509839-CE40-402F-B6E8-5F5BA842ECB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22090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817</xdr:row>
      <xdr:rowOff>112060</xdr:rowOff>
    </xdr:from>
    <xdr:ext cx="1422874" cy="672352"/>
    <xdr:pic>
      <xdr:nvPicPr>
        <xdr:cNvPr id="36" name="Imagen 35" descr="Resolución 2021060001000 del 20 de enero de 2021">
          <a:extLst>
            <a:ext uri="{FF2B5EF4-FFF2-40B4-BE49-F238E27FC236}">
              <a16:creationId xmlns:a16="http://schemas.microsoft.com/office/drawing/2014/main" id="{CD600937-0E11-4FB7-A5A8-4DD8B9B9CCD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28811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841</xdr:row>
      <xdr:rowOff>112060</xdr:rowOff>
    </xdr:from>
    <xdr:ext cx="1422874" cy="672352"/>
    <xdr:pic>
      <xdr:nvPicPr>
        <xdr:cNvPr id="37" name="Imagen 36" descr="Resolución 2021060001000 del 20 de enero de 2021">
          <a:extLst>
            <a:ext uri="{FF2B5EF4-FFF2-40B4-BE49-F238E27FC236}">
              <a16:creationId xmlns:a16="http://schemas.microsoft.com/office/drawing/2014/main" id="{EC00C31D-F801-4AD0-87B0-2EBC4BF2450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35531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865</xdr:row>
      <xdr:rowOff>112060</xdr:rowOff>
    </xdr:from>
    <xdr:ext cx="1422874" cy="672352"/>
    <xdr:pic>
      <xdr:nvPicPr>
        <xdr:cNvPr id="38" name="Imagen 37" descr="Resolución 2021060001000 del 20 de enero de 2021">
          <a:extLst>
            <a:ext uri="{FF2B5EF4-FFF2-40B4-BE49-F238E27FC236}">
              <a16:creationId xmlns:a16="http://schemas.microsoft.com/office/drawing/2014/main" id="{61752E25-14D1-41FB-B91E-97A5EE7F9EF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42252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889</xdr:row>
      <xdr:rowOff>112060</xdr:rowOff>
    </xdr:from>
    <xdr:ext cx="1422874" cy="672352"/>
    <xdr:pic>
      <xdr:nvPicPr>
        <xdr:cNvPr id="39" name="Imagen 38" descr="Resolución 2021060001000 del 20 de enero de 2021">
          <a:extLst>
            <a:ext uri="{FF2B5EF4-FFF2-40B4-BE49-F238E27FC236}">
              <a16:creationId xmlns:a16="http://schemas.microsoft.com/office/drawing/2014/main" id="{A8BDB1D8-3F24-4A10-B304-8165F03DAFF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48973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913</xdr:row>
      <xdr:rowOff>112060</xdr:rowOff>
    </xdr:from>
    <xdr:ext cx="1422874" cy="672352"/>
    <xdr:pic>
      <xdr:nvPicPr>
        <xdr:cNvPr id="40" name="Imagen 39" descr="Resolución 2021060001000 del 20 de enero de 2021">
          <a:extLst>
            <a:ext uri="{FF2B5EF4-FFF2-40B4-BE49-F238E27FC236}">
              <a16:creationId xmlns:a16="http://schemas.microsoft.com/office/drawing/2014/main" id="{616C7FEE-E729-4D76-8D1B-6198D78F8D7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55694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937</xdr:row>
      <xdr:rowOff>112060</xdr:rowOff>
    </xdr:from>
    <xdr:ext cx="1422874" cy="672352"/>
    <xdr:pic>
      <xdr:nvPicPr>
        <xdr:cNvPr id="41" name="Imagen 40" descr="Resolución 2021060001000 del 20 de enero de 2021">
          <a:extLst>
            <a:ext uri="{FF2B5EF4-FFF2-40B4-BE49-F238E27FC236}">
              <a16:creationId xmlns:a16="http://schemas.microsoft.com/office/drawing/2014/main" id="{D4549EB5-BD8A-4009-8B63-E8144E469CA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62415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961</xdr:row>
      <xdr:rowOff>112060</xdr:rowOff>
    </xdr:from>
    <xdr:ext cx="1422874" cy="672352"/>
    <xdr:pic>
      <xdr:nvPicPr>
        <xdr:cNvPr id="42" name="Imagen 41" descr="Resolución 2021060001000 del 20 de enero de 2021">
          <a:extLst>
            <a:ext uri="{FF2B5EF4-FFF2-40B4-BE49-F238E27FC236}">
              <a16:creationId xmlns:a16="http://schemas.microsoft.com/office/drawing/2014/main" id="{0D33FC46-2385-4E48-92E4-804FE294635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69136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985</xdr:row>
      <xdr:rowOff>112060</xdr:rowOff>
    </xdr:from>
    <xdr:ext cx="1422874" cy="672352"/>
    <xdr:pic>
      <xdr:nvPicPr>
        <xdr:cNvPr id="43" name="Imagen 42" descr="Resolución 2021060001000 del 20 de enero de 2021">
          <a:extLst>
            <a:ext uri="{FF2B5EF4-FFF2-40B4-BE49-F238E27FC236}">
              <a16:creationId xmlns:a16="http://schemas.microsoft.com/office/drawing/2014/main" id="{86D25F28-3600-4A6A-B961-DAC0B9DC007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75857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1009</xdr:row>
      <xdr:rowOff>112060</xdr:rowOff>
    </xdr:from>
    <xdr:ext cx="1422874" cy="672352"/>
    <xdr:pic>
      <xdr:nvPicPr>
        <xdr:cNvPr id="44" name="Imagen 43" descr="Resolución 2021060001000 del 20 de enero de 2021">
          <a:extLst>
            <a:ext uri="{FF2B5EF4-FFF2-40B4-BE49-F238E27FC236}">
              <a16:creationId xmlns:a16="http://schemas.microsoft.com/office/drawing/2014/main" id="{3FF6610C-1CD9-4173-9E1D-5BF2D2BE734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82577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1033</xdr:row>
      <xdr:rowOff>112060</xdr:rowOff>
    </xdr:from>
    <xdr:ext cx="1422874" cy="672352"/>
    <xdr:pic>
      <xdr:nvPicPr>
        <xdr:cNvPr id="45" name="Imagen 44" descr="Resolución 2021060001000 del 20 de enero de 2021">
          <a:extLst>
            <a:ext uri="{FF2B5EF4-FFF2-40B4-BE49-F238E27FC236}">
              <a16:creationId xmlns:a16="http://schemas.microsoft.com/office/drawing/2014/main" id="{2024B434-68C5-4B4C-9343-E52C6D2F58C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89298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1057</xdr:row>
      <xdr:rowOff>112060</xdr:rowOff>
    </xdr:from>
    <xdr:ext cx="1422874" cy="672352"/>
    <xdr:pic>
      <xdr:nvPicPr>
        <xdr:cNvPr id="46" name="Imagen 45" descr="Resolución 2021060001000 del 20 de enero de 2021">
          <a:extLst>
            <a:ext uri="{FF2B5EF4-FFF2-40B4-BE49-F238E27FC236}">
              <a16:creationId xmlns:a16="http://schemas.microsoft.com/office/drawing/2014/main" id="{63242645-5A24-4C96-A65C-090A889E3D8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296019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1081</xdr:row>
      <xdr:rowOff>112060</xdr:rowOff>
    </xdr:from>
    <xdr:ext cx="1422874" cy="672352"/>
    <xdr:pic>
      <xdr:nvPicPr>
        <xdr:cNvPr id="47" name="Imagen 46" descr="Resolución 2021060001000 del 20 de enero de 2021">
          <a:extLst>
            <a:ext uri="{FF2B5EF4-FFF2-40B4-BE49-F238E27FC236}">
              <a16:creationId xmlns:a16="http://schemas.microsoft.com/office/drawing/2014/main" id="{1DBEAD83-4029-4A9A-94FC-C2A101FCE06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02740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1105</xdr:row>
      <xdr:rowOff>112060</xdr:rowOff>
    </xdr:from>
    <xdr:ext cx="1422874" cy="672352"/>
    <xdr:pic>
      <xdr:nvPicPr>
        <xdr:cNvPr id="48" name="Imagen 47" descr="Resolución 2021060001000 del 20 de enero de 2021">
          <a:extLst>
            <a:ext uri="{FF2B5EF4-FFF2-40B4-BE49-F238E27FC236}">
              <a16:creationId xmlns:a16="http://schemas.microsoft.com/office/drawing/2014/main" id="{24DFA89C-5A74-4C0E-BAD2-B28D90036E1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09461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1129</xdr:row>
      <xdr:rowOff>112060</xdr:rowOff>
    </xdr:from>
    <xdr:ext cx="1422874" cy="672352"/>
    <xdr:pic>
      <xdr:nvPicPr>
        <xdr:cNvPr id="49" name="Imagen 48" descr="Resolución 2021060001000 del 20 de enero de 2021">
          <a:extLst>
            <a:ext uri="{FF2B5EF4-FFF2-40B4-BE49-F238E27FC236}">
              <a16:creationId xmlns:a16="http://schemas.microsoft.com/office/drawing/2014/main" id="{EAD6E91C-67E9-4A1F-8A05-F11AE0F69C8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16182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1153</xdr:row>
      <xdr:rowOff>112060</xdr:rowOff>
    </xdr:from>
    <xdr:ext cx="1422874" cy="672352"/>
    <xdr:pic>
      <xdr:nvPicPr>
        <xdr:cNvPr id="50" name="Imagen 49" descr="Resolución 2021060001000 del 20 de enero de 2021">
          <a:extLst>
            <a:ext uri="{FF2B5EF4-FFF2-40B4-BE49-F238E27FC236}">
              <a16:creationId xmlns:a16="http://schemas.microsoft.com/office/drawing/2014/main" id="{6255048E-4D47-410B-8FEE-04C9FCCF405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22902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1177</xdr:row>
      <xdr:rowOff>112060</xdr:rowOff>
    </xdr:from>
    <xdr:ext cx="1422874" cy="672352"/>
    <xdr:pic>
      <xdr:nvPicPr>
        <xdr:cNvPr id="51" name="Imagen 50" descr="Resolución 2021060001000 del 20 de enero de 2021">
          <a:extLst>
            <a:ext uri="{FF2B5EF4-FFF2-40B4-BE49-F238E27FC236}">
              <a16:creationId xmlns:a16="http://schemas.microsoft.com/office/drawing/2014/main" id="{15E2F362-EC5C-4C49-A477-14ED6F45D77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29623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1201</xdr:row>
      <xdr:rowOff>112060</xdr:rowOff>
    </xdr:from>
    <xdr:ext cx="1422874" cy="672352"/>
    <xdr:pic>
      <xdr:nvPicPr>
        <xdr:cNvPr id="52" name="Imagen 51" descr="Resolución 2021060001000 del 20 de enero de 2021">
          <a:extLst>
            <a:ext uri="{FF2B5EF4-FFF2-40B4-BE49-F238E27FC236}">
              <a16:creationId xmlns:a16="http://schemas.microsoft.com/office/drawing/2014/main" id="{26C0E06D-D3F7-4B9D-BAA7-528D9A3D351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36344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1225</xdr:row>
      <xdr:rowOff>112060</xdr:rowOff>
    </xdr:from>
    <xdr:ext cx="1422874" cy="672352"/>
    <xdr:pic>
      <xdr:nvPicPr>
        <xdr:cNvPr id="53" name="Imagen 52" descr="Resolución 2021060001000 del 20 de enero de 2021">
          <a:extLst>
            <a:ext uri="{FF2B5EF4-FFF2-40B4-BE49-F238E27FC236}">
              <a16:creationId xmlns:a16="http://schemas.microsoft.com/office/drawing/2014/main" id="{E0CB7F6E-D54A-4C22-892A-7251D6FDD3B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43065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1249</xdr:row>
      <xdr:rowOff>112060</xdr:rowOff>
    </xdr:from>
    <xdr:ext cx="1422874" cy="672352"/>
    <xdr:pic>
      <xdr:nvPicPr>
        <xdr:cNvPr id="54" name="Imagen 53" descr="Resolución 2021060001000 del 20 de enero de 2021">
          <a:extLst>
            <a:ext uri="{FF2B5EF4-FFF2-40B4-BE49-F238E27FC236}">
              <a16:creationId xmlns:a16="http://schemas.microsoft.com/office/drawing/2014/main" id="{14DD0BB6-D65F-46BE-819F-3839B69DEA5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49786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1273</xdr:row>
      <xdr:rowOff>112060</xdr:rowOff>
    </xdr:from>
    <xdr:ext cx="1422874" cy="672352"/>
    <xdr:pic>
      <xdr:nvPicPr>
        <xdr:cNvPr id="55" name="Imagen 54" descr="Resolución 2021060001000 del 20 de enero de 2021">
          <a:extLst>
            <a:ext uri="{FF2B5EF4-FFF2-40B4-BE49-F238E27FC236}">
              <a16:creationId xmlns:a16="http://schemas.microsoft.com/office/drawing/2014/main" id="{4FEA98BC-C6F1-412B-9C3D-136E88E96E4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56507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1297</xdr:row>
      <xdr:rowOff>112060</xdr:rowOff>
    </xdr:from>
    <xdr:ext cx="1422874" cy="672352"/>
    <xdr:pic>
      <xdr:nvPicPr>
        <xdr:cNvPr id="56" name="Imagen 55" descr="Resolución 2021060001000 del 20 de enero de 2021">
          <a:extLst>
            <a:ext uri="{FF2B5EF4-FFF2-40B4-BE49-F238E27FC236}">
              <a16:creationId xmlns:a16="http://schemas.microsoft.com/office/drawing/2014/main" id="{CD373AEB-9A37-4EA4-842E-D73E8529581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63227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1321</xdr:row>
      <xdr:rowOff>112060</xdr:rowOff>
    </xdr:from>
    <xdr:ext cx="1422874" cy="672352"/>
    <xdr:pic>
      <xdr:nvPicPr>
        <xdr:cNvPr id="57" name="Imagen 56" descr="Resolución 2021060001000 del 20 de enero de 2021">
          <a:extLst>
            <a:ext uri="{FF2B5EF4-FFF2-40B4-BE49-F238E27FC236}">
              <a16:creationId xmlns:a16="http://schemas.microsoft.com/office/drawing/2014/main" id="{34987B2C-5A8D-41CE-A525-1CBA87AF303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69948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1345</xdr:row>
      <xdr:rowOff>112060</xdr:rowOff>
    </xdr:from>
    <xdr:ext cx="1422874" cy="672352"/>
    <xdr:pic>
      <xdr:nvPicPr>
        <xdr:cNvPr id="58" name="Imagen 57" descr="Resolución 2021060001000 del 20 de enero de 2021">
          <a:extLst>
            <a:ext uri="{FF2B5EF4-FFF2-40B4-BE49-F238E27FC236}">
              <a16:creationId xmlns:a16="http://schemas.microsoft.com/office/drawing/2014/main" id="{62F62ED2-9D67-448E-A265-EBE0FA9F5E0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76669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1369</xdr:row>
      <xdr:rowOff>112060</xdr:rowOff>
    </xdr:from>
    <xdr:ext cx="1422874" cy="672352"/>
    <xdr:pic>
      <xdr:nvPicPr>
        <xdr:cNvPr id="59" name="Imagen 58" descr="Resolución 2021060001000 del 20 de enero de 2021">
          <a:extLst>
            <a:ext uri="{FF2B5EF4-FFF2-40B4-BE49-F238E27FC236}">
              <a16:creationId xmlns:a16="http://schemas.microsoft.com/office/drawing/2014/main" id="{61B587A3-813A-42B6-8ADD-F9D1EB39B40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83390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1393</xdr:row>
      <xdr:rowOff>112060</xdr:rowOff>
    </xdr:from>
    <xdr:ext cx="1422874" cy="672352"/>
    <xdr:pic>
      <xdr:nvPicPr>
        <xdr:cNvPr id="60" name="Imagen 59" descr="Resolución 2021060001000 del 20 de enero de 2021">
          <a:extLst>
            <a:ext uri="{FF2B5EF4-FFF2-40B4-BE49-F238E27FC236}">
              <a16:creationId xmlns:a16="http://schemas.microsoft.com/office/drawing/2014/main" id="{E5459B3A-18EB-436D-AA85-19CC63FF953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90111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1417</xdr:row>
      <xdr:rowOff>112060</xdr:rowOff>
    </xdr:from>
    <xdr:ext cx="1422874" cy="672352"/>
    <xdr:pic>
      <xdr:nvPicPr>
        <xdr:cNvPr id="61" name="Imagen 60" descr="Resolución 2021060001000 del 20 de enero de 2021">
          <a:extLst>
            <a:ext uri="{FF2B5EF4-FFF2-40B4-BE49-F238E27FC236}">
              <a16:creationId xmlns:a16="http://schemas.microsoft.com/office/drawing/2014/main" id="{FAC2DEEF-C283-4B11-B6D1-B8A32460235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396832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1441</xdr:row>
      <xdr:rowOff>112060</xdr:rowOff>
    </xdr:from>
    <xdr:ext cx="1422874" cy="672352"/>
    <xdr:pic>
      <xdr:nvPicPr>
        <xdr:cNvPr id="62" name="Imagen 61" descr="Resolución 2021060001000 del 20 de enero de 2021">
          <a:extLst>
            <a:ext uri="{FF2B5EF4-FFF2-40B4-BE49-F238E27FC236}">
              <a16:creationId xmlns:a16="http://schemas.microsoft.com/office/drawing/2014/main" id="{D0500B46-755D-41F8-91DF-83BDA0B882F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03552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1465</xdr:row>
      <xdr:rowOff>112060</xdr:rowOff>
    </xdr:from>
    <xdr:ext cx="1422874" cy="672352"/>
    <xdr:pic>
      <xdr:nvPicPr>
        <xdr:cNvPr id="63" name="Imagen 62" descr="Resolución 2021060001000 del 20 de enero de 2021">
          <a:extLst>
            <a:ext uri="{FF2B5EF4-FFF2-40B4-BE49-F238E27FC236}">
              <a16:creationId xmlns:a16="http://schemas.microsoft.com/office/drawing/2014/main" id="{A0223309-DC3A-4F43-97DA-BB49841D3D5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10273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1489</xdr:row>
      <xdr:rowOff>112060</xdr:rowOff>
    </xdr:from>
    <xdr:ext cx="1422874" cy="672352"/>
    <xdr:pic>
      <xdr:nvPicPr>
        <xdr:cNvPr id="64" name="Imagen 63" descr="Resolución 2021060001000 del 20 de enero de 2021">
          <a:extLst>
            <a:ext uri="{FF2B5EF4-FFF2-40B4-BE49-F238E27FC236}">
              <a16:creationId xmlns:a16="http://schemas.microsoft.com/office/drawing/2014/main" id="{01656E94-FD52-4C42-9367-9D856923FF2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16994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1513</xdr:row>
      <xdr:rowOff>112060</xdr:rowOff>
    </xdr:from>
    <xdr:ext cx="1422874" cy="672352"/>
    <xdr:pic>
      <xdr:nvPicPr>
        <xdr:cNvPr id="65" name="Imagen 64" descr="Resolución 2021060001000 del 20 de enero de 2021">
          <a:extLst>
            <a:ext uri="{FF2B5EF4-FFF2-40B4-BE49-F238E27FC236}">
              <a16:creationId xmlns:a16="http://schemas.microsoft.com/office/drawing/2014/main" id="{908A978E-3D08-4356-9345-569041CCC6A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23715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1537</xdr:row>
      <xdr:rowOff>112060</xdr:rowOff>
    </xdr:from>
    <xdr:ext cx="1422874" cy="672352"/>
    <xdr:pic>
      <xdr:nvPicPr>
        <xdr:cNvPr id="66" name="Imagen 65" descr="Resolución 2021060001000 del 20 de enero de 2021">
          <a:extLst>
            <a:ext uri="{FF2B5EF4-FFF2-40B4-BE49-F238E27FC236}">
              <a16:creationId xmlns:a16="http://schemas.microsoft.com/office/drawing/2014/main" id="{CF716531-27FB-478D-BFEB-F620AF67377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30436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1561</xdr:row>
      <xdr:rowOff>112060</xdr:rowOff>
    </xdr:from>
    <xdr:ext cx="1422874" cy="672352"/>
    <xdr:pic>
      <xdr:nvPicPr>
        <xdr:cNvPr id="67" name="Imagen 66" descr="Resolución 2021060001000 del 20 de enero de 2021">
          <a:extLst>
            <a:ext uri="{FF2B5EF4-FFF2-40B4-BE49-F238E27FC236}">
              <a16:creationId xmlns:a16="http://schemas.microsoft.com/office/drawing/2014/main" id="{C1A7DB84-E97C-45D0-BA85-E986711A240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37157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1585</xdr:row>
      <xdr:rowOff>112060</xdr:rowOff>
    </xdr:from>
    <xdr:ext cx="1422874" cy="672352"/>
    <xdr:pic>
      <xdr:nvPicPr>
        <xdr:cNvPr id="68" name="Imagen 67" descr="Resolución 2021060001000 del 20 de enero de 2021">
          <a:extLst>
            <a:ext uri="{FF2B5EF4-FFF2-40B4-BE49-F238E27FC236}">
              <a16:creationId xmlns:a16="http://schemas.microsoft.com/office/drawing/2014/main" id="{A7444FCC-09D7-4D66-9509-2DC5D902ABB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43878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1609</xdr:row>
      <xdr:rowOff>112060</xdr:rowOff>
    </xdr:from>
    <xdr:ext cx="1422874" cy="672352"/>
    <xdr:pic>
      <xdr:nvPicPr>
        <xdr:cNvPr id="69" name="Imagen 68" descr="Resolución 2021060001000 del 20 de enero de 2021">
          <a:extLst>
            <a:ext uri="{FF2B5EF4-FFF2-40B4-BE49-F238E27FC236}">
              <a16:creationId xmlns:a16="http://schemas.microsoft.com/office/drawing/2014/main" id="{F47CBC63-9C9A-4477-A5F7-BF5BA7D4D5E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50598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1633</xdr:row>
      <xdr:rowOff>112060</xdr:rowOff>
    </xdr:from>
    <xdr:ext cx="1422874" cy="672352"/>
    <xdr:pic>
      <xdr:nvPicPr>
        <xdr:cNvPr id="70" name="Imagen 69" descr="Resolución 2021060001000 del 20 de enero de 2021">
          <a:extLst>
            <a:ext uri="{FF2B5EF4-FFF2-40B4-BE49-F238E27FC236}">
              <a16:creationId xmlns:a16="http://schemas.microsoft.com/office/drawing/2014/main" id="{351C7057-CCA5-4012-B9E6-C04D9F3CB34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57319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1657</xdr:row>
      <xdr:rowOff>112060</xdr:rowOff>
    </xdr:from>
    <xdr:ext cx="1422874" cy="672352"/>
    <xdr:pic>
      <xdr:nvPicPr>
        <xdr:cNvPr id="71" name="Imagen 70" descr="Resolución 2021060001000 del 20 de enero de 2021">
          <a:extLst>
            <a:ext uri="{FF2B5EF4-FFF2-40B4-BE49-F238E27FC236}">
              <a16:creationId xmlns:a16="http://schemas.microsoft.com/office/drawing/2014/main" id="{F3DF7CD3-CDDF-4258-BB63-B14FE592849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64040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1681</xdr:row>
      <xdr:rowOff>112060</xdr:rowOff>
    </xdr:from>
    <xdr:ext cx="1422874" cy="672352"/>
    <xdr:pic>
      <xdr:nvPicPr>
        <xdr:cNvPr id="72" name="Imagen 71" descr="Resolución 2021060001000 del 20 de enero de 2021">
          <a:extLst>
            <a:ext uri="{FF2B5EF4-FFF2-40B4-BE49-F238E27FC236}">
              <a16:creationId xmlns:a16="http://schemas.microsoft.com/office/drawing/2014/main" id="{EB42A765-7F98-47F4-BC8C-28A8110DE4E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70761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1705</xdr:row>
      <xdr:rowOff>112060</xdr:rowOff>
    </xdr:from>
    <xdr:ext cx="1422874" cy="672352"/>
    <xdr:pic>
      <xdr:nvPicPr>
        <xdr:cNvPr id="73" name="Imagen 72" descr="Resolución 2021060001000 del 20 de enero de 2021">
          <a:extLst>
            <a:ext uri="{FF2B5EF4-FFF2-40B4-BE49-F238E27FC236}">
              <a16:creationId xmlns:a16="http://schemas.microsoft.com/office/drawing/2014/main" id="{95A185DC-D6DE-4368-BED9-46AB9D1F3D6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77482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1729</xdr:row>
      <xdr:rowOff>112060</xdr:rowOff>
    </xdr:from>
    <xdr:ext cx="1422874" cy="672352"/>
    <xdr:pic>
      <xdr:nvPicPr>
        <xdr:cNvPr id="74" name="Imagen 73" descr="Resolución 2021060001000 del 20 de enero de 2021">
          <a:extLst>
            <a:ext uri="{FF2B5EF4-FFF2-40B4-BE49-F238E27FC236}">
              <a16:creationId xmlns:a16="http://schemas.microsoft.com/office/drawing/2014/main" id="{7C891810-A2CC-4B99-B601-0433339564F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84203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1753</xdr:row>
      <xdr:rowOff>112060</xdr:rowOff>
    </xdr:from>
    <xdr:ext cx="1422874" cy="672352"/>
    <xdr:pic>
      <xdr:nvPicPr>
        <xdr:cNvPr id="75" name="Imagen 74" descr="Resolución 2021060001000 del 20 de enero de 2021">
          <a:extLst>
            <a:ext uri="{FF2B5EF4-FFF2-40B4-BE49-F238E27FC236}">
              <a16:creationId xmlns:a16="http://schemas.microsoft.com/office/drawing/2014/main" id="{CCE35BFF-577E-47D6-BC31-FD63CC23CCA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90923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1777</xdr:row>
      <xdr:rowOff>112060</xdr:rowOff>
    </xdr:from>
    <xdr:ext cx="1422874" cy="672352"/>
    <xdr:pic>
      <xdr:nvPicPr>
        <xdr:cNvPr id="76" name="Imagen 75" descr="Resolución 2021060001000 del 20 de enero de 2021">
          <a:extLst>
            <a:ext uri="{FF2B5EF4-FFF2-40B4-BE49-F238E27FC236}">
              <a16:creationId xmlns:a16="http://schemas.microsoft.com/office/drawing/2014/main" id="{26EA7547-6E54-4184-9AE6-BBD5DEC3D4E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497644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1801</xdr:row>
      <xdr:rowOff>112060</xdr:rowOff>
    </xdr:from>
    <xdr:ext cx="1422874" cy="672352"/>
    <xdr:pic>
      <xdr:nvPicPr>
        <xdr:cNvPr id="77" name="Imagen 76" descr="Resolución 2021060001000 del 20 de enero de 2021">
          <a:extLst>
            <a:ext uri="{FF2B5EF4-FFF2-40B4-BE49-F238E27FC236}">
              <a16:creationId xmlns:a16="http://schemas.microsoft.com/office/drawing/2014/main" id="{AC4073B1-9D97-4950-BCC2-91DE6C690FA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04365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1825</xdr:row>
      <xdr:rowOff>112060</xdr:rowOff>
    </xdr:from>
    <xdr:ext cx="1422874" cy="672352"/>
    <xdr:pic>
      <xdr:nvPicPr>
        <xdr:cNvPr id="78" name="Imagen 77" descr="Resolución 2021060001000 del 20 de enero de 2021">
          <a:extLst>
            <a:ext uri="{FF2B5EF4-FFF2-40B4-BE49-F238E27FC236}">
              <a16:creationId xmlns:a16="http://schemas.microsoft.com/office/drawing/2014/main" id="{988638C9-7437-437F-BA3A-3B5A1208771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11086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1849</xdr:row>
      <xdr:rowOff>112060</xdr:rowOff>
    </xdr:from>
    <xdr:ext cx="1422874" cy="672352"/>
    <xdr:pic>
      <xdr:nvPicPr>
        <xdr:cNvPr id="79" name="Imagen 78" descr="Resolución 2021060001000 del 20 de enero de 2021">
          <a:extLst>
            <a:ext uri="{FF2B5EF4-FFF2-40B4-BE49-F238E27FC236}">
              <a16:creationId xmlns:a16="http://schemas.microsoft.com/office/drawing/2014/main" id="{FBB2BC0B-C413-4DB9-B294-F89BD66E114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17807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1873</xdr:row>
      <xdr:rowOff>112060</xdr:rowOff>
    </xdr:from>
    <xdr:ext cx="1422874" cy="672352"/>
    <xdr:pic>
      <xdr:nvPicPr>
        <xdr:cNvPr id="80" name="Imagen 79" descr="Resolución 2021060001000 del 20 de enero de 2021">
          <a:extLst>
            <a:ext uri="{FF2B5EF4-FFF2-40B4-BE49-F238E27FC236}">
              <a16:creationId xmlns:a16="http://schemas.microsoft.com/office/drawing/2014/main" id="{BBE1264C-179A-4397-974D-6FA39AA780A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24528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1897</xdr:row>
      <xdr:rowOff>112060</xdr:rowOff>
    </xdr:from>
    <xdr:ext cx="1422874" cy="672352"/>
    <xdr:pic>
      <xdr:nvPicPr>
        <xdr:cNvPr id="81" name="Imagen 80" descr="Resolución 2021060001000 del 20 de enero de 2021">
          <a:extLst>
            <a:ext uri="{FF2B5EF4-FFF2-40B4-BE49-F238E27FC236}">
              <a16:creationId xmlns:a16="http://schemas.microsoft.com/office/drawing/2014/main" id="{C8777BDB-8B5A-4690-A501-88835163A34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31248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1921</xdr:row>
      <xdr:rowOff>112060</xdr:rowOff>
    </xdr:from>
    <xdr:ext cx="1422874" cy="672352"/>
    <xdr:pic>
      <xdr:nvPicPr>
        <xdr:cNvPr id="82" name="Imagen 81" descr="Resolución 2021060001000 del 20 de enero de 2021">
          <a:extLst>
            <a:ext uri="{FF2B5EF4-FFF2-40B4-BE49-F238E27FC236}">
              <a16:creationId xmlns:a16="http://schemas.microsoft.com/office/drawing/2014/main" id="{8EE62382-69BB-4E5D-9E84-C909964080D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37969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1945</xdr:row>
      <xdr:rowOff>112060</xdr:rowOff>
    </xdr:from>
    <xdr:ext cx="1422874" cy="672352"/>
    <xdr:pic>
      <xdr:nvPicPr>
        <xdr:cNvPr id="83" name="Imagen 82" descr="Resolución 2021060001000 del 20 de enero de 2021">
          <a:extLst>
            <a:ext uri="{FF2B5EF4-FFF2-40B4-BE49-F238E27FC236}">
              <a16:creationId xmlns:a16="http://schemas.microsoft.com/office/drawing/2014/main" id="{1C0581DD-16C5-4FA5-B24D-1652C2FDDDC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44690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1969</xdr:row>
      <xdr:rowOff>112060</xdr:rowOff>
    </xdr:from>
    <xdr:ext cx="1422874" cy="672352"/>
    <xdr:pic>
      <xdr:nvPicPr>
        <xdr:cNvPr id="84" name="Imagen 83" descr="Resolución 2021060001000 del 20 de enero de 2021">
          <a:extLst>
            <a:ext uri="{FF2B5EF4-FFF2-40B4-BE49-F238E27FC236}">
              <a16:creationId xmlns:a16="http://schemas.microsoft.com/office/drawing/2014/main" id="{75AE3156-CE77-4175-8BC3-ED4BB2B4071F}"/>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51411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1993</xdr:row>
      <xdr:rowOff>112060</xdr:rowOff>
    </xdr:from>
    <xdr:ext cx="1422874" cy="672352"/>
    <xdr:pic>
      <xdr:nvPicPr>
        <xdr:cNvPr id="85" name="Imagen 84" descr="Resolución 2021060001000 del 20 de enero de 2021">
          <a:extLst>
            <a:ext uri="{FF2B5EF4-FFF2-40B4-BE49-F238E27FC236}">
              <a16:creationId xmlns:a16="http://schemas.microsoft.com/office/drawing/2014/main" id="{5055CEB5-359E-4735-AC5B-FC2B7C91E48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58132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2017</xdr:row>
      <xdr:rowOff>112060</xdr:rowOff>
    </xdr:from>
    <xdr:ext cx="1422874" cy="672352"/>
    <xdr:pic>
      <xdr:nvPicPr>
        <xdr:cNvPr id="86" name="Imagen 85" descr="Resolución 2021060001000 del 20 de enero de 2021">
          <a:extLst>
            <a:ext uri="{FF2B5EF4-FFF2-40B4-BE49-F238E27FC236}">
              <a16:creationId xmlns:a16="http://schemas.microsoft.com/office/drawing/2014/main" id="{A5793F7B-662E-49B3-A85E-095A182465E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64853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2041</xdr:row>
      <xdr:rowOff>112060</xdr:rowOff>
    </xdr:from>
    <xdr:ext cx="1422874" cy="672352"/>
    <xdr:pic>
      <xdr:nvPicPr>
        <xdr:cNvPr id="87" name="Imagen 86" descr="Resolución 2021060001000 del 20 de enero de 2021">
          <a:extLst>
            <a:ext uri="{FF2B5EF4-FFF2-40B4-BE49-F238E27FC236}">
              <a16:creationId xmlns:a16="http://schemas.microsoft.com/office/drawing/2014/main" id="{368B651F-3741-4296-BDD6-181567F83BF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71573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2065</xdr:row>
      <xdr:rowOff>112060</xdr:rowOff>
    </xdr:from>
    <xdr:ext cx="1422874" cy="672352"/>
    <xdr:pic>
      <xdr:nvPicPr>
        <xdr:cNvPr id="88" name="Imagen 87" descr="Resolución 2021060001000 del 20 de enero de 2021">
          <a:extLst>
            <a:ext uri="{FF2B5EF4-FFF2-40B4-BE49-F238E27FC236}">
              <a16:creationId xmlns:a16="http://schemas.microsoft.com/office/drawing/2014/main" id="{0736B859-7B88-4011-8451-95804192A49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78294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2089</xdr:row>
      <xdr:rowOff>112060</xdr:rowOff>
    </xdr:from>
    <xdr:ext cx="1422874" cy="672352"/>
    <xdr:pic>
      <xdr:nvPicPr>
        <xdr:cNvPr id="89" name="Imagen 88" descr="Resolución 2021060001000 del 20 de enero de 2021">
          <a:extLst>
            <a:ext uri="{FF2B5EF4-FFF2-40B4-BE49-F238E27FC236}">
              <a16:creationId xmlns:a16="http://schemas.microsoft.com/office/drawing/2014/main" id="{9D63CA09-4336-4473-B70E-C0E3AF6DA64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85015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2113</xdr:row>
      <xdr:rowOff>112060</xdr:rowOff>
    </xdr:from>
    <xdr:ext cx="1422874" cy="672352"/>
    <xdr:pic>
      <xdr:nvPicPr>
        <xdr:cNvPr id="90" name="Imagen 89" descr="Resolución 2021060001000 del 20 de enero de 2021">
          <a:extLst>
            <a:ext uri="{FF2B5EF4-FFF2-40B4-BE49-F238E27FC236}">
              <a16:creationId xmlns:a16="http://schemas.microsoft.com/office/drawing/2014/main" id="{E8791450-4A5B-4D71-9C99-7B9C4ACCD39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91736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2137</xdr:row>
      <xdr:rowOff>112060</xdr:rowOff>
    </xdr:from>
    <xdr:ext cx="1422874" cy="672352"/>
    <xdr:pic>
      <xdr:nvPicPr>
        <xdr:cNvPr id="91" name="Imagen 90" descr="Resolución 2021060001000 del 20 de enero de 2021">
          <a:extLst>
            <a:ext uri="{FF2B5EF4-FFF2-40B4-BE49-F238E27FC236}">
              <a16:creationId xmlns:a16="http://schemas.microsoft.com/office/drawing/2014/main" id="{DCA2F2D6-8D91-475D-A719-478DD0B7FF5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598457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2161</xdr:row>
      <xdr:rowOff>112060</xdr:rowOff>
    </xdr:from>
    <xdr:ext cx="1422874" cy="672352"/>
    <xdr:pic>
      <xdr:nvPicPr>
        <xdr:cNvPr id="92" name="Imagen 91" descr="Resolución 2021060001000 del 20 de enero de 2021">
          <a:extLst>
            <a:ext uri="{FF2B5EF4-FFF2-40B4-BE49-F238E27FC236}">
              <a16:creationId xmlns:a16="http://schemas.microsoft.com/office/drawing/2014/main" id="{B904EBA0-560B-4E64-A0C3-BE57B015BD3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05178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2185</xdr:row>
      <xdr:rowOff>112060</xdr:rowOff>
    </xdr:from>
    <xdr:ext cx="1422874" cy="672352"/>
    <xdr:pic>
      <xdr:nvPicPr>
        <xdr:cNvPr id="93" name="Imagen 92" descr="Resolución 2021060001000 del 20 de enero de 2021">
          <a:extLst>
            <a:ext uri="{FF2B5EF4-FFF2-40B4-BE49-F238E27FC236}">
              <a16:creationId xmlns:a16="http://schemas.microsoft.com/office/drawing/2014/main" id="{4A067B72-DABD-4145-897B-B5D50200C03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11899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2209</xdr:row>
      <xdr:rowOff>112060</xdr:rowOff>
    </xdr:from>
    <xdr:ext cx="1422874" cy="672352"/>
    <xdr:pic>
      <xdr:nvPicPr>
        <xdr:cNvPr id="94" name="Imagen 93" descr="Resolución 2021060001000 del 20 de enero de 2021">
          <a:extLst>
            <a:ext uri="{FF2B5EF4-FFF2-40B4-BE49-F238E27FC236}">
              <a16:creationId xmlns:a16="http://schemas.microsoft.com/office/drawing/2014/main" id="{14DD2B2F-E051-4FA1-A1D0-0B85C5D0F87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18619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2233</xdr:row>
      <xdr:rowOff>112060</xdr:rowOff>
    </xdr:from>
    <xdr:ext cx="1422874" cy="672352"/>
    <xdr:pic>
      <xdr:nvPicPr>
        <xdr:cNvPr id="95" name="Imagen 94" descr="Resolución 2021060001000 del 20 de enero de 2021">
          <a:extLst>
            <a:ext uri="{FF2B5EF4-FFF2-40B4-BE49-F238E27FC236}">
              <a16:creationId xmlns:a16="http://schemas.microsoft.com/office/drawing/2014/main" id="{2C375394-E5E0-4972-821F-7303560A043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25340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2257</xdr:row>
      <xdr:rowOff>112060</xdr:rowOff>
    </xdr:from>
    <xdr:ext cx="1422874" cy="672352"/>
    <xdr:pic>
      <xdr:nvPicPr>
        <xdr:cNvPr id="96" name="Imagen 95" descr="Resolución 2021060001000 del 20 de enero de 2021">
          <a:extLst>
            <a:ext uri="{FF2B5EF4-FFF2-40B4-BE49-F238E27FC236}">
              <a16:creationId xmlns:a16="http://schemas.microsoft.com/office/drawing/2014/main" id="{DF983659-F711-4CE7-896A-8F5635EE3DF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32061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2281</xdr:row>
      <xdr:rowOff>112060</xdr:rowOff>
    </xdr:from>
    <xdr:ext cx="1422874" cy="672352"/>
    <xdr:pic>
      <xdr:nvPicPr>
        <xdr:cNvPr id="97" name="Imagen 96" descr="Resolución 2021060001000 del 20 de enero de 2021">
          <a:extLst>
            <a:ext uri="{FF2B5EF4-FFF2-40B4-BE49-F238E27FC236}">
              <a16:creationId xmlns:a16="http://schemas.microsoft.com/office/drawing/2014/main" id="{6955A870-8E3D-441E-A8B5-873D27DAE36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38782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2305</xdr:row>
      <xdr:rowOff>112060</xdr:rowOff>
    </xdr:from>
    <xdr:ext cx="1422874" cy="672352"/>
    <xdr:pic>
      <xdr:nvPicPr>
        <xdr:cNvPr id="98" name="Imagen 97" descr="Resolución 2021060001000 del 20 de enero de 2021">
          <a:extLst>
            <a:ext uri="{FF2B5EF4-FFF2-40B4-BE49-F238E27FC236}">
              <a16:creationId xmlns:a16="http://schemas.microsoft.com/office/drawing/2014/main" id="{FCBADA0F-2880-4D89-BCB4-42C531BB472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45503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2329</xdr:row>
      <xdr:rowOff>112060</xdr:rowOff>
    </xdr:from>
    <xdr:ext cx="1422874" cy="672352"/>
    <xdr:pic>
      <xdr:nvPicPr>
        <xdr:cNvPr id="99" name="Imagen 98" descr="Resolución 2021060001000 del 20 de enero de 2021">
          <a:extLst>
            <a:ext uri="{FF2B5EF4-FFF2-40B4-BE49-F238E27FC236}">
              <a16:creationId xmlns:a16="http://schemas.microsoft.com/office/drawing/2014/main" id="{47D49A05-E1D6-4755-BD88-EDF67A39D76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52224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2353</xdr:row>
      <xdr:rowOff>112060</xdr:rowOff>
    </xdr:from>
    <xdr:ext cx="1422874" cy="672352"/>
    <xdr:pic>
      <xdr:nvPicPr>
        <xdr:cNvPr id="100" name="Imagen 99" descr="Resolución 2021060001000 del 20 de enero de 2021">
          <a:extLst>
            <a:ext uri="{FF2B5EF4-FFF2-40B4-BE49-F238E27FC236}">
              <a16:creationId xmlns:a16="http://schemas.microsoft.com/office/drawing/2014/main" id="{FFE71960-98B4-4D13-9A02-3FED5AC8FE0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58944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2377</xdr:row>
      <xdr:rowOff>112060</xdr:rowOff>
    </xdr:from>
    <xdr:ext cx="1422874" cy="672352"/>
    <xdr:pic>
      <xdr:nvPicPr>
        <xdr:cNvPr id="101" name="Imagen 100" descr="Resolución 2021060001000 del 20 de enero de 2021">
          <a:extLst>
            <a:ext uri="{FF2B5EF4-FFF2-40B4-BE49-F238E27FC236}">
              <a16:creationId xmlns:a16="http://schemas.microsoft.com/office/drawing/2014/main" id="{7E6116FC-E5D9-4ED1-B572-17558D4FAA6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65665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2401</xdr:row>
      <xdr:rowOff>112060</xdr:rowOff>
    </xdr:from>
    <xdr:ext cx="1422874" cy="672352"/>
    <xdr:pic>
      <xdr:nvPicPr>
        <xdr:cNvPr id="102" name="Imagen 101" descr="Resolución 2021060001000 del 20 de enero de 2021">
          <a:extLst>
            <a:ext uri="{FF2B5EF4-FFF2-40B4-BE49-F238E27FC236}">
              <a16:creationId xmlns:a16="http://schemas.microsoft.com/office/drawing/2014/main" id="{D88F3326-9EF8-4B86-81EA-AC08FB43656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72386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2425</xdr:row>
      <xdr:rowOff>112060</xdr:rowOff>
    </xdr:from>
    <xdr:ext cx="1422874" cy="672352"/>
    <xdr:pic>
      <xdr:nvPicPr>
        <xdr:cNvPr id="103" name="Imagen 102" descr="Resolución 2021060001000 del 20 de enero de 2021">
          <a:extLst>
            <a:ext uri="{FF2B5EF4-FFF2-40B4-BE49-F238E27FC236}">
              <a16:creationId xmlns:a16="http://schemas.microsoft.com/office/drawing/2014/main" id="{88B48000-2B6C-4924-A086-3409F124BFE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79107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2449</xdr:row>
      <xdr:rowOff>112060</xdr:rowOff>
    </xdr:from>
    <xdr:ext cx="1422874" cy="672352"/>
    <xdr:pic>
      <xdr:nvPicPr>
        <xdr:cNvPr id="104" name="Imagen 103" descr="Resolución 2021060001000 del 20 de enero de 2021">
          <a:extLst>
            <a:ext uri="{FF2B5EF4-FFF2-40B4-BE49-F238E27FC236}">
              <a16:creationId xmlns:a16="http://schemas.microsoft.com/office/drawing/2014/main" id="{4F4184A1-9CF4-4C82-9309-5CB126ACF8E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85828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2473</xdr:row>
      <xdr:rowOff>112060</xdr:rowOff>
    </xdr:from>
    <xdr:ext cx="1422874" cy="672352"/>
    <xdr:pic>
      <xdr:nvPicPr>
        <xdr:cNvPr id="105" name="Imagen 104" descr="Resolución 2021060001000 del 20 de enero de 2021">
          <a:extLst>
            <a:ext uri="{FF2B5EF4-FFF2-40B4-BE49-F238E27FC236}">
              <a16:creationId xmlns:a16="http://schemas.microsoft.com/office/drawing/2014/main" id="{C92BB40D-759B-403A-A6C0-F41525D0AB4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92549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2497</xdr:row>
      <xdr:rowOff>112060</xdr:rowOff>
    </xdr:from>
    <xdr:ext cx="1422874" cy="672352"/>
    <xdr:pic>
      <xdr:nvPicPr>
        <xdr:cNvPr id="106" name="Imagen 105" descr="Resolución 2021060001000 del 20 de enero de 2021">
          <a:extLst>
            <a:ext uri="{FF2B5EF4-FFF2-40B4-BE49-F238E27FC236}">
              <a16:creationId xmlns:a16="http://schemas.microsoft.com/office/drawing/2014/main" id="{520D25C9-D511-4C83-9249-8295E0DCB6D8}"/>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699269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2521</xdr:row>
      <xdr:rowOff>112060</xdr:rowOff>
    </xdr:from>
    <xdr:ext cx="1422874" cy="672352"/>
    <xdr:pic>
      <xdr:nvPicPr>
        <xdr:cNvPr id="107" name="Imagen 106" descr="Resolución 2021060001000 del 20 de enero de 2021">
          <a:extLst>
            <a:ext uri="{FF2B5EF4-FFF2-40B4-BE49-F238E27FC236}">
              <a16:creationId xmlns:a16="http://schemas.microsoft.com/office/drawing/2014/main" id="{AAA1D0B0-3E1C-4EFB-B9F3-8F47265DADD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05990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2545</xdr:row>
      <xdr:rowOff>112060</xdr:rowOff>
    </xdr:from>
    <xdr:ext cx="1422874" cy="672352"/>
    <xdr:pic>
      <xdr:nvPicPr>
        <xdr:cNvPr id="108" name="Imagen 107" descr="Resolución 2021060001000 del 20 de enero de 2021">
          <a:extLst>
            <a:ext uri="{FF2B5EF4-FFF2-40B4-BE49-F238E27FC236}">
              <a16:creationId xmlns:a16="http://schemas.microsoft.com/office/drawing/2014/main" id="{90BB54ED-8FF5-4C92-B243-B2D86BBEFEA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12711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2569</xdr:row>
      <xdr:rowOff>112060</xdr:rowOff>
    </xdr:from>
    <xdr:ext cx="1422874" cy="672352"/>
    <xdr:pic>
      <xdr:nvPicPr>
        <xdr:cNvPr id="109" name="Imagen 108" descr="Resolución 2021060001000 del 20 de enero de 2021">
          <a:extLst>
            <a:ext uri="{FF2B5EF4-FFF2-40B4-BE49-F238E27FC236}">
              <a16:creationId xmlns:a16="http://schemas.microsoft.com/office/drawing/2014/main" id="{0DD275ED-81EE-4E88-93AA-B1F3A63B99E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19432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2593</xdr:row>
      <xdr:rowOff>112060</xdr:rowOff>
    </xdr:from>
    <xdr:ext cx="1422874" cy="672352"/>
    <xdr:pic>
      <xdr:nvPicPr>
        <xdr:cNvPr id="110" name="Imagen 109" descr="Resolución 2021060001000 del 20 de enero de 2021">
          <a:extLst>
            <a:ext uri="{FF2B5EF4-FFF2-40B4-BE49-F238E27FC236}">
              <a16:creationId xmlns:a16="http://schemas.microsoft.com/office/drawing/2014/main" id="{6FC5979E-118D-479F-8F7B-1BC6CF880E2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26153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2617</xdr:row>
      <xdr:rowOff>112060</xdr:rowOff>
    </xdr:from>
    <xdr:ext cx="1422874" cy="672352"/>
    <xdr:pic>
      <xdr:nvPicPr>
        <xdr:cNvPr id="111" name="Imagen 110" descr="Resolución 2021060001000 del 20 de enero de 2021">
          <a:extLst>
            <a:ext uri="{FF2B5EF4-FFF2-40B4-BE49-F238E27FC236}">
              <a16:creationId xmlns:a16="http://schemas.microsoft.com/office/drawing/2014/main" id="{B4DF9811-915F-4523-B622-331775C06DB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32874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2641</xdr:row>
      <xdr:rowOff>112060</xdr:rowOff>
    </xdr:from>
    <xdr:ext cx="1422874" cy="672352"/>
    <xdr:pic>
      <xdr:nvPicPr>
        <xdr:cNvPr id="112" name="Imagen 111" descr="Resolución 2021060001000 del 20 de enero de 2021">
          <a:extLst>
            <a:ext uri="{FF2B5EF4-FFF2-40B4-BE49-F238E27FC236}">
              <a16:creationId xmlns:a16="http://schemas.microsoft.com/office/drawing/2014/main" id="{EAE401BC-89BB-4FFA-942C-123F89A8359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39594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2665</xdr:row>
      <xdr:rowOff>112060</xdr:rowOff>
    </xdr:from>
    <xdr:ext cx="1422874" cy="672352"/>
    <xdr:pic>
      <xdr:nvPicPr>
        <xdr:cNvPr id="113" name="Imagen 112" descr="Resolución 2021060001000 del 20 de enero de 2021">
          <a:extLst>
            <a:ext uri="{FF2B5EF4-FFF2-40B4-BE49-F238E27FC236}">
              <a16:creationId xmlns:a16="http://schemas.microsoft.com/office/drawing/2014/main" id="{63C02E69-88BA-4687-85F1-2850DA95C14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46315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2689</xdr:row>
      <xdr:rowOff>112060</xdr:rowOff>
    </xdr:from>
    <xdr:ext cx="1422874" cy="672352"/>
    <xdr:pic>
      <xdr:nvPicPr>
        <xdr:cNvPr id="114" name="Imagen 113" descr="Resolución 2021060001000 del 20 de enero de 2021">
          <a:extLst>
            <a:ext uri="{FF2B5EF4-FFF2-40B4-BE49-F238E27FC236}">
              <a16:creationId xmlns:a16="http://schemas.microsoft.com/office/drawing/2014/main" id="{7654E66E-6047-4B66-8866-74A9EC6B1BB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53036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2713</xdr:row>
      <xdr:rowOff>112060</xdr:rowOff>
    </xdr:from>
    <xdr:ext cx="1422874" cy="672352"/>
    <xdr:pic>
      <xdr:nvPicPr>
        <xdr:cNvPr id="115" name="Imagen 114" descr="Resolución 2021060001000 del 20 de enero de 2021">
          <a:extLst>
            <a:ext uri="{FF2B5EF4-FFF2-40B4-BE49-F238E27FC236}">
              <a16:creationId xmlns:a16="http://schemas.microsoft.com/office/drawing/2014/main" id="{50842CCE-5869-47A3-9FFC-9AFF7C5D737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59757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2737</xdr:row>
      <xdr:rowOff>112060</xdr:rowOff>
    </xdr:from>
    <xdr:ext cx="1422874" cy="672352"/>
    <xdr:pic>
      <xdr:nvPicPr>
        <xdr:cNvPr id="116" name="Imagen 115" descr="Resolución 2021060001000 del 20 de enero de 2021">
          <a:extLst>
            <a:ext uri="{FF2B5EF4-FFF2-40B4-BE49-F238E27FC236}">
              <a16:creationId xmlns:a16="http://schemas.microsoft.com/office/drawing/2014/main" id="{7EF21ADD-6CB0-4C5F-9B0B-101A3E130B3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66478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2761</xdr:row>
      <xdr:rowOff>112060</xdr:rowOff>
    </xdr:from>
    <xdr:ext cx="1422874" cy="672352"/>
    <xdr:pic>
      <xdr:nvPicPr>
        <xdr:cNvPr id="117" name="Imagen 116" descr="Resolución 2021060001000 del 20 de enero de 2021">
          <a:extLst>
            <a:ext uri="{FF2B5EF4-FFF2-40B4-BE49-F238E27FC236}">
              <a16:creationId xmlns:a16="http://schemas.microsoft.com/office/drawing/2014/main" id="{6646872C-61F4-4F06-87CF-DE89D3875E0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73199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2785</xdr:row>
      <xdr:rowOff>112060</xdr:rowOff>
    </xdr:from>
    <xdr:ext cx="1422874" cy="672352"/>
    <xdr:pic>
      <xdr:nvPicPr>
        <xdr:cNvPr id="118" name="Imagen 117" descr="Resolución 2021060001000 del 20 de enero de 2021">
          <a:extLst>
            <a:ext uri="{FF2B5EF4-FFF2-40B4-BE49-F238E27FC236}">
              <a16:creationId xmlns:a16="http://schemas.microsoft.com/office/drawing/2014/main" id="{15DD5DB3-9607-46ED-9916-F90BFCAD9FC3}"/>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79920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2809</xdr:row>
      <xdr:rowOff>112060</xdr:rowOff>
    </xdr:from>
    <xdr:ext cx="1422874" cy="672352"/>
    <xdr:pic>
      <xdr:nvPicPr>
        <xdr:cNvPr id="119" name="Imagen 118" descr="Resolución 2021060001000 del 20 de enero de 2021">
          <a:extLst>
            <a:ext uri="{FF2B5EF4-FFF2-40B4-BE49-F238E27FC236}">
              <a16:creationId xmlns:a16="http://schemas.microsoft.com/office/drawing/2014/main" id="{737AF125-97AF-4EE8-9C02-F7F96AE7243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86640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2833</xdr:row>
      <xdr:rowOff>112060</xdr:rowOff>
    </xdr:from>
    <xdr:ext cx="1422874" cy="672352"/>
    <xdr:pic>
      <xdr:nvPicPr>
        <xdr:cNvPr id="120" name="Imagen 119" descr="Resolución 2021060001000 del 20 de enero de 2021">
          <a:extLst>
            <a:ext uri="{FF2B5EF4-FFF2-40B4-BE49-F238E27FC236}">
              <a16:creationId xmlns:a16="http://schemas.microsoft.com/office/drawing/2014/main" id="{967E36B7-3C4A-4801-9E93-4AAE0CE340A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793361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2857</xdr:row>
      <xdr:rowOff>112060</xdr:rowOff>
    </xdr:from>
    <xdr:ext cx="1422874" cy="672352"/>
    <xdr:pic>
      <xdr:nvPicPr>
        <xdr:cNvPr id="121" name="Imagen 120" descr="Resolución 2021060001000 del 20 de enero de 2021">
          <a:extLst>
            <a:ext uri="{FF2B5EF4-FFF2-40B4-BE49-F238E27FC236}">
              <a16:creationId xmlns:a16="http://schemas.microsoft.com/office/drawing/2014/main" id="{21A74863-0774-4AC2-9C90-CA63F413B35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00082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2881</xdr:row>
      <xdr:rowOff>112060</xdr:rowOff>
    </xdr:from>
    <xdr:ext cx="1422874" cy="672352"/>
    <xdr:pic>
      <xdr:nvPicPr>
        <xdr:cNvPr id="122" name="Imagen 121" descr="Resolución 2021060001000 del 20 de enero de 2021">
          <a:extLst>
            <a:ext uri="{FF2B5EF4-FFF2-40B4-BE49-F238E27FC236}">
              <a16:creationId xmlns:a16="http://schemas.microsoft.com/office/drawing/2014/main" id="{9A20254B-DD3D-480F-9F6F-079635AFB2C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06803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2905</xdr:row>
      <xdr:rowOff>112060</xdr:rowOff>
    </xdr:from>
    <xdr:ext cx="1422874" cy="672352"/>
    <xdr:pic>
      <xdr:nvPicPr>
        <xdr:cNvPr id="123" name="Imagen 122" descr="Resolución 2021060001000 del 20 de enero de 2021">
          <a:extLst>
            <a:ext uri="{FF2B5EF4-FFF2-40B4-BE49-F238E27FC236}">
              <a16:creationId xmlns:a16="http://schemas.microsoft.com/office/drawing/2014/main" id="{5878D6DA-104D-48C4-B601-344F44495BE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13524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2929</xdr:row>
      <xdr:rowOff>112060</xdr:rowOff>
    </xdr:from>
    <xdr:ext cx="1422874" cy="672352"/>
    <xdr:pic>
      <xdr:nvPicPr>
        <xdr:cNvPr id="124" name="Imagen 123" descr="Resolución 2021060001000 del 20 de enero de 2021">
          <a:extLst>
            <a:ext uri="{FF2B5EF4-FFF2-40B4-BE49-F238E27FC236}">
              <a16:creationId xmlns:a16="http://schemas.microsoft.com/office/drawing/2014/main" id="{DF6D32D8-B52B-4E9B-A72A-8583E3F3542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20245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2953</xdr:row>
      <xdr:rowOff>112060</xdr:rowOff>
    </xdr:from>
    <xdr:ext cx="1422874" cy="672352"/>
    <xdr:pic>
      <xdr:nvPicPr>
        <xdr:cNvPr id="125" name="Imagen 124" descr="Resolución 2021060001000 del 20 de enero de 2021">
          <a:extLst>
            <a:ext uri="{FF2B5EF4-FFF2-40B4-BE49-F238E27FC236}">
              <a16:creationId xmlns:a16="http://schemas.microsoft.com/office/drawing/2014/main" id="{F22E485B-29E6-4D7F-8AC8-64214EE3B5A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26965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2977</xdr:row>
      <xdr:rowOff>112060</xdr:rowOff>
    </xdr:from>
    <xdr:ext cx="1422874" cy="672352"/>
    <xdr:pic>
      <xdr:nvPicPr>
        <xdr:cNvPr id="126" name="Imagen 125" descr="Resolución 2021060001000 del 20 de enero de 2021">
          <a:extLst>
            <a:ext uri="{FF2B5EF4-FFF2-40B4-BE49-F238E27FC236}">
              <a16:creationId xmlns:a16="http://schemas.microsoft.com/office/drawing/2014/main" id="{683E569F-9A3F-489A-BEC8-5F591658E991}"/>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336867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3001</xdr:row>
      <xdr:rowOff>112060</xdr:rowOff>
    </xdr:from>
    <xdr:ext cx="1422874" cy="672352"/>
    <xdr:pic>
      <xdr:nvPicPr>
        <xdr:cNvPr id="127" name="Imagen 126" descr="Resolución 2021060001000 del 20 de enero de 2021">
          <a:extLst>
            <a:ext uri="{FF2B5EF4-FFF2-40B4-BE49-F238E27FC236}">
              <a16:creationId xmlns:a16="http://schemas.microsoft.com/office/drawing/2014/main" id="{4F5E1D49-C52A-4F69-A0D3-62A9241FB50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404075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3025</xdr:row>
      <xdr:rowOff>112060</xdr:rowOff>
    </xdr:from>
    <xdr:ext cx="1422874" cy="672352"/>
    <xdr:pic>
      <xdr:nvPicPr>
        <xdr:cNvPr id="128" name="Imagen 127" descr="Resolución 2021060001000 del 20 de enero de 2021">
          <a:extLst>
            <a:ext uri="{FF2B5EF4-FFF2-40B4-BE49-F238E27FC236}">
              <a16:creationId xmlns:a16="http://schemas.microsoft.com/office/drawing/2014/main" id="{DE0DC26E-AEB3-4620-B4B2-6637206ADB9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471284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3049</xdr:row>
      <xdr:rowOff>112060</xdr:rowOff>
    </xdr:from>
    <xdr:ext cx="1422874" cy="672352"/>
    <xdr:pic>
      <xdr:nvPicPr>
        <xdr:cNvPr id="129" name="Imagen 128" descr="Resolución 2021060001000 del 20 de enero de 2021">
          <a:extLst>
            <a:ext uri="{FF2B5EF4-FFF2-40B4-BE49-F238E27FC236}">
              <a16:creationId xmlns:a16="http://schemas.microsoft.com/office/drawing/2014/main" id="{24BE6D97-E72A-414C-A7E4-25081C9DC63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538492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3073</xdr:row>
      <xdr:rowOff>112060</xdr:rowOff>
    </xdr:from>
    <xdr:ext cx="1422874" cy="672352"/>
    <xdr:pic>
      <xdr:nvPicPr>
        <xdr:cNvPr id="130" name="Imagen 129" descr="Resolución 2021060001000 del 20 de enero de 2021">
          <a:extLst>
            <a:ext uri="{FF2B5EF4-FFF2-40B4-BE49-F238E27FC236}">
              <a16:creationId xmlns:a16="http://schemas.microsoft.com/office/drawing/2014/main" id="{C5FCBDAF-3524-4871-9125-DF003F5C84D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605700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3097</xdr:row>
      <xdr:rowOff>112060</xdr:rowOff>
    </xdr:from>
    <xdr:ext cx="1422874" cy="672352"/>
    <xdr:pic>
      <xdr:nvPicPr>
        <xdr:cNvPr id="131" name="Imagen 130" descr="Resolución 2021060001000 del 20 de enero de 2021">
          <a:extLst>
            <a:ext uri="{FF2B5EF4-FFF2-40B4-BE49-F238E27FC236}">
              <a16:creationId xmlns:a16="http://schemas.microsoft.com/office/drawing/2014/main" id="{4DA75449-A6DE-43C5-8C0E-D85226C4751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672909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3121</xdr:row>
      <xdr:rowOff>112060</xdr:rowOff>
    </xdr:from>
    <xdr:ext cx="1422874" cy="672352"/>
    <xdr:pic>
      <xdr:nvPicPr>
        <xdr:cNvPr id="132" name="Imagen 131" descr="Resolución 2021060001000 del 20 de enero de 2021">
          <a:extLst>
            <a:ext uri="{FF2B5EF4-FFF2-40B4-BE49-F238E27FC236}">
              <a16:creationId xmlns:a16="http://schemas.microsoft.com/office/drawing/2014/main" id="{479A7612-5EEA-4963-889A-D933EAB6E7E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740117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3145</xdr:row>
      <xdr:rowOff>112060</xdr:rowOff>
    </xdr:from>
    <xdr:ext cx="1422874" cy="672352"/>
    <xdr:pic>
      <xdr:nvPicPr>
        <xdr:cNvPr id="133" name="Imagen 132" descr="Resolución 2021060001000 del 20 de enero de 2021">
          <a:extLst>
            <a:ext uri="{FF2B5EF4-FFF2-40B4-BE49-F238E27FC236}">
              <a16:creationId xmlns:a16="http://schemas.microsoft.com/office/drawing/2014/main" id="{1F2E6332-3FDB-4DCB-B000-253A92BE8CAE}"/>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807326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3169</xdr:row>
      <xdr:rowOff>112060</xdr:rowOff>
    </xdr:from>
    <xdr:ext cx="1422874" cy="672352"/>
    <xdr:pic>
      <xdr:nvPicPr>
        <xdr:cNvPr id="134" name="Imagen 133" descr="Resolución 2021060001000 del 20 de enero de 2021">
          <a:extLst>
            <a:ext uri="{FF2B5EF4-FFF2-40B4-BE49-F238E27FC236}">
              <a16:creationId xmlns:a16="http://schemas.microsoft.com/office/drawing/2014/main" id="{E9167622-8F0C-49FA-9A76-7349C10EE72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874534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3193</xdr:row>
      <xdr:rowOff>112060</xdr:rowOff>
    </xdr:from>
    <xdr:ext cx="1422874" cy="672352"/>
    <xdr:pic>
      <xdr:nvPicPr>
        <xdr:cNvPr id="135" name="Imagen 134" descr="Resolución 2021060001000 del 20 de enero de 2021">
          <a:extLst>
            <a:ext uri="{FF2B5EF4-FFF2-40B4-BE49-F238E27FC236}">
              <a16:creationId xmlns:a16="http://schemas.microsoft.com/office/drawing/2014/main" id="{76CA269E-0EAE-4577-BCC0-6E3D33428C2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8941742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3217</xdr:row>
      <xdr:rowOff>112060</xdr:rowOff>
    </xdr:from>
    <xdr:ext cx="1422874" cy="672352"/>
    <xdr:pic>
      <xdr:nvPicPr>
        <xdr:cNvPr id="136" name="Imagen 135" descr="Resolución 2021060001000 del 20 de enero de 2021">
          <a:extLst>
            <a:ext uri="{FF2B5EF4-FFF2-40B4-BE49-F238E27FC236}">
              <a16:creationId xmlns:a16="http://schemas.microsoft.com/office/drawing/2014/main" id="{49986393-A37C-4866-AE41-84DFC18491E6}"/>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008951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3241</xdr:row>
      <xdr:rowOff>112060</xdr:rowOff>
    </xdr:from>
    <xdr:ext cx="1422874" cy="672352"/>
    <xdr:pic>
      <xdr:nvPicPr>
        <xdr:cNvPr id="137" name="Imagen 136" descr="Resolución 2021060001000 del 20 de enero de 2021">
          <a:extLst>
            <a:ext uri="{FF2B5EF4-FFF2-40B4-BE49-F238E27FC236}">
              <a16:creationId xmlns:a16="http://schemas.microsoft.com/office/drawing/2014/main" id="{84BCD990-B1C1-469F-9CD0-A39CC2F0A90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076159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3265</xdr:row>
      <xdr:rowOff>112060</xdr:rowOff>
    </xdr:from>
    <xdr:ext cx="1422874" cy="672352"/>
    <xdr:pic>
      <xdr:nvPicPr>
        <xdr:cNvPr id="138" name="Imagen 137" descr="Resolución 2021060001000 del 20 de enero de 2021">
          <a:extLst>
            <a:ext uri="{FF2B5EF4-FFF2-40B4-BE49-F238E27FC236}">
              <a16:creationId xmlns:a16="http://schemas.microsoft.com/office/drawing/2014/main" id="{BF1572A5-9468-4F4B-92DB-AEA2009FA8D2}"/>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143368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3289</xdr:row>
      <xdr:rowOff>112060</xdr:rowOff>
    </xdr:from>
    <xdr:ext cx="1422874" cy="672352"/>
    <xdr:pic>
      <xdr:nvPicPr>
        <xdr:cNvPr id="139" name="Imagen 138" descr="Resolución 2021060001000 del 20 de enero de 2021">
          <a:extLst>
            <a:ext uri="{FF2B5EF4-FFF2-40B4-BE49-F238E27FC236}">
              <a16:creationId xmlns:a16="http://schemas.microsoft.com/office/drawing/2014/main" id="{983BD52E-0CBB-4F2C-9144-35229EE3F68C}"/>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210576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3313</xdr:row>
      <xdr:rowOff>112060</xdr:rowOff>
    </xdr:from>
    <xdr:ext cx="1422874" cy="672352"/>
    <xdr:pic>
      <xdr:nvPicPr>
        <xdr:cNvPr id="140" name="Imagen 139" descr="Resolución 2021060001000 del 20 de enero de 2021">
          <a:extLst>
            <a:ext uri="{FF2B5EF4-FFF2-40B4-BE49-F238E27FC236}">
              <a16:creationId xmlns:a16="http://schemas.microsoft.com/office/drawing/2014/main" id="{D53E9736-A128-484B-A527-3D3FF9594F7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277784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3337</xdr:row>
      <xdr:rowOff>112060</xdr:rowOff>
    </xdr:from>
    <xdr:ext cx="1422874" cy="672352"/>
    <xdr:pic>
      <xdr:nvPicPr>
        <xdr:cNvPr id="141" name="Imagen 140" descr="Resolución 2021060001000 del 20 de enero de 2021">
          <a:extLst>
            <a:ext uri="{FF2B5EF4-FFF2-40B4-BE49-F238E27FC236}">
              <a16:creationId xmlns:a16="http://schemas.microsoft.com/office/drawing/2014/main" id="{3F3AE283-F8F7-4F2F-B5FF-464DD2C261EB}"/>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344993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3361</xdr:row>
      <xdr:rowOff>112060</xdr:rowOff>
    </xdr:from>
    <xdr:ext cx="1422874" cy="672352"/>
    <xdr:pic>
      <xdr:nvPicPr>
        <xdr:cNvPr id="142" name="Imagen 141" descr="Resolución 2021060001000 del 20 de enero de 2021">
          <a:extLst>
            <a:ext uri="{FF2B5EF4-FFF2-40B4-BE49-F238E27FC236}">
              <a16:creationId xmlns:a16="http://schemas.microsoft.com/office/drawing/2014/main" id="{1D9B23FF-3ACF-46A0-B34D-BF6A57A86404}"/>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412201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3385</xdr:row>
      <xdr:rowOff>112060</xdr:rowOff>
    </xdr:from>
    <xdr:ext cx="1422874" cy="672352"/>
    <xdr:pic>
      <xdr:nvPicPr>
        <xdr:cNvPr id="143" name="Imagen 142" descr="Resolución 2021060001000 del 20 de enero de 2021">
          <a:extLst>
            <a:ext uri="{FF2B5EF4-FFF2-40B4-BE49-F238E27FC236}">
              <a16:creationId xmlns:a16="http://schemas.microsoft.com/office/drawing/2014/main" id="{0D6DF65A-41F2-4680-B0B9-9E6A3047788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479410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3409</xdr:row>
      <xdr:rowOff>112060</xdr:rowOff>
    </xdr:from>
    <xdr:ext cx="1422874" cy="672352"/>
    <xdr:pic>
      <xdr:nvPicPr>
        <xdr:cNvPr id="144" name="Imagen 143" descr="Resolución 2021060001000 del 20 de enero de 2021">
          <a:extLst>
            <a:ext uri="{FF2B5EF4-FFF2-40B4-BE49-F238E27FC236}">
              <a16:creationId xmlns:a16="http://schemas.microsoft.com/office/drawing/2014/main" id="{632B834A-63EF-434D-92BA-9B0D29463A7A}"/>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546618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3433</xdr:row>
      <xdr:rowOff>112060</xdr:rowOff>
    </xdr:from>
    <xdr:ext cx="1422874" cy="672352"/>
    <xdr:pic>
      <xdr:nvPicPr>
        <xdr:cNvPr id="145" name="Imagen 144" descr="Resolución 2021060001000 del 20 de enero de 2021">
          <a:extLst>
            <a:ext uri="{FF2B5EF4-FFF2-40B4-BE49-F238E27FC236}">
              <a16:creationId xmlns:a16="http://schemas.microsoft.com/office/drawing/2014/main" id="{8B907A52-E305-4E2F-8D10-94FE8414E580}"/>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613826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3457</xdr:row>
      <xdr:rowOff>112060</xdr:rowOff>
    </xdr:from>
    <xdr:ext cx="1422874" cy="672352"/>
    <xdr:pic>
      <xdr:nvPicPr>
        <xdr:cNvPr id="146" name="Imagen 145" descr="Resolución 2021060001000 del 20 de enero de 2021">
          <a:extLst>
            <a:ext uri="{FF2B5EF4-FFF2-40B4-BE49-F238E27FC236}">
              <a16:creationId xmlns:a16="http://schemas.microsoft.com/office/drawing/2014/main" id="{B192A6F7-6207-4E38-8D79-A0FF908151D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6810352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3481</xdr:row>
      <xdr:rowOff>112060</xdr:rowOff>
    </xdr:from>
    <xdr:ext cx="1422874" cy="672352"/>
    <xdr:pic>
      <xdr:nvPicPr>
        <xdr:cNvPr id="147" name="Imagen 146" descr="Resolución 2021060001000 del 20 de enero de 2021">
          <a:extLst>
            <a:ext uri="{FF2B5EF4-FFF2-40B4-BE49-F238E27FC236}">
              <a16:creationId xmlns:a16="http://schemas.microsoft.com/office/drawing/2014/main" id="{60C8B2E5-C5EB-434C-B142-625AD1AADA57}"/>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748243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3505</xdr:row>
      <xdr:rowOff>112060</xdr:rowOff>
    </xdr:from>
    <xdr:ext cx="1422874" cy="672352"/>
    <xdr:pic>
      <xdr:nvPicPr>
        <xdr:cNvPr id="148" name="Imagen 147" descr="Resolución 2021060001000 del 20 de enero de 2021">
          <a:extLst>
            <a:ext uri="{FF2B5EF4-FFF2-40B4-BE49-F238E27FC236}">
              <a16:creationId xmlns:a16="http://schemas.microsoft.com/office/drawing/2014/main" id="{F5625EF6-D6F0-4261-940D-30B273C748B9}"/>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8154520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3529</xdr:row>
      <xdr:rowOff>112060</xdr:rowOff>
    </xdr:from>
    <xdr:ext cx="1422874" cy="672352"/>
    <xdr:pic>
      <xdr:nvPicPr>
        <xdr:cNvPr id="149" name="Imagen 148" descr="Resolución 2021060001000 del 20 de enero de 2021">
          <a:extLst>
            <a:ext uri="{FF2B5EF4-FFF2-40B4-BE49-F238E27FC236}">
              <a16:creationId xmlns:a16="http://schemas.microsoft.com/office/drawing/2014/main" id="{211EA757-F2D0-4A84-B2D9-68671263FBFD}"/>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8826604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3553</xdr:row>
      <xdr:rowOff>112060</xdr:rowOff>
    </xdr:from>
    <xdr:ext cx="1422874" cy="672352"/>
    <xdr:pic>
      <xdr:nvPicPr>
        <xdr:cNvPr id="150" name="Imagen 149" descr="Resolución 2021060001000 del 20 de enero de 2021">
          <a:extLst>
            <a:ext uri="{FF2B5EF4-FFF2-40B4-BE49-F238E27FC236}">
              <a16:creationId xmlns:a16="http://schemas.microsoft.com/office/drawing/2014/main" id="{C1BBB5EA-DB32-4594-8084-51916FCD3B15}"/>
            </a:ext>
          </a:extLst>
        </xdr:cNvPr>
        <xdr:cNvPicPr>
          <a:picLocks noChangeAspect="1" noChangeArrowheads="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t="-11667"/>
        <a:stretch/>
      </xdr:blipFill>
      <xdr:spPr bwMode="auto">
        <a:xfrm>
          <a:off x="5215042" y="99498688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ERGIO%20DURANGO/Desktop/Escritorio/abejorral/Mejoramiento%20coliseo%20municipal/Mejoramiento%20cancha%20sintetica.xlsx" TargetMode="External"/><Relationship Id="rId1" Type="http://schemas.openxmlformats.org/officeDocument/2006/relationships/externalLinkPath" Target="file:///C:/Users/SERGIO%20DURANGO/Desktop/Escritorio/abejorral/Mejoramiento%20coliseo%20municipal/Mejoramiento%20cancha%20sintetic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d.docs.live.net/2e8e44fc01f8f6af/Escritorio/PLANEACI&#211;N%20ABEJORRAL/Cocinas%20Colegios/PRESUPUESTO_GENERAL_RESTAURANTES_V4.xlsx/Plantilla.xlsx" TargetMode="External"/><Relationship Id="rId1" Type="http://schemas.openxmlformats.org/officeDocument/2006/relationships/externalLinkPath" Target="https://d.docs.live.net/2e8e44fc01f8f6af/Escritorio/PLANEACI&#211;N%20ABEJORRAL/Cocinas%20Colegios/PRESUPUESTO_GENERAL_RESTAURANTES_V4.xlsx/Plantill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PLANEACION/Desktop/Esteban/PLANEACI&#211;N%20ABEJORRAL/Cocinas%20Colegios/PRESUPUESTO_GENERAL_RESTAURANTES_INTITUCI&#211;N%20ZOILA%20DUQUE%20.xlsx" TargetMode="External"/><Relationship Id="rId1" Type="http://schemas.openxmlformats.org/officeDocument/2006/relationships/externalLinkPath" Target="file:///C:/Users/PLANEACION/Desktop/Esteban/PLANEACI&#211;N%20ABEJORRAL/Cocinas%20Colegios/PRESUPUESTO_GENERAL_RESTAURANTES_INTITUCI&#211;N%20ZOILA%20DUQUE%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MEMORIAS"/>
      <sheetName val="APU"/>
      <sheetName val="INSUMOS"/>
      <sheetName val="APA"/>
      <sheetName val="MANO DE OBRA"/>
      <sheetName val="CRONOGRAMA"/>
    </sheetNames>
    <sheetDataSet>
      <sheetData sheetId="0"/>
      <sheetData sheetId="1">
        <row r="7">
          <cell r="E7">
            <v>14387.408999333335</v>
          </cell>
        </row>
        <row r="16">
          <cell r="E16">
            <v>123807.83757573334</v>
          </cell>
        </row>
      </sheetData>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MEMORIAS"/>
      <sheetName val="APU"/>
      <sheetName val="INSUMOS"/>
      <sheetName val="APA"/>
      <sheetName val="MANO DE OBRA"/>
      <sheetName val="FORM-AU"/>
      <sheetName val="POLIZAS"/>
      <sheetName val="ESTAMPILLAS"/>
      <sheetName val="FORM-INTER"/>
      <sheetName val="FACTOR XDOR"/>
      <sheetName val="POL INTERV"/>
      <sheetName val="PGIO"/>
      <sheetName val="CRONOGRAMA"/>
    </sheetNames>
    <sheetDataSet>
      <sheetData sheetId="0"/>
      <sheetData sheetId="1"/>
      <sheetData sheetId="2"/>
      <sheetData sheetId="3"/>
      <sheetData sheetId="4"/>
      <sheetData sheetId="5"/>
      <sheetData sheetId="6"/>
      <sheetData sheetId="7">
        <row r="7">
          <cell r="H7"/>
        </row>
        <row r="46">
          <cell r="I46">
            <v>2.6428578162092355E-9</v>
          </cell>
        </row>
      </sheetData>
      <sheetData sheetId="8">
        <row r="15">
          <cell r="G15"/>
        </row>
      </sheetData>
      <sheetData sheetId="9"/>
      <sheetData sheetId="10">
        <row r="36">
          <cell r="G36">
            <v>0</v>
          </cell>
        </row>
      </sheetData>
      <sheetData sheetId="11"/>
      <sheetData sheetId="12"/>
      <sheetData sheetId="13">
        <row r="53">
          <cell r="G53">
            <v>0</v>
          </cell>
        </row>
      </sheetData>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DESCRIPCION</v>
          </cell>
          <cell r="C2" t="str">
            <v>UND</v>
          </cell>
          <cell r="D2" t="str">
            <v>VALOR</v>
          </cell>
        </row>
        <row r="3">
          <cell r="B3" t="str">
            <v>Acarreo interno de materiales</v>
          </cell>
          <cell r="C3" t="str">
            <v>m3</v>
          </cell>
          <cell r="D3">
            <v>15663</v>
          </cell>
        </row>
        <row r="4">
          <cell r="B4" t="str">
            <v>Abasto metálico (llave de regulación liviana de 1/2"metálica con manguera metálica)</v>
          </cell>
          <cell r="C4" t="str">
            <v>un</v>
          </cell>
          <cell r="D4">
            <v>51900</v>
          </cell>
        </row>
        <row r="5">
          <cell r="B5" t="str">
            <v>Abrazadera tipo fijador galvanizado para tubo de Ø= 1/2" + tornillos marca mecano ref FT2AG012N o equivalente.</v>
          </cell>
          <cell r="C5" t="str">
            <v>un</v>
          </cell>
          <cell r="D5">
            <v>200</v>
          </cell>
        </row>
        <row r="6">
          <cell r="B6" t="str">
            <v>Abrazadera tipo fijador galvanizado para tubo de Ø= 4" + tornillos marca mecano ref FPAG400 o equivalente.</v>
          </cell>
          <cell r="C6" t="str">
            <v>un</v>
          </cell>
          <cell r="D6">
            <v>4150</v>
          </cell>
        </row>
        <row r="7">
          <cell r="B7" t="str">
            <v>Accesorio Codo 45° PVC 2"</v>
          </cell>
          <cell r="C7" t="str">
            <v>un</v>
          </cell>
          <cell r="D7">
            <v>2050</v>
          </cell>
        </row>
        <row r="8">
          <cell r="B8" t="str">
            <v>Accesorio Codo 90° PVC 1/2"</v>
          </cell>
          <cell r="C8" t="str">
            <v>un</v>
          </cell>
          <cell r="D8">
            <v>824.76800000000003</v>
          </cell>
        </row>
        <row r="9">
          <cell r="B9" t="str">
            <v>Accesorio Codo 90° PVC 2"</v>
          </cell>
          <cell r="C9" t="str">
            <v>un</v>
          </cell>
          <cell r="D9">
            <v>2200</v>
          </cell>
        </row>
        <row r="10">
          <cell r="B10" t="str">
            <v>Accesorio Codo 90° PVC 3/4"</v>
          </cell>
          <cell r="C10" t="str">
            <v>un</v>
          </cell>
          <cell r="D10">
            <v>1320</v>
          </cell>
        </row>
        <row r="11">
          <cell r="B11" t="str">
            <v>Accesorio Codo 90° PVC 4"</v>
          </cell>
          <cell r="C11" t="str">
            <v>un</v>
          </cell>
          <cell r="D11">
            <v>17859</v>
          </cell>
        </row>
        <row r="12">
          <cell r="B12" t="str">
            <v>Accesorio Hembra PVC 1/2"</v>
          </cell>
          <cell r="C12" t="str">
            <v>un</v>
          </cell>
          <cell r="D12">
            <v>642</v>
          </cell>
        </row>
        <row r="13">
          <cell r="B13" t="str">
            <v>Accesorio Macho PVC 1/2"</v>
          </cell>
          <cell r="C13" t="str">
            <v>un</v>
          </cell>
          <cell r="D13">
            <v>568</v>
          </cell>
        </row>
        <row r="14">
          <cell r="B14" t="str">
            <v>Accesorio Tee PVC 1/2"</v>
          </cell>
          <cell r="C14" t="str">
            <v>un</v>
          </cell>
          <cell r="D14">
            <v>1086.7159999999999</v>
          </cell>
        </row>
        <row r="15">
          <cell r="B15" t="str">
            <v>Accesorio Tee PVC 3/4"</v>
          </cell>
          <cell r="C15" t="str">
            <v>un</v>
          </cell>
          <cell r="D15">
            <v>1838</v>
          </cell>
        </row>
        <row r="16">
          <cell r="B16" t="str">
            <v>Accesorio Tee PVC 4"</v>
          </cell>
          <cell r="C16" t="str">
            <v>un</v>
          </cell>
          <cell r="D16">
            <v>17610.681098736015</v>
          </cell>
        </row>
        <row r="17">
          <cell r="B17" t="str">
            <v>Accesorio Union PVC 1/2"</v>
          </cell>
          <cell r="C17" t="str">
            <v xml:space="preserve"> un </v>
          </cell>
          <cell r="D17">
            <v>1087</v>
          </cell>
        </row>
        <row r="18">
          <cell r="B18" t="str">
            <v>Accesorio Union PVC 2"</v>
          </cell>
          <cell r="C18" t="str">
            <v>un</v>
          </cell>
          <cell r="D18">
            <v>3704</v>
          </cell>
        </row>
        <row r="19">
          <cell r="B19" t="str">
            <v>Accesorio Union PVC 3/4"</v>
          </cell>
          <cell r="C19" t="str">
            <v>un</v>
          </cell>
          <cell r="D19">
            <v>831</v>
          </cell>
        </row>
        <row r="20">
          <cell r="B20" t="str">
            <v>Accesorio Union PVC 4"</v>
          </cell>
          <cell r="C20" t="str">
            <v>un</v>
          </cell>
          <cell r="D20">
            <v>7402.0322961597249</v>
          </cell>
        </row>
        <row r="21">
          <cell r="B21" t="str">
            <v>Accesorio Yee PVC 2"</v>
          </cell>
          <cell r="C21" t="str">
            <v>un</v>
          </cell>
          <cell r="D21">
            <v>10000</v>
          </cell>
        </row>
        <row r="22">
          <cell r="B22" t="str">
            <v>Accesorio Yee PVC 4"</v>
          </cell>
          <cell r="C22" t="str">
            <v>un</v>
          </cell>
          <cell r="D22">
            <v>30900</v>
          </cell>
        </row>
        <row r="23">
          <cell r="B23" t="str">
            <v>ACERO DE REFUERZO FIGURADO Fy= 420 MPa-60000 PSI</v>
          </cell>
          <cell r="C23" t="str">
            <v>kg</v>
          </cell>
          <cell r="D23">
            <v>6321</v>
          </cell>
        </row>
        <row r="24">
          <cell r="B24" t="str">
            <v>Acero para estructuras</v>
          </cell>
          <cell r="C24" t="str">
            <v>kg</v>
          </cell>
          <cell r="D24">
            <v>9500</v>
          </cell>
        </row>
        <row r="25">
          <cell r="B25" t="str">
            <v>Acido nitrico x 20 litros</v>
          </cell>
          <cell r="C25" t="str">
            <v>un</v>
          </cell>
          <cell r="D25">
            <v>128500</v>
          </cell>
        </row>
        <row r="26">
          <cell r="B26" t="str">
            <v>ácido nítrico, clorhídrico o muriático</v>
          </cell>
          <cell r="C26" t="str">
            <v>lts</v>
          </cell>
          <cell r="D26">
            <v>2500</v>
          </cell>
        </row>
        <row r="27">
          <cell r="B27" t="str">
            <v>adaptador hembra de 1/2" en CU</v>
          </cell>
          <cell r="C27" t="str">
            <v>un</v>
          </cell>
          <cell r="D27">
            <v>4800</v>
          </cell>
        </row>
        <row r="28">
          <cell r="B28" t="str">
            <v>adaptador macho de cobre de 1/2"</v>
          </cell>
          <cell r="C28" t="str">
            <v>un</v>
          </cell>
          <cell r="D28">
            <v>3900</v>
          </cell>
        </row>
        <row r="29">
          <cell r="B29" t="str">
            <v>Adhesivo cerámico tipo Pegacor</v>
          </cell>
          <cell r="C29" t="str">
            <v>kg</v>
          </cell>
          <cell r="D29">
            <v>1611.9271835455545</v>
          </cell>
        </row>
        <row r="30">
          <cell r="B30" t="str">
            <v>Aerosol para Marcación 15cm color naranja</v>
          </cell>
          <cell r="C30" t="str">
            <v>un</v>
          </cell>
          <cell r="D30">
            <v>36900</v>
          </cell>
        </row>
        <row r="31">
          <cell r="B31" t="str">
            <v>AGUA</v>
          </cell>
          <cell r="C31" t="str">
            <v>lts</v>
          </cell>
          <cell r="D31">
            <v>182</v>
          </cell>
        </row>
        <row r="32">
          <cell r="B32" t="str">
            <v>Alambre galv C. 12</v>
          </cell>
          <cell r="C32" t="str">
            <v>kg</v>
          </cell>
          <cell r="D32">
            <v>9900</v>
          </cell>
        </row>
        <row r="33">
          <cell r="B33" t="str">
            <v>Alambre galvanizado calibre 12 para malla</v>
          </cell>
          <cell r="C33" t="str">
            <v>kg</v>
          </cell>
          <cell r="D33">
            <v>8386</v>
          </cell>
        </row>
        <row r="34">
          <cell r="B34" t="str">
            <v>Alambre recocido C 18</v>
          </cell>
          <cell r="C34" t="str">
            <v>kg</v>
          </cell>
          <cell r="D34">
            <v>7753</v>
          </cell>
        </row>
        <row r="35">
          <cell r="B35" t="str">
            <v>Alfarda pino inmunizado 4cmx8cmx2,9m</v>
          </cell>
          <cell r="C35" t="str">
            <v xml:space="preserve"> m </v>
          </cell>
          <cell r="D35">
            <v>13059</v>
          </cell>
        </row>
        <row r="36">
          <cell r="B36" t="str">
            <v>AMARRA PLÁSTICA DEXSON</v>
          </cell>
          <cell r="C36" t="str">
            <v>un</v>
          </cell>
          <cell r="D36">
            <v>158</v>
          </cell>
        </row>
        <row r="37">
          <cell r="B37" t="str">
            <v>amarre  caballete</v>
          </cell>
          <cell r="C37" t="str">
            <v xml:space="preserve"> und </v>
          </cell>
          <cell r="D37">
            <v>140</v>
          </cell>
        </row>
        <row r="38">
          <cell r="B38" t="str">
            <v>Andamio Sección completa (1.4m-1.3m) x 1.5 m.</v>
          </cell>
          <cell r="C38" t="str">
            <v>día</v>
          </cell>
          <cell r="D38">
            <v>2900</v>
          </cell>
        </row>
        <row r="39">
          <cell r="B39" t="str">
            <v>Ángulo de 1 1/2" x 3/16" (A36, A572/G50)</v>
          </cell>
          <cell r="C39" t="str">
            <v>m</v>
          </cell>
          <cell r="D39">
            <v>11761</v>
          </cell>
        </row>
        <row r="40">
          <cell r="B40" t="str">
            <v>Ángulo de 3/4" x 1/8"</v>
          </cell>
          <cell r="C40" t="str">
            <v>m</v>
          </cell>
          <cell r="D40">
            <v>3142</v>
          </cell>
        </row>
        <row r="41">
          <cell r="B41" t="str">
            <v>Ángulo de cuelga,  para cielo raso en Drywall</v>
          </cell>
          <cell r="C41" t="str">
            <v>m</v>
          </cell>
          <cell r="D41">
            <v>1239.07</v>
          </cell>
        </row>
        <row r="42">
          <cell r="B42" t="str">
            <v>Ángulo perimetral calibre 26, longitud 2.44 m,  para cielo raso en Drywall</v>
          </cell>
          <cell r="C42" t="str">
            <v>m</v>
          </cell>
          <cell r="D42">
            <v>3323.355</v>
          </cell>
        </row>
        <row r="43">
          <cell r="B43" t="str">
            <v>ANILLO MARCADOR PARA CABLE AR1-0 CX100UN DEXSON O SIMILIAR</v>
          </cell>
          <cell r="C43" t="str">
            <v>un</v>
          </cell>
          <cell r="D43">
            <v>473.4</v>
          </cell>
        </row>
        <row r="44">
          <cell r="B44" t="str">
            <v>Anticorrosivo</v>
          </cell>
          <cell r="C44" t="str">
            <v>gal</v>
          </cell>
          <cell r="D44">
            <v>74900</v>
          </cell>
        </row>
        <row r="45">
          <cell r="B45" t="str">
            <v>Anticorrosivo cromato de zinc</v>
          </cell>
          <cell r="C45" t="str">
            <v>gal</v>
          </cell>
          <cell r="D45">
            <v>92630</v>
          </cell>
        </row>
        <row r="46">
          <cell r="B46" t="str">
            <v>ARENA DE CONCRETO</v>
          </cell>
          <cell r="C46" t="str">
            <v>m3</v>
          </cell>
          <cell r="D46">
            <v>135000</v>
          </cell>
        </row>
        <row r="47">
          <cell r="B47" t="str">
            <v>ARENA DE PEGA</v>
          </cell>
          <cell r="C47" t="str">
            <v>m3</v>
          </cell>
          <cell r="D47">
            <v>135000</v>
          </cell>
        </row>
        <row r="48">
          <cell r="B48" t="str">
            <v>Arenilla</v>
          </cell>
          <cell r="C48" t="str">
            <v>m3</v>
          </cell>
          <cell r="D48">
            <v>46115</v>
          </cell>
        </row>
        <row r="49">
          <cell r="B49" t="str">
            <v xml:space="preserve">Arnes de seguridad 4 puntos, eslinga, linea de vida, mosqueton, freno y todos los elementos de seguridad necesarios para desarrollar la labor. </v>
          </cell>
          <cell r="C49" t="str">
            <v>día</v>
          </cell>
          <cell r="D49">
            <v>47340</v>
          </cell>
        </row>
        <row r="50">
          <cell r="B50" t="str">
            <v>Aviso acrílico abierto-cerrado para gas</v>
          </cell>
          <cell r="C50" t="str">
            <v>un</v>
          </cell>
          <cell r="D50">
            <v>12000</v>
          </cell>
        </row>
        <row r="51">
          <cell r="B51" t="str">
            <v>Baldosa monocapa en grano pulido fondcolor azul y/o verde tipo Roca o similar., de 40X40 cm,</v>
          </cell>
          <cell r="C51" t="str">
            <v>m2</v>
          </cell>
          <cell r="D51">
            <v>117500</v>
          </cell>
        </row>
        <row r="52">
          <cell r="B52" t="str">
            <v>Barniz brillante exterior a base de aceite Pintuco-Pintulux</v>
          </cell>
          <cell r="C52" t="str">
            <v xml:space="preserve"> gal </v>
          </cell>
          <cell r="D52">
            <v>133267</v>
          </cell>
        </row>
        <row r="53">
          <cell r="B53" t="str">
            <v>Base anticorrosiva y adherente</v>
          </cell>
          <cell r="C53" t="str">
            <v>gal</v>
          </cell>
          <cell r="D53">
            <v>106400</v>
          </cell>
        </row>
        <row r="54">
          <cell r="B54" t="str">
            <v>Base granular tamaño maximo 1 1/2"</v>
          </cell>
          <cell r="C54" t="str">
            <v>m3</v>
          </cell>
          <cell r="D54">
            <v>126672</v>
          </cell>
        </row>
        <row r="55">
          <cell r="B55" t="str">
            <v>Base tapa poros incoloro Ultralac</v>
          </cell>
          <cell r="C55" t="str">
            <v xml:space="preserve"> gal </v>
          </cell>
          <cell r="D55">
            <v>64345</v>
          </cell>
        </row>
        <row r="56">
          <cell r="B56" t="str">
            <v>Bisagra de ala galvanizada, trabajo pesado de 6"</v>
          </cell>
          <cell r="C56" t="str">
            <v>un</v>
          </cell>
          <cell r="D56">
            <v>6070</v>
          </cell>
        </row>
        <row r="57">
          <cell r="B57" t="str">
            <v>blanco de zinc</v>
          </cell>
          <cell r="C57" t="str">
            <v>kg</v>
          </cell>
          <cell r="D57">
            <v>2200</v>
          </cell>
        </row>
        <row r="58">
          <cell r="B58" t="str">
            <v>BLOQUE CONCRETO R-10Mpa 2P INTERMEDIO 15x20x40</v>
          </cell>
          <cell r="C58" t="str">
            <v>un</v>
          </cell>
          <cell r="D58">
            <v>3400</v>
          </cell>
        </row>
        <row r="59">
          <cell r="B59" t="str">
            <v>BLOQUE CONCRETO R-10Mpa 3P INTERMEDIO 20x20x40</v>
          </cell>
          <cell r="C59" t="str">
            <v>un</v>
          </cell>
          <cell r="D59">
            <v>3280</v>
          </cell>
        </row>
        <row r="60">
          <cell r="B60" t="str">
            <v>Boquilla Blanca (concolor 5-15)- Sumicol. (rend. 0,5 Kg./m², para juntas de 3mm)</v>
          </cell>
          <cell r="C60" t="str">
            <v>kg</v>
          </cell>
          <cell r="D60">
            <v>6190</v>
          </cell>
        </row>
        <row r="61">
          <cell r="B61" t="str">
            <v xml:space="preserve">Boquilla galvanizada de 4" para canoas, calibre 22 + pintura todo costo </v>
          </cell>
          <cell r="C61" t="str">
            <v>un</v>
          </cell>
          <cell r="D61">
            <v>22000</v>
          </cell>
        </row>
        <row r="62">
          <cell r="B62" t="str">
            <v xml:space="preserve">Breaker 1x20A </v>
          </cell>
          <cell r="C62" t="str">
            <v xml:space="preserve"> un</v>
          </cell>
          <cell r="D62">
            <v>20000</v>
          </cell>
        </row>
        <row r="63">
          <cell r="B63" t="str">
            <v xml:space="preserve">Breaker 2x20A </v>
          </cell>
          <cell r="C63" t="str">
            <v xml:space="preserve"> un</v>
          </cell>
          <cell r="D63">
            <v>59964</v>
          </cell>
        </row>
        <row r="64">
          <cell r="B64" t="str">
            <v>Breaker 2x40A 10 KA</v>
          </cell>
          <cell r="C64" t="str">
            <v>un</v>
          </cell>
          <cell r="D64">
            <v>27141</v>
          </cell>
        </row>
        <row r="65">
          <cell r="B65" t="str">
            <v>Broca de 3/8" x 6" para concreto tipo Dewalt.</v>
          </cell>
          <cell r="C65" t="str">
            <v>un</v>
          </cell>
          <cell r="D65">
            <v>8900</v>
          </cell>
        </row>
        <row r="66">
          <cell r="B66" t="str">
            <v xml:space="preserve">caballete fijo </v>
          </cell>
          <cell r="C66" t="str">
            <v xml:space="preserve"> ml </v>
          </cell>
          <cell r="D66">
            <v>39350</v>
          </cell>
        </row>
        <row r="67">
          <cell r="B67" t="str">
            <v>Caballete para teja termoacustica UPVC de 2 mm.+ transp</v>
          </cell>
          <cell r="C67" t="str">
            <v>ml</v>
          </cell>
          <cell r="D67">
            <v>60391</v>
          </cell>
        </row>
        <row r="68">
          <cell r="B68" t="str">
            <v>Cable acero plastificado 1/4 pulgadas o guaya</v>
          </cell>
          <cell r="C68" t="str">
            <v>ml</v>
          </cell>
          <cell r="D68">
            <v>6700</v>
          </cell>
        </row>
        <row r="69">
          <cell r="B69" t="str">
            <v xml:space="preserve">Cable antifraude 2 x N° 8 + 1 N° 8 AWG XLPE cobre 3 hilos </v>
          </cell>
          <cell r="C69" t="str">
            <v>m</v>
          </cell>
          <cell r="D69">
            <v>30981.4</v>
          </cell>
        </row>
        <row r="70">
          <cell r="B70" t="str">
            <v>Cable CU  12 AWG HF LS</v>
          </cell>
          <cell r="C70" t="str">
            <v>m</v>
          </cell>
          <cell r="D70">
            <v>3116.02</v>
          </cell>
        </row>
        <row r="71">
          <cell r="B71" t="str">
            <v>CABLE CU 8 AWG AISLADO TIERRA</v>
          </cell>
          <cell r="C71" t="str">
            <v>m</v>
          </cell>
          <cell r="D71">
            <v>5786</v>
          </cell>
        </row>
        <row r="72">
          <cell r="B72" t="str">
            <v>Cable CU 80° 10 AWG HF LS</v>
          </cell>
          <cell r="C72" t="str">
            <v>m</v>
          </cell>
          <cell r="D72">
            <v>4350</v>
          </cell>
        </row>
        <row r="73">
          <cell r="B73" t="str">
            <v>Cable CU 80° 12 AWG HF LS</v>
          </cell>
          <cell r="C73" t="str">
            <v>m</v>
          </cell>
          <cell r="D73">
            <v>2850</v>
          </cell>
        </row>
        <row r="74">
          <cell r="B74" t="str">
            <v>Cable encauchetado 3x14AWG HF LS</v>
          </cell>
          <cell r="C74" t="str">
            <v>m</v>
          </cell>
          <cell r="D74">
            <v>8889.4</v>
          </cell>
        </row>
        <row r="75">
          <cell r="B75" t="str">
            <v>CABLE ENCAUCHETADO SIN HALÓGENOS 3X14</v>
          </cell>
          <cell r="C75" t="str">
            <v xml:space="preserve"> un</v>
          </cell>
          <cell r="D75">
            <v>8889.4</v>
          </cell>
        </row>
        <row r="76">
          <cell r="B76" t="str">
            <v xml:space="preserve">Cable libre de halogenos </v>
          </cell>
          <cell r="C76" t="str">
            <v>m</v>
          </cell>
          <cell r="D76">
            <v>4350</v>
          </cell>
        </row>
        <row r="77">
          <cell r="B77" t="str">
            <v>caja para  alojar medidor</v>
          </cell>
          <cell r="C77" t="str">
            <v>un</v>
          </cell>
          <cell r="D77">
            <v>132394</v>
          </cell>
        </row>
        <row r="78">
          <cell r="B78" t="str">
            <v>CAJAS 12*12*5  CON TAPA TROQUELADA</v>
          </cell>
          <cell r="C78" t="str">
            <v>un</v>
          </cell>
          <cell r="D78">
            <v>9573.2000000000007</v>
          </cell>
        </row>
        <row r="79">
          <cell r="B79" t="str">
            <v>Cal Hidráulica</v>
          </cell>
          <cell r="C79" t="str">
            <v>kg</v>
          </cell>
          <cell r="D79">
            <v>1000</v>
          </cell>
        </row>
        <row r="80">
          <cell r="B80" t="str">
            <v>Can zunchado en madera común de 5,0cmx20cmx3,0m (alquiler). Incluye transporte.</v>
          </cell>
          <cell r="C80" t="str">
            <v>día</v>
          </cell>
          <cell r="D80">
            <v>248</v>
          </cell>
        </row>
        <row r="81">
          <cell r="B81" t="str">
            <v>CÁNCAMO MEDIO OJO</v>
          </cell>
          <cell r="C81" t="str">
            <v xml:space="preserve"> un</v>
          </cell>
          <cell r="D81">
            <v>946.8</v>
          </cell>
        </row>
        <row r="82">
          <cell r="B82" t="str">
            <v>Candado seguridad CISA 26510-77 o equivalente</v>
          </cell>
          <cell r="C82" t="str">
            <v>un</v>
          </cell>
          <cell r="D82">
            <v>51755</v>
          </cell>
        </row>
        <row r="83">
          <cell r="B83" t="str">
            <v>Candado yale alemán 800 40 mm.</v>
          </cell>
          <cell r="C83" t="str">
            <v>un</v>
          </cell>
          <cell r="D83">
            <v>52900</v>
          </cell>
        </row>
        <row r="84">
          <cell r="B84" t="str">
            <v>Canoa en U L=0,70 m. c 20</v>
          </cell>
          <cell r="C84" t="str">
            <v>ml</v>
          </cell>
          <cell r="D84">
            <v>60000</v>
          </cell>
        </row>
        <row r="85">
          <cell r="B85" t="str">
            <v>Cargue y botada de escombros</v>
          </cell>
          <cell r="C85" t="str">
            <v>m3</v>
          </cell>
          <cell r="D85">
            <v>45000</v>
          </cell>
        </row>
        <row r="86">
          <cell r="B86" t="str">
            <v>Carnaza (bolsa x Kg)</v>
          </cell>
          <cell r="C86" t="str">
            <v>un</v>
          </cell>
          <cell r="D86">
            <v>1850</v>
          </cell>
        </row>
        <row r="87">
          <cell r="B87" t="str">
            <v>Catalizador para pintura de poliuretano</v>
          </cell>
          <cell r="C87" t="str">
            <v>gal</v>
          </cell>
          <cell r="D87">
            <v>219700</v>
          </cell>
        </row>
        <row r="88">
          <cell r="B88" t="str">
            <v>Cemento blanco (saco 40 kilos) Argos</v>
          </cell>
          <cell r="C88" t="str">
            <v>un</v>
          </cell>
          <cell r="D88">
            <v>75228.474999999991</v>
          </cell>
        </row>
        <row r="89">
          <cell r="B89" t="str">
            <v>Cemento Gris</v>
          </cell>
          <cell r="C89" t="str">
            <v>sac</v>
          </cell>
          <cell r="D89">
            <v>35280</v>
          </cell>
        </row>
        <row r="90">
          <cell r="B90" t="str">
            <v>Cerámica 60x60 tipo Porcelanato</v>
          </cell>
          <cell r="C90" t="str">
            <v xml:space="preserve"> m2 </v>
          </cell>
          <cell r="D90">
            <v>91900</v>
          </cell>
        </row>
        <row r="91">
          <cell r="B91" t="str">
            <v>Ceramica de 0,20x0,20</v>
          </cell>
          <cell r="C91" t="str">
            <v>m2</v>
          </cell>
          <cell r="D91">
            <v>35000</v>
          </cell>
        </row>
        <row r="92">
          <cell r="B92" t="str">
            <v>Ceramica de 0,30x0,30</v>
          </cell>
          <cell r="C92" t="str">
            <v>m2</v>
          </cell>
          <cell r="D92">
            <v>53800</v>
          </cell>
        </row>
        <row r="93">
          <cell r="B93" t="str">
            <v>Cerradura para puerta de baño ref 5302 tipo Yale o su equivalente</v>
          </cell>
          <cell r="C93" t="str">
            <v>un</v>
          </cell>
          <cell r="D93">
            <v>66270</v>
          </cell>
        </row>
        <row r="94">
          <cell r="B94" t="str">
            <v>Cerradura Seguro Chapa para sistema PC-744</v>
          </cell>
          <cell r="C94" t="str">
            <v>un</v>
          </cell>
          <cell r="D94">
            <v>11500</v>
          </cell>
        </row>
        <row r="95">
          <cell r="B95" t="str">
            <v>Cerradura Yale doble macho 987</v>
          </cell>
          <cell r="C95" t="str">
            <v>un</v>
          </cell>
          <cell r="D95">
            <v>108000</v>
          </cell>
        </row>
        <row r="96">
          <cell r="B96" t="str">
            <v>Chazo Puntilla Nylon 1/4x1-1/4 + TORNILLO</v>
          </cell>
          <cell r="C96" t="str">
            <v>un</v>
          </cell>
          <cell r="D96">
            <v>322</v>
          </cell>
        </row>
        <row r="97">
          <cell r="B97" t="str">
            <v>Cielo Raso de PVC 3.48mt2 Color Blanco 4 Laminas de 2.9mt x 30cm x 7cm de espesor</v>
          </cell>
          <cell r="C97" t="str">
            <v>m2</v>
          </cell>
          <cell r="D97">
            <v>79692</v>
          </cell>
        </row>
        <row r="98">
          <cell r="B98" t="str">
            <v>CINTA AISLANTE AUTOFUNDENTE SUPER 23</v>
          </cell>
          <cell r="C98" t="str">
            <v>un</v>
          </cell>
          <cell r="D98">
            <v>62910</v>
          </cell>
        </row>
        <row r="99">
          <cell r="B99" t="str">
            <v>CINTA AISLANTE SUPER SCOTCH 33</v>
          </cell>
          <cell r="C99" t="str">
            <v>un</v>
          </cell>
          <cell r="D99">
            <v>28720</v>
          </cell>
        </row>
        <row r="100">
          <cell r="B100" t="str">
            <v>Cinta de enmascarar 3/4"</v>
          </cell>
          <cell r="C100" t="str">
            <v>m</v>
          </cell>
          <cell r="D100">
            <v>240</v>
          </cell>
        </row>
        <row r="101">
          <cell r="B101" t="str">
            <v>cinta papel rollo x 75ml</v>
          </cell>
          <cell r="C101" t="str">
            <v>m</v>
          </cell>
          <cell r="D101">
            <v>287.52499999999998</v>
          </cell>
        </row>
        <row r="102">
          <cell r="B102" t="str">
            <v>Clavo común de 1". Caja x 500gr.</v>
          </cell>
          <cell r="C102" t="str">
            <v>lb</v>
          </cell>
          <cell r="D102">
            <v>5512</v>
          </cell>
        </row>
        <row r="103">
          <cell r="B103" t="str">
            <v>Codo 45º PVC-S CxC, Ø= 4".</v>
          </cell>
          <cell r="C103" t="str">
            <v>un</v>
          </cell>
          <cell r="D103">
            <v>17967</v>
          </cell>
        </row>
        <row r="104">
          <cell r="B104" t="str">
            <v>Codo 90º acero galvanizado, Ø= 1/2".</v>
          </cell>
          <cell r="C104" t="str">
            <v>un</v>
          </cell>
          <cell r="D104">
            <v>1800</v>
          </cell>
        </row>
        <row r="105">
          <cell r="B105" t="str">
            <v>Codo 90º Exterior (calle), en acero galvanizado, Ø= 1/2".</v>
          </cell>
          <cell r="C105" t="str">
            <v>un</v>
          </cell>
          <cell r="D105">
            <v>2300</v>
          </cell>
        </row>
        <row r="106">
          <cell r="B106" t="str">
            <v>Codo 90º PVC-S CxC, Ø= 4".</v>
          </cell>
          <cell r="C106" t="str">
            <v>un</v>
          </cell>
          <cell r="D106">
            <v>8000</v>
          </cell>
        </row>
        <row r="107">
          <cell r="B107" t="str">
            <v>color mineral (pigmento p10) rojo y amar</v>
          </cell>
          <cell r="C107" t="str">
            <v>kg</v>
          </cell>
          <cell r="D107">
            <v>19800</v>
          </cell>
        </row>
        <row r="108">
          <cell r="B108" t="str">
            <v>Compactador tipo Canguro. Incluye combustible y transporte.</v>
          </cell>
          <cell r="C108" t="str">
            <v>día</v>
          </cell>
          <cell r="D108">
            <v>48620</v>
          </cell>
        </row>
        <row r="109">
          <cell r="B109" t="str">
            <v>Compactador tipo Rana a gasolina</v>
          </cell>
          <cell r="C109" t="str">
            <v>día</v>
          </cell>
          <cell r="D109">
            <v>30000</v>
          </cell>
        </row>
        <row r="110">
          <cell r="B110" t="str">
            <v>Compresor de Aire para pintura 150 Lbs</v>
          </cell>
          <cell r="C110" t="str">
            <v>dia</v>
          </cell>
          <cell r="D110">
            <v>45000</v>
          </cell>
        </row>
        <row r="111">
          <cell r="B111" t="str">
            <v>Compresor Neumático con martillo demoledor o perforador en superficie, punta, combustible y operador.</v>
          </cell>
          <cell r="C111" t="str">
            <v>hr</v>
          </cell>
          <cell r="D111">
            <v>68500</v>
          </cell>
        </row>
        <row r="112">
          <cell r="B112" t="str">
            <v>concremix gris ipb (24 kg)</v>
          </cell>
          <cell r="C112" t="str">
            <v>kg</v>
          </cell>
          <cell r="D112">
            <v>3280</v>
          </cell>
        </row>
        <row r="113">
          <cell r="B113" t="str">
            <v>CONCRETADORA TROMPO ELECT.1SAC</v>
          </cell>
          <cell r="C113" t="str">
            <v>hr</v>
          </cell>
          <cell r="D113">
            <v>6500</v>
          </cell>
        </row>
        <row r="114">
          <cell r="B114" t="str">
            <v>CONCRETO 1:2:3 ½  OBRA (3000psi) - 210K/CM2</v>
          </cell>
          <cell r="C114" t="str">
            <v>m3</v>
          </cell>
          <cell r="D114">
            <v>654272.95194844448</v>
          </cell>
        </row>
        <row r="115">
          <cell r="B115" t="str">
            <v>CONCRETO 1:3:3  OBRA (2400psi) - 170K/CM2</v>
          </cell>
          <cell r="C115" t="str">
            <v>m3</v>
          </cell>
          <cell r="D115">
            <v>619892.1439484444</v>
          </cell>
        </row>
        <row r="116">
          <cell r="B116" t="str">
            <v>CONCRETO 1:3:5  OBRA (2000psi) - 140K/CM2</v>
          </cell>
          <cell r="C116" t="str">
            <v>m3</v>
          </cell>
          <cell r="D116">
            <v>577118.33594844444</v>
          </cell>
        </row>
        <row r="117">
          <cell r="B117" t="str">
            <v>CONCRETO 1:3:8  OBRA (1420psi) - 100K/CM2</v>
          </cell>
          <cell r="C117" t="str">
            <v>m3</v>
          </cell>
          <cell r="D117">
            <v>461703.56316906662</v>
          </cell>
        </row>
        <row r="118">
          <cell r="B118" t="str">
            <v>Conector abrazadera para pipeta</v>
          </cell>
          <cell r="C118" t="str">
            <v>un</v>
          </cell>
          <cell r="D118">
            <v>34500</v>
          </cell>
        </row>
        <row r="119">
          <cell r="B119" t="str">
            <v>Conector de acero flexible inoxidable enchaquetado de 24"</v>
          </cell>
          <cell r="C119" t="str">
            <v>un</v>
          </cell>
          <cell r="D119">
            <v>33700</v>
          </cell>
        </row>
        <row r="120">
          <cell r="B120" t="str">
            <v>Conector Reducción Polietileno De 1" A 1/2"</v>
          </cell>
          <cell r="C120" t="str">
            <v>un</v>
          </cell>
          <cell r="D120">
            <v>2750</v>
          </cell>
        </row>
        <row r="121">
          <cell r="B121" t="str">
            <v xml:space="preserve">conector resorte </v>
          </cell>
          <cell r="C121" t="str">
            <v>un</v>
          </cell>
          <cell r="D121">
            <v>473</v>
          </cell>
        </row>
        <row r="122">
          <cell r="B122" t="str">
            <v>conector varilla puesta a tierra</v>
          </cell>
          <cell r="C122" t="str">
            <v>un</v>
          </cell>
          <cell r="D122">
            <v>10047</v>
          </cell>
        </row>
        <row r="123">
          <cell r="B123" t="str">
            <v xml:space="preserve">conectores de compresión CU </v>
          </cell>
          <cell r="C123" t="str">
            <v>un</v>
          </cell>
          <cell r="D123">
            <v>9004</v>
          </cell>
        </row>
        <row r="124">
          <cell r="B124" t="str">
            <v>Cortadora de Cerámica TX-900 TM-50 TS-60</v>
          </cell>
          <cell r="C124" t="str">
            <v>día</v>
          </cell>
          <cell r="D124">
            <v>11850</v>
          </cell>
        </row>
        <row r="125">
          <cell r="B125" t="str">
            <v>Cortadora de disco para piso y/o pavimento 2" de profundidad</v>
          </cell>
          <cell r="C125" t="str">
            <v>m</v>
          </cell>
          <cell r="D125">
            <v>8711</v>
          </cell>
        </row>
        <row r="126">
          <cell r="B126" t="str">
            <v>Cortadora de ladrillo eléctrica sin disco (alquiler)</v>
          </cell>
          <cell r="C126" t="str">
            <v>día</v>
          </cell>
          <cell r="D126">
            <v>12400</v>
          </cell>
        </row>
        <row r="127">
          <cell r="B127" t="str">
            <v>Cortina enrrollable + tapa rollo</v>
          </cell>
          <cell r="C127" t="str">
            <v xml:space="preserve"> m² </v>
          </cell>
          <cell r="D127">
            <v>392753</v>
          </cell>
        </row>
        <row r="128">
          <cell r="B128" t="str">
            <v>CURVAS EMT DE 1/2</v>
          </cell>
          <cell r="C128" t="str">
            <v>un</v>
          </cell>
          <cell r="D128">
            <v>1315</v>
          </cell>
        </row>
        <row r="129">
          <cell r="B129" t="str">
            <v>Desmoldante, Separol o similar</v>
          </cell>
          <cell r="C129" t="str">
            <v>un</v>
          </cell>
          <cell r="D129">
            <v>295180</v>
          </cell>
        </row>
        <row r="130">
          <cell r="B130" t="str">
            <v>Disco de corte 7"</v>
          </cell>
          <cell r="C130" t="str">
            <v>un</v>
          </cell>
          <cell r="D130">
            <v>10900</v>
          </cell>
        </row>
        <row r="131">
          <cell r="B131" t="str">
            <v>Disco de tronzadora de 14"</v>
          </cell>
          <cell r="C131" t="str">
            <v>un</v>
          </cell>
          <cell r="D131">
            <v>20900</v>
          </cell>
        </row>
        <row r="132">
          <cell r="B132" t="str">
            <v>Disco punta de diamante para cortadora 14" (alquiler)</v>
          </cell>
          <cell r="C132" t="str">
            <v>día</v>
          </cell>
          <cell r="D132">
            <v>23712</v>
          </cell>
        </row>
        <row r="133">
          <cell r="B133" t="str">
            <v>Disolvente para Pinturas a Base de Aceite.</v>
          </cell>
          <cell r="C133" t="str">
            <v>gal</v>
          </cell>
          <cell r="D133">
            <v>55800</v>
          </cell>
        </row>
        <row r="134">
          <cell r="B134" t="str">
            <v>Elaboración de Rosca de 1/2 con tarraja</v>
          </cell>
          <cell r="C134" t="str">
            <v>un</v>
          </cell>
          <cell r="D134">
            <v>2100</v>
          </cell>
        </row>
        <row r="135">
          <cell r="B135" t="str">
            <v>Empaque de neopreno en "U"</v>
          </cell>
          <cell r="C135" t="str">
            <v>m</v>
          </cell>
          <cell r="D135">
            <v>4000</v>
          </cell>
        </row>
        <row r="136">
          <cell r="B136" t="str">
            <v>Emulsión asfaltica</v>
          </cell>
          <cell r="C136" t="str">
            <v>gal</v>
          </cell>
          <cell r="D136">
            <v>3841.5087084496859</v>
          </cell>
        </row>
        <row r="137">
          <cell r="B137" t="str">
            <v>ENTRADA A CAJA EMT DE 1/2"</v>
          </cell>
          <cell r="C137" t="str">
            <v>un</v>
          </cell>
          <cell r="D137">
            <v>894.2</v>
          </cell>
        </row>
        <row r="138">
          <cell r="B138" t="str">
            <v>ENTRADA A CAJA EMT DE 3/4"</v>
          </cell>
          <cell r="C138" t="str">
            <v>un</v>
          </cell>
          <cell r="D138">
            <v>1104.5999999999999</v>
          </cell>
        </row>
        <row r="139">
          <cell r="B139" t="str">
            <v>Equipo de oxicorte, con pipetas</v>
          </cell>
          <cell r="C139" t="str">
            <v>día</v>
          </cell>
          <cell r="D139">
            <v>35854.081278863741</v>
          </cell>
        </row>
        <row r="140">
          <cell r="B140" t="str">
            <v>Equipo de soldadura eléctrica Lincoln AC-225 galM 110 v.</v>
          </cell>
          <cell r="C140" t="str">
            <v>día</v>
          </cell>
          <cell r="D140">
            <v>23072</v>
          </cell>
        </row>
        <row r="141">
          <cell r="B141" t="str">
            <v>Esmalte a Base de Aceite</v>
          </cell>
          <cell r="C141" t="str">
            <v>gal</v>
          </cell>
          <cell r="D141">
            <v>84900</v>
          </cell>
        </row>
        <row r="142">
          <cell r="B142" t="str">
            <v>Esmalte acrilico de 50 micrones</v>
          </cell>
          <cell r="C142" t="str">
            <v>gal</v>
          </cell>
          <cell r="D142">
            <v>83184</v>
          </cell>
        </row>
        <row r="143">
          <cell r="B143" t="str">
            <v>Espaciador Para Enchape Ceramica Porcelanato 2 Mm</v>
          </cell>
          <cell r="C143" t="str">
            <v>bolsa</v>
          </cell>
          <cell r="D143">
            <v>12900</v>
          </cell>
        </row>
        <row r="144">
          <cell r="B144" t="str">
            <v>Estopa</v>
          </cell>
          <cell r="C144" t="str">
            <v>kg</v>
          </cell>
          <cell r="D144">
            <v>19900</v>
          </cell>
        </row>
        <row r="145">
          <cell r="B145" t="str">
            <v>Estucor</v>
          </cell>
          <cell r="C145" t="str">
            <v>kg</v>
          </cell>
          <cell r="D145">
            <v>3000</v>
          </cell>
        </row>
        <row r="146">
          <cell r="B146" t="str">
            <v>Extensión de 30 metros</v>
          </cell>
          <cell r="C146" t="str">
            <v>dia</v>
          </cell>
          <cell r="D146">
            <v>5355</v>
          </cell>
        </row>
        <row r="147">
          <cell r="B147" t="str">
            <v>Foil de aluminio de 3 mm.</v>
          </cell>
          <cell r="C147" t="str">
            <v>m2</v>
          </cell>
          <cell r="D147">
            <v>33364.811999999998</v>
          </cell>
        </row>
        <row r="148">
          <cell r="B148" t="str">
            <v>Formaleta para caja inspeccion 40x40 cm.</v>
          </cell>
          <cell r="C148" t="str">
            <v>pieza</v>
          </cell>
          <cell r="D148">
            <v>14000</v>
          </cell>
        </row>
        <row r="149">
          <cell r="B149" t="str">
            <v>GABINETE SUPERIOR CON 4 PUERTA BATIENTES</v>
          </cell>
          <cell r="C149" t="str">
            <v>ml</v>
          </cell>
          <cell r="D149">
            <v>2350000</v>
          </cell>
        </row>
        <row r="150">
          <cell r="B150" t="str">
            <v>Gancho fij canoa</v>
          </cell>
          <cell r="C150" t="str">
            <v>un</v>
          </cell>
          <cell r="D150">
            <v>2100</v>
          </cell>
        </row>
        <row r="151">
          <cell r="B151" t="str">
            <v>gancho teja ondul. pl 55mm mad</v>
          </cell>
          <cell r="C151" t="str">
            <v xml:space="preserve"> und </v>
          </cell>
          <cell r="D151">
            <v>209</v>
          </cell>
        </row>
        <row r="152">
          <cell r="B152" t="str">
            <v>Gas propano</v>
          </cell>
          <cell r="C152" t="str">
            <v>lb</v>
          </cell>
          <cell r="D152">
            <v>49900</v>
          </cell>
        </row>
        <row r="153">
          <cell r="B153" t="str">
            <v>GEOTEXTIL NT 1600 (0-4000 M2)</v>
          </cell>
          <cell r="C153" t="str">
            <v>ML</v>
          </cell>
          <cell r="D153">
            <v>3700</v>
          </cell>
        </row>
        <row r="154">
          <cell r="B154" t="str">
            <v>Grano Nº 1-2 blanco rioclaro</v>
          </cell>
          <cell r="C154" t="str">
            <v>kg</v>
          </cell>
          <cell r="D154">
            <v>568.54</v>
          </cell>
        </row>
        <row r="155">
          <cell r="B155" t="str">
            <v>Grapa doble ala 1/2</v>
          </cell>
          <cell r="C155" t="str">
            <v>un</v>
          </cell>
          <cell r="D155">
            <v>263</v>
          </cell>
        </row>
        <row r="156">
          <cell r="B156" t="str">
            <v>Grapa doble ala 3/4´´</v>
          </cell>
          <cell r="C156" t="str">
            <v>un</v>
          </cell>
          <cell r="D156">
            <v>263</v>
          </cell>
        </row>
        <row r="157">
          <cell r="B157" t="str">
            <v>Grata plana entorchada de 4"</v>
          </cell>
          <cell r="C157" t="str">
            <v>un</v>
          </cell>
          <cell r="D157">
            <v>23900</v>
          </cell>
        </row>
        <row r="158">
          <cell r="B158" t="str">
            <v>Griferia cuello de ganso ref 90500000 grival</v>
          </cell>
          <cell r="C158" t="str">
            <v>un</v>
          </cell>
          <cell r="D158">
            <v>149657.76</v>
          </cell>
        </row>
        <row r="159">
          <cell r="B159" t="str">
            <v>Grillete para guaya 3/16"</v>
          </cell>
          <cell r="C159" t="str">
            <v>un</v>
          </cell>
          <cell r="D159">
            <v>2350</v>
          </cell>
        </row>
        <row r="160">
          <cell r="B160" t="str">
            <v>GRILLETE TIPO LIVIANO</v>
          </cell>
          <cell r="C160" t="str">
            <v xml:space="preserve"> un</v>
          </cell>
          <cell r="D160">
            <v>1704.24</v>
          </cell>
        </row>
        <row r="161">
          <cell r="B161" t="str">
            <v>GUAYA METÁLICA 1/16</v>
          </cell>
          <cell r="C161" t="str">
            <v xml:space="preserve"> m</v>
          </cell>
          <cell r="D161">
            <v>736.4</v>
          </cell>
        </row>
        <row r="162">
          <cell r="B162" t="str">
            <v>Herraje de 50x50 cm. para caja inspeccion de 40x40 cm. Incluye marco y tapa</v>
          </cell>
          <cell r="C162" t="str">
            <v>un</v>
          </cell>
          <cell r="D162">
            <v>82775</v>
          </cell>
        </row>
        <row r="163">
          <cell r="B163" t="str">
            <v>Hidrolavadora electrica</v>
          </cell>
          <cell r="C163" t="str">
            <v>dia</v>
          </cell>
          <cell r="D163">
            <v>53550</v>
          </cell>
        </row>
        <row r="164">
          <cell r="B164" t="str">
            <v>Hidrosolve x 200 litros</v>
          </cell>
          <cell r="C164" t="str">
            <v>un</v>
          </cell>
          <cell r="D164">
            <v>1453000</v>
          </cell>
        </row>
        <row r="165">
          <cell r="B165" t="str">
            <v>Hoja de sierra nicholson</v>
          </cell>
          <cell r="C165" t="str">
            <v>un</v>
          </cell>
          <cell r="D165">
            <v>5600</v>
          </cell>
        </row>
        <row r="166">
          <cell r="B166" t="str">
            <v>Igol denso</v>
          </cell>
          <cell r="C166" t="str">
            <v>kg</v>
          </cell>
          <cell r="D166">
            <v>28827</v>
          </cell>
        </row>
        <row r="167">
          <cell r="B167" t="str">
            <v>Impermeabilizante integral Sika 1 o similar</v>
          </cell>
          <cell r="C167" t="str">
            <v>kg</v>
          </cell>
          <cell r="D167">
            <v>21725</v>
          </cell>
        </row>
        <row r="168">
          <cell r="B168" t="str">
            <v xml:space="preserve">Inmunizante madera incoloro </v>
          </cell>
          <cell r="C168" t="str">
            <v xml:space="preserve"> gal</v>
          </cell>
          <cell r="D168">
            <v>69900</v>
          </cell>
        </row>
        <row r="169">
          <cell r="B169" t="str">
            <v>INTERRUPTOR  DOBLE</v>
          </cell>
          <cell r="C169" t="str">
            <v>un</v>
          </cell>
          <cell r="D169">
            <v>14622.8</v>
          </cell>
        </row>
        <row r="170">
          <cell r="B170" t="str">
            <v>Kit sifon pozuelo+ canastilla</v>
          </cell>
          <cell r="C170" t="str">
            <v>un</v>
          </cell>
          <cell r="D170">
            <v>29900</v>
          </cell>
        </row>
        <row r="171">
          <cell r="B171" t="str">
            <v>LADRILLO 10X20X40 RAYADO. puesto en obra</v>
          </cell>
          <cell r="C171" t="str">
            <v>un</v>
          </cell>
          <cell r="D171">
            <v>1850</v>
          </cell>
        </row>
        <row r="172">
          <cell r="B172" t="str">
            <v>LADRILLO 15X20X40 RAYADO. puesto en obra</v>
          </cell>
          <cell r="C172" t="str">
            <v>un</v>
          </cell>
          <cell r="D172">
            <v>3000</v>
          </cell>
        </row>
        <row r="173">
          <cell r="B173" t="str">
            <v>Lámina de Fibrocemento SuperBoard de 1.22x2.44x10 mm.</v>
          </cell>
          <cell r="C173" t="str">
            <v>m2</v>
          </cell>
          <cell r="D173">
            <v>31380.37</v>
          </cell>
        </row>
        <row r="174">
          <cell r="B174" t="str">
            <v>Lámina de icopor de 40 mm de 1.0 x 1.0 m.</v>
          </cell>
          <cell r="C174" t="str">
            <v>un</v>
          </cell>
          <cell r="D174">
            <v>5500</v>
          </cell>
        </row>
        <row r="175">
          <cell r="B175" t="str">
            <v>Lámina galvanizada calibre 18 de 1.20 x 2.40 mt.</v>
          </cell>
          <cell r="C175" t="str">
            <v>un</v>
          </cell>
          <cell r="D175">
            <v>219300</v>
          </cell>
        </row>
        <row r="176">
          <cell r="B176" t="str">
            <v>Larguero madera común 4cmx8cmx2.80m. Incluye transporte.</v>
          </cell>
          <cell r="C176" t="str">
            <v xml:space="preserve"> un </v>
          </cell>
          <cell r="D176">
            <v>19627</v>
          </cell>
        </row>
        <row r="177">
          <cell r="B177" t="str">
            <v>largueros 2"x4" 4v. (12 usos)</v>
          </cell>
          <cell r="C177" t="str">
            <v xml:space="preserve"> ml </v>
          </cell>
          <cell r="D177">
            <v>5798</v>
          </cell>
        </row>
        <row r="178">
          <cell r="B178" t="str">
            <v xml:space="preserve">Largueros de 2"X2" </v>
          </cell>
          <cell r="C178" t="str">
            <v>ml</v>
          </cell>
          <cell r="D178">
            <v>8406</v>
          </cell>
        </row>
        <row r="179">
          <cell r="B179" t="str">
            <v>LECHADA PREPARADA</v>
          </cell>
          <cell r="C179" t="str">
            <v>M2</v>
          </cell>
          <cell r="D179">
            <v>3434.516919635556</v>
          </cell>
        </row>
        <row r="180">
          <cell r="B180" t="str">
            <v>Lija 200</v>
          </cell>
          <cell r="C180" t="str">
            <v>un</v>
          </cell>
          <cell r="D180">
            <v>1350</v>
          </cell>
        </row>
        <row r="181">
          <cell r="B181" t="str">
            <v>Lija de agua 150</v>
          </cell>
          <cell r="C181" t="str">
            <v>un</v>
          </cell>
          <cell r="D181">
            <v>1900</v>
          </cell>
        </row>
        <row r="182">
          <cell r="B182" t="str">
            <v>Lija de agua 150 super</v>
          </cell>
          <cell r="C182" t="str">
            <v>un</v>
          </cell>
          <cell r="D182">
            <v>1790.25</v>
          </cell>
        </row>
        <row r="183">
          <cell r="B183" t="str">
            <v>Limpiador de oxido</v>
          </cell>
          <cell r="C183" t="str">
            <v xml:space="preserve"> 1/4 Gal </v>
          </cell>
          <cell r="D183">
            <v>32673.599999999999</v>
          </cell>
        </row>
        <row r="184">
          <cell r="B184" t="str">
            <v>Limpiador remov. para PVC</v>
          </cell>
          <cell r="C184" t="str">
            <v>un</v>
          </cell>
          <cell r="D184">
            <v>52000</v>
          </cell>
        </row>
        <row r="185">
          <cell r="B185" t="str">
            <v>Limpiador Removedor PVC x 1/4 de galón.</v>
          </cell>
          <cell r="C185" t="str">
            <v>un</v>
          </cell>
          <cell r="D185">
            <v>63120</v>
          </cell>
        </row>
        <row r="186">
          <cell r="B186" t="str">
            <v>Listón madera común de 2"x1"</v>
          </cell>
          <cell r="C186" t="str">
            <v>un</v>
          </cell>
          <cell r="D186">
            <v>5000</v>
          </cell>
        </row>
        <row r="187">
          <cell r="B187" t="str">
            <v>Luminaria emergencia  Led R1 2x1.6w Sylvania o su equivalente</v>
          </cell>
          <cell r="C187" t="str">
            <v>un</v>
          </cell>
          <cell r="D187">
            <v>83002.8</v>
          </cell>
        </row>
        <row r="188">
          <cell r="B188" t="str">
            <v>luminaria Hermética LED 50W, 6500K, 120-277V, 60 Hz, IP65.  Sylvania P37390-36 o su equivalente</v>
          </cell>
          <cell r="C188" t="str">
            <v>m</v>
          </cell>
          <cell r="D188">
            <v>185968.03</v>
          </cell>
        </row>
        <row r="189">
          <cell r="B189" t="str">
            <v xml:space="preserve">Luminaria tipo tortuga </v>
          </cell>
          <cell r="C189" t="str">
            <v>un</v>
          </cell>
          <cell r="D189">
            <v>35000</v>
          </cell>
        </row>
        <row r="190">
          <cell r="B190" t="str">
            <v>Malla electrosoldada D-106</v>
          </cell>
          <cell r="C190" t="str">
            <v>m2</v>
          </cell>
          <cell r="D190">
            <v>12627</v>
          </cell>
        </row>
        <row r="191">
          <cell r="B191" t="str">
            <v>Malla electrosoldada D-84</v>
          </cell>
          <cell r="C191" t="str">
            <v>m2</v>
          </cell>
          <cell r="D191">
            <v>8407</v>
          </cell>
        </row>
        <row r="192">
          <cell r="B192" t="str">
            <v>Malla eslabonada galvanizada cal. 10 ojo N°4</v>
          </cell>
          <cell r="C192" t="str">
            <v>m2</v>
          </cell>
          <cell r="D192">
            <v>46410</v>
          </cell>
        </row>
        <row r="193">
          <cell r="B193" t="str">
            <v>Malla eslabonada galvanizada cal. 10 ojo N°5</v>
          </cell>
          <cell r="C193" t="str">
            <v>m2</v>
          </cell>
          <cell r="D193">
            <v>29750</v>
          </cell>
        </row>
        <row r="194">
          <cell r="B194" t="str">
            <v>Malla nylon ojo 10 x 10, calibre 2</v>
          </cell>
          <cell r="C194" t="str">
            <v>m2</v>
          </cell>
          <cell r="D194">
            <v>10710</v>
          </cell>
        </row>
        <row r="195">
          <cell r="B195" t="str">
            <v>Manguera 1Pulg Polietileno 100 M 150 Psi</v>
          </cell>
          <cell r="C195" t="str">
            <v>ml</v>
          </cell>
          <cell r="D195">
            <v>2900</v>
          </cell>
        </row>
        <row r="196">
          <cell r="B196" t="str">
            <v>Manija en acero inoxidable de L=13 cm</v>
          </cell>
          <cell r="C196" t="str">
            <v>un</v>
          </cell>
          <cell r="D196">
            <v>5670</v>
          </cell>
        </row>
        <row r="197">
          <cell r="B197" t="str">
            <v>Manteca - Grasa para tarraja</v>
          </cell>
          <cell r="C197" t="str">
            <v>kg</v>
          </cell>
          <cell r="D197">
            <v>2800</v>
          </cell>
        </row>
        <row r="198">
          <cell r="B198" t="str">
            <v>Manto bicapa acabado granulado (manto asfalto modificado refuerzo Poliester + Sufridor 2+3 mm)</v>
          </cell>
          <cell r="C198" t="str">
            <v>m2</v>
          </cell>
          <cell r="D198">
            <v>51321</v>
          </cell>
        </row>
        <row r="199">
          <cell r="B199" t="str">
            <v>Masilla acrílica para interiores en  drywall (5galones)</v>
          </cell>
          <cell r="C199" t="str">
            <v>un</v>
          </cell>
          <cell r="D199">
            <v>53599</v>
          </cell>
        </row>
        <row r="200">
          <cell r="B200" t="str">
            <v>Masilla de silicona neutra</v>
          </cell>
          <cell r="C200" t="str">
            <v>un</v>
          </cell>
          <cell r="D200">
            <v>250000</v>
          </cell>
        </row>
        <row r="201">
          <cell r="B201" t="str">
            <v>Masilla para metal</v>
          </cell>
          <cell r="C201" t="str">
            <v>gal</v>
          </cell>
          <cell r="D201">
            <v>126240</v>
          </cell>
        </row>
        <row r="202">
          <cell r="B202" t="str">
            <v>medidor eléctrico trifilar 240V 5 100A calibrado</v>
          </cell>
          <cell r="C202" t="str">
            <v>un</v>
          </cell>
          <cell r="D202">
            <v>100000</v>
          </cell>
        </row>
        <row r="203">
          <cell r="B203" t="str">
            <v>Mesón en acero inoxidable de 0.6 x 0.02 m, incluye pozuelo de 500x 500 x 250</v>
          </cell>
          <cell r="C203" t="str">
            <v>un</v>
          </cell>
          <cell r="D203">
            <v>2100000</v>
          </cell>
        </row>
        <row r="204">
          <cell r="B204" t="str">
            <v>Mesón en acero inoxidable de 0.6 x 0.02 m, plano de 500x 500 x 250</v>
          </cell>
          <cell r="C204" t="str">
            <v>un</v>
          </cell>
          <cell r="D204">
            <v>1800000</v>
          </cell>
        </row>
        <row r="205">
          <cell r="B205" t="str">
            <v>Moldura plastica blanco (toro plastico) 2.40m</v>
          </cell>
          <cell r="C205" t="str">
            <v>m</v>
          </cell>
          <cell r="D205">
            <v>2875</v>
          </cell>
        </row>
        <row r="206">
          <cell r="B206" t="str">
            <v>MORTERO 1:3 En obra</v>
          </cell>
          <cell r="C206" t="str">
            <v>m3</v>
          </cell>
          <cell r="D206">
            <v>668273.04956906673</v>
          </cell>
        </row>
        <row r="207">
          <cell r="B207" t="str">
            <v>Mortero 1:4 en obra</v>
          </cell>
          <cell r="C207" t="str">
            <v>m3</v>
          </cell>
          <cell r="D207">
            <v>600518.79516906675</v>
          </cell>
        </row>
        <row r="208">
          <cell r="B208" t="str">
            <v>Mortero 1:5 en obra</v>
          </cell>
          <cell r="C208" t="str">
            <v>m3</v>
          </cell>
          <cell r="D208">
            <v>427644</v>
          </cell>
        </row>
        <row r="209">
          <cell r="B209" t="str">
            <v>Mortero TOXEMENT EUCOPATCH M (saco 30 kg)</v>
          </cell>
          <cell r="C209" t="str">
            <v>un</v>
          </cell>
          <cell r="D209">
            <v>159079</v>
          </cell>
        </row>
        <row r="210">
          <cell r="B210" t="str">
            <v>Mosquitera fija formada por marco de perfiles de aluminio lacado</v>
          </cell>
          <cell r="C210" t="str">
            <v>un</v>
          </cell>
          <cell r="D210">
            <v>150000</v>
          </cell>
        </row>
        <row r="211">
          <cell r="B211" t="str">
            <v>Motosierra a gasolina, de 50 cm de espada y 2 kW de potencia.</v>
          </cell>
          <cell r="C211" t="str">
            <v>HR</v>
          </cell>
          <cell r="D211">
            <v>8550.4599999999991</v>
          </cell>
        </row>
        <row r="212">
          <cell r="B212" t="str">
            <v>Mueble de despensa. Estructura y Entrepaños en lamina (5 entrepaños)</v>
          </cell>
          <cell r="C212" t="str">
            <v>ml</v>
          </cell>
          <cell r="D212">
            <v>1500000</v>
          </cell>
        </row>
        <row r="213">
          <cell r="B213" t="str">
            <v>Mueble sup.madecor liso (subcontrato todo costo)</v>
          </cell>
          <cell r="C213" t="str">
            <v>m</v>
          </cell>
          <cell r="D213">
            <v>629900</v>
          </cell>
        </row>
        <row r="214">
          <cell r="B214" t="str">
            <v>Niple en acero de carbono de 1/2" x 10 cm</v>
          </cell>
          <cell r="C214" t="str">
            <v>un</v>
          </cell>
          <cell r="D214">
            <v>6550</v>
          </cell>
        </row>
        <row r="215">
          <cell r="B215" t="str">
            <v>Niple en acero de carbono de 1/2" x 5 cm</v>
          </cell>
          <cell r="C215" t="str">
            <v>un</v>
          </cell>
          <cell r="D215">
            <v>3550</v>
          </cell>
        </row>
        <row r="216">
          <cell r="B216" t="str">
            <v>Paral vertical 6 cm. En lámina de acero galvanizado para muro en placas de yeso</v>
          </cell>
          <cell r="C216" t="str">
            <v>m</v>
          </cell>
          <cell r="D216">
            <v>2547</v>
          </cell>
        </row>
        <row r="217">
          <cell r="B217" t="str">
            <v>Pasador puerta cerramiento</v>
          </cell>
          <cell r="C217" t="str">
            <v>un</v>
          </cell>
          <cell r="D217">
            <v>25735</v>
          </cell>
        </row>
        <row r="218">
          <cell r="B218" t="str">
            <v>PASAMETALICOH=1.00M</v>
          </cell>
          <cell r="C218" t="str">
            <v>m</v>
          </cell>
          <cell r="D218">
            <v>452759</v>
          </cell>
        </row>
        <row r="219">
          <cell r="B219" t="str">
            <v>Pegante fino tipo pegaloca</v>
          </cell>
          <cell r="C219" t="str">
            <v>un</v>
          </cell>
          <cell r="D219">
            <v>8521.2000000000007</v>
          </cell>
        </row>
        <row r="220">
          <cell r="B220" t="str">
            <v>Perfil canal horizontal de 6 cmx2.44m. En lámina de acero galvanizado para muro en drywall</v>
          </cell>
          <cell r="C220" t="str">
            <v>m</v>
          </cell>
          <cell r="D220">
            <v>1320.9016393442623</v>
          </cell>
        </row>
        <row r="221">
          <cell r="B221" t="str">
            <v>Perfil Omega 63 Cal. 26 de 2,44m</v>
          </cell>
          <cell r="C221" t="str">
            <v>m</v>
          </cell>
          <cell r="D221">
            <v>2368.5549999999998</v>
          </cell>
        </row>
        <row r="222">
          <cell r="B222" t="str">
            <v>Perfil Viguetas cal. 26 de 2.44m</v>
          </cell>
          <cell r="C222" t="str">
            <v>m</v>
          </cell>
          <cell r="D222">
            <v>2375.0650000000001</v>
          </cell>
        </row>
        <row r="223">
          <cell r="B223" t="str">
            <v>Perno de expansión galvanizado según diseño</v>
          </cell>
          <cell r="C223" t="str">
            <v>un</v>
          </cell>
          <cell r="D223">
            <v>4724.8</v>
          </cell>
        </row>
        <row r="224">
          <cell r="B224" t="str">
            <v>Perno de expansión ref TEA08x075 de 3/8"X 3". Marca mecano o equivalente</v>
          </cell>
          <cell r="C224" t="str">
            <v>un</v>
          </cell>
          <cell r="D224">
            <v>3700</v>
          </cell>
        </row>
        <row r="225">
          <cell r="B225" t="str">
            <v>Perno expansivo de 3/8 x 3"</v>
          </cell>
          <cell r="C225" t="str">
            <v>un</v>
          </cell>
          <cell r="D225">
            <v>2450</v>
          </cell>
        </row>
        <row r="226">
          <cell r="B226" t="str">
            <v>Piedra Entresuelo</v>
          </cell>
          <cell r="C226" t="str">
            <v>m3</v>
          </cell>
          <cell r="D226">
            <v>45500</v>
          </cell>
        </row>
        <row r="227">
          <cell r="B227" t="str">
            <v>Pintoxido</v>
          </cell>
          <cell r="C227" t="str">
            <v>gal</v>
          </cell>
          <cell r="D227">
            <v>51900</v>
          </cell>
        </row>
        <row r="228">
          <cell r="B228" t="str">
            <v>Pintulux</v>
          </cell>
          <cell r="C228" t="str">
            <v>gal</v>
          </cell>
          <cell r="D228">
            <v>109900</v>
          </cell>
        </row>
        <row r="229">
          <cell r="B229" t="str">
            <v>Pintura acondicionador de superficies Tipo Wash Primer, componente B. Presentación por 1/4 galón</v>
          </cell>
          <cell r="C229" t="str">
            <v xml:space="preserve"> gal </v>
          </cell>
          <cell r="D229">
            <v>12450</v>
          </cell>
        </row>
        <row r="230">
          <cell r="B230" t="str">
            <v>Pintura acrilica tipo 1 rendimiento 20m2/gal</v>
          </cell>
          <cell r="C230" t="str">
            <v>gal</v>
          </cell>
          <cell r="D230">
            <v>116500</v>
          </cell>
        </row>
        <row r="231">
          <cell r="B231" t="str">
            <v>Pintura base aceite- domestico</v>
          </cell>
          <cell r="C231" t="str">
            <v>gal</v>
          </cell>
          <cell r="D231">
            <v>52900</v>
          </cell>
        </row>
        <row r="232">
          <cell r="B232" t="str">
            <v>Pintura epoxica</v>
          </cell>
          <cell r="C232" t="str">
            <v>gal</v>
          </cell>
          <cell r="D232">
            <v>214000</v>
          </cell>
        </row>
        <row r="233">
          <cell r="B233" t="str">
            <v>Pintura poliuretano</v>
          </cell>
          <cell r="C233" t="str">
            <v>gal</v>
          </cell>
          <cell r="D233">
            <v>200300</v>
          </cell>
        </row>
        <row r="234">
          <cell r="B234" t="str">
            <v>Pintura tipo Koraza</v>
          </cell>
          <cell r="C234" t="str">
            <v>gal</v>
          </cell>
          <cell r="D234">
            <v>118000</v>
          </cell>
        </row>
        <row r="235">
          <cell r="B235" t="str">
            <v>Pintura tipo trafico  acrílica -color blanco- Pintuco</v>
          </cell>
          <cell r="C235" t="str">
            <v>gal</v>
          </cell>
          <cell r="D235">
            <v>144400</v>
          </cell>
        </row>
        <row r="236">
          <cell r="B236" t="str">
            <v>Pintura vinilo tipo 1 Viniltex o equivalente</v>
          </cell>
          <cell r="C236" t="str">
            <v>gal</v>
          </cell>
          <cell r="D236">
            <v>89900</v>
          </cell>
        </row>
        <row r="237">
          <cell r="B237" t="str">
            <v>Pipeta de gas de 40 libras cargada</v>
          </cell>
          <cell r="C237" t="str">
            <v>un</v>
          </cell>
          <cell r="D237">
            <v>170000</v>
          </cell>
        </row>
        <row r="238">
          <cell r="B238" t="str">
            <v>Pivote metálico</v>
          </cell>
          <cell r="C238" t="str">
            <v>un</v>
          </cell>
          <cell r="D238">
            <v>12500</v>
          </cell>
        </row>
        <row r="239">
          <cell r="B239" t="str">
            <v>Plafon cerámico</v>
          </cell>
          <cell r="C239" t="str">
            <v>un</v>
          </cell>
          <cell r="D239">
            <v>8000</v>
          </cell>
        </row>
        <row r="240">
          <cell r="B240" t="str">
            <v>Plastocrete tipo Sika</v>
          </cell>
          <cell r="C240" t="str">
            <v>kg</v>
          </cell>
          <cell r="D240">
            <v>26644.444444444445</v>
          </cell>
        </row>
        <row r="241">
          <cell r="B241" t="str">
            <v>Platina de 1 1/2" x 1/8"</v>
          </cell>
          <cell r="C241" t="str">
            <v>ml</v>
          </cell>
          <cell r="D241">
            <v>5900</v>
          </cell>
        </row>
        <row r="242">
          <cell r="B242" t="str">
            <v>Platina de 1 1/2" x 3/16"</v>
          </cell>
          <cell r="C242" t="str">
            <v>m</v>
          </cell>
          <cell r="D242">
            <v>3720</v>
          </cell>
        </row>
        <row r="243">
          <cell r="B243" t="str">
            <v>Platina de 10 x 10 cm x 1/2"</v>
          </cell>
          <cell r="C243" t="str">
            <v>un</v>
          </cell>
          <cell r="D243">
            <v>16750</v>
          </cell>
        </row>
        <row r="244">
          <cell r="B244" t="str">
            <v>Platina de 15 cm x 15 cm x 1/8"</v>
          </cell>
          <cell r="C244" t="str">
            <v>un</v>
          </cell>
          <cell r="D244">
            <v>9520</v>
          </cell>
        </row>
        <row r="245">
          <cell r="B245" t="str">
            <v xml:space="preserve">Platina de 2" 1/2" </v>
          </cell>
          <cell r="C245" t="str">
            <v>m</v>
          </cell>
          <cell r="D245">
            <v>18550</v>
          </cell>
        </row>
        <row r="246">
          <cell r="B246" t="str">
            <v>Polietileno negro</v>
          </cell>
          <cell r="C246" t="str">
            <v>m2</v>
          </cell>
          <cell r="D246">
            <v>2221</v>
          </cell>
        </row>
        <row r="247">
          <cell r="B247" t="str">
            <v>Polvillo Color</v>
          </cell>
          <cell r="C247" t="str">
            <v>kg</v>
          </cell>
          <cell r="D247">
            <v>950</v>
          </cell>
        </row>
        <row r="248">
          <cell r="B248" t="str">
            <v>PRENSA ESTOPA 3/8 DEXSON O SIMILAR</v>
          </cell>
          <cell r="C248" t="str">
            <v>un</v>
          </cell>
          <cell r="D248">
            <v>2893</v>
          </cell>
        </row>
        <row r="249">
          <cell r="B249" t="str">
            <v>PTS 30 x 30 x 3 mm.</v>
          </cell>
          <cell r="C249" t="str">
            <v>m</v>
          </cell>
          <cell r="D249">
            <v>6468</v>
          </cell>
        </row>
        <row r="250">
          <cell r="B250" t="str">
            <v xml:space="preserve">PTS 80 x 40 x 2.0 mm. </v>
          </cell>
          <cell r="C250" t="str">
            <v>m</v>
          </cell>
          <cell r="D250">
            <v>9905</v>
          </cell>
        </row>
        <row r="251">
          <cell r="B251" t="str">
            <v xml:space="preserve">PTS 80 x 40 x 2.5 mm. </v>
          </cell>
          <cell r="C251" t="str">
            <v>m</v>
          </cell>
          <cell r="D251">
            <v>12074</v>
          </cell>
        </row>
        <row r="252">
          <cell r="B252" t="str">
            <v>Puerta de 0.60 a 0.80 x 1.60 m. en acero inoxidable AISI 304, cal 20, e= 3 cm.</v>
          </cell>
          <cell r="C252" t="str">
            <v>m²</v>
          </cell>
          <cell r="D252">
            <v>588394</v>
          </cell>
        </row>
        <row r="253">
          <cell r="B253" t="str">
            <v>PUERTA METALICAS 100*270 INCLUYE MARCO</v>
          </cell>
          <cell r="C253" t="str">
            <v>un</v>
          </cell>
          <cell r="D253">
            <v>899443.93308986304</v>
          </cell>
        </row>
        <row r="254">
          <cell r="B254" t="str">
            <v>PUERTA METALICAS 70*270 INCLUYE MARCO</v>
          </cell>
          <cell r="C254" t="str">
            <v>un</v>
          </cell>
          <cell r="D254">
            <v>699443.93308986304</v>
          </cell>
        </row>
        <row r="255">
          <cell r="B255" t="str">
            <v>PUERTA METALICAS 80*270 INCLUYE MARCO</v>
          </cell>
          <cell r="C255" t="str">
            <v>un</v>
          </cell>
          <cell r="D255">
            <v>799443.93308986304</v>
          </cell>
        </row>
        <row r="256">
          <cell r="B256" t="str">
            <v>Pulidora manual electrica</v>
          </cell>
          <cell r="C256" t="str">
            <v>dia</v>
          </cell>
          <cell r="D256">
            <v>45000</v>
          </cell>
        </row>
        <row r="257">
          <cell r="B257" t="str">
            <v>Red Trenzada  2x1/0 XLPE+1/0 AL</v>
          </cell>
          <cell r="C257" t="str">
            <v>un</v>
          </cell>
          <cell r="D257">
            <v>29929.4</v>
          </cell>
        </row>
        <row r="258">
          <cell r="B258" t="str">
            <v>Regulador para gas marca Humcar o equivalente, modelo R7UE, presión de entrada 1-4BAR, presión salida 0.018-0.023BAR,caudal máximo de 7m3/h.</v>
          </cell>
          <cell r="C258" t="str">
            <v>un</v>
          </cell>
          <cell r="D258">
            <v>251000</v>
          </cell>
        </row>
        <row r="259">
          <cell r="B259" t="str">
            <v>Regulador R20 galp Cilindro</v>
          </cell>
          <cell r="C259" t="str">
            <v>un</v>
          </cell>
          <cell r="D259">
            <v>43900</v>
          </cell>
        </row>
        <row r="260">
          <cell r="B260" t="str">
            <v>Rejilla cuadrada 2” en abs gris 10x10cm</v>
          </cell>
          <cell r="C260" t="str">
            <v>un</v>
          </cell>
          <cell r="D260">
            <v>14585.98</v>
          </cell>
        </row>
        <row r="261">
          <cell r="B261" t="str">
            <v>Rejilla para carcamo 1.00X0.50 Mt.en Polipropileno</v>
          </cell>
          <cell r="C261" t="str">
            <v>un</v>
          </cell>
          <cell r="D261">
            <v>115000</v>
          </cell>
        </row>
        <row r="262">
          <cell r="B262" t="str">
            <v>Retroexcavadora hidráulica sobre neumáticos, de 105 kW.</v>
          </cell>
          <cell r="C262" t="str">
            <v>hr</v>
          </cell>
          <cell r="D262">
            <v>132104.64000000001</v>
          </cell>
        </row>
        <row r="263">
          <cell r="B263" t="str">
            <v>Rodachin para sistema PC-744</v>
          </cell>
          <cell r="C263" t="str">
            <v>un</v>
          </cell>
          <cell r="D263">
            <v>5600</v>
          </cell>
        </row>
        <row r="264">
          <cell r="B264" t="str">
            <v>Rodachines metálicos de 3" para puerta corrediza</v>
          </cell>
          <cell r="C264" t="str">
            <v>un</v>
          </cell>
          <cell r="D264">
            <v>16550</v>
          </cell>
        </row>
        <row r="265">
          <cell r="B265" t="str">
            <v>Rodillo vibrante de guiado manual, de 700 kg, anchura de trabajo 70 cm.</v>
          </cell>
          <cell r="C265" t="str">
            <v>hr</v>
          </cell>
          <cell r="D265">
            <v>24112.3</v>
          </cell>
        </row>
        <row r="266">
          <cell r="B266" t="str">
            <v>Sellomax tipo Pintuco o equivalente, rend 18m2/gal a 2 manos</v>
          </cell>
          <cell r="C266" t="str">
            <v>gal</v>
          </cell>
          <cell r="D266">
            <v>106800</v>
          </cell>
        </row>
        <row r="267">
          <cell r="B267" t="str">
            <v xml:space="preserve">Sierra circular manual (alquiler) </v>
          </cell>
          <cell r="C267" t="str">
            <v xml:space="preserve"> día </v>
          </cell>
          <cell r="D267">
            <v>12000</v>
          </cell>
        </row>
        <row r="268">
          <cell r="B268" t="str">
            <v>Sifón 180º de 2" PVC</v>
          </cell>
          <cell r="C268" t="str">
            <v>un</v>
          </cell>
          <cell r="D268">
            <v>6000</v>
          </cell>
        </row>
        <row r="269">
          <cell r="B269" t="str">
            <v>Sika Igol</v>
          </cell>
          <cell r="C269" t="str">
            <v>kg</v>
          </cell>
          <cell r="D269">
            <v>25687</v>
          </cell>
        </row>
        <row r="270">
          <cell r="B270" t="str">
            <v>Sika Rod de 1 1/4". Fondo de Juntas para aplicar masillas en frio. Presentacion: Rollos de 1700ml   Rendimiento: 1ml x 1ml</v>
          </cell>
          <cell r="C270" t="str">
            <v>m</v>
          </cell>
          <cell r="D270">
            <v>11489</v>
          </cell>
        </row>
        <row r="271">
          <cell r="B271" t="str">
            <v>Sika Rod de 3/8"</v>
          </cell>
          <cell r="C271" t="str">
            <v>m</v>
          </cell>
          <cell r="D271">
            <v>1779</v>
          </cell>
        </row>
        <row r="272">
          <cell r="B272" t="str">
            <v>Sika Transparente 10. Repelente de agua transparente de gran durabilidad.  Presentacion: 5gal o 16 kg  Rendimieto:0.15 kg/m2/capa. Minimo 2 capas</v>
          </cell>
          <cell r="C272" t="str">
            <v>kg</v>
          </cell>
          <cell r="D272">
            <v>48633</v>
          </cell>
        </row>
        <row r="273">
          <cell r="B273" t="str">
            <v>Sika Waterbar/Cinta PVC de 15 cm</v>
          </cell>
          <cell r="C273" t="str">
            <v>m</v>
          </cell>
          <cell r="D273">
            <v>54630</v>
          </cell>
        </row>
        <row r="274">
          <cell r="B274" t="str">
            <v>SikaDur 32</v>
          </cell>
          <cell r="C274" t="str">
            <v>kg</v>
          </cell>
          <cell r="D274">
            <v>165900</v>
          </cell>
        </row>
        <row r="275">
          <cell r="B275" t="str">
            <v>Sikaflex 1</v>
          </cell>
          <cell r="C275" t="str">
            <v>un</v>
          </cell>
          <cell r="D275">
            <v>61900</v>
          </cell>
        </row>
        <row r="276">
          <cell r="B276" t="str">
            <v>Silicona antihongos por 280 mm</v>
          </cell>
          <cell r="C276" t="str">
            <v>un</v>
          </cell>
          <cell r="D276">
            <v>5000</v>
          </cell>
        </row>
        <row r="277">
          <cell r="B277" t="str">
            <v>Soldador electrico 35-225 AMP</v>
          </cell>
          <cell r="C277" t="str">
            <v>dia</v>
          </cell>
          <cell r="D277">
            <v>48790</v>
          </cell>
        </row>
        <row r="278">
          <cell r="B278" t="str">
            <v>Soldadura 6011 x 1/8</v>
          </cell>
          <cell r="C278" t="str">
            <v>kg</v>
          </cell>
          <cell r="D278">
            <v>12380</v>
          </cell>
        </row>
        <row r="279">
          <cell r="B279" t="str">
            <v>Soldadura 7018</v>
          </cell>
          <cell r="C279" t="str">
            <v>kg</v>
          </cell>
          <cell r="D279">
            <v>21878.77015</v>
          </cell>
        </row>
        <row r="280">
          <cell r="B280" t="str">
            <v xml:space="preserve">soldadura de estaño </v>
          </cell>
          <cell r="C280" t="str">
            <v xml:space="preserve"> gr </v>
          </cell>
          <cell r="D280">
            <v>302155</v>
          </cell>
        </row>
        <row r="281">
          <cell r="B281" t="str">
            <v>Soldadura LIN-6011 x 1/8</v>
          </cell>
          <cell r="C281" t="str">
            <v>kg</v>
          </cell>
          <cell r="D281">
            <v>8800</v>
          </cell>
        </row>
        <row r="282">
          <cell r="B282" t="str">
            <v>Soldadura lincoln 6013 x 1/8"</v>
          </cell>
          <cell r="C282" t="str">
            <v>kg</v>
          </cell>
          <cell r="D282">
            <v>8300</v>
          </cell>
        </row>
        <row r="283">
          <cell r="B283" t="str">
            <v>Soldadura líquida PVC</v>
          </cell>
          <cell r="C283" t="str">
            <v>1/4 Gal</v>
          </cell>
          <cell r="D283">
            <v>71974</v>
          </cell>
        </row>
        <row r="284">
          <cell r="B284" t="str">
            <v>Soldadura PVC (Unión simple) 1/4</v>
          </cell>
          <cell r="C284" t="str">
            <v>un</v>
          </cell>
          <cell r="D284">
            <v>130734</v>
          </cell>
        </row>
        <row r="285">
          <cell r="B285" t="str">
            <v>Solera 2 1/2" x 6 Comercial</v>
          </cell>
          <cell r="C285" t="str">
            <v>m</v>
          </cell>
          <cell r="D285">
            <v>49648</v>
          </cell>
        </row>
        <row r="286">
          <cell r="B286" t="str">
            <v>Super T de 19mm formaleta.</v>
          </cell>
          <cell r="C286" t="str">
            <v>m2</v>
          </cell>
          <cell r="D286">
            <v>40674</v>
          </cell>
        </row>
        <row r="287">
          <cell r="B287" t="str">
            <v>Tabla madera común de 1,7cm x 20cm x 3,0m.</v>
          </cell>
          <cell r="C287" t="str">
            <v>un</v>
          </cell>
          <cell r="D287">
            <v>8900</v>
          </cell>
        </row>
        <row r="288">
          <cell r="B288" t="str">
            <v>TABLERO BIFASICO 12 CIRCUITOS CON PUERTA 125A</v>
          </cell>
          <cell r="C288" t="str">
            <v xml:space="preserve"> un</v>
          </cell>
          <cell r="D288">
            <v>147753</v>
          </cell>
        </row>
        <row r="289">
          <cell r="B289" t="str">
            <v>Tableta de gres tipo tradición de 30 x 30 moro/sahara</v>
          </cell>
          <cell r="C289" t="str">
            <v xml:space="preserve"> m2 </v>
          </cell>
          <cell r="D289">
            <v>39900</v>
          </cell>
        </row>
        <row r="290">
          <cell r="B290" t="str">
            <v>Tablilla Ciprés de 8x1 cm.</v>
          </cell>
          <cell r="C290" t="str">
            <v xml:space="preserve"> m2 </v>
          </cell>
          <cell r="D290">
            <v>19000</v>
          </cell>
        </row>
        <row r="291">
          <cell r="B291" t="str">
            <v>Taco redondo de madera de 3.0m x 2.89m</v>
          </cell>
          <cell r="C291" t="str">
            <v>un</v>
          </cell>
          <cell r="D291">
            <v>4050</v>
          </cell>
        </row>
        <row r="292">
          <cell r="B292" t="str">
            <v>Taladro demoledor sencillo</v>
          </cell>
          <cell r="C292" t="str">
            <v>día</v>
          </cell>
          <cell r="D292">
            <v>24625.000000000022</v>
          </cell>
        </row>
        <row r="293">
          <cell r="B293" t="str">
            <v xml:space="preserve">Tanque cilíndrico de 2m3 de fibra </v>
          </cell>
          <cell r="C293" t="str">
            <v>un</v>
          </cell>
          <cell r="D293">
            <v>979900</v>
          </cell>
        </row>
        <row r="294">
          <cell r="B294" t="str">
            <v>Tapa prefabricada caja de inspeccion 40x40x40</v>
          </cell>
          <cell r="C294" t="str">
            <v>un</v>
          </cell>
          <cell r="D294">
            <v>75000</v>
          </cell>
        </row>
        <row r="295">
          <cell r="B295" t="str">
            <v>Tapa prefabricada caja de inspeccion 60x60x60</v>
          </cell>
          <cell r="C295" t="str">
            <v>un</v>
          </cell>
          <cell r="D295">
            <v>110000</v>
          </cell>
        </row>
        <row r="296">
          <cell r="B296" t="str">
            <v>tapon de cobre 1/2"</v>
          </cell>
          <cell r="C296" t="str">
            <v>un</v>
          </cell>
          <cell r="D296">
            <v>1100</v>
          </cell>
        </row>
        <row r="297">
          <cell r="B297" t="str">
            <v>Tapon en lamina galv de 1,9 "</v>
          </cell>
          <cell r="C297" t="str">
            <v>un</v>
          </cell>
          <cell r="D297">
            <v>1384.8</v>
          </cell>
        </row>
        <row r="298">
          <cell r="B298" t="str">
            <v>Tapón macho galvanizado de 1/2"</v>
          </cell>
          <cell r="C298" t="str">
            <v>un</v>
          </cell>
          <cell r="D298">
            <v>1900</v>
          </cell>
        </row>
        <row r="299">
          <cell r="B299" t="str">
            <v>Tapón prueba PVC-S Ø= 2"</v>
          </cell>
          <cell r="C299" t="str">
            <v>un</v>
          </cell>
          <cell r="D299">
            <v>1290</v>
          </cell>
        </row>
        <row r="300">
          <cell r="B300" t="str">
            <v>Tapón prueba PVC-S Ø= 4"</v>
          </cell>
          <cell r="C300" t="str">
            <v>un</v>
          </cell>
          <cell r="D300">
            <v>3500</v>
          </cell>
        </row>
        <row r="301">
          <cell r="B301" t="str">
            <v>Tapón PVC-P ROSCADO Ø= 1/2"</v>
          </cell>
          <cell r="C301" t="str">
            <v>un</v>
          </cell>
          <cell r="D301">
            <v>530</v>
          </cell>
        </row>
        <row r="302">
          <cell r="B302" t="str">
            <v>Tapón PVC-P soldado 1"</v>
          </cell>
          <cell r="C302" t="str">
            <v>un</v>
          </cell>
          <cell r="D302">
            <v>1286</v>
          </cell>
        </row>
        <row r="303">
          <cell r="B303" t="str">
            <v>tee cobre de 1/1"</v>
          </cell>
          <cell r="C303" t="str">
            <v>un</v>
          </cell>
          <cell r="D303">
            <v>2850</v>
          </cell>
        </row>
        <row r="304">
          <cell r="B304" t="str">
            <v>Tee en acero galvanizado de 1/2"</v>
          </cell>
          <cell r="C304" t="str">
            <v>un</v>
          </cell>
          <cell r="D304">
            <v>8700</v>
          </cell>
        </row>
        <row r="305">
          <cell r="B305" t="str">
            <v>teja a.c.ondulada no4</v>
          </cell>
          <cell r="C305" t="str">
            <v xml:space="preserve"> m² </v>
          </cell>
          <cell r="D305">
            <v>21339</v>
          </cell>
        </row>
        <row r="306">
          <cell r="B306" t="str">
            <v>Teja de Barro (Española) de 40x17x16 cm.</v>
          </cell>
          <cell r="C306" t="str">
            <v xml:space="preserve"> un </v>
          </cell>
          <cell r="D306">
            <v>1190</v>
          </cell>
        </row>
        <row r="307">
          <cell r="B307" t="str">
            <v>Teja termoacustica UPVC de 2.5 mm.</v>
          </cell>
          <cell r="C307" t="str">
            <v>m2</v>
          </cell>
          <cell r="D307">
            <v>51465</v>
          </cell>
        </row>
        <row r="308">
          <cell r="B308" t="str">
            <v>Tela Asfáltica Permofit (Largo= 20, ancho= 1.2 m. e= 1.2 mm) Rollo x 24 m2.</v>
          </cell>
          <cell r="C308" t="str">
            <v xml:space="preserve"> un </v>
          </cell>
          <cell r="D308">
            <v>90020</v>
          </cell>
        </row>
        <row r="309">
          <cell r="B309" t="str">
            <v>Tela cerramiento obra verde, ancho: 2.10 m. Incluye transporte externo e interno.</v>
          </cell>
          <cell r="C309" t="str">
            <v>m</v>
          </cell>
          <cell r="D309">
            <v>2800</v>
          </cell>
        </row>
        <row r="310">
          <cell r="B310" t="str">
            <v>Tensor Trabajo Pesado 1/2X8-pulg</v>
          </cell>
          <cell r="C310" t="str">
            <v>un</v>
          </cell>
          <cell r="D310">
            <v>29900</v>
          </cell>
        </row>
        <row r="311">
          <cell r="B311" t="str">
            <v>terminal  1/2"</v>
          </cell>
          <cell r="C311" t="str">
            <v>un</v>
          </cell>
          <cell r="D311">
            <v>2346</v>
          </cell>
        </row>
        <row r="312">
          <cell r="B312" t="str">
            <v xml:space="preserve">Thinner </v>
          </cell>
          <cell r="C312" t="str">
            <v>gal</v>
          </cell>
          <cell r="D312">
            <v>67900</v>
          </cell>
        </row>
        <row r="313">
          <cell r="B313" t="str">
            <v>Thinner y/o disolvente</v>
          </cell>
          <cell r="C313" t="str">
            <v>gal</v>
          </cell>
          <cell r="D313">
            <v>55800</v>
          </cell>
        </row>
        <row r="314">
          <cell r="B314" t="str">
            <v>Toma 20 A 250 V trifilar</v>
          </cell>
          <cell r="C314" t="str">
            <v>un</v>
          </cell>
          <cell r="D314">
            <v>19882.8</v>
          </cell>
        </row>
        <row r="315">
          <cell r="B315" t="str">
            <v>TOMA DOBLE TAMPER-RESISTANT</v>
          </cell>
          <cell r="C315" t="str">
            <v>un</v>
          </cell>
          <cell r="D315">
            <v>15990</v>
          </cell>
        </row>
        <row r="316">
          <cell r="B316" t="str">
            <v>TOMA GFCI 20 A</v>
          </cell>
          <cell r="C316" t="str">
            <v>un</v>
          </cell>
          <cell r="D316">
            <v>39900</v>
          </cell>
        </row>
        <row r="317">
          <cell r="B317" t="str">
            <v>Tornillo Autoperforante cabeza hexagonal + arandela +neopreno para fij teja term</v>
          </cell>
          <cell r="C317" t="str">
            <v>un</v>
          </cell>
          <cell r="D317">
            <v>683</v>
          </cell>
        </row>
        <row r="318">
          <cell r="B318" t="str">
            <v>Tornillo de 7 x 7/16"</v>
          </cell>
          <cell r="C318" t="str">
            <v>un</v>
          </cell>
          <cell r="D318">
            <v>43.4</v>
          </cell>
        </row>
        <row r="319">
          <cell r="B319" t="str">
            <v>Tornillo extraplano</v>
          </cell>
          <cell r="C319" t="str">
            <v>un</v>
          </cell>
          <cell r="D319">
            <v>59.674999999999997</v>
          </cell>
        </row>
        <row r="320">
          <cell r="B320" t="str">
            <v>Tornillo lámina ranurado de 6 x 1".</v>
          </cell>
          <cell r="C320" t="str">
            <v>un</v>
          </cell>
          <cell r="D320">
            <v>79</v>
          </cell>
        </row>
        <row r="321">
          <cell r="B321" t="str">
            <v>Tornillo standar de 6 x 1"</v>
          </cell>
          <cell r="C321" t="str">
            <v>un</v>
          </cell>
          <cell r="D321">
            <v>65</v>
          </cell>
        </row>
        <row r="322">
          <cell r="B322" t="str">
            <v>Tornillo stándar de 6 x 1"</v>
          </cell>
          <cell r="C322" t="str">
            <v>un</v>
          </cell>
          <cell r="D322">
            <v>26.04</v>
          </cell>
        </row>
        <row r="323">
          <cell r="B323" t="str">
            <v>Tornillos galvanizados (Juego)</v>
          </cell>
          <cell r="C323" t="str">
            <v xml:space="preserve"> un </v>
          </cell>
          <cell r="D323">
            <v>11662</v>
          </cell>
        </row>
        <row r="324">
          <cell r="B324" t="str">
            <v>Traba quimica fuerza media para sello de fugas en tubería x 36 mililitros</v>
          </cell>
          <cell r="C324" t="str">
            <v>un</v>
          </cell>
          <cell r="D324">
            <v>27900</v>
          </cell>
        </row>
        <row r="325">
          <cell r="B325" t="str">
            <v>TRAMPA DE GRASAS portátil en acero inoxidable portátil, calibre 18 y acero tipo 304, medidas: 80x40x35</v>
          </cell>
          <cell r="C325" t="str">
            <v>un</v>
          </cell>
          <cell r="D325">
            <v>950000</v>
          </cell>
        </row>
        <row r="326">
          <cell r="B326" t="str">
            <v>Transporte de acero</v>
          </cell>
          <cell r="C326" t="str">
            <v>kg</v>
          </cell>
          <cell r="D326">
            <v>96</v>
          </cell>
        </row>
        <row r="327">
          <cell r="B327" t="str">
            <v>Transporte Materiales</v>
          </cell>
          <cell r="C327" t="str">
            <v>m3</v>
          </cell>
          <cell r="D327">
            <v>35000</v>
          </cell>
        </row>
        <row r="328">
          <cell r="B328" t="str">
            <v>Triplex de 7mm Pizano o su equivalente</v>
          </cell>
          <cell r="C328" t="str">
            <v>m2</v>
          </cell>
          <cell r="D328">
            <v>12400</v>
          </cell>
        </row>
        <row r="329">
          <cell r="B329" t="str">
            <v>TRIRURADO 1/2".</v>
          </cell>
          <cell r="C329" t="str">
            <v>m3</v>
          </cell>
          <cell r="D329">
            <v>110000</v>
          </cell>
        </row>
        <row r="330">
          <cell r="B330" t="str">
            <v>Triturado 3/4"</v>
          </cell>
          <cell r="C330" t="str">
            <v>m3</v>
          </cell>
          <cell r="D330">
            <v>146350</v>
          </cell>
        </row>
        <row r="331">
          <cell r="B331" t="str">
            <v>Tronzadora</v>
          </cell>
          <cell r="C331" t="str">
            <v>dia</v>
          </cell>
          <cell r="D331">
            <v>20468</v>
          </cell>
        </row>
        <row r="332">
          <cell r="B332" t="str">
            <v>TUB.PVC PERF.4" RDE-21(0.25mm)</v>
          </cell>
          <cell r="C332" t="str">
            <v>un</v>
          </cell>
          <cell r="D332">
            <v>62000</v>
          </cell>
        </row>
        <row r="333">
          <cell r="B333" t="str">
            <v>Tubería ACERO CARBONO SCH40 de 1/2"</v>
          </cell>
          <cell r="C333" t="str">
            <v>m</v>
          </cell>
          <cell r="D333">
            <v>14600</v>
          </cell>
        </row>
        <row r="334">
          <cell r="B334" t="str">
            <v>TUBERIA EMT DE 1/2" MARCA COLMENA O EQUIVALENTE</v>
          </cell>
          <cell r="C334" t="str">
            <v>m</v>
          </cell>
          <cell r="D334">
            <v>6943.2</v>
          </cell>
        </row>
        <row r="335">
          <cell r="B335" t="str">
            <v>TUBERIA EMT DE 3/4" MARCA COLMENA</v>
          </cell>
          <cell r="C335" t="str">
            <v>m</v>
          </cell>
          <cell r="D335">
            <v>9352.2800000000007</v>
          </cell>
        </row>
        <row r="336">
          <cell r="B336" t="str">
            <v>Tuberia galvanizada 1 1/4"</v>
          </cell>
          <cell r="C336" t="str">
            <v>ml</v>
          </cell>
          <cell r="D336">
            <v>15408</v>
          </cell>
        </row>
        <row r="337">
          <cell r="B337" t="str">
            <v>Tuberia galvanizada de 1,1/2" cal 1,9 mm</v>
          </cell>
          <cell r="C337" t="str">
            <v>m</v>
          </cell>
          <cell r="D337">
            <v>26973</v>
          </cell>
        </row>
        <row r="338">
          <cell r="B338" t="str">
            <v>Tuberia galvanizada de 2" cal 1,9 mm</v>
          </cell>
          <cell r="C338" t="str">
            <v>ml</v>
          </cell>
          <cell r="D338">
            <v>27950</v>
          </cell>
        </row>
        <row r="339">
          <cell r="B339" t="str">
            <v>Tubería PVC-S Ø= 4"</v>
          </cell>
          <cell r="C339" t="str">
            <v>ml</v>
          </cell>
          <cell r="D339">
            <v>15617</v>
          </cell>
        </row>
        <row r="340">
          <cell r="B340" t="str">
            <v>Tubería PVC-V Ø= 4" A.LL</v>
          </cell>
          <cell r="C340" t="str">
            <v>m</v>
          </cell>
          <cell r="D340">
            <v>4700</v>
          </cell>
        </row>
        <row r="341">
          <cell r="B341" t="str">
            <v>tubo de cobre 1/2"</v>
          </cell>
          <cell r="C341" t="str">
            <v>m</v>
          </cell>
          <cell r="D341">
            <v>16150</v>
          </cell>
        </row>
        <row r="342">
          <cell r="B342" t="str">
            <v>TUBO IMC 1/2"</v>
          </cell>
          <cell r="C342" t="str">
            <v>m</v>
          </cell>
          <cell r="D342">
            <v>16727</v>
          </cell>
        </row>
        <row r="343">
          <cell r="B343" t="str">
            <v>Tubo presion Rde 21 - PVC 3/4"</v>
          </cell>
          <cell r="C343" t="str">
            <v xml:space="preserve"> m </v>
          </cell>
          <cell r="D343">
            <v>6667</v>
          </cell>
        </row>
        <row r="344">
          <cell r="B344" t="str">
            <v>Tubo presion Rde 9 - PVC 1/2"</v>
          </cell>
          <cell r="C344" t="str">
            <v>m</v>
          </cell>
          <cell r="D344">
            <v>4977.5119999999997</v>
          </cell>
        </row>
        <row r="345">
          <cell r="B345" t="str">
            <v>Tubo Sanitaria PVC 2"</v>
          </cell>
          <cell r="C345" t="str">
            <v>m</v>
          </cell>
          <cell r="D345">
            <v>8333</v>
          </cell>
        </row>
        <row r="346">
          <cell r="B346" t="str">
            <v>Tubo Sanitaria PVC 4"</v>
          </cell>
          <cell r="C346" t="str">
            <v>m</v>
          </cell>
          <cell r="D346">
            <v>24972.819552929588</v>
          </cell>
        </row>
        <row r="347">
          <cell r="B347" t="str">
            <v>Union 1'', Para Manguera De Riego</v>
          </cell>
          <cell r="C347" t="str">
            <v>un</v>
          </cell>
          <cell r="D347">
            <v>1500</v>
          </cell>
        </row>
        <row r="348">
          <cell r="B348" t="str">
            <v>Unión acero galvanizado 1/2"</v>
          </cell>
          <cell r="C348" t="str">
            <v>un</v>
          </cell>
          <cell r="D348">
            <v>1500</v>
          </cell>
        </row>
        <row r="349">
          <cell r="B349" t="str">
            <v>UNION EMT DE 1/2"</v>
          </cell>
          <cell r="C349" t="str">
            <v>un</v>
          </cell>
          <cell r="D349">
            <v>841.6</v>
          </cell>
        </row>
        <row r="350">
          <cell r="B350" t="str">
            <v>UNION EMT DE 3/4"</v>
          </cell>
          <cell r="C350" t="str">
            <v>un</v>
          </cell>
          <cell r="D350">
            <v>1262.4000000000001</v>
          </cell>
        </row>
        <row r="351">
          <cell r="B351" t="str">
            <v>Unión PVC-P, Ø= 1/2"</v>
          </cell>
          <cell r="C351" t="str">
            <v xml:space="preserve"> un </v>
          </cell>
          <cell r="D351">
            <v>436</v>
          </cell>
        </row>
        <row r="352">
          <cell r="B352" t="str">
            <v>Unión PVC-S Ø= 4"</v>
          </cell>
          <cell r="C352" t="str">
            <v>un</v>
          </cell>
          <cell r="D352">
            <v>4700</v>
          </cell>
        </row>
        <row r="353">
          <cell r="B353" t="str">
            <v>Unión universal macho de 3/4"</v>
          </cell>
          <cell r="C353" t="str">
            <v>un</v>
          </cell>
          <cell r="D353">
            <v>7200</v>
          </cell>
        </row>
        <row r="354">
          <cell r="B354" t="str">
            <v>Válvula 1/2 X 16mm Riego</v>
          </cell>
          <cell r="C354" t="str">
            <v>un</v>
          </cell>
          <cell r="D354">
            <v>7500</v>
          </cell>
        </row>
        <row r="355">
          <cell r="B355" t="str">
            <v>Válvula de esfera de latón niquelado para roscar de 1/2".</v>
          </cell>
          <cell r="C355" t="str">
            <v>un</v>
          </cell>
          <cell r="D355">
            <v>20000</v>
          </cell>
        </row>
        <row r="356">
          <cell r="B356" t="str">
            <v>Válvula esferica de 1/2", maneral largo</v>
          </cell>
          <cell r="C356" t="str">
            <v>un</v>
          </cell>
          <cell r="D356">
            <v>28000</v>
          </cell>
        </row>
        <row r="357">
          <cell r="B357" t="str">
            <v>Varilla #2 (1/4")</v>
          </cell>
          <cell r="C357" t="str">
            <v>un</v>
          </cell>
          <cell r="D357">
            <v>4853</v>
          </cell>
        </row>
        <row r="358">
          <cell r="B358" t="str">
            <v>Varilla aluminio 3 mm</v>
          </cell>
          <cell r="C358" t="str">
            <v>m</v>
          </cell>
          <cell r="D358">
            <v>4893.3499999999995</v>
          </cell>
        </row>
        <row r="359">
          <cell r="B359" t="str">
            <v>Varilla Cooper Weld de 14 28MM x 2 40m de Cobre Macizo</v>
          </cell>
          <cell r="C359" t="str">
            <v>un</v>
          </cell>
          <cell r="D359">
            <v>228600</v>
          </cell>
        </row>
        <row r="360">
          <cell r="B360" t="str">
            <v>Varilla de 3/4" lisa</v>
          </cell>
          <cell r="C360" t="str">
            <v>kg</v>
          </cell>
          <cell r="D360">
            <v>5225</v>
          </cell>
        </row>
        <row r="361">
          <cell r="B361" t="str">
            <v>Varilla de dilatación de aluminio de 4 mm.</v>
          </cell>
          <cell r="C361" t="str">
            <v>m</v>
          </cell>
          <cell r="D361">
            <v>12200</v>
          </cell>
        </row>
        <row r="362">
          <cell r="B362" t="str">
            <v>Ventana aluminio corrediza. Suministro e instalación x 1 m2</v>
          </cell>
          <cell r="C362" t="str">
            <v>m²</v>
          </cell>
          <cell r="D362">
            <v>342888</v>
          </cell>
        </row>
        <row r="363">
          <cell r="B363" t="str">
            <v>Ventana aluminio cuerpo celosia fija y cuerpo vidrio fijo. Suministro e instalación x 1 m2</v>
          </cell>
          <cell r="C363" t="str">
            <v>m²</v>
          </cell>
          <cell r="D363">
            <v>452000</v>
          </cell>
        </row>
        <row r="364">
          <cell r="B364" t="str">
            <v>Vibrador de concreto eléctrico a 110v (alquiler). Tipo aguja</v>
          </cell>
          <cell r="C364" t="str">
            <v>día</v>
          </cell>
          <cell r="D364">
            <v>40610</v>
          </cell>
        </row>
        <row r="365">
          <cell r="B365" t="str">
            <v>Yee PVC-S Ø= 4" - Pavco o equivalente.</v>
          </cell>
          <cell r="C365" t="str">
            <v>un</v>
          </cell>
          <cell r="D365">
            <v>30900</v>
          </cell>
        </row>
        <row r="366">
          <cell r="B366" t="str">
            <v>Yee PVC-S Reducida Ø= 4X2" pavco o equivalente</v>
          </cell>
          <cell r="C366" t="str">
            <v>un</v>
          </cell>
          <cell r="D366">
            <v>25900</v>
          </cell>
        </row>
        <row r="367">
          <cell r="B367" t="str">
            <v>Yee PVC-S Reducida Ø= 4X3" pavco o equivalente</v>
          </cell>
          <cell r="C367" t="str">
            <v>un</v>
          </cell>
          <cell r="D367">
            <v>23900</v>
          </cell>
        </row>
        <row r="368">
          <cell r="B368" t="str">
            <v xml:space="preserve">zocalo PVC rígido ep-550 </v>
          </cell>
          <cell r="C368" t="str">
            <v>ml</v>
          </cell>
          <cell r="D368">
            <v>32200</v>
          </cell>
        </row>
        <row r="369">
          <cell r="B369" t="str">
            <v>TOMA DOBLE COMERCIAL</v>
          </cell>
          <cell r="C369" t="str">
            <v>un</v>
          </cell>
          <cell r="D369">
            <v>8900</v>
          </cell>
        </row>
        <row r="370">
          <cell r="B370" t="str">
            <v>Vidrio para ventanas 4mm</v>
          </cell>
          <cell r="C370" t="str">
            <v>m2</v>
          </cell>
          <cell r="D370">
            <v>55000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E00ED-1BC5-429E-8981-42B447A3B455}">
  <dimension ref="B1:G38"/>
  <sheetViews>
    <sheetView workbookViewId="0">
      <selection activeCell="C15" sqref="C15"/>
    </sheetView>
  </sheetViews>
  <sheetFormatPr baseColWidth="10" defaultRowHeight="15" x14ac:dyDescent="0.2"/>
  <cols>
    <col min="3" max="3" width="48.33203125" bestFit="1" customWidth="1"/>
    <col min="4" max="4" width="16.6640625" bestFit="1" customWidth="1"/>
    <col min="6" max="6" width="13.1640625" bestFit="1" customWidth="1"/>
    <col min="7" max="7" width="15.5" bestFit="1" customWidth="1"/>
  </cols>
  <sheetData>
    <row r="1" spans="2:5" ht="16" thickBot="1" x14ac:dyDescent="0.25"/>
    <row r="2" spans="2:5" ht="17" thickBot="1" x14ac:dyDescent="0.25">
      <c r="B2" s="1" t="s">
        <v>0</v>
      </c>
      <c r="C2" s="2" t="s">
        <v>1</v>
      </c>
      <c r="D2" s="3" t="s">
        <v>2</v>
      </c>
      <c r="E2" s="3" t="s">
        <v>3</v>
      </c>
    </row>
    <row r="3" spans="2:5" ht="16" x14ac:dyDescent="0.2">
      <c r="B3" s="4">
        <v>1</v>
      </c>
      <c r="C3" s="5" t="str">
        <f>IFERROR(INDEX(ACTIVIDADES!$B:$B,MATCH(B3,ACTIVIDADES!$A:$A,0)),"")</f>
        <v xml:space="preserve">PRELIMINARES </v>
      </c>
      <c r="D3" s="6">
        <f>IFERROR(INDEX(ACTIVIDADES!$F:$F,MATCH(B3,ACTIVIDADES!$A:$A,0)),"")</f>
        <v>0</v>
      </c>
      <c r="E3" s="7" t="str">
        <f>IFERROR(D3/$D$23,"")</f>
        <v/>
      </c>
    </row>
    <row r="4" spans="2:5" ht="16" x14ac:dyDescent="0.2">
      <c r="B4" s="8">
        <v>2</v>
      </c>
      <c r="C4" s="9" t="str">
        <f>IFERROR(INDEX(ACTIVIDADES!$B:$B,MATCH(B4,ACTIVIDADES!$A:$A,0)),"")</f>
        <v xml:space="preserve">RETIROS Y DEMOLICIONES </v>
      </c>
      <c r="D4" s="10">
        <f>IFERROR(INDEX(ACTIVIDADES!$F:$F,MATCH(B4,ACTIVIDADES!$A:$A,0)),"")</f>
        <v>0</v>
      </c>
      <c r="E4" s="7" t="str">
        <f t="shared" ref="E4:E20" si="0">IFERROR(D4/$D$23,"")</f>
        <v/>
      </c>
    </row>
    <row r="5" spans="2:5" ht="16" x14ac:dyDescent="0.2">
      <c r="B5" s="8">
        <v>3</v>
      </c>
      <c r="C5" s="9" t="str">
        <f>IFERROR(INDEX(ACTIVIDADES!$B:$B,MATCH(B5,ACTIVIDADES!$A:$A,0)),"")</f>
        <v>VENTANERIA</v>
      </c>
      <c r="D5" s="10">
        <f>IFERROR(INDEX(ACTIVIDADES!$F:$F,MATCH(B5,ACTIVIDADES!$A:$A,0)),"")</f>
        <v>0</v>
      </c>
      <c r="E5" s="7" t="str">
        <f t="shared" si="0"/>
        <v/>
      </c>
    </row>
    <row r="6" spans="2:5" ht="17" x14ac:dyDescent="0.2">
      <c r="B6" s="8">
        <v>4</v>
      </c>
      <c r="C6" s="9" t="str">
        <f>IFERROR(INDEX(ACTIVIDADES!$B:$B,MATCH(B6,ACTIVIDADES!$A:$A,0)),"")</f>
        <v/>
      </c>
      <c r="D6" s="10" t="str">
        <f>IFERROR(INDEX(ACTIVIDADES!$F:$F,MATCH(B6,ACTIVIDADES!$A:$A,0)),"")</f>
        <v/>
      </c>
      <c r="E6" s="7" t="str">
        <f t="shared" si="0"/>
        <v/>
      </c>
    </row>
    <row r="7" spans="2:5" ht="16" x14ac:dyDescent="0.2">
      <c r="B7" s="8">
        <v>5</v>
      </c>
      <c r="C7" s="9" t="str">
        <f>IFERROR(INDEX(ACTIVIDADES!$B:$B,MATCH(B7,ACTIVIDADES!$A:$A,0)),"")</f>
        <v>PISOS</v>
      </c>
      <c r="D7" s="10">
        <f>IFERROR(INDEX(ACTIVIDADES!$F:$F,MATCH(B7,ACTIVIDADES!$A:$A,0)),"")</f>
        <v>0</v>
      </c>
      <c r="E7" s="7" t="str">
        <f t="shared" si="0"/>
        <v/>
      </c>
    </row>
    <row r="8" spans="2:5" ht="16" x14ac:dyDescent="0.2">
      <c r="B8" s="8">
        <v>6</v>
      </c>
      <c r="C8" s="9" t="str">
        <f>IFERROR(INDEX(ACTIVIDADES!$B:$B,MATCH(B8,ACTIVIDADES!$A:$A,0)),"")</f>
        <v xml:space="preserve">IMPERMEABILIZACIONES </v>
      </c>
      <c r="D8" s="10">
        <f>IFERROR(INDEX(ACTIVIDADES!$F:$F,MATCH(B8,ACTIVIDADES!$A:$A,0)),"")</f>
        <v>0</v>
      </c>
      <c r="E8" s="7" t="str">
        <f t="shared" si="0"/>
        <v/>
      </c>
    </row>
    <row r="9" spans="2:5" ht="17" x14ac:dyDescent="0.2">
      <c r="B9" s="8">
        <v>7</v>
      </c>
      <c r="C9" s="9" t="str">
        <f>IFERROR(INDEX(ACTIVIDADES!$B:$B,MATCH(B9,ACTIVIDADES!$A:$A,0)),"")</f>
        <v/>
      </c>
      <c r="D9" s="10" t="str">
        <f>IFERROR(INDEX(ACTIVIDADES!$F:$F,MATCH(B9,ACTIVIDADES!$A:$A,0)),"")</f>
        <v/>
      </c>
      <c r="E9" s="7" t="str">
        <f t="shared" si="0"/>
        <v/>
      </c>
    </row>
    <row r="10" spans="2:5" ht="16" x14ac:dyDescent="0.2">
      <c r="B10" s="8">
        <v>8</v>
      </c>
      <c r="C10" s="9" t="str">
        <f>IFERROR(INDEX(ACTIVIDADES!$B:$B,MATCH(B10,ACTIVIDADES!$A:$A,0)),"")</f>
        <v xml:space="preserve">PINTURA </v>
      </c>
      <c r="D10" s="10">
        <f>IFERROR(INDEX(ACTIVIDADES!$F:$F,MATCH(B10,ACTIVIDADES!$A:$A,0)),"")</f>
        <v>0</v>
      </c>
      <c r="E10" s="7" t="str">
        <f t="shared" si="0"/>
        <v/>
      </c>
    </row>
    <row r="11" spans="2:5" ht="17" x14ac:dyDescent="0.2">
      <c r="B11" s="8">
        <v>9</v>
      </c>
      <c r="C11" s="9" t="str">
        <f>IFERROR(INDEX(ACTIVIDADES!$B:$B,MATCH(B11,ACTIVIDADES!$A:$A,0)),"")</f>
        <v/>
      </c>
      <c r="D11" s="10" t="str">
        <f>IFERROR(INDEX(ACTIVIDADES!$F:$F,MATCH(B11,ACTIVIDADES!$A:$A,0)),"")</f>
        <v/>
      </c>
      <c r="E11" s="7" t="str">
        <f t="shared" si="0"/>
        <v/>
      </c>
    </row>
    <row r="12" spans="2:5" ht="16" x14ac:dyDescent="0.2">
      <c r="B12" s="8">
        <v>10</v>
      </c>
      <c r="C12" s="9" t="str">
        <f>IFERROR(INDEX(ACTIVIDADES!$B:$B,MATCH(B12,ACTIVIDADES!$A:$A,0)),"")</f>
        <v xml:space="preserve">CUBIERTA </v>
      </c>
      <c r="D12" s="10">
        <f>IFERROR(INDEX(ACTIVIDADES!$F:$F,MATCH(B12,ACTIVIDADES!$A:$A,0)),"")</f>
        <v>0</v>
      </c>
      <c r="E12" s="7" t="str">
        <f t="shared" si="0"/>
        <v/>
      </c>
    </row>
    <row r="13" spans="2:5" ht="17" x14ac:dyDescent="0.2">
      <c r="B13" s="8">
        <v>11</v>
      </c>
      <c r="C13" s="9" t="str">
        <f>IFERROR(INDEX(ACTIVIDADES!$B:$B,MATCH(B13,ACTIVIDADES!$A:$A,0)),"")</f>
        <v/>
      </c>
      <c r="D13" s="10" t="str">
        <f>IFERROR(INDEX(ACTIVIDADES!$F:$F,MATCH(B13,ACTIVIDADES!$A:$A,0)),"")</f>
        <v/>
      </c>
      <c r="E13" s="7" t="str">
        <f t="shared" si="0"/>
        <v/>
      </c>
    </row>
    <row r="14" spans="2:5" ht="16" x14ac:dyDescent="0.2">
      <c r="B14" s="8">
        <v>12</v>
      </c>
      <c r="C14" s="9" t="str">
        <f>IFERROR(INDEX(ACTIVIDADES!$B:$B,MATCH(B14,ACTIVIDADES!$A:$A,0)),"")</f>
        <v>APARATOS SANITARIOS Y COCINA</v>
      </c>
      <c r="D14" s="10">
        <f>IFERROR(INDEX(ACTIVIDADES!$F:$F,MATCH(B14,ACTIVIDADES!$A:$A,0)),"")</f>
        <v>0</v>
      </c>
      <c r="E14" s="7" t="str">
        <f t="shared" si="0"/>
        <v/>
      </c>
    </row>
    <row r="15" spans="2:5" ht="17" x14ac:dyDescent="0.2">
      <c r="B15" s="8">
        <v>13</v>
      </c>
      <c r="C15" s="9" t="str">
        <f>IFERROR(INDEX(ACTIVIDADES!$B:$B,MATCH(B15,ACTIVIDADES!$A:$A,0)),"")</f>
        <v/>
      </c>
      <c r="D15" s="10" t="str">
        <f>IFERROR(INDEX(ACTIVIDADES!$F:$F,MATCH(B15,ACTIVIDADES!$A:$A,0)),"")</f>
        <v/>
      </c>
      <c r="E15" s="7" t="str">
        <f t="shared" si="0"/>
        <v/>
      </c>
    </row>
    <row r="16" spans="2:5" ht="17" x14ac:dyDescent="0.2">
      <c r="B16" s="8">
        <v>14</v>
      </c>
      <c r="C16" s="9" t="str">
        <f>IFERROR(INDEX(ACTIVIDADES!$B:$B,MATCH(B16,ACTIVIDADES!$A:$A,0)),"")</f>
        <v/>
      </c>
      <c r="D16" s="10" t="str">
        <f>IFERROR(INDEX(ACTIVIDADES!$F:$F,MATCH(B16,ACTIVIDADES!$A:$A,0)),"")</f>
        <v/>
      </c>
      <c r="E16" s="7" t="str">
        <f t="shared" si="0"/>
        <v/>
      </c>
    </row>
    <row r="17" spans="2:7" ht="17" x14ac:dyDescent="0.2">
      <c r="B17" s="8">
        <v>15</v>
      </c>
      <c r="C17" s="9" t="str">
        <f>IFERROR(INDEX(ACTIVIDADES!$B:$B,MATCH(B17,ACTIVIDADES!$A:$A,0)),"")</f>
        <v/>
      </c>
      <c r="D17" s="10" t="str">
        <f>IFERROR(INDEX(ACTIVIDADES!$F:$F,MATCH(B17,ACTIVIDADES!$A:$A,0)),"")</f>
        <v/>
      </c>
      <c r="E17" s="7" t="str">
        <f t="shared" si="0"/>
        <v/>
      </c>
    </row>
    <row r="18" spans="2:7" ht="17" x14ac:dyDescent="0.2">
      <c r="B18" s="8">
        <v>16</v>
      </c>
      <c r="C18" s="9" t="str">
        <f>IFERROR(INDEX(ACTIVIDADES!$B:$B,MATCH(B18,ACTIVIDADES!$A:$A,0)),"")</f>
        <v/>
      </c>
      <c r="D18" s="10" t="str">
        <f>IFERROR(INDEX(ACTIVIDADES!$F:$F,MATCH(B18,ACTIVIDADES!$A:$A,0)),"")</f>
        <v/>
      </c>
      <c r="E18" s="7" t="str">
        <f t="shared" si="0"/>
        <v/>
      </c>
    </row>
    <row r="19" spans="2:7" ht="17" x14ac:dyDescent="0.2">
      <c r="B19" s="8">
        <v>17</v>
      </c>
      <c r="C19" s="9" t="str">
        <f>IFERROR(INDEX(ACTIVIDADES!$B:$B,MATCH(B19,ACTIVIDADES!$A:$A,0)),"")</f>
        <v/>
      </c>
      <c r="D19" s="10" t="str">
        <f>IFERROR(INDEX(ACTIVIDADES!$F:$F,MATCH(B19,ACTIVIDADES!$A:$A,0)),"")</f>
        <v/>
      </c>
      <c r="E19" s="7" t="str">
        <f t="shared" si="0"/>
        <v/>
      </c>
    </row>
    <row r="20" spans="2:7" ht="17" x14ac:dyDescent="0.2">
      <c r="B20" s="8">
        <v>18</v>
      </c>
      <c r="C20" s="9" t="str">
        <f>IFERROR(INDEX(ACTIVIDADES!$B:$B,MATCH(B20,ACTIVIDADES!$A:$A,0)),"")</f>
        <v/>
      </c>
      <c r="D20" s="10" t="str">
        <f>IFERROR(INDEX(ACTIVIDADES!$F:$F,MATCH(B20,ACTIVIDADES!$A:$A,0)),"")</f>
        <v/>
      </c>
      <c r="E20" s="7" t="str">
        <f t="shared" si="0"/>
        <v/>
      </c>
    </row>
    <row r="21" spans="2:7" ht="17" x14ac:dyDescent="0.2">
      <c r="B21" s="8">
        <v>19</v>
      </c>
      <c r="C21" s="9" t="str">
        <f>IFERROR(INDEX(ACTIVIDADES!$B:$B,MATCH(B21,ACTIVIDADES!$A:$A,0)),"")</f>
        <v/>
      </c>
      <c r="D21" s="10" t="str">
        <f>IFERROR(INDEX(ACTIVIDADES!$F:$F,MATCH(B21,ACTIVIDADES!$A:$A,0)),"")</f>
        <v/>
      </c>
      <c r="E21" s="7"/>
    </row>
    <row r="23" spans="2:7" x14ac:dyDescent="0.2">
      <c r="C23" s="11" t="s">
        <v>4</v>
      </c>
      <c r="D23" s="12">
        <f>SUM(D3:D22)</f>
        <v>0</v>
      </c>
    </row>
    <row r="25" spans="2:7" x14ac:dyDescent="0.2">
      <c r="C25" t="s">
        <v>5</v>
      </c>
      <c r="D25" s="12">
        <f>IFERROR(+'[2]FORM-AU'!I46,"")</f>
        <v>2.6428578162092355E-9</v>
      </c>
    </row>
    <row r="26" spans="2:7" x14ac:dyDescent="0.2">
      <c r="C26" t="s">
        <v>6</v>
      </c>
      <c r="D26" s="12" t="e">
        <f>+ACTIVIDADES!#REF!</f>
        <v>#REF!</v>
      </c>
    </row>
    <row r="28" spans="2:7" x14ac:dyDescent="0.2">
      <c r="C28" s="11" t="s">
        <v>7</v>
      </c>
      <c r="D28" s="12" t="e">
        <f>SUM(D23:D27)</f>
        <v>#REF!</v>
      </c>
    </row>
    <row r="29" spans="2:7" x14ac:dyDescent="0.2">
      <c r="F29" s="13" t="s">
        <v>8</v>
      </c>
      <c r="G29" s="13" t="s">
        <v>9</v>
      </c>
    </row>
    <row r="30" spans="2:7" x14ac:dyDescent="0.2">
      <c r="C30" t="s">
        <v>10</v>
      </c>
      <c r="D30" s="14">
        <f>SUM(F30:G30)</f>
        <v>0</v>
      </c>
      <c r="F30" s="15">
        <f>+[2]POLIZAS!G15</f>
        <v>0</v>
      </c>
      <c r="G30" s="15">
        <f>+[2]PGIO!G53</f>
        <v>0</v>
      </c>
    </row>
    <row r="31" spans="2:7" x14ac:dyDescent="0.2">
      <c r="C31" t="s">
        <v>11</v>
      </c>
      <c r="D31" s="14">
        <f>+'[2]FORM-INTER'!G36</f>
        <v>0</v>
      </c>
    </row>
    <row r="32" spans="2:7" x14ac:dyDescent="0.2">
      <c r="C32" t="s">
        <v>9</v>
      </c>
      <c r="D32" s="14" t="e">
        <f>+ACTIVIDADES!#REF!</f>
        <v>#REF!</v>
      </c>
    </row>
    <row r="33" spans="3:4" x14ac:dyDescent="0.2">
      <c r="C33" t="s">
        <v>12</v>
      </c>
      <c r="D33" s="14" t="e">
        <f>+ACTIVIDADES!#REF!</f>
        <v>#REF!</v>
      </c>
    </row>
    <row r="34" spans="3:4" x14ac:dyDescent="0.2">
      <c r="D34" s="14"/>
    </row>
    <row r="35" spans="3:4" x14ac:dyDescent="0.2">
      <c r="C35" s="11" t="s">
        <v>13</v>
      </c>
      <c r="D35" s="14" t="e">
        <f>SUM(D30:D34)</f>
        <v>#REF!</v>
      </c>
    </row>
    <row r="36" spans="3:4" x14ac:dyDescent="0.2">
      <c r="D36" s="14"/>
    </row>
    <row r="37" spans="3:4" x14ac:dyDescent="0.2">
      <c r="C37" s="11" t="s">
        <v>14</v>
      </c>
      <c r="D37" s="14" t="e">
        <f>+D35+D28</f>
        <v>#REF!</v>
      </c>
    </row>
    <row r="38" spans="3:4" x14ac:dyDescent="0.2">
      <c r="D38" s="14"/>
    </row>
  </sheetData>
  <sheetProtection algorithmName="SHA-512" hashValue="8ii/RYVFFfY+rNCf4AeGfyVeR1Sh8BDZrBb8tby9oImM3OauQ7xLYFXe0wxkbuPGqb+kBj4pgZRESb8rN5IZog==" saltValue="ImKTw/Dg8r4oBC/ALew3RA==" spinCount="10000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51443-8DA6-4395-BA98-AB3776F7E510}">
  <dimension ref="A1:I53"/>
  <sheetViews>
    <sheetView tabSelected="1" topLeftCell="A32" zoomScale="85" zoomScaleNormal="85" workbookViewId="0">
      <selection activeCell="B58" sqref="B58"/>
    </sheetView>
  </sheetViews>
  <sheetFormatPr baseColWidth="10" defaultColWidth="11.5" defaultRowHeight="15" x14ac:dyDescent="0.2"/>
  <cols>
    <col min="1" max="1" width="17.33203125" style="16" customWidth="1"/>
    <col min="2" max="2" width="86.33203125" style="17" customWidth="1"/>
    <col min="3" max="3" width="11.6640625" style="16" customWidth="1"/>
    <col min="4" max="4" width="13.5" style="18" customWidth="1"/>
    <col min="5" max="5" width="14" style="19" customWidth="1"/>
    <col min="6" max="6" width="22.5" style="19" customWidth="1"/>
    <col min="7" max="8" width="11.5" style="19"/>
    <col min="9" max="9" width="15.33203125" style="19" bestFit="1" customWidth="1"/>
    <col min="10" max="16384" width="11.5" style="19"/>
  </cols>
  <sheetData>
    <row r="1" spans="1:9" ht="16" thickBot="1" x14ac:dyDescent="0.25"/>
    <row r="2" spans="1:9" ht="9.75" customHeight="1" x14ac:dyDescent="0.2">
      <c r="A2" s="296"/>
      <c r="B2" s="299"/>
      <c r="C2" s="288"/>
      <c r="D2" s="239"/>
      <c r="E2" s="239"/>
      <c r="F2" s="240"/>
      <c r="G2" s="20"/>
      <c r="H2" s="18"/>
    </row>
    <row r="3" spans="1:9" ht="16" x14ac:dyDescent="0.2">
      <c r="A3" s="223"/>
      <c r="B3" s="289" t="s">
        <v>310</v>
      </c>
      <c r="C3" s="289"/>
      <c r="D3" s="222"/>
      <c r="E3" s="300"/>
      <c r="F3" s="301"/>
    </row>
    <row r="4" spans="1:9" x14ac:dyDescent="0.2">
      <c r="A4" s="297"/>
      <c r="B4" s="302"/>
      <c r="C4" s="87"/>
      <c r="D4" s="298"/>
      <c r="E4" s="87"/>
      <c r="F4" s="303"/>
    </row>
    <row r="5" spans="1:9" ht="16" x14ac:dyDescent="0.2">
      <c r="A5" s="224" t="s">
        <v>0</v>
      </c>
      <c r="B5" s="23" t="s">
        <v>1</v>
      </c>
      <c r="C5" s="23" t="s">
        <v>15</v>
      </c>
      <c r="D5" s="23" t="s">
        <v>16</v>
      </c>
      <c r="E5" s="23" t="s">
        <v>17</v>
      </c>
      <c r="F5" s="225" t="s">
        <v>2</v>
      </c>
    </row>
    <row r="6" spans="1:9" x14ac:dyDescent="0.2">
      <c r="A6" s="236">
        <v>1</v>
      </c>
      <c r="B6" s="290" t="s">
        <v>296</v>
      </c>
      <c r="C6" s="290"/>
      <c r="D6" s="290"/>
      <c r="E6" s="290"/>
      <c r="F6" s="304"/>
    </row>
    <row r="7" spans="1:9" ht="57.75" customHeight="1" x14ac:dyDescent="0.2">
      <c r="A7" s="226">
        <f>+A6+0.01</f>
        <v>1.01</v>
      </c>
      <c r="B7" s="309" t="s">
        <v>297</v>
      </c>
      <c r="C7" s="291" t="s">
        <v>18</v>
      </c>
      <c r="D7" s="292">
        <v>85</v>
      </c>
      <c r="E7" s="305">
        <f>+APU!I7</f>
        <v>1779.9089993333332</v>
      </c>
      <c r="F7" s="287">
        <f>D7*E7</f>
        <v>151292.26494333331</v>
      </c>
    </row>
    <row r="8" spans="1:9" x14ac:dyDescent="0.2">
      <c r="A8" s="236">
        <v>2</v>
      </c>
      <c r="B8" s="290" t="s">
        <v>291</v>
      </c>
      <c r="C8" s="290"/>
      <c r="D8" s="290"/>
      <c r="E8" s="290"/>
      <c r="F8" s="304"/>
    </row>
    <row r="9" spans="1:9" ht="34.25" customHeight="1" x14ac:dyDescent="0.2">
      <c r="A9" s="226">
        <f>+A8+0.01</f>
        <v>2.0099999999999998</v>
      </c>
      <c r="B9" s="309" t="s">
        <v>315</v>
      </c>
      <c r="C9" s="291" t="s">
        <v>19</v>
      </c>
      <c r="D9" s="292">
        <f>36*29.1</f>
        <v>1047.6000000000001</v>
      </c>
      <c r="E9" s="305">
        <f>+APU!I77</f>
        <v>19578.998992666664</v>
      </c>
      <c r="F9" s="287">
        <f>D9*E9</f>
        <v>20510959.344717599</v>
      </c>
    </row>
    <row r="10" spans="1:9" x14ac:dyDescent="0.2">
      <c r="A10" s="236">
        <v>3</v>
      </c>
      <c r="B10" s="293" t="s">
        <v>311</v>
      </c>
      <c r="C10" s="294"/>
      <c r="D10" s="295"/>
      <c r="E10" s="306"/>
      <c r="F10" s="307"/>
    </row>
    <row r="11" spans="1:9" x14ac:dyDescent="0.2">
      <c r="A11" s="226">
        <v>3.01</v>
      </c>
      <c r="B11" s="308" t="s">
        <v>312</v>
      </c>
      <c r="C11" s="291" t="s">
        <v>288</v>
      </c>
      <c r="D11" s="292">
        <v>48</v>
      </c>
      <c r="E11" s="305">
        <v>385000</v>
      </c>
      <c r="F11" s="287">
        <f>+E11*D11</f>
        <v>18480000</v>
      </c>
    </row>
    <row r="12" spans="1:9" x14ac:dyDescent="0.2">
      <c r="A12" s="236">
        <v>5</v>
      </c>
      <c r="B12" s="293" t="s">
        <v>313</v>
      </c>
      <c r="C12" s="294"/>
      <c r="D12" s="295"/>
      <c r="E12" s="306"/>
      <c r="F12" s="307"/>
    </row>
    <row r="13" spans="1:9" x14ac:dyDescent="0.2">
      <c r="A13" s="226">
        <f>+A12+0.1</f>
        <v>5.0999999999999996</v>
      </c>
      <c r="B13" s="308" t="s">
        <v>314</v>
      </c>
      <c r="C13" s="291" t="s">
        <v>189</v>
      </c>
      <c r="D13" s="292">
        <f>+D9*0.9</f>
        <v>942.84000000000015</v>
      </c>
      <c r="E13" s="305">
        <f>+APU!I364</f>
        <v>34872.17189393333</v>
      </c>
      <c r="F13" s="287">
        <f>+E13*D13</f>
        <v>32878878.548476104</v>
      </c>
    </row>
    <row r="14" spans="1:9" ht="30" x14ac:dyDescent="0.2">
      <c r="A14" s="226">
        <f>+A13+0.1</f>
        <v>5.1999999999999993</v>
      </c>
      <c r="B14" s="310" t="s">
        <v>318</v>
      </c>
      <c r="C14" s="291" t="s">
        <v>189</v>
      </c>
      <c r="D14" s="292">
        <f>+D13</f>
        <v>942.84000000000015</v>
      </c>
      <c r="E14" s="305">
        <f>+APU!I401</f>
        <v>42332.074994444447</v>
      </c>
      <c r="F14" s="287">
        <f>+E14*D14</f>
        <v>39912373.587762006</v>
      </c>
      <c r="I14" s="317"/>
    </row>
    <row r="15" spans="1:9" x14ac:dyDescent="0.2">
      <c r="A15" s="236">
        <v>6</v>
      </c>
      <c r="B15" s="293" t="s">
        <v>292</v>
      </c>
      <c r="C15" s="294"/>
      <c r="D15" s="295"/>
      <c r="E15" s="306"/>
      <c r="F15" s="307"/>
    </row>
    <row r="16" spans="1:9" x14ac:dyDescent="0.2">
      <c r="A16" s="226">
        <v>6.01</v>
      </c>
      <c r="B16" s="309" t="s">
        <v>293</v>
      </c>
      <c r="C16" s="291" t="s">
        <v>19</v>
      </c>
      <c r="D16" s="292">
        <f>26*2.6*2</f>
        <v>135.20000000000002</v>
      </c>
      <c r="E16" s="305">
        <f>+APU!I475</f>
        <v>64788.687575733333</v>
      </c>
      <c r="F16" s="287">
        <f>D16*E16</f>
        <v>8759430.5602391474</v>
      </c>
    </row>
    <row r="17" spans="1:6" x14ac:dyDescent="0.2">
      <c r="A17" s="236">
        <v>8</v>
      </c>
      <c r="B17" s="293" t="s">
        <v>289</v>
      </c>
      <c r="C17" s="294"/>
      <c r="D17" s="295"/>
      <c r="E17" s="306"/>
      <c r="F17" s="307"/>
    </row>
    <row r="18" spans="1:6" ht="74" customHeight="1" x14ac:dyDescent="0.2">
      <c r="A18" s="226">
        <f>+A17+0.1</f>
        <v>8.1</v>
      </c>
      <c r="B18" s="309" t="s">
        <v>294</v>
      </c>
      <c r="C18" s="291" t="s">
        <v>189</v>
      </c>
      <c r="D18" s="292">
        <v>1200</v>
      </c>
      <c r="E18" s="305">
        <f>+APU!I713</f>
        <v>21152.998992666664</v>
      </c>
      <c r="F18" s="287">
        <f>D18*E18</f>
        <v>25383598.791199997</v>
      </c>
    </row>
    <row r="19" spans="1:6" x14ac:dyDescent="0.2">
      <c r="A19" s="236">
        <v>10</v>
      </c>
      <c r="B19" s="293" t="s">
        <v>295</v>
      </c>
      <c r="C19" s="294"/>
      <c r="D19" s="295"/>
      <c r="E19" s="306"/>
      <c r="F19" s="307"/>
    </row>
    <row r="20" spans="1:6" x14ac:dyDescent="0.2">
      <c r="A20" s="226">
        <f>+A19+0.01</f>
        <v>10.01</v>
      </c>
      <c r="B20" s="308" t="s">
        <v>300</v>
      </c>
      <c r="C20" s="291" t="s">
        <v>189</v>
      </c>
      <c r="D20" s="292">
        <f>+D9</f>
        <v>1047.6000000000001</v>
      </c>
      <c r="E20" s="305">
        <f>+APU!I823</f>
        <v>19868.998992666664</v>
      </c>
      <c r="F20" s="287">
        <f>D20*E20</f>
        <v>20814763.344717599</v>
      </c>
    </row>
    <row r="21" spans="1:6" x14ac:dyDescent="0.2">
      <c r="A21" s="328" t="s">
        <v>298</v>
      </c>
      <c r="B21" s="329"/>
      <c r="C21" s="329"/>
      <c r="D21" s="329"/>
      <c r="E21" s="329"/>
      <c r="F21" s="330"/>
    </row>
    <row r="22" spans="1:6" ht="60" x14ac:dyDescent="0.2">
      <c r="A22" s="226">
        <v>11.01</v>
      </c>
      <c r="B22" s="308" t="s">
        <v>299</v>
      </c>
      <c r="C22" s="291" t="s">
        <v>18</v>
      </c>
      <c r="D22" s="292">
        <v>13.06</v>
      </c>
      <c r="E22" s="305">
        <f>+APU!I1182</f>
        <v>59317.287321776064</v>
      </c>
      <c r="F22" s="287">
        <f>+E22*D22</f>
        <v>774683.77242239541</v>
      </c>
    </row>
    <row r="23" spans="1:6" x14ac:dyDescent="0.2">
      <c r="A23" s="236">
        <v>12</v>
      </c>
      <c r="B23" s="293" t="s">
        <v>306</v>
      </c>
      <c r="C23" s="294"/>
      <c r="D23" s="295"/>
      <c r="E23" s="306"/>
      <c r="F23" s="307"/>
    </row>
    <row r="24" spans="1:6" x14ac:dyDescent="0.2">
      <c r="A24" s="319">
        <v>12.01</v>
      </c>
      <c r="B24" s="309" t="s">
        <v>307</v>
      </c>
      <c r="C24" s="291" t="s">
        <v>287</v>
      </c>
      <c r="D24" s="292">
        <v>2</v>
      </c>
      <c r="E24" s="305">
        <v>496700</v>
      </c>
      <c r="F24" s="305">
        <f>+E24*D24</f>
        <v>993400</v>
      </c>
    </row>
    <row r="25" spans="1:6" x14ac:dyDescent="0.2">
      <c r="A25" s="319">
        <v>12.02</v>
      </c>
      <c r="B25" s="309" t="s">
        <v>308</v>
      </c>
      <c r="C25" s="291" t="s">
        <v>287</v>
      </c>
      <c r="D25" s="292">
        <v>2</v>
      </c>
      <c r="E25" s="305">
        <v>245600</v>
      </c>
      <c r="F25" s="305">
        <f>+E25*D25</f>
        <v>491200</v>
      </c>
    </row>
    <row r="26" spans="1:6" ht="16" thickBot="1" x14ac:dyDescent="0.25"/>
    <row r="27" spans="1:6" ht="16" x14ac:dyDescent="0.2">
      <c r="C27" s="312" t="s">
        <v>20</v>
      </c>
      <c r="D27" s="313"/>
      <c r="E27" s="314"/>
      <c r="F27" s="311">
        <f>SUM(F7:F25)</f>
        <v>169150580.21447819</v>
      </c>
    </row>
    <row r="28" spans="1:6" x14ac:dyDescent="0.2">
      <c r="C28" s="331" t="s">
        <v>309</v>
      </c>
      <c r="D28" s="332"/>
      <c r="E28" s="332"/>
      <c r="F28" s="315">
        <f>+F27*0.3</f>
        <v>50745174.06434346</v>
      </c>
    </row>
    <row r="29" spans="1:6" ht="16" thickBot="1" x14ac:dyDescent="0.25">
      <c r="C29" s="326" t="s">
        <v>28</v>
      </c>
      <c r="D29" s="327"/>
      <c r="E29" s="327"/>
      <c r="F29" s="316">
        <f>+F27+F28</f>
        <v>219895754.27882165</v>
      </c>
    </row>
    <row r="31" spans="1:6" ht="16" thickBot="1" x14ac:dyDescent="0.25"/>
    <row r="32" spans="1:6" x14ac:dyDescent="0.2">
      <c r="A32" s="296"/>
      <c r="B32" s="299"/>
      <c r="C32" s="288"/>
      <c r="D32" s="239"/>
      <c r="E32" s="239"/>
      <c r="F32" s="240"/>
    </row>
    <row r="33" spans="1:6" ht="32" x14ac:dyDescent="0.2">
      <c r="A33" s="223"/>
      <c r="B33" s="289" t="s">
        <v>323</v>
      </c>
      <c r="C33" s="289"/>
      <c r="D33" s="222"/>
      <c r="E33" s="300"/>
      <c r="F33" s="301"/>
    </row>
    <row r="34" spans="1:6" x14ac:dyDescent="0.2">
      <c r="A34" s="297"/>
      <c r="B34" s="302"/>
      <c r="C34" s="87"/>
      <c r="D34" s="298"/>
      <c r="E34" s="87"/>
      <c r="F34" s="303"/>
    </row>
    <row r="35" spans="1:6" ht="16" x14ac:dyDescent="0.2">
      <c r="A35" s="224" t="s">
        <v>0</v>
      </c>
      <c r="B35" s="23" t="s">
        <v>1</v>
      </c>
      <c r="C35" s="23" t="s">
        <v>15</v>
      </c>
      <c r="D35" s="23" t="s">
        <v>16</v>
      </c>
      <c r="E35" s="23" t="s">
        <v>17</v>
      </c>
      <c r="F35" s="225" t="s">
        <v>2</v>
      </c>
    </row>
    <row r="36" spans="1:6" x14ac:dyDescent="0.2">
      <c r="A36" s="236">
        <v>1</v>
      </c>
      <c r="B36" s="290" t="s">
        <v>296</v>
      </c>
      <c r="C36" s="290"/>
      <c r="D36" s="290"/>
      <c r="E36" s="290"/>
      <c r="F36" s="304"/>
    </row>
    <row r="37" spans="1:6" ht="60" x14ac:dyDescent="0.2">
      <c r="A37" s="226">
        <f>+A36+0.01</f>
        <v>1.01</v>
      </c>
      <c r="B37" s="309" t="s">
        <v>297</v>
      </c>
      <c r="C37" s="291" t="s">
        <v>18</v>
      </c>
      <c r="D37" s="292">
        <v>20</v>
      </c>
      <c r="E37" s="305">
        <f>+[1]ACTIVIDADES!$E$7</f>
        <v>14387.408999333335</v>
      </c>
      <c r="F37" s="287">
        <f>D37*E37</f>
        <v>287748.17998666671</v>
      </c>
    </row>
    <row r="38" spans="1:6" x14ac:dyDescent="0.2">
      <c r="A38" s="236">
        <v>6</v>
      </c>
      <c r="B38" s="293" t="s">
        <v>292</v>
      </c>
      <c r="C38" s="294"/>
      <c r="D38" s="295"/>
      <c r="E38" s="306"/>
      <c r="F38" s="307"/>
    </row>
    <row r="39" spans="1:6" x14ac:dyDescent="0.2">
      <c r="A39" s="226">
        <v>6.01</v>
      </c>
      <c r="B39" s="309" t="s">
        <v>324</v>
      </c>
      <c r="C39" s="291" t="s">
        <v>19</v>
      </c>
      <c r="D39" s="292">
        <f>27*15</f>
        <v>405</v>
      </c>
      <c r="E39" s="305">
        <f>+[1]ACTIVIDADES!$E$16</f>
        <v>123807.83757573334</v>
      </c>
      <c r="F39" s="287">
        <f>D39*E39</f>
        <v>50142174.218172006</v>
      </c>
    </row>
    <row r="40" spans="1:6" x14ac:dyDescent="0.2">
      <c r="A40" s="236">
        <v>10</v>
      </c>
      <c r="B40" s="293" t="s">
        <v>295</v>
      </c>
      <c r="C40" s="294"/>
      <c r="D40" s="295"/>
      <c r="E40" s="306"/>
      <c r="F40" s="307"/>
    </row>
    <row r="41" spans="1:6" x14ac:dyDescent="0.2">
      <c r="A41" s="226">
        <f>+A40+0.01</f>
        <v>10.01</v>
      </c>
      <c r="B41" s="308" t="s">
        <v>300</v>
      </c>
      <c r="C41" s="291" t="s">
        <v>189</v>
      </c>
      <c r="D41" s="292">
        <v>200</v>
      </c>
      <c r="E41" s="305">
        <v>113562.09899266665</v>
      </c>
      <c r="F41" s="287">
        <f>D41*E41</f>
        <v>22712419.798533332</v>
      </c>
    </row>
    <row r="42" spans="1:6" x14ac:dyDescent="0.2">
      <c r="A42" s="319">
        <v>10.02</v>
      </c>
      <c r="B42" s="309" t="s">
        <v>325</v>
      </c>
      <c r="C42" s="291" t="s">
        <v>81</v>
      </c>
      <c r="D42" s="292">
        <v>1340</v>
      </c>
      <c r="E42" s="305">
        <v>22345</v>
      </c>
      <c r="F42" s="287">
        <f>D42*E42</f>
        <v>29942300</v>
      </c>
    </row>
    <row r="43" spans="1:6" x14ac:dyDescent="0.2">
      <c r="A43" s="328" t="s">
        <v>298</v>
      </c>
      <c r="B43" s="329"/>
      <c r="C43" s="329"/>
      <c r="D43" s="329"/>
      <c r="E43" s="329"/>
      <c r="F43" s="330"/>
    </row>
    <row r="44" spans="1:6" ht="60" x14ac:dyDescent="0.2">
      <c r="A44" s="226">
        <v>11.01</v>
      </c>
      <c r="B44" s="308" t="s">
        <v>299</v>
      </c>
      <c r="C44" s="291" t="s">
        <v>18</v>
      </c>
      <c r="D44" s="292">
        <v>25.06</v>
      </c>
      <c r="E44" s="305">
        <v>59317.287321776064</v>
      </c>
      <c r="F44" s="287">
        <f>+E44*D44</f>
        <v>1486491.2202837081</v>
      </c>
    </row>
    <row r="45" spans="1:6" ht="16" thickBot="1" x14ac:dyDescent="0.25"/>
    <row r="46" spans="1:6" ht="16" x14ac:dyDescent="0.2">
      <c r="C46" s="312" t="s">
        <v>20</v>
      </c>
      <c r="D46" s="313"/>
      <c r="E46" s="314"/>
      <c r="F46" s="311">
        <f>SUM(F37:F44)</f>
        <v>104571133.41697571</v>
      </c>
    </row>
    <row r="47" spans="1:6" x14ac:dyDescent="0.2">
      <c r="C47" s="322" t="s">
        <v>309</v>
      </c>
      <c r="D47" s="323"/>
      <c r="E47" s="323"/>
      <c r="F47" s="320">
        <f>+F46*0.3</f>
        <v>31371340.02509271</v>
      </c>
    </row>
    <row r="48" spans="1:6" ht="16" thickBot="1" x14ac:dyDescent="0.25">
      <c r="C48" s="324" t="s">
        <v>28</v>
      </c>
      <c r="D48" s="325"/>
      <c r="E48" s="325"/>
      <c r="F48" s="321">
        <f>+F46+F47</f>
        <v>135942473.44206843</v>
      </c>
    </row>
    <row r="51" spans="3:6" x14ac:dyDescent="0.2">
      <c r="C51" s="425"/>
      <c r="D51" s="425"/>
      <c r="E51" s="425"/>
      <c r="F51" s="426"/>
    </row>
    <row r="52" spans="3:6" x14ac:dyDescent="0.2">
      <c r="C52" s="427"/>
      <c r="D52" s="427"/>
      <c r="E52" s="427"/>
      <c r="F52" s="428"/>
    </row>
    <row r="53" spans="3:6" x14ac:dyDescent="0.2">
      <c r="C53" s="427"/>
      <c r="D53" s="427"/>
      <c r="E53" s="427"/>
      <c r="F53" s="429"/>
    </row>
  </sheetData>
  <sheetProtection algorithmName="SHA-512" hashValue="h7y9SHc+fYq9dJhoPUQb4z16NjqvH6t0RQ83e6ERQrYMCzTymej3RU2qCSVq0GiWF9y+gsaway5BG7A9fbeSdg==" saltValue="zVOY3ZVZpdaQR2I0E2gAWg==" spinCount="100000"/>
  <mergeCells count="9">
    <mergeCell ref="A21:F21"/>
    <mergeCell ref="C28:E28"/>
    <mergeCell ref="A43:F43"/>
    <mergeCell ref="C47:E47"/>
    <mergeCell ref="C52:E52"/>
    <mergeCell ref="C53:E53"/>
    <mergeCell ref="C48:E48"/>
    <mergeCell ref="C51:E51"/>
    <mergeCell ref="C29:E29"/>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B886D-1C84-4ED4-894E-34241EA6578F}">
  <dimension ref="B1:I3576"/>
  <sheetViews>
    <sheetView showGridLines="0" topLeftCell="A25" zoomScale="85" zoomScaleNormal="85" workbookViewId="0">
      <selection activeCell="C15" sqref="C15"/>
    </sheetView>
  </sheetViews>
  <sheetFormatPr baseColWidth="10" defaultRowHeight="15" x14ac:dyDescent="0.2"/>
  <cols>
    <col min="1" max="1" width="5.6640625" customWidth="1"/>
    <col min="7" max="7" width="25.33203125" customWidth="1"/>
  </cols>
  <sheetData>
    <row r="1" spans="2:9" ht="16" thickBot="1" x14ac:dyDescent="0.25"/>
    <row r="2" spans="2:9" ht="18" customHeight="1" thickBot="1" x14ac:dyDescent="0.25">
      <c r="B2" s="24" t="s">
        <v>21</v>
      </c>
      <c r="C2" s="25"/>
      <c r="D2" s="25"/>
      <c r="E2" s="25"/>
      <c r="F2" s="26"/>
      <c r="G2" s="27"/>
      <c r="H2" s="28"/>
      <c r="I2" s="29"/>
    </row>
    <row r="3" spans="2:9" ht="18" customHeight="1" thickBot="1" x14ac:dyDescent="0.25">
      <c r="B3" s="30" t="s">
        <v>22</v>
      </c>
      <c r="C3" s="31"/>
      <c r="D3" s="31"/>
      <c r="E3" s="31"/>
      <c r="F3" s="26"/>
      <c r="G3" s="27"/>
      <c r="H3" s="32"/>
      <c r="I3" s="33"/>
    </row>
    <row r="4" spans="2:9" ht="33" customHeight="1" thickBot="1" x14ac:dyDescent="0.25">
      <c r="B4" s="34" t="e">
        <f>+ACTIVIDADES!#REF!</f>
        <v>#REF!</v>
      </c>
      <c r="C4" s="35"/>
      <c r="D4" s="35"/>
      <c r="E4" s="35"/>
      <c r="F4" s="35"/>
      <c r="G4" s="36"/>
      <c r="H4" s="37"/>
      <c r="I4" s="38"/>
    </row>
    <row r="5" spans="2:9" ht="21" customHeight="1" thickBot="1" x14ac:dyDescent="0.25">
      <c r="B5" s="39" t="s">
        <v>0</v>
      </c>
      <c r="C5" s="346" t="s">
        <v>1</v>
      </c>
      <c r="D5" s="346"/>
      <c r="E5" s="346"/>
      <c r="F5" s="346"/>
      <c r="G5" s="346"/>
      <c r="H5" s="40" t="s">
        <v>15</v>
      </c>
      <c r="I5" s="41" t="s">
        <v>16</v>
      </c>
    </row>
    <row r="6" spans="2:9" ht="95.25" customHeight="1" x14ac:dyDescent="0.2">
      <c r="B6" s="42">
        <f>+ACTIVIDADES!A9</f>
        <v>2.0099999999999998</v>
      </c>
      <c r="C6" s="347" t="str">
        <f>INDEX(ACTIVIDADES!$B:$B,MATCH(B6,ACTIVIDADES!$A:$A,0))</f>
        <v>retiro y botada de cubierta en teja de fibrocemento. Incluye andamios certificados y procedimiento de trabajo en alturas</v>
      </c>
      <c r="D6" s="348"/>
      <c r="E6" s="348"/>
      <c r="F6" s="348"/>
      <c r="G6" s="349"/>
      <c r="H6" s="43" t="str">
        <f>INDEX(ACTIVIDADES!$C:$C,MATCH(B6,ACTIVIDADES!$A:$A,0))</f>
        <v>m²</v>
      </c>
      <c r="I6" s="44">
        <f>I13</f>
        <v>0</v>
      </c>
    </row>
    <row r="7" spans="2:9" ht="21" customHeight="1" x14ac:dyDescent="0.2">
      <c r="B7" s="350" t="s">
        <v>23</v>
      </c>
      <c r="C7" s="350"/>
      <c r="D7" s="45" t="s">
        <v>24</v>
      </c>
      <c r="E7" s="46" t="s">
        <v>16</v>
      </c>
      <c r="F7" s="47" t="s">
        <v>25</v>
      </c>
      <c r="G7" s="47" t="s">
        <v>26</v>
      </c>
      <c r="H7" s="48" t="s">
        <v>27</v>
      </c>
      <c r="I7" s="49" t="s">
        <v>28</v>
      </c>
    </row>
    <row r="8" spans="2:9" ht="15" customHeight="1" x14ac:dyDescent="0.2">
      <c r="B8" s="351"/>
      <c r="C8" s="352"/>
      <c r="D8" s="50"/>
      <c r="E8" s="50"/>
      <c r="F8" s="51"/>
      <c r="G8" s="51"/>
      <c r="H8" s="51"/>
      <c r="I8" s="52">
        <f>+D8*E8*F8*G8</f>
        <v>0</v>
      </c>
    </row>
    <row r="9" spans="2:9" ht="15" customHeight="1" x14ac:dyDescent="0.2">
      <c r="B9" s="351"/>
      <c r="C9" s="352"/>
      <c r="D9" s="50"/>
      <c r="E9" s="50"/>
      <c r="F9" s="51"/>
      <c r="G9" s="51"/>
      <c r="H9" s="51"/>
      <c r="I9" s="52">
        <f>+D9*E9*F9*G9</f>
        <v>0</v>
      </c>
    </row>
    <row r="10" spans="2:9" ht="15.75" customHeight="1" x14ac:dyDescent="0.2">
      <c r="B10" s="333"/>
      <c r="C10" s="333"/>
      <c r="D10" s="50"/>
      <c r="E10" s="50"/>
      <c r="F10" s="51"/>
      <c r="G10" s="51"/>
      <c r="H10" s="51"/>
      <c r="I10" s="53"/>
    </row>
    <row r="11" spans="2:9" ht="15" customHeight="1" x14ac:dyDescent="0.2">
      <c r="B11" s="333"/>
      <c r="C11" s="333"/>
      <c r="D11" s="50"/>
      <c r="E11" s="50"/>
      <c r="F11" s="51"/>
      <c r="G11" s="51"/>
      <c r="H11" s="51"/>
      <c r="I11" s="53"/>
    </row>
    <row r="12" spans="2:9" ht="15" customHeight="1" x14ac:dyDescent="0.2">
      <c r="B12" s="333"/>
      <c r="C12" s="333"/>
      <c r="D12" s="50"/>
      <c r="E12" s="50"/>
      <c r="F12" s="51"/>
      <c r="G12" s="51"/>
      <c r="H12" s="51"/>
      <c r="I12" s="53"/>
    </row>
    <row r="13" spans="2:9" ht="15" customHeight="1" x14ac:dyDescent="0.2">
      <c r="B13" s="334" t="s">
        <v>29</v>
      </c>
      <c r="C13" s="335"/>
      <c r="D13" s="335"/>
      <c r="E13" s="335"/>
      <c r="F13" s="335"/>
      <c r="G13" s="335"/>
      <c r="H13" s="336"/>
      <c r="I13" s="54">
        <f>SUM(I8:I12)</f>
        <v>0</v>
      </c>
    </row>
    <row r="14" spans="2:9" ht="20" customHeight="1" x14ac:dyDescent="0.2">
      <c r="B14" s="337" t="s">
        <v>30</v>
      </c>
      <c r="C14" s="338"/>
      <c r="D14" s="338"/>
      <c r="E14" s="338"/>
      <c r="F14" s="338"/>
      <c r="G14" s="338"/>
      <c r="H14" s="338"/>
      <c r="I14" s="339"/>
    </row>
    <row r="15" spans="2:9" ht="20" customHeight="1" x14ac:dyDescent="0.2">
      <c r="B15" s="340"/>
      <c r="C15" s="341"/>
      <c r="D15" s="341"/>
      <c r="E15" s="341"/>
      <c r="F15" s="341"/>
      <c r="G15" s="341"/>
      <c r="H15" s="341"/>
      <c r="I15" s="342"/>
    </row>
    <row r="16" spans="2:9" ht="20" customHeight="1" x14ac:dyDescent="0.2">
      <c r="B16" s="340"/>
      <c r="C16" s="341"/>
      <c r="D16" s="341"/>
      <c r="E16" s="341"/>
      <c r="F16" s="341"/>
      <c r="G16" s="341"/>
      <c r="H16" s="341"/>
      <c r="I16" s="342"/>
    </row>
    <row r="17" spans="2:9" ht="20" customHeight="1" x14ac:dyDescent="0.2">
      <c r="B17" s="340"/>
      <c r="C17" s="341"/>
      <c r="D17" s="341"/>
      <c r="E17" s="341"/>
      <c r="F17" s="341"/>
      <c r="G17" s="341"/>
      <c r="H17" s="341"/>
      <c r="I17" s="342"/>
    </row>
    <row r="18" spans="2:9" ht="20" customHeight="1" x14ac:dyDescent="0.2">
      <c r="B18" s="340"/>
      <c r="C18" s="341"/>
      <c r="D18" s="341"/>
      <c r="E18" s="341"/>
      <c r="F18" s="341"/>
      <c r="G18" s="341"/>
      <c r="H18" s="341"/>
      <c r="I18" s="342"/>
    </row>
    <row r="19" spans="2:9" ht="20" customHeight="1" x14ac:dyDescent="0.2">
      <c r="B19" s="340"/>
      <c r="C19" s="341"/>
      <c r="D19" s="341"/>
      <c r="E19" s="341"/>
      <c r="F19" s="341"/>
      <c r="G19" s="341"/>
      <c r="H19" s="341"/>
      <c r="I19" s="342"/>
    </row>
    <row r="20" spans="2:9" ht="20" customHeight="1" x14ac:dyDescent="0.2">
      <c r="B20" s="340"/>
      <c r="C20" s="341"/>
      <c r="D20" s="341"/>
      <c r="E20" s="341"/>
      <c r="F20" s="341"/>
      <c r="G20" s="341"/>
      <c r="H20" s="341"/>
      <c r="I20" s="342"/>
    </row>
    <row r="21" spans="2:9" ht="20" customHeight="1" x14ac:dyDescent="0.2">
      <c r="B21" s="340"/>
      <c r="C21" s="341"/>
      <c r="D21" s="341"/>
      <c r="E21" s="341"/>
      <c r="F21" s="341"/>
      <c r="G21" s="341"/>
      <c r="H21" s="341"/>
      <c r="I21" s="342"/>
    </row>
    <row r="22" spans="2:9" ht="20" customHeight="1" x14ac:dyDescent="0.2">
      <c r="B22" s="340"/>
      <c r="C22" s="341"/>
      <c r="D22" s="341"/>
      <c r="E22" s="341"/>
      <c r="F22" s="341"/>
      <c r="G22" s="341"/>
      <c r="H22" s="341"/>
      <c r="I22" s="342"/>
    </row>
    <row r="23" spans="2:9" ht="20" customHeight="1" x14ac:dyDescent="0.2">
      <c r="B23" s="340"/>
      <c r="C23" s="341"/>
      <c r="D23" s="341"/>
      <c r="E23" s="341"/>
      <c r="F23" s="341"/>
      <c r="G23" s="341"/>
      <c r="H23" s="341"/>
      <c r="I23" s="342"/>
    </row>
    <row r="24" spans="2:9" ht="20" customHeight="1" x14ac:dyDescent="0.2">
      <c r="B24" s="343"/>
      <c r="C24" s="344"/>
      <c r="D24" s="344"/>
      <c r="E24" s="344"/>
      <c r="F24" s="344"/>
      <c r="G24" s="344"/>
      <c r="H24" s="344"/>
      <c r="I24" s="345"/>
    </row>
    <row r="25" spans="2:9" ht="16" thickBot="1" x14ac:dyDescent="0.25"/>
    <row r="26" spans="2:9" ht="18" customHeight="1" thickBot="1" x14ac:dyDescent="0.25">
      <c r="B26" s="24" t="s">
        <v>21</v>
      </c>
      <c r="C26" s="25"/>
      <c r="D26" s="25"/>
      <c r="E26" s="25"/>
      <c r="F26" s="26"/>
      <c r="G26" s="27"/>
      <c r="H26" s="28"/>
      <c r="I26" s="29"/>
    </row>
    <row r="27" spans="2:9" ht="18" customHeight="1" thickBot="1" x14ac:dyDescent="0.25">
      <c r="B27" s="30" t="s">
        <v>22</v>
      </c>
      <c r="C27" s="31"/>
      <c r="D27" s="31"/>
      <c r="E27" s="31"/>
      <c r="F27" s="26"/>
      <c r="G27" s="27"/>
      <c r="H27" s="32"/>
      <c r="I27" s="33"/>
    </row>
    <row r="28" spans="2:9" ht="33" customHeight="1" thickBot="1" x14ac:dyDescent="0.25">
      <c r="B28" s="34" t="e">
        <f>+ACTIVIDADES!#REF!</f>
        <v>#REF!</v>
      </c>
      <c r="C28" s="35"/>
      <c r="D28" s="35"/>
      <c r="E28" s="35"/>
      <c r="F28" s="35"/>
      <c r="G28" s="36"/>
      <c r="H28" s="37"/>
      <c r="I28" s="38"/>
    </row>
    <row r="29" spans="2:9" ht="21" customHeight="1" thickBot="1" x14ac:dyDescent="0.25">
      <c r="B29" s="39" t="s">
        <v>0</v>
      </c>
      <c r="C29" s="346" t="s">
        <v>1</v>
      </c>
      <c r="D29" s="346"/>
      <c r="E29" s="346"/>
      <c r="F29" s="346"/>
      <c r="G29" s="346"/>
      <c r="H29" s="40" t="s">
        <v>15</v>
      </c>
      <c r="I29" s="41" t="s">
        <v>16</v>
      </c>
    </row>
    <row r="30" spans="2:9" ht="95.25" customHeight="1" x14ac:dyDescent="0.2">
      <c r="B30" s="42" t="e">
        <f>+ACTIVIDADES!#REF!</f>
        <v>#REF!</v>
      </c>
      <c r="C30" s="347" t="e">
        <f>INDEX(ACTIVIDADES!$B:$B,MATCH(B30,ACTIVIDADES!$A:$A,0))</f>
        <v>#REF!</v>
      </c>
      <c r="D30" s="348"/>
      <c r="E30" s="348"/>
      <c r="F30" s="348"/>
      <c r="G30" s="349"/>
      <c r="H30" s="43" t="e">
        <f>INDEX(ACTIVIDADES!$C:$C,MATCH(B30,ACTIVIDADES!$A:$A,0))</f>
        <v>#REF!</v>
      </c>
      <c r="I30" s="44">
        <f>I37</f>
        <v>0</v>
      </c>
    </row>
    <row r="31" spans="2:9" ht="21" customHeight="1" x14ac:dyDescent="0.2">
      <c r="B31" s="350" t="s">
        <v>23</v>
      </c>
      <c r="C31" s="350"/>
      <c r="D31" s="45" t="s">
        <v>24</v>
      </c>
      <c r="E31" s="46" t="s">
        <v>16</v>
      </c>
      <c r="F31" s="47" t="s">
        <v>25</v>
      </c>
      <c r="G31" s="47" t="s">
        <v>26</v>
      </c>
      <c r="H31" s="48" t="s">
        <v>27</v>
      </c>
      <c r="I31" s="49" t="s">
        <v>28</v>
      </c>
    </row>
    <row r="32" spans="2:9" ht="15" customHeight="1" x14ac:dyDescent="0.2">
      <c r="B32" s="351"/>
      <c r="C32" s="352"/>
      <c r="D32" s="50"/>
      <c r="E32" s="50"/>
      <c r="F32" s="51"/>
      <c r="G32" s="51"/>
      <c r="H32" s="51"/>
      <c r="I32" s="52">
        <f>+D32*E32*F32*G32</f>
        <v>0</v>
      </c>
    </row>
    <row r="33" spans="2:9" ht="15" customHeight="1" x14ac:dyDescent="0.2">
      <c r="B33" s="351"/>
      <c r="C33" s="352"/>
      <c r="D33" s="50"/>
      <c r="E33" s="50"/>
      <c r="F33" s="51"/>
      <c r="G33" s="51"/>
      <c r="H33" s="51"/>
      <c r="I33" s="52">
        <f>+D33*E33*F33*G33</f>
        <v>0</v>
      </c>
    </row>
    <row r="34" spans="2:9" ht="15.75" customHeight="1" x14ac:dyDescent="0.2">
      <c r="B34" s="333"/>
      <c r="C34" s="333"/>
      <c r="D34" s="50"/>
      <c r="E34" s="50"/>
      <c r="F34" s="51"/>
      <c r="G34" s="51"/>
      <c r="H34" s="51"/>
      <c r="I34" s="53"/>
    </row>
    <row r="35" spans="2:9" ht="15" customHeight="1" x14ac:dyDescent="0.2">
      <c r="B35" s="333"/>
      <c r="C35" s="333"/>
      <c r="D35" s="50"/>
      <c r="E35" s="50"/>
      <c r="F35" s="51"/>
      <c r="G35" s="51"/>
      <c r="H35" s="51"/>
      <c r="I35" s="53"/>
    </row>
    <row r="36" spans="2:9" ht="15" customHeight="1" x14ac:dyDescent="0.2">
      <c r="B36" s="333"/>
      <c r="C36" s="333"/>
      <c r="D36" s="50"/>
      <c r="E36" s="50"/>
      <c r="F36" s="51"/>
      <c r="G36" s="51"/>
      <c r="H36" s="51"/>
      <c r="I36" s="53"/>
    </row>
    <row r="37" spans="2:9" ht="15" customHeight="1" x14ac:dyDescent="0.2">
      <c r="B37" s="334" t="s">
        <v>29</v>
      </c>
      <c r="C37" s="335"/>
      <c r="D37" s="335"/>
      <c r="E37" s="335"/>
      <c r="F37" s="335"/>
      <c r="G37" s="335"/>
      <c r="H37" s="336"/>
      <c r="I37" s="54">
        <f>SUM(I32:I36)</f>
        <v>0</v>
      </c>
    </row>
    <row r="38" spans="2:9" ht="20" customHeight="1" x14ac:dyDescent="0.2">
      <c r="B38" s="337" t="s">
        <v>30</v>
      </c>
      <c r="C38" s="338"/>
      <c r="D38" s="338"/>
      <c r="E38" s="338"/>
      <c r="F38" s="338"/>
      <c r="G38" s="338"/>
      <c r="H38" s="338"/>
      <c r="I38" s="339"/>
    </row>
    <row r="39" spans="2:9" ht="20" customHeight="1" x14ac:dyDescent="0.2">
      <c r="B39" s="340"/>
      <c r="C39" s="341"/>
      <c r="D39" s="341"/>
      <c r="E39" s="341"/>
      <c r="F39" s="341"/>
      <c r="G39" s="341"/>
      <c r="H39" s="341"/>
      <c r="I39" s="342"/>
    </row>
    <row r="40" spans="2:9" ht="20" customHeight="1" x14ac:dyDescent="0.2">
      <c r="B40" s="340"/>
      <c r="C40" s="341"/>
      <c r="D40" s="341"/>
      <c r="E40" s="341"/>
      <c r="F40" s="341"/>
      <c r="G40" s="341"/>
      <c r="H40" s="341"/>
      <c r="I40" s="342"/>
    </row>
    <row r="41" spans="2:9" ht="20" customHeight="1" x14ac:dyDescent="0.2">
      <c r="B41" s="340"/>
      <c r="C41" s="341"/>
      <c r="D41" s="341"/>
      <c r="E41" s="341"/>
      <c r="F41" s="341"/>
      <c r="G41" s="341"/>
      <c r="H41" s="341"/>
      <c r="I41" s="342"/>
    </row>
    <row r="42" spans="2:9" ht="20" customHeight="1" x14ac:dyDescent="0.2">
      <c r="B42" s="340"/>
      <c r="C42" s="341"/>
      <c r="D42" s="341"/>
      <c r="E42" s="341"/>
      <c r="F42" s="341"/>
      <c r="G42" s="341"/>
      <c r="H42" s="341"/>
      <c r="I42" s="342"/>
    </row>
    <row r="43" spans="2:9" ht="20" customHeight="1" x14ac:dyDescent="0.2">
      <c r="B43" s="340"/>
      <c r="C43" s="341"/>
      <c r="D43" s="341"/>
      <c r="E43" s="341"/>
      <c r="F43" s="341"/>
      <c r="G43" s="341"/>
      <c r="H43" s="341"/>
      <c r="I43" s="342"/>
    </row>
    <row r="44" spans="2:9" ht="20" customHeight="1" x14ac:dyDescent="0.2">
      <c r="B44" s="340"/>
      <c r="C44" s="341"/>
      <c r="D44" s="341"/>
      <c r="E44" s="341"/>
      <c r="F44" s="341"/>
      <c r="G44" s="341"/>
      <c r="H44" s="341"/>
      <c r="I44" s="342"/>
    </row>
    <row r="45" spans="2:9" ht="20" customHeight="1" x14ac:dyDescent="0.2">
      <c r="B45" s="340"/>
      <c r="C45" s="341"/>
      <c r="D45" s="341"/>
      <c r="E45" s="341"/>
      <c r="F45" s="341"/>
      <c r="G45" s="341"/>
      <c r="H45" s="341"/>
      <c r="I45" s="342"/>
    </row>
    <row r="46" spans="2:9" ht="20" customHeight="1" x14ac:dyDescent="0.2">
      <c r="B46" s="340"/>
      <c r="C46" s="341"/>
      <c r="D46" s="341"/>
      <c r="E46" s="341"/>
      <c r="F46" s="341"/>
      <c r="G46" s="341"/>
      <c r="H46" s="341"/>
      <c r="I46" s="342"/>
    </row>
    <row r="47" spans="2:9" ht="20" customHeight="1" x14ac:dyDescent="0.2">
      <c r="B47" s="340"/>
      <c r="C47" s="341"/>
      <c r="D47" s="341"/>
      <c r="E47" s="341"/>
      <c r="F47" s="341"/>
      <c r="G47" s="341"/>
      <c r="H47" s="341"/>
      <c r="I47" s="342"/>
    </row>
    <row r="48" spans="2:9" ht="20" customHeight="1" x14ac:dyDescent="0.2">
      <c r="B48" s="343"/>
      <c r="C48" s="344"/>
      <c r="D48" s="344"/>
      <c r="E48" s="344"/>
      <c r="F48" s="344"/>
      <c r="G48" s="344"/>
      <c r="H48" s="344"/>
      <c r="I48" s="345"/>
    </row>
    <row r="49" spans="2:9" ht="16" thickBot="1" x14ac:dyDescent="0.25"/>
    <row r="50" spans="2:9" ht="18" customHeight="1" thickBot="1" x14ac:dyDescent="0.25">
      <c r="B50" s="24" t="s">
        <v>21</v>
      </c>
      <c r="C50" s="25"/>
      <c r="D50" s="25"/>
      <c r="E50" s="25"/>
      <c r="F50" s="26"/>
      <c r="G50" s="27"/>
      <c r="H50" s="28"/>
      <c r="I50" s="29"/>
    </row>
    <row r="51" spans="2:9" ht="18" customHeight="1" thickBot="1" x14ac:dyDescent="0.25">
      <c r="B51" s="30" t="s">
        <v>22</v>
      </c>
      <c r="C51" s="31"/>
      <c r="D51" s="31"/>
      <c r="E51" s="31"/>
      <c r="F51" s="26"/>
      <c r="G51" s="27"/>
      <c r="H51" s="32"/>
      <c r="I51" s="33"/>
    </row>
    <row r="52" spans="2:9" ht="33" customHeight="1" thickBot="1" x14ac:dyDescent="0.25">
      <c r="B52" s="34" t="e">
        <f>+ACTIVIDADES!#REF!</f>
        <v>#REF!</v>
      </c>
      <c r="C52" s="35"/>
      <c r="D52" s="35"/>
      <c r="E52" s="35"/>
      <c r="F52" s="35"/>
      <c r="G52" s="36"/>
      <c r="H52" s="37"/>
      <c r="I52" s="38"/>
    </row>
    <row r="53" spans="2:9" ht="21" customHeight="1" thickBot="1" x14ac:dyDescent="0.25">
      <c r="B53" s="39" t="s">
        <v>0</v>
      </c>
      <c r="C53" s="346" t="s">
        <v>1</v>
      </c>
      <c r="D53" s="346"/>
      <c r="E53" s="346"/>
      <c r="F53" s="346"/>
      <c r="G53" s="346"/>
      <c r="H53" s="40" t="s">
        <v>15</v>
      </c>
      <c r="I53" s="41" t="s">
        <v>16</v>
      </c>
    </row>
    <row r="54" spans="2:9" ht="95.25" customHeight="1" x14ac:dyDescent="0.2">
      <c r="B54" s="42" t="e">
        <f>+ACTIVIDADES!#REF!</f>
        <v>#REF!</v>
      </c>
      <c r="C54" s="347" t="e">
        <f>INDEX(ACTIVIDADES!$B:$B,MATCH(B54,ACTIVIDADES!$A:$A,0))</f>
        <v>#REF!</v>
      </c>
      <c r="D54" s="348"/>
      <c r="E54" s="348"/>
      <c r="F54" s="348"/>
      <c r="G54" s="349"/>
      <c r="H54" s="43" t="e">
        <f>INDEX(ACTIVIDADES!$C:$C,MATCH(B54,ACTIVIDADES!$A:$A,0))</f>
        <v>#REF!</v>
      </c>
      <c r="I54" s="44">
        <f>I61</f>
        <v>0</v>
      </c>
    </row>
    <row r="55" spans="2:9" ht="21" customHeight="1" x14ac:dyDescent="0.2">
      <c r="B55" s="350" t="s">
        <v>23</v>
      </c>
      <c r="C55" s="350"/>
      <c r="D55" s="45" t="s">
        <v>24</v>
      </c>
      <c r="E55" s="46" t="s">
        <v>16</v>
      </c>
      <c r="F55" s="47" t="s">
        <v>25</v>
      </c>
      <c r="G55" s="47" t="s">
        <v>26</v>
      </c>
      <c r="H55" s="48" t="s">
        <v>27</v>
      </c>
      <c r="I55" s="49" t="s">
        <v>28</v>
      </c>
    </row>
    <row r="56" spans="2:9" ht="15" customHeight="1" x14ac:dyDescent="0.2">
      <c r="B56" s="351"/>
      <c r="C56" s="352"/>
      <c r="D56" s="50"/>
      <c r="E56" s="50"/>
      <c r="F56" s="51"/>
      <c r="G56" s="51"/>
      <c r="H56" s="51"/>
      <c r="I56" s="52">
        <f>+D56*E56*F56*G56</f>
        <v>0</v>
      </c>
    </row>
    <row r="57" spans="2:9" ht="15" customHeight="1" x14ac:dyDescent="0.2">
      <c r="B57" s="351"/>
      <c r="C57" s="352"/>
      <c r="D57" s="50"/>
      <c r="E57" s="50"/>
      <c r="F57" s="51"/>
      <c r="G57" s="51"/>
      <c r="H57" s="51"/>
      <c r="I57" s="52">
        <f>+D57*E57*F57*G57</f>
        <v>0</v>
      </c>
    </row>
    <row r="58" spans="2:9" ht="15.75" customHeight="1" x14ac:dyDescent="0.2">
      <c r="B58" s="333"/>
      <c r="C58" s="333"/>
      <c r="D58" s="50"/>
      <c r="E58" s="50"/>
      <c r="F58" s="51"/>
      <c r="G58" s="51"/>
      <c r="H58" s="51"/>
      <c r="I58" s="53"/>
    </row>
    <row r="59" spans="2:9" ht="15" customHeight="1" x14ac:dyDescent="0.2">
      <c r="B59" s="333"/>
      <c r="C59" s="333"/>
      <c r="D59" s="50"/>
      <c r="E59" s="50"/>
      <c r="F59" s="51"/>
      <c r="G59" s="51"/>
      <c r="H59" s="51"/>
      <c r="I59" s="53"/>
    </row>
    <row r="60" spans="2:9" ht="15" customHeight="1" x14ac:dyDescent="0.2">
      <c r="B60" s="333"/>
      <c r="C60" s="333"/>
      <c r="D60" s="50"/>
      <c r="E60" s="50"/>
      <c r="F60" s="51"/>
      <c r="G60" s="51"/>
      <c r="H60" s="51"/>
      <c r="I60" s="53"/>
    </row>
    <row r="61" spans="2:9" ht="15" customHeight="1" x14ac:dyDescent="0.2">
      <c r="B61" s="334" t="s">
        <v>29</v>
      </c>
      <c r="C61" s="335"/>
      <c r="D61" s="335"/>
      <c r="E61" s="335"/>
      <c r="F61" s="335"/>
      <c r="G61" s="335"/>
      <c r="H61" s="336"/>
      <c r="I61" s="54">
        <f>SUM(I56:I60)</f>
        <v>0</v>
      </c>
    </row>
    <row r="62" spans="2:9" ht="20" customHeight="1" x14ac:dyDescent="0.2">
      <c r="B62" s="337" t="s">
        <v>30</v>
      </c>
      <c r="C62" s="338"/>
      <c r="D62" s="338"/>
      <c r="E62" s="338"/>
      <c r="F62" s="338"/>
      <c r="G62" s="338"/>
      <c r="H62" s="338"/>
      <c r="I62" s="339"/>
    </row>
    <row r="63" spans="2:9" ht="20" customHeight="1" x14ac:dyDescent="0.2">
      <c r="B63" s="340"/>
      <c r="C63" s="341"/>
      <c r="D63" s="341"/>
      <c r="E63" s="341"/>
      <c r="F63" s="341"/>
      <c r="G63" s="341"/>
      <c r="H63" s="341"/>
      <c r="I63" s="342"/>
    </row>
    <row r="64" spans="2:9" ht="20" customHeight="1" x14ac:dyDescent="0.2">
      <c r="B64" s="340"/>
      <c r="C64" s="341"/>
      <c r="D64" s="341"/>
      <c r="E64" s="341"/>
      <c r="F64" s="341"/>
      <c r="G64" s="341"/>
      <c r="H64" s="341"/>
      <c r="I64" s="342"/>
    </row>
    <row r="65" spans="2:9" ht="20" customHeight="1" x14ac:dyDescent="0.2">
      <c r="B65" s="340"/>
      <c r="C65" s="341"/>
      <c r="D65" s="341"/>
      <c r="E65" s="341"/>
      <c r="F65" s="341"/>
      <c r="G65" s="341"/>
      <c r="H65" s="341"/>
      <c r="I65" s="342"/>
    </row>
    <row r="66" spans="2:9" ht="20" customHeight="1" x14ac:dyDescent="0.2">
      <c r="B66" s="340"/>
      <c r="C66" s="341"/>
      <c r="D66" s="341"/>
      <c r="E66" s="341"/>
      <c r="F66" s="341"/>
      <c r="G66" s="341"/>
      <c r="H66" s="341"/>
      <c r="I66" s="342"/>
    </row>
    <row r="67" spans="2:9" ht="20" customHeight="1" x14ac:dyDescent="0.2">
      <c r="B67" s="340"/>
      <c r="C67" s="341"/>
      <c r="D67" s="341"/>
      <c r="E67" s="341"/>
      <c r="F67" s="341"/>
      <c r="G67" s="341"/>
      <c r="H67" s="341"/>
      <c r="I67" s="342"/>
    </row>
    <row r="68" spans="2:9" ht="20" customHeight="1" x14ac:dyDescent="0.2">
      <c r="B68" s="340"/>
      <c r="C68" s="341"/>
      <c r="D68" s="341"/>
      <c r="E68" s="341"/>
      <c r="F68" s="341"/>
      <c r="G68" s="341"/>
      <c r="H68" s="341"/>
      <c r="I68" s="342"/>
    </row>
    <row r="69" spans="2:9" ht="20" customHeight="1" x14ac:dyDescent="0.2">
      <c r="B69" s="340"/>
      <c r="C69" s="341"/>
      <c r="D69" s="341"/>
      <c r="E69" s="341"/>
      <c r="F69" s="341"/>
      <c r="G69" s="341"/>
      <c r="H69" s="341"/>
      <c r="I69" s="342"/>
    </row>
    <row r="70" spans="2:9" ht="20" customHeight="1" x14ac:dyDescent="0.2">
      <c r="B70" s="340"/>
      <c r="C70" s="341"/>
      <c r="D70" s="341"/>
      <c r="E70" s="341"/>
      <c r="F70" s="341"/>
      <c r="G70" s="341"/>
      <c r="H70" s="341"/>
      <c r="I70" s="342"/>
    </row>
    <row r="71" spans="2:9" ht="20" customHeight="1" x14ac:dyDescent="0.2">
      <c r="B71" s="340"/>
      <c r="C71" s="341"/>
      <c r="D71" s="341"/>
      <c r="E71" s="341"/>
      <c r="F71" s="341"/>
      <c r="G71" s="341"/>
      <c r="H71" s="341"/>
      <c r="I71" s="342"/>
    </row>
    <row r="72" spans="2:9" ht="20" customHeight="1" x14ac:dyDescent="0.2">
      <c r="B72" s="343"/>
      <c r="C72" s="344"/>
      <c r="D72" s="344"/>
      <c r="E72" s="344"/>
      <c r="F72" s="344"/>
      <c r="G72" s="344"/>
      <c r="H72" s="344"/>
      <c r="I72" s="345"/>
    </row>
    <row r="73" spans="2:9" ht="16" thickBot="1" x14ac:dyDescent="0.25"/>
    <row r="74" spans="2:9" ht="18" customHeight="1" thickBot="1" x14ac:dyDescent="0.25">
      <c r="B74" s="24" t="s">
        <v>21</v>
      </c>
      <c r="C74" s="25"/>
      <c r="D74" s="25"/>
      <c r="E74" s="25"/>
      <c r="F74" s="26"/>
      <c r="G74" s="27"/>
      <c r="H74" s="28"/>
      <c r="I74" s="29"/>
    </row>
    <row r="75" spans="2:9" ht="18" customHeight="1" thickBot="1" x14ac:dyDescent="0.25">
      <c r="B75" s="30" t="s">
        <v>22</v>
      </c>
      <c r="C75" s="31"/>
      <c r="D75" s="31"/>
      <c r="E75" s="31"/>
      <c r="F75" s="26"/>
      <c r="G75" s="27"/>
      <c r="H75" s="32"/>
      <c r="I75" s="33"/>
    </row>
    <row r="76" spans="2:9" ht="33" customHeight="1" thickBot="1" x14ac:dyDescent="0.25">
      <c r="B76" s="34" t="e">
        <f>+ACTIVIDADES!#REF!</f>
        <v>#REF!</v>
      </c>
      <c r="C76" s="35"/>
      <c r="D76" s="35"/>
      <c r="E76" s="35"/>
      <c r="F76" s="35"/>
      <c r="G76" s="36"/>
      <c r="H76" s="37"/>
      <c r="I76" s="38"/>
    </row>
    <row r="77" spans="2:9" ht="21" customHeight="1" thickBot="1" x14ac:dyDescent="0.25">
      <c r="B77" s="39" t="s">
        <v>0</v>
      </c>
      <c r="C77" s="346" t="s">
        <v>1</v>
      </c>
      <c r="D77" s="346"/>
      <c r="E77" s="346"/>
      <c r="F77" s="346"/>
      <c r="G77" s="346"/>
      <c r="H77" s="40" t="s">
        <v>15</v>
      </c>
      <c r="I77" s="41" t="s">
        <v>16</v>
      </c>
    </row>
    <row r="78" spans="2:9" ht="95.25" customHeight="1" x14ac:dyDescent="0.2">
      <c r="B78" s="42" t="e">
        <f>+ACTIVIDADES!#REF!</f>
        <v>#REF!</v>
      </c>
      <c r="C78" s="347" t="e">
        <f>INDEX(ACTIVIDADES!$B:$B,MATCH(B78,ACTIVIDADES!$A:$A,0))</f>
        <v>#REF!</v>
      </c>
      <c r="D78" s="348"/>
      <c r="E78" s="348"/>
      <c r="F78" s="348"/>
      <c r="G78" s="349"/>
      <c r="H78" s="43" t="e">
        <f>INDEX(ACTIVIDADES!$C:$C,MATCH(B78,ACTIVIDADES!$A:$A,0))</f>
        <v>#REF!</v>
      </c>
      <c r="I78" s="44">
        <f>I85</f>
        <v>0</v>
      </c>
    </row>
    <row r="79" spans="2:9" ht="21" customHeight="1" x14ac:dyDescent="0.2">
      <c r="B79" s="350" t="s">
        <v>23</v>
      </c>
      <c r="C79" s="350"/>
      <c r="D79" s="45" t="s">
        <v>24</v>
      </c>
      <c r="E79" s="46" t="s">
        <v>16</v>
      </c>
      <c r="F79" s="47" t="s">
        <v>25</v>
      </c>
      <c r="G79" s="47" t="s">
        <v>26</v>
      </c>
      <c r="H79" s="48" t="s">
        <v>27</v>
      </c>
      <c r="I79" s="49" t="s">
        <v>28</v>
      </c>
    </row>
    <row r="80" spans="2:9" ht="15" customHeight="1" x14ac:dyDescent="0.2">
      <c r="B80" s="351"/>
      <c r="C80" s="352"/>
      <c r="D80" s="50"/>
      <c r="E80" s="50"/>
      <c r="F80" s="51"/>
      <c r="G80" s="51"/>
      <c r="H80" s="51"/>
      <c r="I80" s="52">
        <f>+D80*E80*F80*G80</f>
        <v>0</v>
      </c>
    </row>
    <row r="81" spans="2:9" ht="15" customHeight="1" x14ac:dyDescent="0.2">
      <c r="B81" s="351"/>
      <c r="C81" s="352"/>
      <c r="D81" s="50"/>
      <c r="E81" s="50"/>
      <c r="F81" s="51"/>
      <c r="G81" s="51"/>
      <c r="H81" s="51"/>
      <c r="I81" s="52">
        <f>+D81*E81*F81*G81</f>
        <v>0</v>
      </c>
    </row>
    <row r="82" spans="2:9" ht="15.75" customHeight="1" x14ac:dyDescent="0.2">
      <c r="B82" s="333"/>
      <c r="C82" s="333"/>
      <c r="D82" s="50"/>
      <c r="E82" s="50"/>
      <c r="F82" s="51"/>
      <c r="G82" s="51"/>
      <c r="H82" s="51"/>
      <c r="I82" s="53"/>
    </row>
    <row r="83" spans="2:9" ht="15" customHeight="1" x14ac:dyDescent="0.2">
      <c r="B83" s="333"/>
      <c r="C83" s="333"/>
      <c r="D83" s="50"/>
      <c r="E83" s="50"/>
      <c r="F83" s="51"/>
      <c r="G83" s="51"/>
      <c r="H83" s="51"/>
      <c r="I83" s="53"/>
    </row>
    <row r="84" spans="2:9" ht="15" customHeight="1" x14ac:dyDescent="0.2">
      <c r="B84" s="333"/>
      <c r="C84" s="333"/>
      <c r="D84" s="50"/>
      <c r="E84" s="50"/>
      <c r="F84" s="51"/>
      <c r="G84" s="51"/>
      <c r="H84" s="51"/>
      <c r="I84" s="53"/>
    </row>
    <row r="85" spans="2:9" ht="15" customHeight="1" x14ac:dyDescent="0.2">
      <c r="B85" s="334" t="s">
        <v>29</v>
      </c>
      <c r="C85" s="335"/>
      <c r="D85" s="335"/>
      <c r="E85" s="335"/>
      <c r="F85" s="335"/>
      <c r="G85" s="335"/>
      <c r="H85" s="336"/>
      <c r="I85" s="54">
        <f>SUM(I80:I84)</f>
        <v>0</v>
      </c>
    </row>
    <row r="86" spans="2:9" ht="20" customHeight="1" x14ac:dyDescent="0.2">
      <c r="B86" s="337" t="s">
        <v>30</v>
      </c>
      <c r="C86" s="338"/>
      <c r="D86" s="338"/>
      <c r="E86" s="338"/>
      <c r="F86" s="338"/>
      <c r="G86" s="338"/>
      <c r="H86" s="338"/>
      <c r="I86" s="339"/>
    </row>
    <row r="87" spans="2:9" ht="20" customHeight="1" x14ac:dyDescent="0.2">
      <c r="B87" s="340"/>
      <c r="C87" s="341"/>
      <c r="D87" s="341"/>
      <c r="E87" s="341"/>
      <c r="F87" s="341"/>
      <c r="G87" s="341"/>
      <c r="H87" s="341"/>
      <c r="I87" s="342"/>
    </row>
    <row r="88" spans="2:9" ht="20" customHeight="1" x14ac:dyDescent="0.2">
      <c r="B88" s="340"/>
      <c r="C88" s="341"/>
      <c r="D88" s="341"/>
      <c r="E88" s="341"/>
      <c r="F88" s="341"/>
      <c r="G88" s="341"/>
      <c r="H88" s="341"/>
      <c r="I88" s="342"/>
    </row>
    <row r="89" spans="2:9" ht="20" customHeight="1" x14ac:dyDescent="0.2">
      <c r="B89" s="340"/>
      <c r="C89" s="341"/>
      <c r="D89" s="341"/>
      <c r="E89" s="341"/>
      <c r="F89" s="341"/>
      <c r="G89" s="341"/>
      <c r="H89" s="341"/>
      <c r="I89" s="342"/>
    </row>
    <row r="90" spans="2:9" ht="20" customHeight="1" x14ac:dyDescent="0.2">
      <c r="B90" s="340"/>
      <c r="C90" s="341"/>
      <c r="D90" s="341"/>
      <c r="E90" s="341"/>
      <c r="F90" s="341"/>
      <c r="G90" s="341"/>
      <c r="H90" s="341"/>
      <c r="I90" s="342"/>
    </row>
    <row r="91" spans="2:9" ht="20" customHeight="1" x14ac:dyDescent="0.2">
      <c r="B91" s="340"/>
      <c r="C91" s="341"/>
      <c r="D91" s="341"/>
      <c r="E91" s="341"/>
      <c r="F91" s="341"/>
      <c r="G91" s="341"/>
      <c r="H91" s="341"/>
      <c r="I91" s="342"/>
    </row>
    <row r="92" spans="2:9" ht="20" customHeight="1" x14ac:dyDescent="0.2">
      <c r="B92" s="340"/>
      <c r="C92" s="341"/>
      <c r="D92" s="341"/>
      <c r="E92" s="341"/>
      <c r="F92" s="341"/>
      <c r="G92" s="341"/>
      <c r="H92" s="341"/>
      <c r="I92" s="342"/>
    </row>
    <row r="93" spans="2:9" ht="20" customHeight="1" x14ac:dyDescent="0.2">
      <c r="B93" s="340"/>
      <c r="C93" s="341"/>
      <c r="D93" s="341"/>
      <c r="E93" s="341"/>
      <c r="F93" s="341"/>
      <c r="G93" s="341"/>
      <c r="H93" s="341"/>
      <c r="I93" s="342"/>
    </row>
    <row r="94" spans="2:9" ht="20" customHeight="1" x14ac:dyDescent="0.2">
      <c r="B94" s="340"/>
      <c r="C94" s="341"/>
      <c r="D94" s="341"/>
      <c r="E94" s="341"/>
      <c r="F94" s="341"/>
      <c r="G94" s="341"/>
      <c r="H94" s="341"/>
      <c r="I94" s="342"/>
    </row>
    <row r="95" spans="2:9" ht="20" customHeight="1" x14ac:dyDescent="0.2">
      <c r="B95" s="340"/>
      <c r="C95" s="341"/>
      <c r="D95" s="341"/>
      <c r="E95" s="341"/>
      <c r="F95" s="341"/>
      <c r="G95" s="341"/>
      <c r="H95" s="341"/>
      <c r="I95" s="342"/>
    </row>
    <row r="96" spans="2:9" ht="20" customHeight="1" x14ac:dyDescent="0.2">
      <c r="B96" s="343"/>
      <c r="C96" s="344"/>
      <c r="D96" s="344"/>
      <c r="E96" s="344"/>
      <c r="F96" s="344"/>
      <c r="G96" s="344"/>
      <c r="H96" s="344"/>
      <c r="I96" s="345"/>
    </row>
    <row r="97" spans="2:9" ht="16" thickBot="1" x14ac:dyDescent="0.25"/>
    <row r="98" spans="2:9" ht="18" customHeight="1" thickBot="1" x14ac:dyDescent="0.25">
      <c r="B98" s="24" t="s">
        <v>21</v>
      </c>
      <c r="C98" s="25"/>
      <c r="D98" s="25"/>
      <c r="E98" s="25"/>
      <c r="F98" s="26"/>
      <c r="G98" s="27"/>
      <c r="H98" s="28"/>
      <c r="I98" s="29"/>
    </row>
    <row r="99" spans="2:9" ht="18" customHeight="1" thickBot="1" x14ac:dyDescent="0.25">
      <c r="B99" s="30" t="s">
        <v>22</v>
      </c>
      <c r="C99" s="31"/>
      <c r="D99" s="31"/>
      <c r="E99" s="31"/>
      <c r="F99" s="26"/>
      <c r="G99" s="27"/>
      <c r="H99" s="32"/>
      <c r="I99" s="33"/>
    </row>
    <row r="100" spans="2:9" ht="33" customHeight="1" thickBot="1" x14ac:dyDescent="0.25">
      <c r="B100" s="34" t="e">
        <f>+ACTIVIDADES!#REF!</f>
        <v>#REF!</v>
      </c>
      <c r="C100" s="35"/>
      <c r="D100" s="35"/>
      <c r="E100" s="35"/>
      <c r="F100" s="35"/>
      <c r="G100" s="36"/>
      <c r="H100" s="37"/>
      <c r="I100" s="38"/>
    </row>
    <row r="101" spans="2:9" ht="21" customHeight="1" thickBot="1" x14ac:dyDescent="0.25">
      <c r="B101" s="39" t="s">
        <v>0</v>
      </c>
      <c r="C101" s="346" t="s">
        <v>1</v>
      </c>
      <c r="D101" s="346"/>
      <c r="E101" s="346"/>
      <c r="F101" s="346"/>
      <c r="G101" s="346"/>
      <c r="H101" s="40" t="s">
        <v>15</v>
      </c>
      <c r="I101" s="41" t="s">
        <v>16</v>
      </c>
    </row>
    <row r="102" spans="2:9" ht="95.25" customHeight="1" x14ac:dyDescent="0.2">
      <c r="B102" s="42">
        <f>+ACTIVIDADES!A18</f>
        <v>8.1</v>
      </c>
      <c r="C102" s="347" t="str">
        <f>INDEX(ACTIVIDADES!$B:$B,MATCH(B102,ACTIVIDADES!$A:$A,0))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102" s="348"/>
      <c r="E102" s="348"/>
      <c r="F102" s="348"/>
      <c r="G102" s="349"/>
      <c r="H102" s="43" t="str">
        <f>INDEX(ACTIVIDADES!$C:$C,MATCH(B102,ACTIVIDADES!$A:$A,0))</f>
        <v>m2</v>
      </c>
      <c r="I102" s="44">
        <f>I109</f>
        <v>0</v>
      </c>
    </row>
    <row r="103" spans="2:9" ht="21" customHeight="1" x14ac:dyDescent="0.2">
      <c r="B103" s="350" t="s">
        <v>23</v>
      </c>
      <c r="C103" s="350"/>
      <c r="D103" s="45" t="s">
        <v>24</v>
      </c>
      <c r="E103" s="46" t="s">
        <v>16</v>
      </c>
      <c r="F103" s="47" t="s">
        <v>25</v>
      </c>
      <c r="G103" s="47" t="s">
        <v>26</v>
      </c>
      <c r="H103" s="48" t="s">
        <v>27</v>
      </c>
      <c r="I103" s="49" t="s">
        <v>28</v>
      </c>
    </row>
    <row r="104" spans="2:9" ht="15" customHeight="1" x14ac:dyDescent="0.2">
      <c r="B104" s="351"/>
      <c r="C104" s="352"/>
      <c r="D104" s="50"/>
      <c r="E104" s="50"/>
      <c r="F104" s="51"/>
      <c r="G104" s="51"/>
      <c r="H104" s="51"/>
      <c r="I104" s="52">
        <f>+D104*E104*F104*G104</f>
        <v>0</v>
      </c>
    </row>
    <row r="105" spans="2:9" ht="15" customHeight="1" x14ac:dyDescent="0.2">
      <c r="B105" s="351"/>
      <c r="C105" s="352"/>
      <c r="D105" s="50"/>
      <c r="E105" s="50"/>
      <c r="F105" s="51"/>
      <c r="G105" s="51"/>
      <c r="H105" s="51"/>
      <c r="I105" s="52">
        <f>+D105*E105*F105*G105</f>
        <v>0</v>
      </c>
    </row>
    <row r="106" spans="2:9" ht="15.75" customHeight="1" x14ac:dyDescent="0.2">
      <c r="B106" s="333"/>
      <c r="C106" s="333"/>
      <c r="D106" s="50"/>
      <c r="E106" s="50"/>
      <c r="F106" s="51"/>
      <c r="G106" s="51"/>
      <c r="H106" s="51"/>
      <c r="I106" s="53"/>
    </row>
    <row r="107" spans="2:9" ht="15" customHeight="1" x14ac:dyDescent="0.2">
      <c r="B107" s="333"/>
      <c r="C107" s="333"/>
      <c r="D107" s="50"/>
      <c r="E107" s="50"/>
      <c r="F107" s="51"/>
      <c r="G107" s="51"/>
      <c r="H107" s="51"/>
      <c r="I107" s="53"/>
    </row>
    <row r="108" spans="2:9" ht="15" customHeight="1" x14ac:dyDescent="0.2">
      <c r="B108" s="333"/>
      <c r="C108" s="333"/>
      <c r="D108" s="50"/>
      <c r="E108" s="50"/>
      <c r="F108" s="51"/>
      <c r="G108" s="51"/>
      <c r="H108" s="51"/>
      <c r="I108" s="53"/>
    </row>
    <row r="109" spans="2:9" ht="15" customHeight="1" x14ac:dyDescent="0.2">
      <c r="B109" s="334" t="s">
        <v>29</v>
      </c>
      <c r="C109" s="335"/>
      <c r="D109" s="335"/>
      <c r="E109" s="335"/>
      <c r="F109" s="335"/>
      <c r="G109" s="335"/>
      <c r="H109" s="336"/>
      <c r="I109" s="54">
        <f>SUM(I104:I108)</f>
        <v>0</v>
      </c>
    </row>
    <row r="110" spans="2:9" ht="20" customHeight="1" x14ac:dyDescent="0.2">
      <c r="B110" s="337" t="s">
        <v>30</v>
      </c>
      <c r="C110" s="338"/>
      <c r="D110" s="338"/>
      <c r="E110" s="338"/>
      <c r="F110" s="338"/>
      <c r="G110" s="338"/>
      <c r="H110" s="338"/>
      <c r="I110" s="339"/>
    </row>
    <row r="111" spans="2:9" ht="20" customHeight="1" x14ac:dyDescent="0.2">
      <c r="B111" s="340"/>
      <c r="C111" s="341"/>
      <c r="D111" s="341"/>
      <c r="E111" s="341"/>
      <c r="F111" s="341"/>
      <c r="G111" s="341"/>
      <c r="H111" s="341"/>
      <c r="I111" s="342"/>
    </row>
    <row r="112" spans="2:9" ht="20" customHeight="1" x14ac:dyDescent="0.2">
      <c r="B112" s="340"/>
      <c r="C112" s="341"/>
      <c r="D112" s="341"/>
      <c r="E112" s="341"/>
      <c r="F112" s="341"/>
      <c r="G112" s="341"/>
      <c r="H112" s="341"/>
      <c r="I112" s="342"/>
    </row>
    <row r="113" spans="2:9" ht="20" customHeight="1" x14ac:dyDescent="0.2">
      <c r="B113" s="340"/>
      <c r="C113" s="341"/>
      <c r="D113" s="341"/>
      <c r="E113" s="341"/>
      <c r="F113" s="341"/>
      <c r="G113" s="341"/>
      <c r="H113" s="341"/>
      <c r="I113" s="342"/>
    </row>
    <row r="114" spans="2:9" ht="20" customHeight="1" x14ac:dyDescent="0.2">
      <c r="B114" s="340"/>
      <c r="C114" s="341"/>
      <c r="D114" s="341"/>
      <c r="E114" s="341"/>
      <c r="F114" s="341"/>
      <c r="G114" s="341"/>
      <c r="H114" s="341"/>
      <c r="I114" s="342"/>
    </row>
    <row r="115" spans="2:9" ht="20" customHeight="1" x14ac:dyDescent="0.2">
      <c r="B115" s="340"/>
      <c r="C115" s="341"/>
      <c r="D115" s="341"/>
      <c r="E115" s="341"/>
      <c r="F115" s="341"/>
      <c r="G115" s="341"/>
      <c r="H115" s="341"/>
      <c r="I115" s="342"/>
    </row>
    <row r="116" spans="2:9" ht="20" customHeight="1" x14ac:dyDescent="0.2">
      <c r="B116" s="340"/>
      <c r="C116" s="341"/>
      <c r="D116" s="341"/>
      <c r="E116" s="341"/>
      <c r="F116" s="341"/>
      <c r="G116" s="341"/>
      <c r="H116" s="341"/>
      <c r="I116" s="342"/>
    </row>
    <row r="117" spans="2:9" ht="20" customHeight="1" x14ac:dyDescent="0.2">
      <c r="B117" s="340"/>
      <c r="C117" s="341"/>
      <c r="D117" s="341"/>
      <c r="E117" s="341"/>
      <c r="F117" s="341"/>
      <c r="G117" s="341"/>
      <c r="H117" s="341"/>
      <c r="I117" s="342"/>
    </row>
    <row r="118" spans="2:9" ht="20" customHeight="1" x14ac:dyDescent="0.2">
      <c r="B118" s="340"/>
      <c r="C118" s="341"/>
      <c r="D118" s="341"/>
      <c r="E118" s="341"/>
      <c r="F118" s="341"/>
      <c r="G118" s="341"/>
      <c r="H118" s="341"/>
      <c r="I118" s="342"/>
    </row>
    <row r="119" spans="2:9" ht="20" customHeight="1" x14ac:dyDescent="0.2">
      <c r="B119" s="340"/>
      <c r="C119" s="341"/>
      <c r="D119" s="341"/>
      <c r="E119" s="341"/>
      <c r="F119" s="341"/>
      <c r="G119" s="341"/>
      <c r="H119" s="341"/>
      <c r="I119" s="342"/>
    </row>
    <row r="120" spans="2:9" ht="20" customHeight="1" x14ac:dyDescent="0.2">
      <c r="B120" s="343"/>
      <c r="C120" s="344"/>
      <c r="D120" s="344"/>
      <c r="E120" s="344"/>
      <c r="F120" s="344"/>
      <c r="G120" s="344"/>
      <c r="H120" s="344"/>
      <c r="I120" s="345"/>
    </row>
    <row r="121" spans="2:9" ht="16" thickBot="1" x14ac:dyDescent="0.25"/>
    <row r="122" spans="2:9" ht="18" customHeight="1" thickBot="1" x14ac:dyDescent="0.25">
      <c r="B122" s="24" t="s">
        <v>21</v>
      </c>
      <c r="C122" s="25"/>
      <c r="D122" s="25"/>
      <c r="E122" s="25"/>
      <c r="F122" s="26"/>
      <c r="G122" s="27"/>
      <c r="H122" s="28"/>
      <c r="I122" s="29"/>
    </row>
    <row r="123" spans="2:9" ht="18" customHeight="1" thickBot="1" x14ac:dyDescent="0.25">
      <c r="B123" s="30" t="s">
        <v>22</v>
      </c>
      <c r="C123" s="31"/>
      <c r="D123" s="31"/>
      <c r="E123" s="31"/>
      <c r="F123" s="26"/>
      <c r="G123" s="27"/>
      <c r="H123" s="32"/>
      <c r="I123" s="33"/>
    </row>
    <row r="124" spans="2:9" ht="33" customHeight="1" thickBot="1" x14ac:dyDescent="0.25">
      <c r="B124" s="34" t="e">
        <f>+ACTIVIDADES!#REF!</f>
        <v>#REF!</v>
      </c>
      <c r="C124" s="35"/>
      <c r="D124" s="35"/>
      <c r="E124" s="35"/>
      <c r="F124" s="35"/>
      <c r="G124" s="36"/>
      <c r="H124" s="37"/>
      <c r="I124" s="38"/>
    </row>
    <row r="125" spans="2:9" ht="21" customHeight="1" thickBot="1" x14ac:dyDescent="0.25">
      <c r="B125" s="39" t="s">
        <v>0</v>
      </c>
      <c r="C125" s="346" t="s">
        <v>1</v>
      </c>
      <c r="D125" s="346"/>
      <c r="E125" s="346"/>
      <c r="F125" s="346"/>
      <c r="G125" s="346"/>
      <c r="H125" s="40" t="s">
        <v>15</v>
      </c>
      <c r="I125" s="41" t="s">
        <v>16</v>
      </c>
    </row>
    <row r="126" spans="2:9" ht="170" customHeight="1" x14ac:dyDescent="0.2">
      <c r="B126" s="42" t="e">
        <f>+ACTIVIDADES!#REF!</f>
        <v>#REF!</v>
      </c>
      <c r="C126" s="347" t="e">
        <f>INDEX(ACTIVIDADES!$B:$B,MATCH(B126,ACTIVIDADES!$A:$A,0))</f>
        <v>#REF!</v>
      </c>
      <c r="D126" s="348"/>
      <c r="E126" s="348"/>
      <c r="F126" s="348"/>
      <c r="G126" s="349"/>
      <c r="H126" s="43" t="e">
        <f>INDEX(ACTIVIDADES!$C:$C,MATCH(B126,ACTIVIDADES!$A:$A,0))</f>
        <v>#REF!</v>
      </c>
      <c r="I126" s="44">
        <f>I133</f>
        <v>0</v>
      </c>
    </row>
    <row r="127" spans="2:9" ht="21" customHeight="1" x14ac:dyDescent="0.2">
      <c r="B127" s="350" t="s">
        <v>23</v>
      </c>
      <c r="C127" s="350"/>
      <c r="D127" s="45" t="s">
        <v>24</v>
      </c>
      <c r="E127" s="46" t="s">
        <v>16</v>
      </c>
      <c r="F127" s="47" t="s">
        <v>25</v>
      </c>
      <c r="G127" s="47" t="s">
        <v>26</v>
      </c>
      <c r="H127" s="48" t="s">
        <v>27</v>
      </c>
      <c r="I127" s="49" t="s">
        <v>28</v>
      </c>
    </row>
    <row r="128" spans="2:9" ht="15" customHeight="1" x14ac:dyDescent="0.2">
      <c r="B128" s="351"/>
      <c r="C128" s="352"/>
      <c r="D128" s="50"/>
      <c r="E128" s="50"/>
      <c r="F128" s="51"/>
      <c r="G128" s="51"/>
      <c r="H128" s="51"/>
      <c r="I128" s="52">
        <f>+D128*E128*F128*G128</f>
        <v>0</v>
      </c>
    </row>
    <row r="129" spans="2:9" ht="15" customHeight="1" x14ac:dyDescent="0.2">
      <c r="B129" s="351"/>
      <c r="C129" s="352"/>
      <c r="D129" s="50"/>
      <c r="E129" s="50"/>
      <c r="F129" s="51"/>
      <c r="G129" s="51"/>
      <c r="H129" s="51"/>
      <c r="I129" s="52">
        <f>+D129*E129*F129*G129</f>
        <v>0</v>
      </c>
    </row>
    <row r="130" spans="2:9" ht="15.75" customHeight="1" x14ac:dyDescent="0.2">
      <c r="B130" s="333"/>
      <c r="C130" s="333"/>
      <c r="D130" s="50"/>
      <c r="E130" s="50"/>
      <c r="F130" s="51"/>
      <c r="G130" s="51"/>
      <c r="H130" s="51"/>
      <c r="I130" s="53"/>
    </row>
    <row r="131" spans="2:9" ht="15" customHeight="1" x14ac:dyDescent="0.2">
      <c r="B131" s="333"/>
      <c r="C131" s="333"/>
      <c r="D131" s="50"/>
      <c r="E131" s="50"/>
      <c r="F131" s="51"/>
      <c r="G131" s="51"/>
      <c r="H131" s="51"/>
      <c r="I131" s="53"/>
    </row>
    <row r="132" spans="2:9" ht="15" customHeight="1" x14ac:dyDescent="0.2">
      <c r="B132" s="333"/>
      <c r="C132" s="333"/>
      <c r="D132" s="50"/>
      <c r="E132" s="50"/>
      <c r="F132" s="51"/>
      <c r="G132" s="51"/>
      <c r="H132" s="51"/>
      <c r="I132" s="53"/>
    </row>
    <row r="133" spans="2:9" ht="15" customHeight="1" x14ac:dyDescent="0.2">
      <c r="B133" s="334" t="s">
        <v>29</v>
      </c>
      <c r="C133" s="335"/>
      <c r="D133" s="335"/>
      <c r="E133" s="335"/>
      <c r="F133" s="335"/>
      <c r="G133" s="335"/>
      <c r="H133" s="336"/>
      <c r="I133" s="54">
        <f>SUM(I128:I132)</f>
        <v>0</v>
      </c>
    </row>
    <row r="134" spans="2:9" ht="20" customHeight="1" x14ac:dyDescent="0.2">
      <c r="B134" s="337" t="s">
        <v>30</v>
      </c>
      <c r="C134" s="338"/>
      <c r="D134" s="338"/>
      <c r="E134" s="338"/>
      <c r="F134" s="338"/>
      <c r="G134" s="338"/>
      <c r="H134" s="338"/>
      <c r="I134" s="339"/>
    </row>
    <row r="135" spans="2:9" ht="20" customHeight="1" x14ac:dyDescent="0.2">
      <c r="B135" s="340"/>
      <c r="C135" s="341"/>
      <c r="D135" s="341"/>
      <c r="E135" s="341"/>
      <c r="F135" s="341"/>
      <c r="G135" s="341"/>
      <c r="H135" s="341"/>
      <c r="I135" s="342"/>
    </row>
    <row r="136" spans="2:9" ht="20" customHeight="1" x14ac:dyDescent="0.2">
      <c r="B136" s="340"/>
      <c r="C136" s="341"/>
      <c r="D136" s="341"/>
      <c r="E136" s="341"/>
      <c r="F136" s="341"/>
      <c r="G136" s="341"/>
      <c r="H136" s="341"/>
      <c r="I136" s="342"/>
    </row>
    <row r="137" spans="2:9" ht="20" customHeight="1" x14ac:dyDescent="0.2">
      <c r="B137" s="340"/>
      <c r="C137" s="341"/>
      <c r="D137" s="341"/>
      <c r="E137" s="341"/>
      <c r="F137" s="341"/>
      <c r="G137" s="341"/>
      <c r="H137" s="341"/>
      <c r="I137" s="342"/>
    </row>
    <row r="138" spans="2:9" ht="20" customHeight="1" x14ac:dyDescent="0.2">
      <c r="B138" s="340"/>
      <c r="C138" s="341"/>
      <c r="D138" s="341"/>
      <c r="E138" s="341"/>
      <c r="F138" s="341"/>
      <c r="G138" s="341"/>
      <c r="H138" s="341"/>
      <c r="I138" s="342"/>
    </row>
    <row r="139" spans="2:9" ht="20" customHeight="1" x14ac:dyDescent="0.2">
      <c r="B139" s="340"/>
      <c r="C139" s="341"/>
      <c r="D139" s="341"/>
      <c r="E139" s="341"/>
      <c r="F139" s="341"/>
      <c r="G139" s="341"/>
      <c r="H139" s="341"/>
      <c r="I139" s="342"/>
    </row>
    <row r="140" spans="2:9" ht="20" customHeight="1" x14ac:dyDescent="0.2">
      <c r="B140" s="340"/>
      <c r="C140" s="341"/>
      <c r="D140" s="341"/>
      <c r="E140" s="341"/>
      <c r="F140" s="341"/>
      <c r="G140" s="341"/>
      <c r="H140" s="341"/>
      <c r="I140" s="342"/>
    </row>
    <row r="141" spans="2:9" ht="20" customHeight="1" x14ac:dyDescent="0.2">
      <c r="B141" s="340"/>
      <c r="C141" s="341"/>
      <c r="D141" s="341"/>
      <c r="E141" s="341"/>
      <c r="F141" s="341"/>
      <c r="G141" s="341"/>
      <c r="H141" s="341"/>
      <c r="I141" s="342"/>
    </row>
    <row r="142" spans="2:9" ht="20" customHeight="1" x14ac:dyDescent="0.2">
      <c r="B142" s="340"/>
      <c r="C142" s="341"/>
      <c r="D142" s="341"/>
      <c r="E142" s="341"/>
      <c r="F142" s="341"/>
      <c r="G142" s="341"/>
      <c r="H142" s="341"/>
      <c r="I142" s="342"/>
    </row>
    <row r="143" spans="2:9" ht="20" customHeight="1" x14ac:dyDescent="0.2">
      <c r="B143" s="340"/>
      <c r="C143" s="341"/>
      <c r="D143" s="341"/>
      <c r="E143" s="341"/>
      <c r="F143" s="341"/>
      <c r="G143" s="341"/>
      <c r="H143" s="341"/>
      <c r="I143" s="342"/>
    </row>
    <row r="144" spans="2:9" ht="20" customHeight="1" x14ac:dyDescent="0.2">
      <c r="B144" s="343"/>
      <c r="C144" s="344"/>
      <c r="D144" s="344"/>
      <c r="E144" s="344"/>
      <c r="F144" s="344"/>
      <c r="G144" s="344"/>
      <c r="H144" s="344"/>
      <c r="I144" s="345"/>
    </row>
    <row r="145" spans="2:9" ht="16" thickBot="1" x14ac:dyDescent="0.25"/>
    <row r="146" spans="2:9" ht="18" customHeight="1" thickBot="1" x14ac:dyDescent="0.25">
      <c r="B146" s="24" t="s">
        <v>21</v>
      </c>
      <c r="C146" s="25"/>
      <c r="D146" s="25"/>
      <c r="E146" s="25"/>
      <c r="F146" s="26"/>
      <c r="G146" s="27"/>
      <c r="H146" s="28"/>
      <c r="I146" s="29"/>
    </row>
    <row r="147" spans="2:9" ht="18" customHeight="1" thickBot="1" x14ac:dyDescent="0.25">
      <c r="B147" s="30" t="s">
        <v>22</v>
      </c>
      <c r="C147" s="31"/>
      <c r="D147" s="31"/>
      <c r="E147" s="31"/>
      <c r="F147" s="26"/>
      <c r="G147" s="27"/>
      <c r="H147" s="32"/>
      <c r="I147" s="33"/>
    </row>
    <row r="148" spans="2:9" ht="33" customHeight="1" thickBot="1" x14ac:dyDescent="0.25">
      <c r="B148" s="34" t="e">
        <f>+ACTIVIDADES!#REF!</f>
        <v>#REF!</v>
      </c>
      <c r="C148" s="35"/>
      <c r="D148" s="35"/>
      <c r="E148" s="35"/>
      <c r="F148" s="35"/>
      <c r="G148" s="36"/>
      <c r="H148" s="37"/>
      <c r="I148" s="38"/>
    </row>
    <row r="149" spans="2:9" ht="21" customHeight="1" thickBot="1" x14ac:dyDescent="0.25">
      <c r="B149" s="39" t="s">
        <v>0</v>
      </c>
      <c r="C149" s="346" t="s">
        <v>1</v>
      </c>
      <c r="D149" s="346"/>
      <c r="E149" s="346"/>
      <c r="F149" s="346"/>
      <c r="G149" s="346"/>
      <c r="H149" s="40" t="s">
        <v>15</v>
      </c>
      <c r="I149" s="41" t="s">
        <v>16</v>
      </c>
    </row>
    <row r="150" spans="2:9" ht="95.25" customHeight="1" x14ac:dyDescent="0.2">
      <c r="B150" s="42" t="e">
        <f>+ACTIVIDADES!#REF!</f>
        <v>#REF!</v>
      </c>
      <c r="C150" s="347" t="e">
        <f>INDEX(ACTIVIDADES!$B:$B,MATCH(B150,ACTIVIDADES!$A:$A,0))</f>
        <v>#REF!</v>
      </c>
      <c r="D150" s="348"/>
      <c r="E150" s="348"/>
      <c r="F150" s="348"/>
      <c r="G150" s="349"/>
      <c r="H150" s="43" t="e">
        <f>INDEX(ACTIVIDADES!$C:$C,MATCH(B150,ACTIVIDADES!$A:$A,0))</f>
        <v>#REF!</v>
      </c>
      <c r="I150" s="44">
        <f>I157</f>
        <v>0</v>
      </c>
    </row>
    <row r="151" spans="2:9" ht="21" customHeight="1" x14ac:dyDescent="0.2">
      <c r="B151" s="350" t="s">
        <v>23</v>
      </c>
      <c r="C151" s="350"/>
      <c r="D151" s="45" t="s">
        <v>24</v>
      </c>
      <c r="E151" s="46" t="s">
        <v>16</v>
      </c>
      <c r="F151" s="47" t="s">
        <v>25</v>
      </c>
      <c r="G151" s="47" t="s">
        <v>26</v>
      </c>
      <c r="H151" s="48" t="s">
        <v>27</v>
      </c>
      <c r="I151" s="49" t="s">
        <v>28</v>
      </c>
    </row>
    <row r="152" spans="2:9" ht="15" customHeight="1" x14ac:dyDescent="0.2">
      <c r="B152" s="351"/>
      <c r="C152" s="352"/>
      <c r="D152" s="50"/>
      <c r="E152" s="50"/>
      <c r="F152" s="51"/>
      <c r="G152" s="51"/>
      <c r="H152" s="51"/>
      <c r="I152" s="52">
        <f>+D152*E152*F152*G152</f>
        <v>0</v>
      </c>
    </row>
    <row r="153" spans="2:9" ht="15" customHeight="1" x14ac:dyDescent="0.2">
      <c r="B153" s="351"/>
      <c r="C153" s="352"/>
      <c r="D153" s="50"/>
      <c r="E153" s="50"/>
      <c r="F153" s="51"/>
      <c r="G153" s="51"/>
      <c r="H153" s="51"/>
      <c r="I153" s="52">
        <f>+D153*E153*F153*G153</f>
        <v>0</v>
      </c>
    </row>
    <row r="154" spans="2:9" ht="15.75" customHeight="1" x14ac:dyDescent="0.2">
      <c r="B154" s="333"/>
      <c r="C154" s="333"/>
      <c r="D154" s="50"/>
      <c r="E154" s="50"/>
      <c r="F154" s="51"/>
      <c r="G154" s="51"/>
      <c r="H154" s="51"/>
      <c r="I154" s="53"/>
    </row>
    <row r="155" spans="2:9" ht="15" customHeight="1" x14ac:dyDescent="0.2">
      <c r="B155" s="333"/>
      <c r="C155" s="333"/>
      <c r="D155" s="50"/>
      <c r="E155" s="50"/>
      <c r="F155" s="51"/>
      <c r="G155" s="51"/>
      <c r="H155" s="51"/>
      <c r="I155" s="53"/>
    </row>
    <row r="156" spans="2:9" ht="15" customHeight="1" x14ac:dyDescent="0.2">
      <c r="B156" s="333"/>
      <c r="C156" s="333"/>
      <c r="D156" s="50"/>
      <c r="E156" s="50"/>
      <c r="F156" s="51"/>
      <c r="G156" s="51"/>
      <c r="H156" s="51"/>
      <c r="I156" s="53"/>
    </row>
    <row r="157" spans="2:9" ht="15" customHeight="1" x14ac:dyDescent="0.2">
      <c r="B157" s="334" t="s">
        <v>29</v>
      </c>
      <c r="C157" s="335"/>
      <c r="D157" s="335"/>
      <c r="E157" s="335"/>
      <c r="F157" s="335"/>
      <c r="G157" s="335"/>
      <c r="H157" s="336"/>
      <c r="I157" s="54">
        <f>SUM(I152:I156)</f>
        <v>0</v>
      </c>
    </row>
    <row r="158" spans="2:9" ht="20" customHeight="1" x14ac:dyDescent="0.2">
      <c r="B158" s="337" t="s">
        <v>30</v>
      </c>
      <c r="C158" s="338"/>
      <c r="D158" s="338"/>
      <c r="E158" s="338"/>
      <c r="F158" s="338"/>
      <c r="G158" s="338"/>
      <c r="H158" s="338"/>
      <c r="I158" s="339"/>
    </row>
    <row r="159" spans="2:9" ht="20" customHeight="1" x14ac:dyDescent="0.2">
      <c r="B159" s="340"/>
      <c r="C159" s="341"/>
      <c r="D159" s="341"/>
      <c r="E159" s="341"/>
      <c r="F159" s="341"/>
      <c r="G159" s="341"/>
      <c r="H159" s="341"/>
      <c r="I159" s="342"/>
    </row>
    <row r="160" spans="2:9" ht="20" customHeight="1" x14ac:dyDescent="0.2">
      <c r="B160" s="340"/>
      <c r="C160" s="341"/>
      <c r="D160" s="341"/>
      <c r="E160" s="341"/>
      <c r="F160" s="341"/>
      <c r="G160" s="341"/>
      <c r="H160" s="341"/>
      <c r="I160" s="342"/>
    </row>
    <row r="161" spans="2:9" ht="20" customHeight="1" x14ac:dyDescent="0.2">
      <c r="B161" s="340"/>
      <c r="C161" s="341"/>
      <c r="D161" s="341"/>
      <c r="E161" s="341"/>
      <c r="F161" s="341"/>
      <c r="G161" s="341"/>
      <c r="H161" s="341"/>
      <c r="I161" s="342"/>
    </row>
    <row r="162" spans="2:9" ht="20" customHeight="1" x14ac:dyDescent="0.2">
      <c r="B162" s="340"/>
      <c r="C162" s="341"/>
      <c r="D162" s="341"/>
      <c r="E162" s="341"/>
      <c r="F162" s="341"/>
      <c r="G162" s="341"/>
      <c r="H162" s="341"/>
      <c r="I162" s="342"/>
    </row>
    <row r="163" spans="2:9" ht="20" customHeight="1" x14ac:dyDescent="0.2">
      <c r="B163" s="340"/>
      <c r="C163" s="341"/>
      <c r="D163" s="341"/>
      <c r="E163" s="341"/>
      <c r="F163" s="341"/>
      <c r="G163" s="341"/>
      <c r="H163" s="341"/>
      <c r="I163" s="342"/>
    </row>
    <row r="164" spans="2:9" ht="20" customHeight="1" x14ac:dyDescent="0.2">
      <c r="B164" s="340"/>
      <c r="C164" s="341"/>
      <c r="D164" s="341"/>
      <c r="E164" s="341"/>
      <c r="F164" s="341"/>
      <c r="G164" s="341"/>
      <c r="H164" s="341"/>
      <c r="I164" s="342"/>
    </row>
    <row r="165" spans="2:9" ht="20" customHeight="1" x14ac:dyDescent="0.2">
      <c r="B165" s="340"/>
      <c r="C165" s="341"/>
      <c r="D165" s="341"/>
      <c r="E165" s="341"/>
      <c r="F165" s="341"/>
      <c r="G165" s="341"/>
      <c r="H165" s="341"/>
      <c r="I165" s="342"/>
    </row>
    <row r="166" spans="2:9" ht="20" customHeight="1" x14ac:dyDescent="0.2">
      <c r="B166" s="340"/>
      <c r="C166" s="341"/>
      <c r="D166" s="341"/>
      <c r="E166" s="341"/>
      <c r="F166" s="341"/>
      <c r="G166" s="341"/>
      <c r="H166" s="341"/>
      <c r="I166" s="342"/>
    </row>
    <row r="167" spans="2:9" ht="20" customHeight="1" x14ac:dyDescent="0.2">
      <c r="B167" s="340"/>
      <c r="C167" s="341"/>
      <c r="D167" s="341"/>
      <c r="E167" s="341"/>
      <c r="F167" s="341"/>
      <c r="G167" s="341"/>
      <c r="H167" s="341"/>
      <c r="I167" s="342"/>
    </row>
    <row r="168" spans="2:9" ht="20" customHeight="1" x14ac:dyDescent="0.2">
      <c r="B168" s="343"/>
      <c r="C168" s="344"/>
      <c r="D168" s="344"/>
      <c r="E168" s="344"/>
      <c r="F168" s="344"/>
      <c r="G168" s="344"/>
      <c r="H168" s="344"/>
      <c r="I168" s="345"/>
    </row>
    <row r="169" spans="2:9" ht="16" thickBot="1" x14ac:dyDescent="0.25"/>
    <row r="170" spans="2:9" ht="18" customHeight="1" thickBot="1" x14ac:dyDescent="0.25">
      <c r="B170" s="24" t="s">
        <v>21</v>
      </c>
      <c r="C170" s="25"/>
      <c r="D170" s="25"/>
      <c r="E170" s="25"/>
      <c r="F170" s="26"/>
      <c r="G170" s="27"/>
      <c r="H170" s="28"/>
      <c r="I170" s="29"/>
    </row>
    <row r="171" spans="2:9" ht="18" customHeight="1" thickBot="1" x14ac:dyDescent="0.25">
      <c r="B171" s="30" t="s">
        <v>22</v>
      </c>
      <c r="C171" s="31"/>
      <c r="D171" s="31"/>
      <c r="E171" s="31"/>
      <c r="F171" s="26"/>
      <c r="G171" s="27"/>
      <c r="H171" s="32"/>
      <c r="I171" s="33"/>
    </row>
    <row r="172" spans="2:9" ht="33" customHeight="1" thickBot="1" x14ac:dyDescent="0.25">
      <c r="B172" s="34" t="e">
        <f>+ACTIVIDADES!#REF!</f>
        <v>#REF!</v>
      </c>
      <c r="C172" s="35"/>
      <c r="D172" s="35"/>
      <c r="E172" s="35"/>
      <c r="F172" s="35"/>
      <c r="G172" s="36"/>
      <c r="H172" s="37"/>
      <c r="I172" s="38"/>
    </row>
    <row r="173" spans="2:9" ht="21" customHeight="1" thickBot="1" x14ac:dyDescent="0.25">
      <c r="B173" s="39" t="s">
        <v>0</v>
      </c>
      <c r="C173" s="346" t="s">
        <v>1</v>
      </c>
      <c r="D173" s="346"/>
      <c r="E173" s="346"/>
      <c r="F173" s="346"/>
      <c r="G173" s="346"/>
      <c r="H173" s="40" t="s">
        <v>15</v>
      </c>
      <c r="I173" s="41" t="s">
        <v>16</v>
      </c>
    </row>
    <row r="174" spans="2:9" ht="95.25" customHeight="1" x14ac:dyDescent="0.2">
      <c r="B174" s="42">
        <f>+ACTIVIDADES!A20</f>
        <v>10.01</v>
      </c>
      <c r="C174" s="347" t="str">
        <f>INDEX(ACTIVIDADES!$B:$B,MATCH(B174,ACTIVIDADES!$A:$A,0))</f>
        <v>Suministro e instalación de TEJA UPVC espesor de 2.5mm. No incluye caballete,.</v>
      </c>
      <c r="D174" s="348"/>
      <c r="E174" s="348"/>
      <c r="F174" s="348"/>
      <c r="G174" s="349"/>
      <c r="H174" s="43" t="str">
        <f>INDEX(ACTIVIDADES!$C:$C,MATCH(B174,ACTIVIDADES!$A:$A,0))</f>
        <v>m2</v>
      </c>
      <c r="I174" s="44">
        <f>I181</f>
        <v>0</v>
      </c>
    </row>
    <row r="175" spans="2:9" ht="21" customHeight="1" x14ac:dyDescent="0.2">
      <c r="B175" s="350" t="s">
        <v>23</v>
      </c>
      <c r="C175" s="350"/>
      <c r="D175" s="45" t="s">
        <v>24</v>
      </c>
      <c r="E175" s="46" t="s">
        <v>16</v>
      </c>
      <c r="F175" s="47" t="s">
        <v>25</v>
      </c>
      <c r="G175" s="47" t="s">
        <v>26</v>
      </c>
      <c r="H175" s="48" t="s">
        <v>27</v>
      </c>
      <c r="I175" s="49" t="s">
        <v>28</v>
      </c>
    </row>
    <row r="176" spans="2:9" ht="15" customHeight="1" x14ac:dyDescent="0.2">
      <c r="B176" s="351"/>
      <c r="C176" s="352"/>
      <c r="D176" s="50"/>
      <c r="E176" s="50"/>
      <c r="F176" s="51"/>
      <c r="G176" s="51"/>
      <c r="H176" s="51"/>
      <c r="I176" s="52">
        <f>+D176*E176*F176*G176</f>
        <v>0</v>
      </c>
    </row>
    <row r="177" spans="2:9" ht="15" customHeight="1" x14ac:dyDescent="0.2">
      <c r="B177" s="351"/>
      <c r="C177" s="352"/>
      <c r="D177" s="50"/>
      <c r="E177" s="50"/>
      <c r="F177" s="51"/>
      <c r="G177" s="51"/>
      <c r="H177" s="51"/>
      <c r="I177" s="52">
        <f>+D177*E177*F177*G177</f>
        <v>0</v>
      </c>
    </row>
    <row r="178" spans="2:9" ht="15.75" customHeight="1" x14ac:dyDescent="0.2">
      <c r="B178" s="333"/>
      <c r="C178" s="333"/>
      <c r="D178" s="50"/>
      <c r="E178" s="50"/>
      <c r="F178" s="51"/>
      <c r="G178" s="51"/>
      <c r="H178" s="51"/>
      <c r="I178" s="53"/>
    </row>
    <row r="179" spans="2:9" ht="15" customHeight="1" x14ac:dyDescent="0.2">
      <c r="B179" s="333"/>
      <c r="C179" s="333"/>
      <c r="D179" s="50"/>
      <c r="E179" s="50"/>
      <c r="F179" s="51"/>
      <c r="G179" s="51"/>
      <c r="H179" s="51"/>
      <c r="I179" s="53"/>
    </row>
    <row r="180" spans="2:9" ht="15" customHeight="1" x14ac:dyDescent="0.2">
      <c r="B180" s="333"/>
      <c r="C180" s="333"/>
      <c r="D180" s="50"/>
      <c r="E180" s="50"/>
      <c r="F180" s="51"/>
      <c r="G180" s="51"/>
      <c r="H180" s="51"/>
      <c r="I180" s="53"/>
    </row>
    <row r="181" spans="2:9" ht="15" customHeight="1" x14ac:dyDescent="0.2">
      <c r="B181" s="334" t="s">
        <v>29</v>
      </c>
      <c r="C181" s="335"/>
      <c r="D181" s="335"/>
      <c r="E181" s="335"/>
      <c r="F181" s="335"/>
      <c r="G181" s="335"/>
      <c r="H181" s="336"/>
      <c r="I181" s="54">
        <f>SUM(I176:I180)</f>
        <v>0</v>
      </c>
    </row>
    <row r="182" spans="2:9" ht="20" customHeight="1" x14ac:dyDescent="0.2">
      <c r="B182" s="337" t="s">
        <v>30</v>
      </c>
      <c r="C182" s="338"/>
      <c r="D182" s="338"/>
      <c r="E182" s="338"/>
      <c r="F182" s="338"/>
      <c r="G182" s="338"/>
      <c r="H182" s="338"/>
      <c r="I182" s="339"/>
    </row>
    <row r="183" spans="2:9" ht="20" customHeight="1" x14ac:dyDescent="0.2">
      <c r="B183" s="340"/>
      <c r="C183" s="341"/>
      <c r="D183" s="341"/>
      <c r="E183" s="341"/>
      <c r="F183" s="341"/>
      <c r="G183" s="341"/>
      <c r="H183" s="341"/>
      <c r="I183" s="342"/>
    </row>
    <row r="184" spans="2:9" ht="20" customHeight="1" x14ac:dyDescent="0.2">
      <c r="B184" s="340"/>
      <c r="C184" s="341"/>
      <c r="D184" s="341"/>
      <c r="E184" s="341"/>
      <c r="F184" s="341"/>
      <c r="G184" s="341"/>
      <c r="H184" s="341"/>
      <c r="I184" s="342"/>
    </row>
    <row r="185" spans="2:9" ht="20" customHeight="1" x14ac:dyDescent="0.2">
      <c r="B185" s="340"/>
      <c r="C185" s="341"/>
      <c r="D185" s="341"/>
      <c r="E185" s="341"/>
      <c r="F185" s="341"/>
      <c r="G185" s="341"/>
      <c r="H185" s="341"/>
      <c r="I185" s="342"/>
    </row>
    <row r="186" spans="2:9" ht="20" customHeight="1" x14ac:dyDescent="0.2">
      <c r="B186" s="340"/>
      <c r="C186" s="341"/>
      <c r="D186" s="341"/>
      <c r="E186" s="341"/>
      <c r="F186" s="341"/>
      <c r="G186" s="341"/>
      <c r="H186" s="341"/>
      <c r="I186" s="342"/>
    </row>
    <row r="187" spans="2:9" ht="20" customHeight="1" x14ac:dyDescent="0.2">
      <c r="B187" s="340"/>
      <c r="C187" s="341"/>
      <c r="D187" s="341"/>
      <c r="E187" s="341"/>
      <c r="F187" s="341"/>
      <c r="G187" s="341"/>
      <c r="H187" s="341"/>
      <c r="I187" s="342"/>
    </row>
    <row r="188" spans="2:9" ht="20" customHeight="1" x14ac:dyDescent="0.2">
      <c r="B188" s="340"/>
      <c r="C188" s="341"/>
      <c r="D188" s="341"/>
      <c r="E188" s="341"/>
      <c r="F188" s="341"/>
      <c r="G188" s="341"/>
      <c r="H188" s="341"/>
      <c r="I188" s="342"/>
    </row>
    <row r="189" spans="2:9" ht="20" customHeight="1" x14ac:dyDescent="0.2">
      <c r="B189" s="340"/>
      <c r="C189" s="341"/>
      <c r="D189" s="341"/>
      <c r="E189" s="341"/>
      <c r="F189" s="341"/>
      <c r="G189" s="341"/>
      <c r="H189" s="341"/>
      <c r="I189" s="342"/>
    </row>
    <row r="190" spans="2:9" ht="20" customHeight="1" x14ac:dyDescent="0.2">
      <c r="B190" s="340"/>
      <c r="C190" s="341"/>
      <c r="D190" s="341"/>
      <c r="E190" s="341"/>
      <c r="F190" s="341"/>
      <c r="G190" s="341"/>
      <c r="H190" s="341"/>
      <c r="I190" s="342"/>
    </row>
    <row r="191" spans="2:9" ht="20" customHeight="1" x14ac:dyDescent="0.2">
      <c r="B191" s="340"/>
      <c r="C191" s="341"/>
      <c r="D191" s="341"/>
      <c r="E191" s="341"/>
      <c r="F191" s="341"/>
      <c r="G191" s="341"/>
      <c r="H191" s="341"/>
      <c r="I191" s="342"/>
    </row>
    <row r="192" spans="2:9" ht="20" customHeight="1" x14ac:dyDescent="0.2">
      <c r="B192" s="343"/>
      <c r="C192" s="344"/>
      <c r="D192" s="344"/>
      <c r="E192" s="344"/>
      <c r="F192" s="344"/>
      <c r="G192" s="344"/>
      <c r="H192" s="344"/>
      <c r="I192" s="345"/>
    </row>
    <row r="193" spans="2:9" ht="16" thickBot="1" x14ac:dyDescent="0.25"/>
    <row r="194" spans="2:9" ht="18" customHeight="1" thickBot="1" x14ac:dyDescent="0.25">
      <c r="B194" s="24" t="s">
        <v>21</v>
      </c>
      <c r="C194" s="25"/>
      <c r="D194" s="25"/>
      <c r="E194" s="25"/>
      <c r="F194" s="26"/>
      <c r="G194" s="27"/>
      <c r="H194" s="28"/>
      <c r="I194" s="29"/>
    </row>
    <row r="195" spans="2:9" ht="18" customHeight="1" thickBot="1" x14ac:dyDescent="0.25">
      <c r="B195" s="30" t="s">
        <v>22</v>
      </c>
      <c r="C195" s="31"/>
      <c r="D195" s="31"/>
      <c r="E195" s="31"/>
      <c r="F195" s="26"/>
      <c r="G195" s="27"/>
      <c r="H195" s="32"/>
      <c r="I195" s="33"/>
    </row>
    <row r="196" spans="2:9" ht="33" customHeight="1" thickBot="1" x14ac:dyDescent="0.25">
      <c r="B196" s="34" t="e">
        <f>+ACTIVIDADES!#REF!</f>
        <v>#REF!</v>
      </c>
      <c r="C196" s="35"/>
      <c r="D196" s="35"/>
      <c r="E196" s="35"/>
      <c r="F196" s="35"/>
      <c r="G196" s="36"/>
      <c r="H196" s="37"/>
      <c r="I196" s="38"/>
    </row>
    <row r="197" spans="2:9" ht="21" customHeight="1" thickBot="1" x14ac:dyDescent="0.25">
      <c r="B197" s="39" t="s">
        <v>0</v>
      </c>
      <c r="C197" s="346" t="s">
        <v>1</v>
      </c>
      <c r="D197" s="346"/>
      <c r="E197" s="346"/>
      <c r="F197" s="346"/>
      <c r="G197" s="346"/>
      <c r="H197" s="40" t="s">
        <v>15</v>
      </c>
      <c r="I197" s="41" t="s">
        <v>16</v>
      </c>
    </row>
    <row r="198" spans="2:9" ht="95.25" customHeight="1" x14ac:dyDescent="0.2">
      <c r="B198" s="42" t="e">
        <f>+ACTIVIDADES!#REF!</f>
        <v>#REF!</v>
      </c>
      <c r="C198" s="347" t="e">
        <f>INDEX(ACTIVIDADES!$B:$B,MATCH(B198,ACTIVIDADES!$A:$A,0))</f>
        <v>#REF!</v>
      </c>
      <c r="D198" s="348"/>
      <c r="E198" s="348"/>
      <c r="F198" s="348"/>
      <c r="G198" s="349"/>
      <c r="H198" s="43" t="e">
        <f>INDEX(ACTIVIDADES!$C:$C,MATCH(B198,ACTIVIDADES!$A:$A,0))</f>
        <v>#REF!</v>
      </c>
      <c r="I198" s="44">
        <f>I205</f>
        <v>0</v>
      </c>
    </row>
    <row r="199" spans="2:9" ht="21" customHeight="1" x14ac:dyDescent="0.2">
      <c r="B199" s="350" t="s">
        <v>23</v>
      </c>
      <c r="C199" s="350"/>
      <c r="D199" s="45" t="s">
        <v>24</v>
      </c>
      <c r="E199" s="46" t="s">
        <v>16</v>
      </c>
      <c r="F199" s="47" t="s">
        <v>25</v>
      </c>
      <c r="G199" s="47" t="s">
        <v>26</v>
      </c>
      <c r="H199" s="48" t="s">
        <v>27</v>
      </c>
      <c r="I199" s="49" t="s">
        <v>28</v>
      </c>
    </row>
    <row r="200" spans="2:9" ht="15" customHeight="1" x14ac:dyDescent="0.2">
      <c r="B200" s="351"/>
      <c r="C200" s="352"/>
      <c r="D200" s="50"/>
      <c r="E200" s="50"/>
      <c r="F200" s="51"/>
      <c r="G200" s="51"/>
      <c r="H200" s="51"/>
      <c r="I200" s="52">
        <f>+D200*E200*F200*G200</f>
        <v>0</v>
      </c>
    </row>
    <row r="201" spans="2:9" ht="15" customHeight="1" x14ac:dyDescent="0.2">
      <c r="B201" s="351"/>
      <c r="C201" s="352"/>
      <c r="D201" s="50"/>
      <c r="E201" s="50"/>
      <c r="F201" s="51"/>
      <c r="G201" s="51"/>
      <c r="H201" s="51"/>
      <c r="I201" s="52">
        <f>+D201*E201*F201*G201</f>
        <v>0</v>
      </c>
    </row>
    <row r="202" spans="2:9" ht="15.75" customHeight="1" x14ac:dyDescent="0.2">
      <c r="B202" s="333"/>
      <c r="C202" s="333"/>
      <c r="D202" s="50"/>
      <c r="E202" s="50"/>
      <c r="F202" s="51"/>
      <c r="G202" s="51"/>
      <c r="H202" s="51"/>
      <c r="I202" s="53"/>
    </row>
    <row r="203" spans="2:9" ht="15" customHeight="1" x14ac:dyDescent="0.2">
      <c r="B203" s="333"/>
      <c r="C203" s="333"/>
      <c r="D203" s="50"/>
      <c r="E203" s="50"/>
      <c r="F203" s="51"/>
      <c r="G203" s="51"/>
      <c r="H203" s="51"/>
      <c r="I203" s="53"/>
    </row>
    <row r="204" spans="2:9" ht="15" customHeight="1" x14ac:dyDescent="0.2">
      <c r="B204" s="333"/>
      <c r="C204" s="333"/>
      <c r="D204" s="50"/>
      <c r="E204" s="50"/>
      <c r="F204" s="51"/>
      <c r="G204" s="51"/>
      <c r="H204" s="51"/>
      <c r="I204" s="53"/>
    </row>
    <row r="205" spans="2:9" ht="15" customHeight="1" x14ac:dyDescent="0.2">
      <c r="B205" s="334" t="s">
        <v>29</v>
      </c>
      <c r="C205" s="335"/>
      <c r="D205" s="335"/>
      <c r="E205" s="335"/>
      <c r="F205" s="335"/>
      <c r="G205" s="335"/>
      <c r="H205" s="336"/>
      <c r="I205" s="54">
        <f>SUM(I200:I204)</f>
        <v>0</v>
      </c>
    </row>
    <row r="206" spans="2:9" ht="20" customHeight="1" x14ac:dyDescent="0.2">
      <c r="B206" s="337" t="s">
        <v>30</v>
      </c>
      <c r="C206" s="338"/>
      <c r="D206" s="338"/>
      <c r="E206" s="338"/>
      <c r="F206" s="338"/>
      <c r="G206" s="338"/>
      <c r="H206" s="338"/>
      <c r="I206" s="339"/>
    </row>
    <row r="207" spans="2:9" ht="20" customHeight="1" x14ac:dyDescent="0.2">
      <c r="B207" s="340"/>
      <c r="C207" s="341"/>
      <c r="D207" s="341"/>
      <c r="E207" s="341"/>
      <c r="F207" s="341"/>
      <c r="G207" s="341"/>
      <c r="H207" s="341"/>
      <c r="I207" s="342"/>
    </row>
    <row r="208" spans="2:9" ht="20" customHeight="1" x14ac:dyDescent="0.2">
      <c r="B208" s="340"/>
      <c r="C208" s="341"/>
      <c r="D208" s="341"/>
      <c r="E208" s="341"/>
      <c r="F208" s="341"/>
      <c r="G208" s="341"/>
      <c r="H208" s="341"/>
      <c r="I208" s="342"/>
    </row>
    <row r="209" spans="2:9" ht="20" customHeight="1" x14ac:dyDescent="0.2">
      <c r="B209" s="340"/>
      <c r="C209" s="341"/>
      <c r="D209" s="341"/>
      <c r="E209" s="341"/>
      <c r="F209" s="341"/>
      <c r="G209" s="341"/>
      <c r="H209" s="341"/>
      <c r="I209" s="342"/>
    </row>
    <row r="210" spans="2:9" ht="20" customHeight="1" x14ac:dyDescent="0.2">
      <c r="B210" s="340"/>
      <c r="C210" s="341"/>
      <c r="D210" s="341"/>
      <c r="E210" s="341"/>
      <c r="F210" s="341"/>
      <c r="G210" s="341"/>
      <c r="H210" s="341"/>
      <c r="I210" s="342"/>
    </row>
    <row r="211" spans="2:9" ht="20" customHeight="1" x14ac:dyDescent="0.2">
      <c r="B211" s="340"/>
      <c r="C211" s="341"/>
      <c r="D211" s="341"/>
      <c r="E211" s="341"/>
      <c r="F211" s="341"/>
      <c r="G211" s="341"/>
      <c r="H211" s="341"/>
      <c r="I211" s="342"/>
    </row>
    <row r="212" spans="2:9" ht="20" customHeight="1" x14ac:dyDescent="0.2">
      <c r="B212" s="340"/>
      <c r="C212" s="341"/>
      <c r="D212" s="341"/>
      <c r="E212" s="341"/>
      <c r="F212" s="341"/>
      <c r="G212" s="341"/>
      <c r="H212" s="341"/>
      <c r="I212" s="342"/>
    </row>
    <row r="213" spans="2:9" ht="20" customHeight="1" x14ac:dyDescent="0.2">
      <c r="B213" s="340"/>
      <c r="C213" s="341"/>
      <c r="D213" s="341"/>
      <c r="E213" s="341"/>
      <c r="F213" s="341"/>
      <c r="G213" s="341"/>
      <c r="H213" s="341"/>
      <c r="I213" s="342"/>
    </row>
    <row r="214" spans="2:9" ht="20" customHeight="1" x14ac:dyDescent="0.2">
      <c r="B214" s="340"/>
      <c r="C214" s="341"/>
      <c r="D214" s="341"/>
      <c r="E214" s="341"/>
      <c r="F214" s="341"/>
      <c r="G214" s="341"/>
      <c r="H214" s="341"/>
      <c r="I214" s="342"/>
    </row>
    <row r="215" spans="2:9" ht="20" customHeight="1" x14ac:dyDescent="0.2">
      <c r="B215" s="340"/>
      <c r="C215" s="341"/>
      <c r="D215" s="341"/>
      <c r="E215" s="341"/>
      <c r="F215" s="341"/>
      <c r="G215" s="341"/>
      <c r="H215" s="341"/>
      <c r="I215" s="342"/>
    </row>
    <row r="216" spans="2:9" ht="20" customHeight="1" x14ac:dyDescent="0.2">
      <c r="B216" s="343"/>
      <c r="C216" s="344"/>
      <c r="D216" s="344"/>
      <c r="E216" s="344"/>
      <c r="F216" s="344"/>
      <c r="G216" s="344"/>
      <c r="H216" s="344"/>
      <c r="I216" s="345"/>
    </row>
    <row r="217" spans="2:9" ht="16" thickBot="1" x14ac:dyDescent="0.25"/>
    <row r="218" spans="2:9" ht="18" customHeight="1" thickBot="1" x14ac:dyDescent="0.25">
      <c r="B218" s="24" t="s">
        <v>21</v>
      </c>
      <c r="C218" s="25"/>
      <c r="D218" s="25"/>
      <c r="E218" s="25"/>
      <c r="F218" s="26"/>
      <c r="G218" s="27"/>
      <c r="H218" s="28"/>
      <c r="I218" s="29"/>
    </row>
    <row r="219" spans="2:9" ht="18" customHeight="1" thickBot="1" x14ac:dyDescent="0.25">
      <c r="B219" s="30" t="s">
        <v>22</v>
      </c>
      <c r="C219" s="31"/>
      <c r="D219" s="31"/>
      <c r="E219" s="31"/>
      <c r="F219" s="26"/>
      <c r="G219" s="27"/>
      <c r="H219" s="32"/>
      <c r="I219" s="33"/>
    </row>
    <row r="220" spans="2:9" ht="33" customHeight="1" thickBot="1" x14ac:dyDescent="0.25">
      <c r="B220" s="34" t="e">
        <f>+ACTIVIDADES!#REF!</f>
        <v>#REF!</v>
      </c>
      <c r="C220" s="35"/>
      <c r="D220" s="35"/>
      <c r="E220" s="35"/>
      <c r="F220" s="35"/>
      <c r="G220" s="36"/>
      <c r="H220" s="37"/>
      <c r="I220" s="38"/>
    </row>
    <row r="221" spans="2:9" ht="21" customHeight="1" thickBot="1" x14ac:dyDescent="0.25">
      <c r="B221" s="39" t="s">
        <v>0</v>
      </c>
      <c r="C221" s="346" t="s">
        <v>1</v>
      </c>
      <c r="D221" s="346"/>
      <c r="E221" s="346"/>
      <c r="F221" s="346"/>
      <c r="G221" s="346"/>
      <c r="H221" s="40" t="s">
        <v>15</v>
      </c>
      <c r="I221" s="41" t="s">
        <v>16</v>
      </c>
    </row>
    <row r="222" spans="2:9" ht="95.25" customHeight="1" x14ac:dyDescent="0.2">
      <c r="B222" s="42" t="e">
        <f>+ACTIVIDADES!#REF!</f>
        <v>#REF!</v>
      </c>
      <c r="C222" s="347" t="e">
        <f>INDEX(ACTIVIDADES!$B:$B,MATCH(B222,ACTIVIDADES!$A:$A,0))</f>
        <v>#REF!</v>
      </c>
      <c r="D222" s="348"/>
      <c r="E222" s="348"/>
      <c r="F222" s="348"/>
      <c r="G222" s="349"/>
      <c r="H222" s="43" t="e">
        <f>INDEX(ACTIVIDADES!$C:$C,MATCH(B222,ACTIVIDADES!$A:$A,0))</f>
        <v>#REF!</v>
      </c>
      <c r="I222" s="44">
        <f>I229</f>
        <v>0</v>
      </c>
    </row>
    <row r="223" spans="2:9" ht="21" customHeight="1" x14ac:dyDescent="0.2">
      <c r="B223" s="350" t="s">
        <v>23</v>
      </c>
      <c r="C223" s="350"/>
      <c r="D223" s="45" t="s">
        <v>24</v>
      </c>
      <c r="E223" s="46" t="s">
        <v>16</v>
      </c>
      <c r="F223" s="47" t="s">
        <v>25</v>
      </c>
      <c r="G223" s="47" t="s">
        <v>26</v>
      </c>
      <c r="H223" s="48" t="s">
        <v>27</v>
      </c>
      <c r="I223" s="49" t="s">
        <v>28</v>
      </c>
    </row>
    <row r="224" spans="2:9" ht="15" customHeight="1" x14ac:dyDescent="0.2">
      <c r="B224" s="351"/>
      <c r="C224" s="352"/>
      <c r="D224" s="50"/>
      <c r="E224" s="50"/>
      <c r="F224" s="51"/>
      <c r="G224" s="51"/>
      <c r="H224" s="51"/>
      <c r="I224" s="52">
        <f>+D224*E224*F224*G224</f>
        <v>0</v>
      </c>
    </row>
    <row r="225" spans="2:9" ht="15" customHeight="1" x14ac:dyDescent="0.2">
      <c r="B225" s="351"/>
      <c r="C225" s="352"/>
      <c r="D225" s="50"/>
      <c r="E225" s="50"/>
      <c r="F225" s="51"/>
      <c r="G225" s="51"/>
      <c r="H225" s="51"/>
      <c r="I225" s="52">
        <f>+D225*E225*F225*G225</f>
        <v>0</v>
      </c>
    </row>
    <row r="226" spans="2:9" ht="15.75" customHeight="1" x14ac:dyDescent="0.2">
      <c r="B226" s="333"/>
      <c r="C226" s="333"/>
      <c r="D226" s="50"/>
      <c r="E226" s="50"/>
      <c r="F226" s="51"/>
      <c r="G226" s="51"/>
      <c r="H226" s="51"/>
      <c r="I226" s="53"/>
    </row>
    <row r="227" spans="2:9" ht="15" customHeight="1" x14ac:dyDescent="0.2">
      <c r="B227" s="333"/>
      <c r="C227" s="333"/>
      <c r="D227" s="50"/>
      <c r="E227" s="50"/>
      <c r="F227" s="51"/>
      <c r="G227" s="51"/>
      <c r="H227" s="51"/>
      <c r="I227" s="53"/>
    </row>
    <row r="228" spans="2:9" ht="15" customHeight="1" x14ac:dyDescent="0.2">
      <c r="B228" s="333"/>
      <c r="C228" s="333"/>
      <c r="D228" s="50"/>
      <c r="E228" s="50"/>
      <c r="F228" s="51"/>
      <c r="G228" s="51"/>
      <c r="H228" s="51"/>
      <c r="I228" s="53"/>
    </row>
    <row r="229" spans="2:9" ht="15" customHeight="1" x14ac:dyDescent="0.2">
      <c r="B229" s="334" t="s">
        <v>29</v>
      </c>
      <c r="C229" s="335"/>
      <c r="D229" s="335"/>
      <c r="E229" s="335"/>
      <c r="F229" s="335"/>
      <c r="G229" s="335"/>
      <c r="H229" s="336"/>
      <c r="I229" s="54">
        <f>SUM(I224:I228)</f>
        <v>0</v>
      </c>
    </row>
    <row r="230" spans="2:9" ht="20" customHeight="1" x14ac:dyDescent="0.2">
      <c r="B230" s="337" t="s">
        <v>30</v>
      </c>
      <c r="C230" s="338"/>
      <c r="D230" s="338"/>
      <c r="E230" s="338"/>
      <c r="F230" s="338"/>
      <c r="G230" s="338"/>
      <c r="H230" s="338"/>
      <c r="I230" s="339"/>
    </row>
    <row r="231" spans="2:9" ht="20" customHeight="1" x14ac:dyDescent="0.2">
      <c r="B231" s="340"/>
      <c r="C231" s="341"/>
      <c r="D231" s="341"/>
      <c r="E231" s="341"/>
      <c r="F231" s="341"/>
      <c r="G231" s="341"/>
      <c r="H231" s="341"/>
      <c r="I231" s="342"/>
    </row>
    <row r="232" spans="2:9" ht="20" customHeight="1" x14ac:dyDescent="0.2">
      <c r="B232" s="340"/>
      <c r="C232" s="341"/>
      <c r="D232" s="341"/>
      <c r="E232" s="341"/>
      <c r="F232" s="341"/>
      <c r="G232" s="341"/>
      <c r="H232" s="341"/>
      <c r="I232" s="342"/>
    </row>
    <row r="233" spans="2:9" ht="20" customHeight="1" x14ac:dyDescent="0.2">
      <c r="B233" s="340"/>
      <c r="C233" s="341"/>
      <c r="D233" s="341"/>
      <c r="E233" s="341"/>
      <c r="F233" s="341"/>
      <c r="G233" s="341"/>
      <c r="H233" s="341"/>
      <c r="I233" s="342"/>
    </row>
    <row r="234" spans="2:9" ht="20" customHeight="1" x14ac:dyDescent="0.2">
      <c r="B234" s="340"/>
      <c r="C234" s="341"/>
      <c r="D234" s="341"/>
      <c r="E234" s="341"/>
      <c r="F234" s="341"/>
      <c r="G234" s="341"/>
      <c r="H234" s="341"/>
      <c r="I234" s="342"/>
    </row>
    <row r="235" spans="2:9" ht="20" customHeight="1" x14ac:dyDescent="0.2">
      <c r="B235" s="340"/>
      <c r="C235" s="341"/>
      <c r="D235" s="341"/>
      <c r="E235" s="341"/>
      <c r="F235" s="341"/>
      <c r="G235" s="341"/>
      <c r="H235" s="341"/>
      <c r="I235" s="342"/>
    </row>
    <row r="236" spans="2:9" ht="20" customHeight="1" x14ac:dyDescent="0.2">
      <c r="B236" s="340"/>
      <c r="C236" s="341"/>
      <c r="D236" s="341"/>
      <c r="E236" s="341"/>
      <c r="F236" s="341"/>
      <c r="G236" s="341"/>
      <c r="H236" s="341"/>
      <c r="I236" s="342"/>
    </row>
    <row r="237" spans="2:9" ht="20" customHeight="1" x14ac:dyDescent="0.2">
      <c r="B237" s="340"/>
      <c r="C237" s="341"/>
      <c r="D237" s="341"/>
      <c r="E237" s="341"/>
      <c r="F237" s="341"/>
      <c r="G237" s="341"/>
      <c r="H237" s="341"/>
      <c r="I237" s="342"/>
    </row>
    <row r="238" spans="2:9" ht="20" customHeight="1" x14ac:dyDescent="0.2">
      <c r="B238" s="340"/>
      <c r="C238" s="341"/>
      <c r="D238" s="341"/>
      <c r="E238" s="341"/>
      <c r="F238" s="341"/>
      <c r="G238" s="341"/>
      <c r="H238" s="341"/>
      <c r="I238" s="342"/>
    </row>
    <row r="239" spans="2:9" ht="20" customHeight="1" x14ac:dyDescent="0.2">
      <c r="B239" s="340"/>
      <c r="C239" s="341"/>
      <c r="D239" s="341"/>
      <c r="E239" s="341"/>
      <c r="F239" s="341"/>
      <c r="G239" s="341"/>
      <c r="H239" s="341"/>
      <c r="I239" s="342"/>
    </row>
    <row r="240" spans="2:9" ht="20" customHeight="1" x14ac:dyDescent="0.2">
      <c r="B240" s="343"/>
      <c r="C240" s="344"/>
      <c r="D240" s="344"/>
      <c r="E240" s="344"/>
      <c r="F240" s="344"/>
      <c r="G240" s="344"/>
      <c r="H240" s="344"/>
      <c r="I240" s="345"/>
    </row>
    <row r="241" spans="2:9" ht="16" thickBot="1" x14ac:dyDescent="0.25"/>
    <row r="242" spans="2:9" ht="18" customHeight="1" thickBot="1" x14ac:dyDescent="0.25">
      <c r="B242" s="24" t="s">
        <v>21</v>
      </c>
      <c r="C242" s="25"/>
      <c r="D242" s="25"/>
      <c r="E242" s="25"/>
      <c r="F242" s="26"/>
      <c r="G242" s="27"/>
      <c r="H242" s="28"/>
      <c r="I242" s="29"/>
    </row>
    <row r="243" spans="2:9" ht="18" customHeight="1" thickBot="1" x14ac:dyDescent="0.25">
      <c r="B243" s="30" t="s">
        <v>22</v>
      </c>
      <c r="C243" s="31"/>
      <c r="D243" s="31"/>
      <c r="E243" s="31"/>
      <c r="F243" s="26"/>
      <c r="G243" s="27"/>
      <c r="H243" s="32"/>
      <c r="I243" s="33"/>
    </row>
    <row r="244" spans="2:9" ht="33" customHeight="1" thickBot="1" x14ac:dyDescent="0.25">
      <c r="B244" s="34" t="e">
        <f>+ACTIVIDADES!#REF!</f>
        <v>#REF!</v>
      </c>
      <c r="C244" s="35"/>
      <c r="D244" s="35"/>
      <c r="E244" s="35"/>
      <c r="F244" s="35"/>
      <c r="G244" s="36"/>
      <c r="H244" s="37"/>
      <c r="I244" s="38"/>
    </row>
    <row r="245" spans="2:9" ht="21" customHeight="1" thickBot="1" x14ac:dyDescent="0.25">
      <c r="B245" s="39" t="s">
        <v>0</v>
      </c>
      <c r="C245" s="346" t="s">
        <v>1</v>
      </c>
      <c r="D245" s="346"/>
      <c r="E245" s="346"/>
      <c r="F245" s="346"/>
      <c r="G245" s="346"/>
      <c r="H245" s="40" t="s">
        <v>15</v>
      </c>
      <c r="I245" s="41" t="s">
        <v>16</v>
      </c>
    </row>
    <row r="246" spans="2:9" ht="95.25" customHeight="1" x14ac:dyDescent="0.2">
      <c r="B246" s="42" t="e">
        <f>+ACTIVIDADES!#REF!</f>
        <v>#REF!</v>
      </c>
      <c r="C246" s="347" t="e">
        <f>INDEX(ACTIVIDADES!$B:$B,MATCH(B246,ACTIVIDADES!$A:$A,0))</f>
        <v>#REF!</v>
      </c>
      <c r="D246" s="348"/>
      <c r="E246" s="348"/>
      <c r="F246" s="348"/>
      <c r="G246" s="349"/>
      <c r="H246" s="43" t="e">
        <f>INDEX(ACTIVIDADES!$C:$C,MATCH(B246,ACTIVIDADES!$A:$A,0))</f>
        <v>#REF!</v>
      </c>
      <c r="I246" s="44">
        <f>I253</f>
        <v>0</v>
      </c>
    </row>
    <row r="247" spans="2:9" ht="21" customHeight="1" x14ac:dyDescent="0.2">
      <c r="B247" s="350" t="s">
        <v>23</v>
      </c>
      <c r="C247" s="350"/>
      <c r="D247" s="45" t="s">
        <v>24</v>
      </c>
      <c r="E247" s="46" t="s">
        <v>16</v>
      </c>
      <c r="F247" s="47" t="s">
        <v>25</v>
      </c>
      <c r="G247" s="47" t="s">
        <v>26</v>
      </c>
      <c r="H247" s="48" t="s">
        <v>27</v>
      </c>
      <c r="I247" s="49" t="s">
        <v>28</v>
      </c>
    </row>
    <row r="248" spans="2:9" ht="15" customHeight="1" x14ac:dyDescent="0.2">
      <c r="B248" s="351"/>
      <c r="C248" s="352"/>
      <c r="D248" s="50"/>
      <c r="E248" s="50"/>
      <c r="F248" s="51"/>
      <c r="G248" s="51"/>
      <c r="H248" s="51"/>
      <c r="I248" s="52">
        <f>+D248*E248*F248*G248</f>
        <v>0</v>
      </c>
    </row>
    <row r="249" spans="2:9" ht="15" customHeight="1" x14ac:dyDescent="0.2">
      <c r="B249" s="351"/>
      <c r="C249" s="352"/>
      <c r="D249" s="50"/>
      <c r="E249" s="50"/>
      <c r="F249" s="51"/>
      <c r="G249" s="51"/>
      <c r="H249" s="51"/>
      <c r="I249" s="52">
        <f>+D249*E249*F249*G249</f>
        <v>0</v>
      </c>
    </row>
    <row r="250" spans="2:9" ht="15.75" customHeight="1" x14ac:dyDescent="0.2">
      <c r="B250" s="333"/>
      <c r="C250" s="333"/>
      <c r="D250" s="50"/>
      <c r="E250" s="50"/>
      <c r="F250" s="51"/>
      <c r="G250" s="51"/>
      <c r="H250" s="51"/>
      <c r="I250" s="53"/>
    </row>
    <row r="251" spans="2:9" ht="15" customHeight="1" x14ac:dyDescent="0.2">
      <c r="B251" s="333"/>
      <c r="C251" s="333"/>
      <c r="D251" s="50"/>
      <c r="E251" s="50"/>
      <c r="F251" s="51"/>
      <c r="G251" s="51"/>
      <c r="H251" s="51"/>
      <c r="I251" s="53"/>
    </row>
    <row r="252" spans="2:9" ht="15" customHeight="1" x14ac:dyDescent="0.2">
      <c r="B252" s="333"/>
      <c r="C252" s="333"/>
      <c r="D252" s="50"/>
      <c r="E252" s="50"/>
      <c r="F252" s="51"/>
      <c r="G252" s="51"/>
      <c r="H252" s="51"/>
      <c r="I252" s="53"/>
    </row>
    <row r="253" spans="2:9" ht="15" customHeight="1" x14ac:dyDescent="0.2">
      <c r="B253" s="334" t="s">
        <v>29</v>
      </c>
      <c r="C253" s="335"/>
      <c r="D253" s="335"/>
      <c r="E253" s="335"/>
      <c r="F253" s="335"/>
      <c r="G253" s="335"/>
      <c r="H253" s="336"/>
      <c r="I253" s="54">
        <f>SUM(I248:I252)</f>
        <v>0</v>
      </c>
    </row>
    <row r="254" spans="2:9" ht="20" customHeight="1" x14ac:dyDescent="0.2">
      <c r="B254" s="337" t="s">
        <v>30</v>
      </c>
      <c r="C254" s="338"/>
      <c r="D254" s="338"/>
      <c r="E254" s="338"/>
      <c r="F254" s="338"/>
      <c r="G254" s="338"/>
      <c r="H254" s="338"/>
      <c r="I254" s="339"/>
    </row>
    <row r="255" spans="2:9" ht="20" customHeight="1" x14ac:dyDescent="0.2">
      <c r="B255" s="340"/>
      <c r="C255" s="341"/>
      <c r="D255" s="341"/>
      <c r="E255" s="341"/>
      <c r="F255" s="341"/>
      <c r="G255" s="341"/>
      <c r="H255" s="341"/>
      <c r="I255" s="342"/>
    </row>
    <row r="256" spans="2:9" ht="20" customHeight="1" x14ac:dyDescent="0.2">
      <c r="B256" s="340"/>
      <c r="C256" s="341"/>
      <c r="D256" s="341"/>
      <c r="E256" s="341"/>
      <c r="F256" s="341"/>
      <c r="G256" s="341"/>
      <c r="H256" s="341"/>
      <c r="I256" s="342"/>
    </row>
    <row r="257" spans="2:9" ht="20" customHeight="1" x14ac:dyDescent="0.2">
      <c r="B257" s="340"/>
      <c r="C257" s="341"/>
      <c r="D257" s="341"/>
      <c r="E257" s="341"/>
      <c r="F257" s="341"/>
      <c r="G257" s="341"/>
      <c r="H257" s="341"/>
      <c r="I257" s="342"/>
    </row>
    <row r="258" spans="2:9" ht="20" customHeight="1" x14ac:dyDescent="0.2">
      <c r="B258" s="340"/>
      <c r="C258" s="341"/>
      <c r="D258" s="341"/>
      <c r="E258" s="341"/>
      <c r="F258" s="341"/>
      <c r="G258" s="341"/>
      <c r="H258" s="341"/>
      <c r="I258" s="342"/>
    </row>
    <row r="259" spans="2:9" ht="20" customHeight="1" x14ac:dyDescent="0.2">
      <c r="B259" s="340"/>
      <c r="C259" s="341"/>
      <c r="D259" s="341"/>
      <c r="E259" s="341"/>
      <c r="F259" s="341"/>
      <c r="G259" s="341"/>
      <c r="H259" s="341"/>
      <c r="I259" s="342"/>
    </row>
    <row r="260" spans="2:9" ht="20" customHeight="1" x14ac:dyDescent="0.2">
      <c r="B260" s="340"/>
      <c r="C260" s="341"/>
      <c r="D260" s="341"/>
      <c r="E260" s="341"/>
      <c r="F260" s="341"/>
      <c r="G260" s="341"/>
      <c r="H260" s="341"/>
      <c r="I260" s="342"/>
    </row>
    <row r="261" spans="2:9" ht="20" customHeight="1" x14ac:dyDescent="0.2">
      <c r="B261" s="340"/>
      <c r="C261" s="341"/>
      <c r="D261" s="341"/>
      <c r="E261" s="341"/>
      <c r="F261" s="341"/>
      <c r="G261" s="341"/>
      <c r="H261" s="341"/>
      <c r="I261" s="342"/>
    </row>
    <row r="262" spans="2:9" ht="20" customHeight="1" x14ac:dyDescent="0.2">
      <c r="B262" s="340"/>
      <c r="C262" s="341"/>
      <c r="D262" s="341"/>
      <c r="E262" s="341"/>
      <c r="F262" s="341"/>
      <c r="G262" s="341"/>
      <c r="H262" s="341"/>
      <c r="I262" s="342"/>
    </row>
    <row r="263" spans="2:9" ht="20" customHeight="1" x14ac:dyDescent="0.2">
      <c r="B263" s="340"/>
      <c r="C263" s="341"/>
      <c r="D263" s="341"/>
      <c r="E263" s="341"/>
      <c r="F263" s="341"/>
      <c r="G263" s="341"/>
      <c r="H263" s="341"/>
      <c r="I263" s="342"/>
    </row>
    <row r="264" spans="2:9" ht="20" customHeight="1" x14ac:dyDescent="0.2">
      <c r="B264" s="343"/>
      <c r="C264" s="344"/>
      <c r="D264" s="344"/>
      <c r="E264" s="344"/>
      <c r="F264" s="344"/>
      <c r="G264" s="344"/>
      <c r="H264" s="344"/>
      <c r="I264" s="345"/>
    </row>
    <row r="265" spans="2:9" ht="16" thickBot="1" x14ac:dyDescent="0.25"/>
    <row r="266" spans="2:9" ht="18" customHeight="1" thickBot="1" x14ac:dyDescent="0.25">
      <c r="B266" s="24" t="s">
        <v>21</v>
      </c>
      <c r="C266" s="25"/>
      <c r="D266" s="25"/>
      <c r="E266" s="25"/>
      <c r="F266" s="26"/>
      <c r="G266" s="27"/>
      <c r="H266" s="28"/>
      <c r="I266" s="29"/>
    </row>
    <row r="267" spans="2:9" ht="18" customHeight="1" thickBot="1" x14ac:dyDescent="0.25">
      <c r="B267" s="30" t="s">
        <v>22</v>
      </c>
      <c r="C267" s="31"/>
      <c r="D267" s="31"/>
      <c r="E267" s="31"/>
      <c r="F267" s="26"/>
      <c r="G267" s="27"/>
      <c r="H267" s="32"/>
      <c r="I267" s="33"/>
    </row>
    <row r="268" spans="2:9" ht="33" customHeight="1" thickBot="1" x14ac:dyDescent="0.25">
      <c r="B268" s="34" t="e">
        <f>+ACTIVIDADES!#REF!</f>
        <v>#REF!</v>
      </c>
      <c r="C268" s="35"/>
      <c r="D268" s="35"/>
      <c r="E268" s="35"/>
      <c r="F268" s="35"/>
      <c r="G268" s="36"/>
      <c r="H268" s="37"/>
      <c r="I268" s="38"/>
    </row>
    <row r="269" spans="2:9" ht="21" customHeight="1" thickBot="1" x14ac:dyDescent="0.25">
      <c r="B269" s="39" t="s">
        <v>0</v>
      </c>
      <c r="C269" s="346" t="s">
        <v>1</v>
      </c>
      <c r="D269" s="346"/>
      <c r="E269" s="346"/>
      <c r="F269" s="346"/>
      <c r="G269" s="346"/>
      <c r="H269" s="40" t="s">
        <v>15</v>
      </c>
      <c r="I269" s="41" t="s">
        <v>16</v>
      </c>
    </row>
    <row r="270" spans="2:9" ht="95.25" customHeight="1" x14ac:dyDescent="0.2">
      <c r="B270" s="42" t="e">
        <f>+ACTIVIDADES!#REF!</f>
        <v>#REF!</v>
      </c>
      <c r="C270" s="347" t="e">
        <f>INDEX(ACTIVIDADES!$B:$B,MATCH(B270,ACTIVIDADES!$A:$A,0))</f>
        <v>#REF!</v>
      </c>
      <c r="D270" s="348"/>
      <c r="E270" s="348"/>
      <c r="F270" s="348"/>
      <c r="G270" s="349"/>
      <c r="H270" s="43" t="e">
        <f>INDEX(ACTIVIDADES!$C:$C,MATCH(B270,ACTIVIDADES!$A:$A,0))</f>
        <v>#REF!</v>
      </c>
      <c r="I270" s="44">
        <f>I277</f>
        <v>0</v>
      </c>
    </row>
    <row r="271" spans="2:9" ht="21" customHeight="1" x14ac:dyDescent="0.2">
      <c r="B271" s="350" t="s">
        <v>23</v>
      </c>
      <c r="C271" s="350"/>
      <c r="D271" s="45" t="s">
        <v>24</v>
      </c>
      <c r="E271" s="46" t="s">
        <v>16</v>
      </c>
      <c r="F271" s="47" t="s">
        <v>25</v>
      </c>
      <c r="G271" s="47" t="s">
        <v>26</v>
      </c>
      <c r="H271" s="48" t="s">
        <v>27</v>
      </c>
      <c r="I271" s="49" t="s">
        <v>28</v>
      </c>
    </row>
    <row r="272" spans="2:9" ht="15" customHeight="1" x14ac:dyDescent="0.2">
      <c r="B272" s="351"/>
      <c r="C272" s="352"/>
      <c r="D272" s="50"/>
      <c r="E272" s="50"/>
      <c r="F272" s="51"/>
      <c r="G272" s="51"/>
      <c r="H272" s="51"/>
      <c r="I272" s="52">
        <f>+D272*E272*F272*G272</f>
        <v>0</v>
      </c>
    </row>
    <row r="273" spans="2:9" ht="15" customHeight="1" x14ac:dyDescent="0.2">
      <c r="B273" s="351"/>
      <c r="C273" s="352"/>
      <c r="D273" s="50"/>
      <c r="E273" s="50"/>
      <c r="F273" s="51"/>
      <c r="G273" s="51"/>
      <c r="H273" s="51"/>
      <c r="I273" s="52">
        <f>+D273*E273*F273*G273</f>
        <v>0</v>
      </c>
    </row>
    <row r="274" spans="2:9" ht="15.75" customHeight="1" x14ac:dyDescent="0.2">
      <c r="B274" s="333"/>
      <c r="C274" s="333"/>
      <c r="D274" s="50"/>
      <c r="E274" s="50"/>
      <c r="F274" s="51"/>
      <c r="G274" s="51"/>
      <c r="H274" s="51"/>
      <c r="I274" s="53"/>
    </row>
    <row r="275" spans="2:9" ht="15" customHeight="1" x14ac:dyDescent="0.2">
      <c r="B275" s="333"/>
      <c r="C275" s="333"/>
      <c r="D275" s="50"/>
      <c r="E275" s="50"/>
      <c r="F275" s="51"/>
      <c r="G275" s="51"/>
      <c r="H275" s="51"/>
      <c r="I275" s="53"/>
    </row>
    <row r="276" spans="2:9" ht="15" customHeight="1" x14ac:dyDescent="0.2">
      <c r="B276" s="333"/>
      <c r="C276" s="333"/>
      <c r="D276" s="50"/>
      <c r="E276" s="50"/>
      <c r="F276" s="51"/>
      <c r="G276" s="51"/>
      <c r="H276" s="51"/>
      <c r="I276" s="53"/>
    </row>
    <row r="277" spans="2:9" ht="15" customHeight="1" x14ac:dyDescent="0.2">
      <c r="B277" s="334" t="s">
        <v>29</v>
      </c>
      <c r="C277" s="335"/>
      <c r="D277" s="335"/>
      <c r="E277" s="335"/>
      <c r="F277" s="335"/>
      <c r="G277" s="335"/>
      <c r="H277" s="336"/>
      <c r="I277" s="54">
        <f>SUM(I272:I276)</f>
        <v>0</v>
      </c>
    </row>
    <row r="278" spans="2:9" ht="20" customHeight="1" x14ac:dyDescent="0.2">
      <c r="B278" s="337" t="s">
        <v>30</v>
      </c>
      <c r="C278" s="338"/>
      <c r="D278" s="338"/>
      <c r="E278" s="338"/>
      <c r="F278" s="338"/>
      <c r="G278" s="338"/>
      <c r="H278" s="338"/>
      <c r="I278" s="339"/>
    </row>
    <row r="279" spans="2:9" ht="20" customHeight="1" x14ac:dyDescent="0.2">
      <c r="B279" s="340"/>
      <c r="C279" s="341"/>
      <c r="D279" s="341"/>
      <c r="E279" s="341"/>
      <c r="F279" s="341"/>
      <c r="G279" s="341"/>
      <c r="H279" s="341"/>
      <c r="I279" s="342"/>
    </row>
    <row r="280" spans="2:9" ht="20" customHeight="1" x14ac:dyDescent="0.2">
      <c r="B280" s="340"/>
      <c r="C280" s="341"/>
      <c r="D280" s="341"/>
      <c r="E280" s="341"/>
      <c r="F280" s="341"/>
      <c r="G280" s="341"/>
      <c r="H280" s="341"/>
      <c r="I280" s="342"/>
    </row>
    <row r="281" spans="2:9" ht="20" customHeight="1" x14ac:dyDescent="0.2">
      <c r="B281" s="340"/>
      <c r="C281" s="341"/>
      <c r="D281" s="341"/>
      <c r="E281" s="341"/>
      <c r="F281" s="341"/>
      <c r="G281" s="341"/>
      <c r="H281" s="341"/>
      <c r="I281" s="342"/>
    </row>
    <row r="282" spans="2:9" ht="20" customHeight="1" x14ac:dyDescent="0.2">
      <c r="B282" s="340"/>
      <c r="C282" s="341"/>
      <c r="D282" s="341"/>
      <c r="E282" s="341"/>
      <c r="F282" s="341"/>
      <c r="G282" s="341"/>
      <c r="H282" s="341"/>
      <c r="I282" s="342"/>
    </row>
    <row r="283" spans="2:9" ht="20" customHeight="1" x14ac:dyDescent="0.2">
      <c r="B283" s="340"/>
      <c r="C283" s="341"/>
      <c r="D283" s="341"/>
      <c r="E283" s="341"/>
      <c r="F283" s="341"/>
      <c r="G283" s="341"/>
      <c r="H283" s="341"/>
      <c r="I283" s="342"/>
    </row>
    <row r="284" spans="2:9" ht="20" customHeight="1" x14ac:dyDescent="0.2">
      <c r="B284" s="340"/>
      <c r="C284" s="341"/>
      <c r="D284" s="341"/>
      <c r="E284" s="341"/>
      <c r="F284" s="341"/>
      <c r="G284" s="341"/>
      <c r="H284" s="341"/>
      <c r="I284" s="342"/>
    </row>
    <row r="285" spans="2:9" ht="20" customHeight="1" x14ac:dyDescent="0.2">
      <c r="B285" s="340"/>
      <c r="C285" s="341"/>
      <c r="D285" s="341"/>
      <c r="E285" s="341"/>
      <c r="F285" s="341"/>
      <c r="G285" s="341"/>
      <c r="H285" s="341"/>
      <c r="I285" s="342"/>
    </row>
    <row r="286" spans="2:9" ht="20" customHeight="1" x14ac:dyDescent="0.2">
      <c r="B286" s="340"/>
      <c r="C286" s="341"/>
      <c r="D286" s="341"/>
      <c r="E286" s="341"/>
      <c r="F286" s="341"/>
      <c r="G286" s="341"/>
      <c r="H286" s="341"/>
      <c r="I286" s="342"/>
    </row>
    <row r="287" spans="2:9" ht="20" customHeight="1" x14ac:dyDescent="0.2">
      <c r="B287" s="340"/>
      <c r="C287" s="341"/>
      <c r="D287" s="341"/>
      <c r="E287" s="341"/>
      <c r="F287" s="341"/>
      <c r="G287" s="341"/>
      <c r="H287" s="341"/>
      <c r="I287" s="342"/>
    </row>
    <row r="288" spans="2:9" ht="20" customHeight="1" x14ac:dyDescent="0.2">
      <c r="B288" s="343"/>
      <c r="C288" s="344"/>
      <c r="D288" s="344"/>
      <c r="E288" s="344"/>
      <c r="F288" s="344"/>
      <c r="G288" s="344"/>
      <c r="H288" s="344"/>
      <c r="I288" s="345"/>
    </row>
    <row r="289" spans="2:9" ht="16" thickBot="1" x14ac:dyDescent="0.25"/>
    <row r="290" spans="2:9" ht="18" customHeight="1" thickBot="1" x14ac:dyDescent="0.25">
      <c r="B290" s="24" t="s">
        <v>21</v>
      </c>
      <c r="C290" s="25"/>
      <c r="D290" s="25"/>
      <c r="E290" s="25"/>
      <c r="F290" s="26"/>
      <c r="G290" s="27"/>
      <c r="H290" s="28"/>
      <c r="I290" s="29"/>
    </row>
    <row r="291" spans="2:9" ht="18" customHeight="1" thickBot="1" x14ac:dyDescent="0.25">
      <c r="B291" s="30" t="s">
        <v>22</v>
      </c>
      <c r="C291" s="31"/>
      <c r="D291" s="31"/>
      <c r="E291" s="31"/>
      <c r="F291" s="26"/>
      <c r="G291" s="27"/>
      <c r="H291" s="32"/>
      <c r="I291" s="33"/>
    </row>
    <row r="292" spans="2:9" ht="33" customHeight="1" thickBot="1" x14ac:dyDescent="0.25">
      <c r="B292" s="34" t="e">
        <f>+ACTIVIDADES!#REF!</f>
        <v>#REF!</v>
      </c>
      <c r="C292" s="35"/>
      <c r="D292" s="35"/>
      <c r="E292" s="35"/>
      <c r="F292" s="35"/>
      <c r="G292" s="36"/>
      <c r="H292" s="37"/>
      <c r="I292" s="38"/>
    </row>
    <row r="293" spans="2:9" ht="21" customHeight="1" thickBot="1" x14ac:dyDescent="0.25">
      <c r="B293" s="39" t="s">
        <v>0</v>
      </c>
      <c r="C293" s="346" t="s">
        <v>1</v>
      </c>
      <c r="D293" s="346"/>
      <c r="E293" s="346"/>
      <c r="F293" s="346"/>
      <c r="G293" s="346"/>
      <c r="H293" s="40" t="s">
        <v>15</v>
      </c>
      <c r="I293" s="41" t="s">
        <v>16</v>
      </c>
    </row>
    <row r="294" spans="2:9" ht="95.25" customHeight="1" x14ac:dyDescent="0.2">
      <c r="B294" s="42" t="e">
        <f>+B270+0.01</f>
        <v>#REF!</v>
      </c>
      <c r="C294" s="347" t="e">
        <f>INDEX(ACTIVIDADES!$B:$B,MATCH(B294,ACTIVIDADES!$A:$A,0))</f>
        <v>#REF!</v>
      </c>
      <c r="D294" s="348"/>
      <c r="E294" s="348"/>
      <c r="F294" s="348"/>
      <c r="G294" s="349"/>
      <c r="H294" s="43" t="e">
        <f>INDEX(ACTIVIDADES!$C:$C,MATCH(B294,ACTIVIDADES!$A:$A,0))</f>
        <v>#REF!</v>
      </c>
      <c r="I294" s="44">
        <f>I301</f>
        <v>0</v>
      </c>
    </row>
    <row r="295" spans="2:9" ht="21" customHeight="1" x14ac:dyDescent="0.2">
      <c r="B295" s="350" t="s">
        <v>23</v>
      </c>
      <c r="C295" s="350"/>
      <c r="D295" s="45" t="s">
        <v>24</v>
      </c>
      <c r="E295" s="46" t="s">
        <v>16</v>
      </c>
      <c r="F295" s="47" t="s">
        <v>25</v>
      </c>
      <c r="G295" s="47" t="s">
        <v>26</v>
      </c>
      <c r="H295" s="48" t="s">
        <v>27</v>
      </c>
      <c r="I295" s="49" t="s">
        <v>28</v>
      </c>
    </row>
    <row r="296" spans="2:9" ht="15" customHeight="1" x14ac:dyDescent="0.2">
      <c r="B296" s="351"/>
      <c r="C296" s="352"/>
      <c r="D296" s="50"/>
      <c r="E296" s="50"/>
      <c r="F296" s="51"/>
      <c r="G296" s="51"/>
      <c r="H296" s="51"/>
      <c r="I296" s="52">
        <f>+D296*E296*F296*G296</f>
        <v>0</v>
      </c>
    </row>
    <row r="297" spans="2:9" ht="15" customHeight="1" x14ac:dyDescent="0.2">
      <c r="B297" s="351"/>
      <c r="C297" s="352"/>
      <c r="D297" s="50"/>
      <c r="E297" s="50"/>
      <c r="F297" s="51"/>
      <c r="G297" s="51"/>
      <c r="H297" s="51"/>
      <c r="I297" s="52">
        <f>+D297*E297*F297*G297</f>
        <v>0</v>
      </c>
    </row>
    <row r="298" spans="2:9" ht="15.75" customHeight="1" x14ac:dyDescent="0.2">
      <c r="B298" s="333"/>
      <c r="C298" s="333"/>
      <c r="D298" s="50"/>
      <c r="E298" s="50"/>
      <c r="F298" s="51"/>
      <c r="G298" s="51"/>
      <c r="H298" s="51"/>
      <c r="I298" s="53"/>
    </row>
    <row r="299" spans="2:9" ht="15" customHeight="1" x14ac:dyDescent="0.2">
      <c r="B299" s="333"/>
      <c r="C299" s="333"/>
      <c r="D299" s="50"/>
      <c r="E299" s="50"/>
      <c r="F299" s="51"/>
      <c r="G299" s="51"/>
      <c r="H299" s="51"/>
      <c r="I299" s="53"/>
    </row>
    <row r="300" spans="2:9" ht="15" customHeight="1" x14ac:dyDescent="0.2">
      <c r="B300" s="333"/>
      <c r="C300" s="333"/>
      <c r="D300" s="50"/>
      <c r="E300" s="50"/>
      <c r="F300" s="51"/>
      <c r="G300" s="51"/>
      <c r="H300" s="51"/>
      <c r="I300" s="53"/>
    </row>
    <row r="301" spans="2:9" ht="15" customHeight="1" x14ac:dyDescent="0.2">
      <c r="B301" s="334" t="s">
        <v>29</v>
      </c>
      <c r="C301" s="335"/>
      <c r="D301" s="335"/>
      <c r="E301" s="335"/>
      <c r="F301" s="335"/>
      <c r="G301" s="335"/>
      <c r="H301" s="336"/>
      <c r="I301" s="54">
        <f>SUM(I296:I300)</f>
        <v>0</v>
      </c>
    </row>
    <row r="302" spans="2:9" ht="20" customHeight="1" x14ac:dyDescent="0.2">
      <c r="B302" s="337" t="s">
        <v>30</v>
      </c>
      <c r="C302" s="338"/>
      <c r="D302" s="338"/>
      <c r="E302" s="338"/>
      <c r="F302" s="338"/>
      <c r="G302" s="338"/>
      <c r="H302" s="338"/>
      <c r="I302" s="339"/>
    </row>
    <row r="303" spans="2:9" ht="20" customHeight="1" x14ac:dyDescent="0.2">
      <c r="B303" s="340"/>
      <c r="C303" s="341"/>
      <c r="D303" s="341"/>
      <c r="E303" s="341"/>
      <c r="F303" s="341"/>
      <c r="G303" s="341"/>
      <c r="H303" s="341"/>
      <c r="I303" s="342"/>
    </row>
    <row r="304" spans="2:9" ht="20" customHeight="1" x14ac:dyDescent="0.2">
      <c r="B304" s="340"/>
      <c r="C304" s="341"/>
      <c r="D304" s="341"/>
      <c r="E304" s="341"/>
      <c r="F304" s="341"/>
      <c r="G304" s="341"/>
      <c r="H304" s="341"/>
      <c r="I304" s="342"/>
    </row>
    <row r="305" spans="2:9" ht="20" customHeight="1" x14ac:dyDescent="0.2">
      <c r="B305" s="340"/>
      <c r="C305" s="341"/>
      <c r="D305" s="341"/>
      <c r="E305" s="341"/>
      <c r="F305" s="341"/>
      <c r="G305" s="341"/>
      <c r="H305" s="341"/>
      <c r="I305" s="342"/>
    </row>
    <row r="306" spans="2:9" ht="20" customHeight="1" x14ac:dyDescent="0.2">
      <c r="B306" s="340"/>
      <c r="C306" s="341"/>
      <c r="D306" s="341"/>
      <c r="E306" s="341"/>
      <c r="F306" s="341"/>
      <c r="G306" s="341"/>
      <c r="H306" s="341"/>
      <c r="I306" s="342"/>
    </row>
    <row r="307" spans="2:9" ht="20" customHeight="1" x14ac:dyDescent="0.2">
      <c r="B307" s="340"/>
      <c r="C307" s="341"/>
      <c r="D307" s="341"/>
      <c r="E307" s="341"/>
      <c r="F307" s="341"/>
      <c r="G307" s="341"/>
      <c r="H307" s="341"/>
      <c r="I307" s="342"/>
    </row>
    <row r="308" spans="2:9" ht="20" customHeight="1" x14ac:dyDescent="0.2">
      <c r="B308" s="340"/>
      <c r="C308" s="341"/>
      <c r="D308" s="341"/>
      <c r="E308" s="341"/>
      <c r="F308" s="341"/>
      <c r="G308" s="341"/>
      <c r="H308" s="341"/>
      <c r="I308" s="342"/>
    </row>
    <row r="309" spans="2:9" ht="20" customHeight="1" x14ac:dyDescent="0.2">
      <c r="B309" s="340"/>
      <c r="C309" s="341"/>
      <c r="D309" s="341"/>
      <c r="E309" s="341"/>
      <c r="F309" s="341"/>
      <c r="G309" s="341"/>
      <c r="H309" s="341"/>
      <c r="I309" s="342"/>
    </row>
    <row r="310" spans="2:9" ht="20" customHeight="1" x14ac:dyDescent="0.2">
      <c r="B310" s="340"/>
      <c r="C310" s="341"/>
      <c r="D310" s="341"/>
      <c r="E310" s="341"/>
      <c r="F310" s="341"/>
      <c r="G310" s="341"/>
      <c r="H310" s="341"/>
      <c r="I310" s="342"/>
    </row>
    <row r="311" spans="2:9" ht="20" customHeight="1" x14ac:dyDescent="0.2">
      <c r="B311" s="340"/>
      <c r="C311" s="341"/>
      <c r="D311" s="341"/>
      <c r="E311" s="341"/>
      <c r="F311" s="341"/>
      <c r="G311" s="341"/>
      <c r="H311" s="341"/>
      <c r="I311" s="342"/>
    </row>
    <row r="312" spans="2:9" ht="20" customHeight="1" x14ac:dyDescent="0.2">
      <c r="B312" s="343"/>
      <c r="C312" s="344"/>
      <c r="D312" s="344"/>
      <c r="E312" s="344"/>
      <c r="F312" s="344"/>
      <c r="G312" s="344"/>
      <c r="H312" s="344"/>
      <c r="I312" s="345"/>
    </row>
    <row r="313" spans="2:9" ht="16" thickBot="1" x14ac:dyDescent="0.25"/>
    <row r="314" spans="2:9" ht="18" customHeight="1" thickBot="1" x14ac:dyDescent="0.25">
      <c r="B314" s="24" t="s">
        <v>21</v>
      </c>
      <c r="C314" s="25"/>
      <c r="D314" s="25"/>
      <c r="E314" s="25"/>
      <c r="F314" s="26"/>
      <c r="G314" s="27"/>
      <c r="H314" s="28"/>
      <c r="I314" s="29"/>
    </row>
    <row r="315" spans="2:9" ht="18" customHeight="1" thickBot="1" x14ac:dyDescent="0.25">
      <c r="B315" s="30" t="s">
        <v>22</v>
      </c>
      <c r="C315" s="31"/>
      <c r="D315" s="31"/>
      <c r="E315" s="31"/>
      <c r="F315" s="26"/>
      <c r="G315" s="27"/>
      <c r="H315" s="32"/>
      <c r="I315" s="33"/>
    </row>
    <row r="316" spans="2:9" ht="33" customHeight="1" thickBot="1" x14ac:dyDescent="0.25">
      <c r="B316" s="34" t="e">
        <f>+ACTIVIDADES!#REF!</f>
        <v>#REF!</v>
      </c>
      <c r="C316" s="35"/>
      <c r="D316" s="35"/>
      <c r="E316" s="35"/>
      <c r="F316" s="35"/>
      <c r="G316" s="36"/>
      <c r="H316" s="37"/>
      <c r="I316" s="38"/>
    </row>
    <row r="317" spans="2:9" ht="21" customHeight="1" thickBot="1" x14ac:dyDescent="0.25">
      <c r="B317" s="39" t="s">
        <v>0</v>
      </c>
      <c r="C317" s="346" t="s">
        <v>1</v>
      </c>
      <c r="D317" s="346"/>
      <c r="E317" s="346"/>
      <c r="F317" s="346"/>
      <c r="G317" s="346"/>
      <c r="H317" s="40" t="s">
        <v>15</v>
      </c>
      <c r="I317" s="41" t="s">
        <v>16</v>
      </c>
    </row>
    <row r="318" spans="2:9" ht="95.25" customHeight="1" x14ac:dyDescent="0.2">
      <c r="B318" s="42" t="e">
        <f>+B294+0.01</f>
        <v>#REF!</v>
      </c>
      <c r="C318" s="347" t="e">
        <f>INDEX(ACTIVIDADES!$B:$B,MATCH(B318,ACTIVIDADES!$A:$A,0))</f>
        <v>#REF!</v>
      </c>
      <c r="D318" s="348"/>
      <c r="E318" s="348"/>
      <c r="F318" s="348"/>
      <c r="G318" s="349"/>
      <c r="H318" s="43" t="e">
        <f>INDEX(ACTIVIDADES!$C:$C,MATCH(B318,ACTIVIDADES!$A:$A,0))</f>
        <v>#REF!</v>
      </c>
      <c r="I318" s="44">
        <f>I325</f>
        <v>0</v>
      </c>
    </row>
    <row r="319" spans="2:9" ht="21" customHeight="1" x14ac:dyDescent="0.2">
      <c r="B319" s="350" t="s">
        <v>23</v>
      </c>
      <c r="C319" s="350"/>
      <c r="D319" s="45" t="s">
        <v>24</v>
      </c>
      <c r="E319" s="46" t="s">
        <v>16</v>
      </c>
      <c r="F319" s="47" t="s">
        <v>25</v>
      </c>
      <c r="G319" s="47" t="s">
        <v>26</v>
      </c>
      <c r="H319" s="48" t="s">
        <v>27</v>
      </c>
      <c r="I319" s="49" t="s">
        <v>28</v>
      </c>
    </row>
    <row r="320" spans="2:9" ht="15" customHeight="1" x14ac:dyDescent="0.2">
      <c r="B320" s="351"/>
      <c r="C320" s="352"/>
      <c r="D320" s="50"/>
      <c r="E320" s="50"/>
      <c r="F320" s="51"/>
      <c r="G320" s="51"/>
      <c r="H320" s="51"/>
      <c r="I320" s="52">
        <f>+D320*E320*F320*G320</f>
        <v>0</v>
      </c>
    </row>
    <row r="321" spans="2:9" ht="15" customHeight="1" x14ac:dyDescent="0.2">
      <c r="B321" s="351"/>
      <c r="C321" s="352"/>
      <c r="D321" s="50"/>
      <c r="E321" s="50"/>
      <c r="F321" s="51"/>
      <c r="G321" s="51"/>
      <c r="H321" s="51"/>
      <c r="I321" s="52">
        <f>+D321*E321*F321*G321</f>
        <v>0</v>
      </c>
    </row>
    <row r="322" spans="2:9" ht="15.75" customHeight="1" x14ac:dyDescent="0.2">
      <c r="B322" s="333"/>
      <c r="C322" s="333"/>
      <c r="D322" s="50"/>
      <c r="E322" s="50"/>
      <c r="F322" s="51"/>
      <c r="G322" s="51"/>
      <c r="H322" s="51"/>
      <c r="I322" s="53"/>
    </row>
    <row r="323" spans="2:9" ht="15" customHeight="1" x14ac:dyDescent="0.2">
      <c r="B323" s="333"/>
      <c r="C323" s="333"/>
      <c r="D323" s="50"/>
      <c r="E323" s="50"/>
      <c r="F323" s="51"/>
      <c r="G323" s="51"/>
      <c r="H323" s="51"/>
      <c r="I323" s="53"/>
    </row>
    <row r="324" spans="2:9" ht="15" customHeight="1" x14ac:dyDescent="0.2">
      <c r="B324" s="333"/>
      <c r="C324" s="333"/>
      <c r="D324" s="50"/>
      <c r="E324" s="50"/>
      <c r="F324" s="51"/>
      <c r="G324" s="51"/>
      <c r="H324" s="51"/>
      <c r="I324" s="53"/>
    </row>
    <row r="325" spans="2:9" ht="15" customHeight="1" x14ac:dyDescent="0.2">
      <c r="B325" s="334" t="s">
        <v>29</v>
      </c>
      <c r="C325" s="335"/>
      <c r="D325" s="335"/>
      <c r="E325" s="335"/>
      <c r="F325" s="335"/>
      <c r="G325" s="335"/>
      <c r="H325" s="336"/>
      <c r="I325" s="54">
        <f>SUM(I320:I324)</f>
        <v>0</v>
      </c>
    </row>
    <row r="326" spans="2:9" ht="20" customHeight="1" x14ac:dyDescent="0.2">
      <c r="B326" s="337" t="s">
        <v>30</v>
      </c>
      <c r="C326" s="338"/>
      <c r="D326" s="338"/>
      <c r="E326" s="338"/>
      <c r="F326" s="338"/>
      <c r="G326" s="338"/>
      <c r="H326" s="338"/>
      <c r="I326" s="339"/>
    </row>
    <row r="327" spans="2:9" ht="20" customHeight="1" x14ac:dyDescent="0.2">
      <c r="B327" s="340"/>
      <c r="C327" s="341"/>
      <c r="D327" s="341"/>
      <c r="E327" s="341"/>
      <c r="F327" s="341"/>
      <c r="G327" s="341"/>
      <c r="H327" s="341"/>
      <c r="I327" s="342"/>
    </row>
    <row r="328" spans="2:9" ht="20" customHeight="1" x14ac:dyDescent="0.2">
      <c r="B328" s="340"/>
      <c r="C328" s="341"/>
      <c r="D328" s="341"/>
      <c r="E328" s="341"/>
      <c r="F328" s="341"/>
      <c r="G328" s="341"/>
      <c r="H328" s="341"/>
      <c r="I328" s="342"/>
    </row>
    <row r="329" spans="2:9" ht="20" customHeight="1" x14ac:dyDescent="0.2">
      <c r="B329" s="340"/>
      <c r="C329" s="341"/>
      <c r="D329" s="341"/>
      <c r="E329" s="341"/>
      <c r="F329" s="341"/>
      <c r="G329" s="341"/>
      <c r="H329" s="341"/>
      <c r="I329" s="342"/>
    </row>
    <row r="330" spans="2:9" ht="20" customHeight="1" x14ac:dyDescent="0.2">
      <c r="B330" s="340"/>
      <c r="C330" s="341"/>
      <c r="D330" s="341"/>
      <c r="E330" s="341"/>
      <c r="F330" s="341"/>
      <c r="G330" s="341"/>
      <c r="H330" s="341"/>
      <c r="I330" s="342"/>
    </row>
    <row r="331" spans="2:9" ht="20" customHeight="1" x14ac:dyDescent="0.2">
      <c r="B331" s="340"/>
      <c r="C331" s="341"/>
      <c r="D331" s="341"/>
      <c r="E331" s="341"/>
      <c r="F331" s="341"/>
      <c r="G331" s="341"/>
      <c r="H331" s="341"/>
      <c r="I331" s="342"/>
    </row>
    <row r="332" spans="2:9" ht="20" customHeight="1" x14ac:dyDescent="0.2">
      <c r="B332" s="340"/>
      <c r="C332" s="341"/>
      <c r="D332" s="341"/>
      <c r="E332" s="341"/>
      <c r="F332" s="341"/>
      <c r="G332" s="341"/>
      <c r="H332" s="341"/>
      <c r="I332" s="342"/>
    </row>
    <row r="333" spans="2:9" ht="20" customHeight="1" x14ac:dyDescent="0.2">
      <c r="B333" s="340"/>
      <c r="C333" s="341"/>
      <c r="D333" s="341"/>
      <c r="E333" s="341"/>
      <c r="F333" s="341"/>
      <c r="G333" s="341"/>
      <c r="H333" s="341"/>
      <c r="I333" s="342"/>
    </row>
    <row r="334" spans="2:9" ht="20" customHeight="1" x14ac:dyDescent="0.2">
      <c r="B334" s="340"/>
      <c r="C334" s="341"/>
      <c r="D334" s="341"/>
      <c r="E334" s="341"/>
      <c r="F334" s="341"/>
      <c r="G334" s="341"/>
      <c r="H334" s="341"/>
      <c r="I334" s="342"/>
    </row>
    <row r="335" spans="2:9" ht="20" customHeight="1" x14ac:dyDescent="0.2">
      <c r="B335" s="340"/>
      <c r="C335" s="341"/>
      <c r="D335" s="341"/>
      <c r="E335" s="341"/>
      <c r="F335" s="341"/>
      <c r="G335" s="341"/>
      <c r="H335" s="341"/>
      <c r="I335" s="342"/>
    </row>
    <row r="336" spans="2:9" ht="20" customHeight="1" x14ac:dyDescent="0.2">
      <c r="B336" s="343"/>
      <c r="C336" s="344"/>
      <c r="D336" s="344"/>
      <c r="E336" s="344"/>
      <c r="F336" s="344"/>
      <c r="G336" s="344"/>
      <c r="H336" s="344"/>
      <c r="I336" s="345"/>
    </row>
    <row r="337" spans="2:9" ht="16" thickBot="1" x14ac:dyDescent="0.25"/>
    <row r="338" spans="2:9" ht="18" customHeight="1" thickBot="1" x14ac:dyDescent="0.25">
      <c r="B338" s="24" t="s">
        <v>21</v>
      </c>
      <c r="C338" s="25"/>
      <c r="D338" s="25"/>
      <c r="E338" s="25"/>
      <c r="F338" s="26"/>
      <c r="G338" s="27"/>
      <c r="H338" s="28"/>
      <c r="I338" s="29"/>
    </row>
    <row r="339" spans="2:9" ht="18" customHeight="1" thickBot="1" x14ac:dyDescent="0.25">
      <c r="B339" s="30" t="s">
        <v>22</v>
      </c>
      <c r="C339" s="31"/>
      <c r="D339" s="31"/>
      <c r="E339" s="31"/>
      <c r="F339" s="26"/>
      <c r="G339" s="27"/>
      <c r="H339" s="32"/>
      <c r="I339" s="33"/>
    </row>
    <row r="340" spans="2:9" ht="33" customHeight="1" thickBot="1" x14ac:dyDescent="0.25">
      <c r="B340" s="34" t="e">
        <f>+ACTIVIDADES!#REF!</f>
        <v>#REF!</v>
      </c>
      <c r="C340" s="35"/>
      <c r="D340" s="35"/>
      <c r="E340" s="35"/>
      <c r="F340" s="35"/>
      <c r="G340" s="36"/>
      <c r="H340" s="37"/>
      <c r="I340" s="38"/>
    </row>
    <row r="341" spans="2:9" ht="21" customHeight="1" thickBot="1" x14ac:dyDescent="0.25">
      <c r="B341" s="39" t="s">
        <v>0</v>
      </c>
      <c r="C341" s="346" t="s">
        <v>1</v>
      </c>
      <c r="D341" s="346"/>
      <c r="E341" s="346"/>
      <c r="F341" s="346"/>
      <c r="G341" s="346"/>
      <c r="H341" s="40" t="s">
        <v>15</v>
      </c>
      <c r="I341" s="41" t="s">
        <v>16</v>
      </c>
    </row>
    <row r="342" spans="2:9" ht="95.25" customHeight="1" x14ac:dyDescent="0.2">
      <c r="B342" s="42" t="e">
        <f>+B318+0.01</f>
        <v>#REF!</v>
      </c>
      <c r="C342" s="347" t="e">
        <f>INDEX(ACTIVIDADES!$B:$B,MATCH(B342,ACTIVIDADES!$A:$A,0))</f>
        <v>#REF!</v>
      </c>
      <c r="D342" s="348"/>
      <c r="E342" s="348"/>
      <c r="F342" s="348"/>
      <c r="G342" s="349"/>
      <c r="H342" s="43" t="e">
        <f>INDEX(ACTIVIDADES!$C:$C,MATCH(B342,ACTIVIDADES!$A:$A,0))</f>
        <v>#REF!</v>
      </c>
      <c r="I342" s="44">
        <f>I349</f>
        <v>0</v>
      </c>
    </row>
    <row r="343" spans="2:9" ht="21" customHeight="1" x14ac:dyDescent="0.2">
      <c r="B343" s="350" t="s">
        <v>23</v>
      </c>
      <c r="C343" s="350"/>
      <c r="D343" s="45" t="s">
        <v>24</v>
      </c>
      <c r="E343" s="46" t="s">
        <v>16</v>
      </c>
      <c r="F343" s="47" t="s">
        <v>25</v>
      </c>
      <c r="G343" s="47" t="s">
        <v>26</v>
      </c>
      <c r="H343" s="48" t="s">
        <v>27</v>
      </c>
      <c r="I343" s="49" t="s">
        <v>28</v>
      </c>
    </row>
    <row r="344" spans="2:9" ht="15" customHeight="1" x14ac:dyDescent="0.2">
      <c r="B344" s="351"/>
      <c r="C344" s="352"/>
      <c r="D344" s="50"/>
      <c r="E344" s="50"/>
      <c r="F344" s="51"/>
      <c r="G344" s="51"/>
      <c r="H344" s="51"/>
      <c r="I344" s="52">
        <f>+D344*E344*F344*G344</f>
        <v>0</v>
      </c>
    </row>
    <row r="345" spans="2:9" ht="15" customHeight="1" x14ac:dyDescent="0.2">
      <c r="B345" s="351"/>
      <c r="C345" s="352"/>
      <c r="D345" s="50"/>
      <c r="E345" s="50"/>
      <c r="F345" s="51"/>
      <c r="G345" s="51"/>
      <c r="H345" s="51"/>
      <c r="I345" s="52">
        <f>+D345*E345*F345*G345</f>
        <v>0</v>
      </c>
    </row>
    <row r="346" spans="2:9" ht="15.75" customHeight="1" x14ac:dyDescent="0.2">
      <c r="B346" s="333"/>
      <c r="C346" s="333"/>
      <c r="D346" s="50"/>
      <c r="E346" s="50"/>
      <c r="F346" s="51"/>
      <c r="G346" s="51"/>
      <c r="H346" s="51"/>
      <c r="I346" s="53"/>
    </row>
    <row r="347" spans="2:9" ht="15" customHeight="1" x14ac:dyDescent="0.2">
      <c r="B347" s="333"/>
      <c r="C347" s="333"/>
      <c r="D347" s="50"/>
      <c r="E347" s="50"/>
      <c r="F347" s="51"/>
      <c r="G347" s="51"/>
      <c r="H347" s="51"/>
      <c r="I347" s="53"/>
    </row>
    <row r="348" spans="2:9" ht="15" customHeight="1" x14ac:dyDescent="0.2">
      <c r="B348" s="333"/>
      <c r="C348" s="333"/>
      <c r="D348" s="50"/>
      <c r="E348" s="50"/>
      <c r="F348" s="51"/>
      <c r="G348" s="51"/>
      <c r="H348" s="51"/>
      <c r="I348" s="53"/>
    </row>
    <row r="349" spans="2:9" ht="15" customHeight="1" x14ac:dyDescent="0.2">
      <c r="B349" s="334" t="s">
        <v>29</v>
      </c>
      <c r="C349" s="335"/>
      <c r="D349" s="335"/>
      <c r="E349" s="335"/>
      <c r="F349" s="335"/>
      <c r="G349" s="335"/>
      <c r="H349" s="336"/>
      <c r="I349" s="54">
        <f>SUM(I344:I348)</f>
        <v>0</v>
      </c>
    </row>
    <row r="350" spans="2:9" ht="20" customHeight="1" x14ac:dyDescent="0.2">
      <c r="B350" s="337" t="s">
        <v>30</v>
      </c>
      <c r="C350" s="338"/>
      <c r="D350" s="338"/>
      <c r="E350" s="338"/>
      <c r="F350" s="338"/>
      <c r="G350" s="338"/>
      <c r="H350" s="338"/>
      <c r="I350" s="339"/>
    </row>
    <row r="351" spans="2:9" ht="20" customHeight="1" x14ac:dyDescent="0.2">
      <c r="B351" s="340"/>
      <c r="C351" s="341"/>
      <c r="D351" s="341"/>
      <c r="E351" s="341"/>
      <c r="F351" s="341"/>
      <c r="G351" s="341"/>
      <c r="H351" s="341"/>
      <c r="I351" s="342"/>
    </row>
    <row r="352" spans="2:9" ht="20" customHeight="1" x14ac:dyDescent="0.2">
      <c r="B352" s="340"/>
      <c r="C352" s="341"/>
      <c r="D352" s="341"/>
      <c r="E352" s="341"/>
      <c r="F352" s="341"/>
      <c r="G352" s="341"/>
      <c r="H352" s="341"/>
      <c r="I352" s="342"/>
    </row>
    <row r="353" spans="2:9" ht="20" customHeight="1" x14ac:dyDescent="0.2">
      <c r="B353" s="340"/>
      <c r="C353" s="341"/>
      <c r="D353" s="341"/>
      <c r="E353" s="341"/>
      <c r="F353" s="341"/>
      <c r="G353" s="341"/>
      <c r="H353" s="341"/>
      <c r="I353" s="342"/>
    </row>
    <row r="354" spans="2:9" ht="20" customHeight="1" x14ac:dyDescent="0.2">
      <c r="B354" s="340"/>
      <c r="C354" s="341"/>
      <c r="D354" s="341"/>
      <c r="E354" s="341"/>
      <c r="F354" s="341"/>
      <c r="G354" s="341"/>
      <c r="H354" s="341"/>
      <c r="I354" s="342"/>
    </row>
    <row r="355" spans="2:9" ht="20" customHeight="1" x14ac:dyDescent="0.2">
      <c r="B355" s="340"/>
      <c r="C355" s="341"/>
      <c r="D355" s="341"/>
      <c r="E355" s="341"/>
      <c r="F355" s="341"/>
      <c r="G355" s="341"/>
      <c r="H355" s="341"/>
      <c r="I355" s="342"/>
    </row>
    <row r="356" spans="2:9" ht="20" customHeight="1" x14ac:dyDescent="0.2">
      <c r="B356" s="340"/>
      <c r="C356" s="341"/>
      <c r="D356" s="341"/>
      <c r="E356" s="341"/>
      <c r="F356" s="341"/>
      <c r="G356" s="341"/>
      <c r="H356" s="341"/>
      <c r="I356" s="342"/>
    </row>
    <row r="357" spans="2:9" ht="20" customHeight="1" x14ac:dyDescent="0.2">
      <c r="B357" s="340"/>
      <c r="C357" s="341"/>
      <c r="D357" s="341"/>
      <c r="E357" s="341"/>
      <c r="F357" s="341"/>
      <c r="G357" s="341"/>
      <c r="H357" s="341"/>
      <c r="I357" s="342"/>
    </row>
    <row r="358" spans="2:9" ht="20" customHeight="1" x14ac:dyDescent="0.2">
      <c r="B358" s="340"/>
      <c r="C358" s="341"/>
      <c r="D358" s="341"/>
      <c r="E358" s="341"/>
      <c r="F358" s="341"/>
      <c r="G358" s="341"/>
      <c r="H358" s="341"/>
      <c r="I358" s="342"/>
    </row>
    <row r="359" spans="2:9" ht="20" customHeight="1" x14ac:dyDescent="0.2">
      <c r="B359" s="340"/>
      <c r="C359" s="341"/>
      <c r="D359" s="341"/>
      <c r="E359" s="341"/>
      <c r="F359" s="341"/>
      <c r="G359" s="341"/>
      <c r="H359" s="341"/>
      <c r="I359" s="342"/>
    </row>
    <row r="360" spans="2:9" ht="20" customHeight="1" x14ac:dyDescent="0.2">
      <c r="B360" s="343"/>
      <c r="C360" s="344"/>
      <c r="D360" s="344"/>
      <c r="E360" s="344"/>
      <c r="F360" s="344"/>
      <c r="G360" s="344"/>
      <c r="H360" s="344"/>
      <c r="I360" s="345"/>
    </row>
    <row r="361" spans="2:9" ht="16" thickBot="1" x14ac:dyDescent="0.25"/>
    <row r="362" spans="2:9" ht="18" customHeight="1" thickBot="1" x14ac:dyDescent="0.25">
      <c r="B362" s="24" t="s">
        <v>21</v>
      </c>
      <c r="C362" s="25"/>
      <c r="D362" s="25"/>
      <c r="E362" s="25"/>
      <c r="F362" s="26"/>
      <c r="G362" s="27"/>
      <c r="H362" s="28"/>
      <c r="I362" s="29"/>
    </row>
    <row r="363" spans="2:9" ht="18" customHeight="1" thickBot="1" x14ac:dyDescent="0.25">
      <c r="B363" s="30" t="s">
        <v>22</v>
      </c>
      <c r="C363" s="31"/>
      <c r="D363" s="31"/>
      <c r="E363" s="31"/>
      <c r="F363" s="26"/>
      <c r="G363" s="27"/>
      <c r="H363" s="32"/>
      <c r="I363" s="33"/>
    </row>
    <row r="364" spans="2:9" ht="33" customHeight="1" thickBot="1" x14ac:dyDescent="0.25">
      <c r="B364" s="34" t="e">
        <f>+ACTIVIDADES!#REF!</f>
        <v>#REF!</v>
      </c>
      <c r="C364" s="35"/>
      <c r="D364" s="35"/>
      <c r="E364" s="35"/>
      <c r="F364" s="35"/>
      <c r="G364" s="36"/>
      <c r="H364" s="37"/>
      <c r="I364" s="38"/>
    </row>
    <row r="365" spans="2:9" ht="21" customHeight="1" thickBot="1" x14ac:dyDescent="0.25">
      <c r="B365" s="39" t="s">
        <v>0</v>
      </c>
      <c r="C365" s="346" t="s">
        <v>1</v>
      </c>
      <c r="D365" s="346"/>
      <c r="E365" s="346"/>
      <c r="F365" s="346"/>
      <c r="G365" s="346"/>
      <c r="H365" s="40" t="s">
        <v>15</v>
      </c>
      <c r="I365" s="41" t="s">
        <v>16</v>
      </c>
    </row>
    <row r="366" spans="2:9" ht="95.25" customHeight="1" x14ac:dyDescent="0.2">
      <c r="B366" s="42" t="e">
        <f>+B342+0.01</f>
        <v>#REF!</v>
      </c>
      <c r="C366" s="347" t="e">
        <f>INDEX(ACTIVIDADES!$B:$B,MATCH(B366,ACTIVIDADES!$A:$A,0))</f>
        <v>#REF!</v>
      </c>
      <c r="D366" s="348"/>
      <c r="E366" s="348"/>
      <c r="F366" s="348"/>
      <c r="G366" s="349"/>
      <c r="H366" s="43" t="e">
        <f>INDEX(ACTIVIDADES!$C:$C,MATCH(B366,ACTIVIDADES!$A:$A,0))</f>
        <v>#REF!</v>
      </c>
      <c r="I366" s="44">
        <f>I373</f>
        <v>0</v>
      </c>
    </row>
    <row r="367" spans="2:9" ht="21" customHeight="1" x14ac:dyDescent="0.2">
      <c r="B367" s="350" t="s">
        <v>23</v>
      </c>
      <c r="C367" s="350"/>
      <c r="D367" s="45" t="s">
        <v>24</v>
      </c>
      <c r="E367" s="46" t="s">
        <v>16</v>
      </c>
      <c r="F367" s="47" t="s">
        <v>25</v>
      </c>
      <c r="G367" s="47" t="s">
        <v>26</v>
      </c>
      <c r="H367" s="48" t="s">
        <v>27</v>
      </c>
      <c r="I367" s="49" t="s">
        <v>28</v>
      </c>
    </row>
    <row r="368" spans="2:9" ht="15" customHeight="1" x14ac:dyDescent="0.2">
      <c r="B368" s="351"/>
      <c r="C368" s="352"/>
      <c r="D368" s="50"/>
      <c r="E368" s="50"/>
      <c r="F368" s="51"/>
      <c r="G368" s="51"/>
      <c r="H368" s="51"/>
      <c r="I368" s="52">
        <f>+D368*E368*F368*G368</f>
        <v>0</v>
      </c>
    </row>
    <row r="369" spans="2:9" ht="15" customHeight="1" x14ac:dyDescent="0.2">
      <c r="B369" s="351"/>
      <c r="C369" s="352"/>
      <c r="D369" s="50"/>
      <c r="E369" s="50"/>
      <c r="F369" s="51"/>
      <c r="G369" s="51"/>
      <c r="H369" s="51"/>
      <c r="I369" s="52">
        <f>+D369*E369*F369*G369</f>
        <v>0</v>
      </c>
    </row>
    <row r="370" spans="2:9" ht="15.75" customHeight="1" x14ac:dyDescent="0.2">
      <c r="B370" s="333"/>
      <c r="C370" s="333"/>
      <c r="D370" s="50"/>
      <c r="E370" s="50"/>
      <c r="F370" s="51"/>
      <c r="G370" s="51"/>
      <c r="H370" s="51"/>
      <c r="I370" s="53"/>
    </row>
    <row r="371" spans="2:9" ht="15" customHeight="1" x14ac:dyDescent="0.2">
      <c r="B371" s="333"/>
      <c r="C371" s="333"/>
      <c r="D371" s="50"/>
      <c r="E371" s="50"/>
      <c r="F371" s="51"/>
      <c r="G371" s="51"/>
      <c r="H371" s="51"/>
      <c r="I371" s="53"/>
    </row>
    <row r="372" spans="2:9" ht="15" customHeight="1" x14ac:dyDescent="0.2">
      <c r="B372" s="333"/>
      <c r="C372" s="333"/>
      <c r="D372" s="50"/>
      <c r="E372" s="50"/>
      <c r="F372" s="51"/>
      <c r="G372" s="51"/>
      <c r="H372" s="51"/>
      <c r="I372" s="53"/>
    </row>
    <row r="373" spans="2:9" ht="15" customHeight="1" x14ac:dyDescent="0.2">
      <c r="B373" s="334" t="s">
        <v>29</v>
      </c>
      <c r="C373" s="335"/>
      <c r="D373" s="335"/>
      <c r="E373" s="335"/>
      <c r="F373" s="335"/>
      <c r="G373" s="335"/>
      <c r="H373" s="336"/>
      <c r="I373" s="54">
        <f>SUM(I368:I372)</f>
        <v>0</v>
      </c>
    </row>
    <row r="374" spans="2:9" ht="20" customHeight="1" x14ac:dyDescent="0.2">
      <c r="B374" s="337" t="s">
        <v>30</v>
      </c>
      <c r="C374" s="338"/>
      <c r="D374" s="338"/>
      <c r="E374" s="338"/>
      <c r="F374" s="338"/>
      <c r="G374" s="338"/>
      <c r="H374" s="338"/>
      <c r="I374" s="339"/>
    </row>
    <row r="375" spans="2:9" ht="20" customHeight="1" x14ac:dyDescent="0.2">
      <c r="B375" s="340"/>
      <c r="C375" s="341"/>
      <c r="D375" s="341"/>
      <c r="E375" s="341"/>
      <c r="F375" s="341"/>
      <c r="G375" s="341"/>
      <c r="H375" s="341"/>
      <c r="I375" s="342"/>
    </row>
    <row r="376" spans="2:9" ht="20" customHeight="1" x14ac:dyDescent="0.2">
      <c r="B376" s="340"/>
      <c r="C376" s="341"/>
      <c r="D376" s="341"/>
      <c r="E376" s="341"/>
      <c r="F376" s="341"/>
      <c r="G376" s="341"/>
      <c r="H376" s="341"/>
      <c r="I376" s="342"/>
    </row>
    <row r="377" spans="2:9" ht="20" customHeight="1" x14ac:dyDescent="0.2">
      <c r="B377" s="340"/>
      <c r="C377" s="341"/>
      <c r="D377" s="341"/>
      <c r="E377" s="341"/>
      <c r="F377" s="341"/>
      <c r="G377" s="341"/>
      <c r="H377" s="341"/>
      <c r="I377" s="342"/>
    </row>
    <row r="378" spans="2:9" ht="20" customHeight="1" x14ac:dyDescent="0.2">
      <c r="B378" s="340"/>
      <c r="C378" s="341"/>
      <c r="D378" s="341"/>
      <c r="E378" s="341"/>
      <c r="F378" s="341"/>
      <c r="G378" s="341"/>
      <c r="H378" s="341"/>
      <c r="I378" s="342"/>
    </row>
    <row r="379" spans="2:9" ht="20" customHeight="1" x14ac:dyDescent="0.2">
      <c r="B379" s="340"/>
      <c r="C379" s="341"/>
      <c r="D379" s="341"/>
      <c r="E379" s="341"/>
      <c r="F379" s="341"/>
      <c r="G379" s="341"/>
      <c r="H379" s="341"/>
      <c r="I379" s="342"/>
    </row>
    <row r="380" spans="2:9" ht="20" customHeight="1" x14ac:dyDescent="0.2">
      <c r="B380" s="340"/>
      <c r="C380" s="341"/>
      <c r="D380" s="341"/>
      <c r="E380" s="341"/>
      <c r="F380" s="341"/>
      <c r="G380" s="341"/>
      <c r="H380" s="341"/>
      <c r="I380" s="342"/>
    </row>
    <row r="381" spans="2:9" ht="20" customHeight="1" x14ac:dyDescent="0.2">
      <c r="B381" s="340"/>
      <c r="C381" s="341"/>
      <c r="D381" s="341"/>
      <c r="E381" s="341"/>
      <c r="F381" s="341"/>
      <c r="G381" s="341"/>
      <c r="H381" s="341"/>
      <c r="I381" s="342"/>
    </row>
    <row r="382" spans="2:9" ht="20" customHeight="1" x14ac:dyDescent="0.2">
      <c r="B382" s="340"/>
      <c r="C382" s="341"/>
      <c r="D382" s="341"/>
      <c r="E382" s="341"/>
      <c r="F382" s="341"/>
      <c r="G382" s="341"/>
      <c r="H382" s="341"/>
      <c r="I382" s="342"/>
    </row>
    <row r="383" spans="2:9" ht="20" customHeight="1" x14ac:dyDescent="0.2">
      <c r="B383" s="340"/>
      <c r="C383" s="341"/>
      <c r="D383" s="341"/>
      <c r="E383" s="341"/>
      <c r="F383" s="341"/>
      <c r="G383" s="341"/>
      <c r="H383" s="341"/>
      <c r="I383" s="342"/>
    </row>
    <row r="384" spans="2:9" ht="20" customHeight="1" x14ac:dyDescent="0.2">
      <c r="B384" s="343"/>
      <c r="C384" s="344"/>
      <c r="D384" s="344"/>
      <c r="E384" s="344"/>
      <c r="F384" s="344"/>
      <c r="G384" s="344"/>
      <c r="H384" s="344"/>
      <c r="I384" s="345"/>
    </row>
    <row r="385" spans="2:9" ht="16" thickBot="1" x14ac:dyDescent="0.25"/>
    <row r="386" spans="2:9" ht="18" customHeight="1" thickBot="1" x14ac:dyDescent="0.25">
      <c r="B386" s="24" t="s">
        <v>21</v>
      </c>
      <c r="C386" s="25"/>
      <c r="D386" s="25"/>
      <c r="E386" s="25"/>
      <c r="F386" s="26"/>
      <c r="G386" s="27"/>
      <c r="H386" s="28"/>
      <c r="I386" s="29"/>
    </row>
    <row r="387" spans="2:9" ht="18" customHeight="1" thickBot="1" x14ac:dyDescent="0.25">
      <c r="B387" s="30" t="s">
        <v>22</v>
      </c>
      <c r="C387" s="31"/>
      <c r="D387" s="31"/>
      <c r="E387" s="31"/>
      <c r="F387" s="26"/>
      <c r="G387" s="27"/>
      <c r="H387" s="32"/>
      <c r="I387" s="33"/>
    </row>
    <row r="388" spans="2:9" ht="33" customHeight="1" thickBot="1" x14ac:dyDescent="0.25">
      <c r="B388" s="34" t="e">
        <f>+ACTIVIDADES!#REF!</f>
        <v>#REF!</v>
      </c>
      <c r="C388" s="35"/>
      <c r="D388" s="35"/>
      <c r="E388" s="35"/>
      <c r="F388" s="35"/>
      <c r="G388" s="36"/>
      <c r="H388" s="37"/>
      <c r="I388" s="38"/>
    </row>
    <row r="389" spans="2:9" ht="21" customHeight="1" thickBot="1" x14ac:dyDescent="0.25">
      <c r="B389" s="39" t="s">
        <v>0</v>
      </c>
      <c r="C389" s="346" t="s">
        <v>1</v>
      </c>
      <c r="D389" s="346"/>
      <c r="E389" s="346"/>
      <c r="F389" s="346"/>
      <c r="G389" s="346"/>
      <c r="H389" s="40" t="s">
        <v>15</v>
      </c>
      <c r="I389" s="41" t="s">
        <v>16</v>
      </c>
    </row>
    <row r="390" spans="2:9" ht="95.25" customHeight="1" x14ac:dyDescent="0.2">
      <c r="B390" s="42" t="e">
        <f>+B366+0.01</f>
        <v>#REF!</v>
      </c>
      <c r="C390" s="347" t="e">
        <f>INDEX(ACTIVIDADES!$B:$B,MATCH(B390,ACTIVIDADES!$A:$A,0))</f>
        <v>#REF!</v>
      </c>
      <c r="D390" s="348"/>
      <c r="E390" s="348"/>
      <c r="F390" s="348"/>
      <c r="G390" s="349"/>
      <c r="H390" s="43" t="e">
        <f>INDEX(ACTIVIDADES!$C:$C,MATCH(B390,ACTIVIDADES!$A:$A,0))</f>
        <v>#REF!</v>
      </c>
      <c r="I390" s="44">
        <f>I397</f>
        <v>0</v>
      </c>
    </row>
    <row r="391" spans="2:9" ht="21" customHeight="1" x14ac:dyDescent="0.2">
      <c r="B391" s="350" t="s">
        <v>23</v>
      </c>
      <c r="C391" s="350"/>
      <c r="D391" s="45" t="s">
        <v>24</v>
      </c>
      <c r="E391" s="46" t="s">
        <v>16</v>
      </c>
      <c r="F391" s="47" t="s">
        <v>25</v>
      </c>
      <c r="G391" s="47" t="s">
        <v>26</v>
      </c>
      <c r="H391" s="48" t="s">
        <v>27</v>
      </c>
      <c r="I391" s="49" t="s">
        <v>28</v>
      </c>
    </row>
    <row r="392" spans="2:9" ht="15" customHeight="1" x14ac:dyDescent="0.2">
      <c r="B392" s="351"/>
      <c r="C392" s="352"/>
      <c r="D392" s="50"/>
      <c r="E392" s="50"/>
      <c r="F392" s="51"/>
      <c r="G392" s="51"/>
      <c r="H392" s="51"/>
      <c r="I392" s="52">
        <f>+D392*E392*F392*G392</f>
        <v>0</v>
      </c>
    </row>
    <row r="393" spans="2:9" ht="15" customHeight="1" x14ac:dyDescent="0.2">
      <c r="B393" s="351"/>
      <c r="C393" s="352"/>
      <c r="D393" s="50"/>
      <c r="E393" s="50"/>
      <c r="F393" s="51"/>
      <c r="G393" s="51"/>
      <c r="H393" s="51"/>
      <c r="I393" s="52">
        <f>+D393*E393*F393*G393</f>
        <v>0</v>
      </c>
    </row>
    <row r="394" spans="2:9" ht="15.75" customHeight="1" x14ac:dyDescent="0.2">
      <c r="B394" s="333"/>
      <c r="C394" s="333"/>
      <c r="D394" s="50"/>
      <c r="E394" s="50"/>
      <c r="F394" s="51"/>
      <c r="G394" s="51"/>
      <c r="H394" s="51"/>
      <c r="I394" s="53"/>
    </row>
    <row r="395" spans="2:9" ht="15" customHeight="1" x14ac:dyDescent="0.2">
      <c r="B395" s="333"/>
      <c r="C395" s="333"/>
      <c r="D395" s="50"/>
      <c r="E395" s="50"/>
      <c r="F395" s="51"/>
      <c r="G395" s="51"/>
      <c r="H395" s="51"/>
      <c r="I395" s="53"/>
    </row>
    <row r="396" spans="2:9" ht="15" customHeight="1" x14ac:dyDescent="0.2">
      <c r="B396" s="333"/>
      <c r="C396" s="333"/>
      <c r="D396" s="50"/>
      <c r="E396" s="50"/>
      <c r="F396" s="51"/>
      <c r="G396" s="51"/>
      <c r="H396" s="51"/>
      <c r="I396" s="53"/>
    </row>
    <row r="397" spans="2:9" ht="15" customHeight="1" x14ac:dyDescent="0.2">
      <c r="B397" s="334" t="s">
        <v>29</v>
      </c>
      <c r="C397" s="335"/>
      <c r="D397" s="335"/>
      <c r="E397" s="335"/>
      <c r="F397" s="335"/>
      <c r="G397" s="335"/>
      <c r="H397" s="336"/>
      <c r="I397" s="54">
        <f>SUM(I392:I396)</f>
        <v>0</v>
      </c>
    </row>
    <row r="398" spans="2:9" ht="20" customHeight="1" x14ac:dyDescent="0.2">
      <c r="B398" s="337" t="s">
        <v>30</v>
      </c>
      <c r="C398" s="338"/>
      <c r="D398" s="338"/>
      <c r="E398" s="338"/>
      <c r="F398" s="338"/>
      <c r="G398" s="338"/>
      <c r="H398" s="338"/>
      <c r="I398" s="339"/>
    </row>
    <row r="399" spans="2:9" ht="20" customHeight="1" x14ac:dyDescent="0.2">
      <c r="B399" s="340"/>
      <c r="C399" s="341"/>
      <c r="D399" s="341"/>
      <c r="E399" s="341"/>
      <c r="F399" s="341"/>
      <c r="G399" s="341"/>
      <c r="H399" s="341"/>
      <c r="I399" s="342"/>
    </row>
    <row r="400" spans="2:9" ht="20" customHeight="1" x14ac:dyDescent="0.2">
      <c r="B400" s="340"/>
      <c r="C400" s="341"/>
      <c r="D400" s="341"/>
      <c r="E400" s="341"/>
      <c r="F400" s="341"/>
      <c r="G400" s="341"/>
      <c r="H400" s="341"/>
      <c r="I400" s="342"/>
    </row>
    <row r="401" spans="2:9" ht="20" customHeight="1" x14ac:dyDescent="0.2">
      <c r="B401" s="340"/>
      <c r="C401" s="341"/>
      <c r="D401" s="341"/>
      <c r="E401" s="341"/>
      <c r="F401" s="341"/>
      <c r="G401" s="341"/>
      <c r="H401" s="341"/>
      <c r="I401" s="342"/>
    </row>
    <row r="402" spans="2:9" ht="20" customHeight="1" x14ac:dyDescent="0.2">
      <c r="B402" s="340"/>
      <c r="C402" s="341"/>
      <c r="D402" s="341"/>
      <c r="E402" s="341"/>
      <c r="F402" s="341"/>
      <c r="G402" s="341"/>
      <c r="H402" s="341"/>
      <c r="I402" s="342"/>
    </row>
    <row r="403" spans="2:9" ht="20" customHeight="1" x14ac:dyDescent="0.2">
      <c r="B403" s="340"/>
      <c r="C403" s="341"/>
      <c r="D403" s="341"/>
      <c r="E403" s="341"/>
      <c r="F403" s="341"/>
      <c r="G403" s="341"/>
      <c r="H403" s="341"/>
      <c r="I403" s="342"/>
    </row>
    <row r="404" spans="2:9" ht="20" customHeight="1" x14ac:dyDescent="0.2">
      <c r="B404" s="340"/>
      <c r="C404" s="341"/>
      <c r="D404" s="341"/>
      <c r="E404" s="341"/>
      <c r="F404" s="341"/>
      <c r="G404" s="341"/>
      <c r="H404" s="341"/>
      <c r="I404" s="342"/>
    </row>
    <row r="405" spans="2:9" ht="20" customHeight="1" x14ac:dyDescent="0.2">
      <c r="B405" s="340"/>
      <c r="C405" s="341"/>
      <c r="D405" s="341"/>
      <c r="E405" s="341"/>
      <c r="F405" s="341"/>
      <c r="G405" s="341"/>
      <c r="H405" s="341"/>
      <c r="I405" s="342"/>
    </row>
    <row r="406" spans="2:9" ht="20" customHeight="1" x14ac:dyDescent="0.2">
      <c r="B406" s="340"/>
      <c r="C406" s="341"/>
      <c r="D406" s="341"/>
      <c r="E406" s="341"/>
      <c r="F406" s="341"/>
      <c r="G406" s="341"/>
      <c r="H406" s="341"/>
      <c r="I406" s="342"/>
    </row>
    <row r="407" spans="2:9" ht="20" customHeight="1" x14ac:dyDescent="0.2">
      <c r="B407" s="340"/>
      <c r="C407" s="341"/>
      <c r="D407" s="341"/>
      <c r="E407" s="341"/>
      <c r="F407" s="341"/>
      <c r="G407" s="341"/>
      <c r="H407" s="341"/>
      <c r="I407" s="342"/>
    </row>
    <row r="408" spans="2:9" ht="20" customHeight="1" x14ac:dyDescent="0.2">
      <c r="B408" s="343"/>
      <c r="C408" s="344"/>
      <c r="D408" s="344"/>
      <c r="E408" s="344"/>
      <c r="F408" s="344"/>
      <c r="G408" s="344"/>
      <c r="H408" s="344"/>
      <c r="I408" s="345"/>
    </row>
    <row r="409" spans="2:9" ht="16" thickBot="1" x14ac:dyDescent="0.25"/>
    <row r="410" spans="2:9" ht="18" customHeight="1" thickBot="1" x14ac:dyDescent="0.25">
      <c r="B410" s="24" t="s">
        <v>21</v>
      </c>
      <c r="C410" s="25"/>
      <c r="D410" s="25"/>
      <c r="E410" s="25"/>
      <c r="F410" s="26"/>
      <c r="G410" s="27"/>
      <c r="H410" s="28"/>
      <c r="I410" s="29"/>
    </row>
    <row r="411" spans="2:9" ht="18" customHeight="1" thickBot="1" x14ac:dyDescent="0.25">
      <c r="B411" s="30" t="s">
        <v>22</v>
      </c>
      <c r="C411" s="31"/>
      <c r="D411" s="31"/>
      <c r="E411" s="31"/>
      <c r="F411" s="26"/>
      <c r="G411" s="27"/>
      <c r="H411" s="32"/>
      <c r="I411" s="33"/>
    </row>
    <row r="412" spans="2:9" ht="33" customHeight="1" thickBot="1" x14ac:dyDescent="0.25">
      <c r="B412" s="34" t="e">
        <f>+ACTIVIDADES!#REF!</f>
        <v>#REF!</v>
      </c>
      <c r="C412" s="35"/>
      <c r="D412" s="35"/>
      <c r="E412" s="35"/>
      <c r="F412" s="35"/>
      <c r="G412" s="36"/>
      <c r="H412" s="37"/>
      <c r="I412" s="38"/>
    </row>
    <row r="413" spans="2:9" ht="21" customHeight="1" thickBot="1" x14ac:dyDescent="0.25">
      <c r="B413" s="39" t="s">
        <v>0</v>
      </c>
      <c r="C413" s="346" t="s">
        <v>1</v>
      </c>
      <c r="D413" s="346"/>
      <c r="E413" s="346"/>
      <c r="F413" s="346"/>
      <c r="G413" s="346"/>
      <c r="H413" s="40" t="s">
        <v>15</v>
      </c>
      <c r="I413" s="41" t="s">
        <v>16</v>
      </c>
    </row>
    <row r="414" spans="2:9" ht="110.75" customHeight="1" x14ac:dyDescent="0.2">
      <c r="B414" s="42" t="e">
        <f>+B390+0.01</f>
        <v>#REF!</v>
      </c>
      <c r="C414" s="347" t="e">
        <f>INDEX(ACTIVIDADES!$B:$B,MATCH(B414,ACTIVIDADES!$A:$A,0))</f>
        <v>#REF!</v>
      </c>
      <c r="D414" s="348"/>
      <c r="E414" s="348"/>
      <c r="F414" s="348"/>
      <c r="G414" s="349"/>
      <c r="H414" s="43" t="e">
        <f>INDEX(ACTIVIDADES!$C:$C,MATCH(B414,ACTIVIDADES!$A:$A,0))</f>
        <v>#REF!</v>
      </c>
      <c r="I414" s="44">
        <f>I421</f>
        <v>0</v>
      </c>
    </row>
    <row r="415" spans="2:9" ht="21" customHeight="1" x14ac:dyDescent="0.2">
      <c r="B415" s="350" t="s">
        <v>23</v>
      </c>
      <c r="C415" s="350"/>
      <c r="D415" s="45" t="s">
        <v>24</v>
      </c>
      <c r="E415" s="46" t="s">
        <v>16</v>
      </c>
      <c r="F415" s="47" t="s">
        <v>25</v>
      </c>
      <c r="G415" s="47" t="s">
        <v>26</v>
      </c>
      <c r="H415" s="48" t="s">
        <v>27</v>
      </c>
      <c r="I415" s="49" t="s">
        <v>28</v>
      </c>
    </row>
    <row r="416" spans="2:9" ht="15" customHeight="1" x14ac:dyDescent="0.2">
      <c r="B416" s="351"/>
      <c r="C416" s="352"/>
      <c r="D416" s="50"/>
      <c r="E416" s="50"/>
      <c r="F416" s="51"/>
      <c r="G416" s="51"/>
      <c r="H416" s="51"/>
      <c r="I416" s="52">
        <f>+D416*E416*F416*G416</f>
        <v>0</v>
      </c>
    </row>
    <row r="417" spans="2:9" ht="15" customHeight="1" x14ac:dyDescent="0.2">
      <c r="B417" s="351"/>
      <c r="C417" s="352"/>
      <c r="D417" s="50"/>
      <c r="E417" s="50"/>
      <c r="F417" s="51"/>
      <c r="G417" s="51"/>
      <c r="H417" s="51"/>
      <c r="I417" s="52">
        <f>+D417*E417*F417*G417</f>
        <v>0</v>
      </c>
    </row>
    <row r="418" spans="2:9" ht="15.75" customHeight="1" x14ac:dyDescent="0.2">
      <c r="B418" s="333"/>
      <c r="C418" s="333"/>
      <c r="D418" s="50"/>
      <c r="E418" s="50"/>
      <c r="F418" s="51"/>
      <c r="G418" s="51"/>
      <c r="H418" s="51"/>
      <c r="I418" s="53"/>
    </row>
    <row r="419" spans="2:9" ht="15" customHeight="1" x14ac:dyDescent="0.2">
      <c r="B419" s="333"/>
      <c r="C419" s="333"/>
      <c r="D419" s="50"/>
      <c r="E419" s="50"/>
      <c r="F419" s="51"/>
      <c r="G419" s="51"/>
      <c r="H419" s="51"/>
      <c r="I419" s="53"/>
    </row>
    <row r="420" spans="2:9" ht="15" customHeight="1" x14ac:dyDescent="0.2">
      <c r="B420" s="333"/>
      <c r="C420" s="333"/>
      <c r="D420" s="50"/>
      <c r="E420" s="50"/>
      <c r="F420" s="51"/>
      <c r="G420" s="51"/>
      <c r="H420" s="51"/>
      <c r="I420" s="53"/>
    </row>
    <row r="421" spans="2:9" ht="15" customHeight="1" x14ac:dyDescent="0.2">
      <c r="B421" s="334" t="s">
        <v>29</v>
      </c>
      <c r="C421" s="335"/>
      <c r="D421" s="335"/>
      <c r="E421" s="335"/>
      <c r="F421" s="335"/>
      <c r="G421" s="335"/>
      <c r="H421" s="336"/>
      <c r="I421" s="54">
        <f>SUM(I416:I420)</f>
        <v>0</v>
      </c>
    </row>
    <row r="422" spans="2:9" ht="20" customHeight="1" x14ac:dyDescent="0.2">
      <c r="B422" s="337" t="s">
        <v>30</v>
      </c>
      <c r="C422" s="338"/>
      <c r="D422" s="338"/>
      <c r="E422" s="338"/>
      <c r="F422" s="338"/>
      <c r="G422" s="338"/>
      <c r="H422" s="338"/>
      <c r="I422" s="339"/>
    </row>
    <row r="423" spans="2:9" ht="20" customHeight="1" x14ac:dyDescent="0.2">
      <c r="B423" s="340"/>
      <c r="C423" s="341"/>
      <c r="D423" s="341"/>
      <c r="E423" s="341"/>
      <c r="F423" s="341"/>
      <c r="G423" s="341"/>
      <c r="H423" s="341"/>
      <c r="I423" s="342"/>
    </row>
    <row r="424" spans="2:9" ht="20" customHeight="1" x14ac:dyDescent="0.2">
      <c r="B424" s="340"/>
      <c r="C424" s="341"/>
      <c r="D424" s="341"/>
      <c r="E424" s="341"/>
      <c r="F424" s="341"/>
      <c r="G424" s="341"/>
      <c r="H424" s="341"/>
      <c r="I424" s="342"/>
    </row>
    <row r="425" spans="2:9" ht="20" customHeight="1" x14ac:dyDescent="0.2">
      <c r="B425" s="340"/>
      <c r="C425" s="341"/>
      <c r="D425" s="341"/>
      <c r="E425" s="341"/>
      <c r="F425" s="341"/>
      <c r="G425" s="341"/>
      <c r="H425" s="341"/>
      <c r="I425" s="342"/>
    </row>
    <row r="426" spans="2:9" ht="20" customHeight="1" x14ac:dyDescent="0.2">
      <c r="B426" s="340"/>
      <c r="C426" s="341"/>
      <c r="D426" s="341"/>
      <c r="E426" s="341"/>
      <c r="F426" s="341"/>
      <c r="G426" s="341"/>
      <c r="H426" s="341"/>
      <c r="I426" s="342"/>
    </row>
    <row r="427" spans="2:9" ht="20" customHeight="1" x14ac:dyDescent="0.2">
      <c r="B427" s="340"/>
      <c r="C427" s="341"/>
      <c r="D427" s="341"/>
      <c r="E427" s="341"/>
      <c r="F427" s="341"/>
      <c r="G427" s="341"/>
      <c r="H427" s="341"/>
      <c r="I427" s="342"/>
    </row>
    <row r="428" spans="2:9" ht="20" customHeight="1" x14ac:dyDescent="0.2">
      <c r="B428" s="340"/>
      <c r="C428" s="341"/>
      <c r="D428" s="341"/>
      <c r="E428" s="341"/>
      <c r="F428" s="341"/>
      <c r="G428" s="341"/>
      <c r="H428" s="341"/>
      <c r="I428" s="342"/>
    </row>
    <row r="429" spans="2:9" ht="20" customHeight="1" x14ac:dyDescent="0.2">
      <c r="B429" s="340"/>
      <c r="C429" s="341"/>
      <c r="D429" s="341"/>
      <c r="E429" s="341"/>
      <c r="F429" s="341"/>
      <c r="G429" s="341"/>
      <c r="H429" s="341"/>
      <c r="I429" s="342"/>
    </row>
    <row r="430" spans="2:9" ht="20" customHeight="1" x14ac:dyDescent="0.2">
      <c r="B430" s="340"/>
      <c r="C430" s="341"/>
      <c r="D430" s="341"/>
      <c r="E430" s="341"/>
      <c r="F430" s="341"/>
      <c r="G430" s="341"/>
      <c r="H430" s="341"/>
      <c r="I430" s="342"/>
    </row>
    <row r="431" spans="2:9" ht="20" customHeight="1" x14ac:dyDescent="0.2">
      <c r="B431" s="340"/>
      <c r="C431" s="341"/>
      <c r="D431" s="341"/>
      <c r="E431" s="341"/>
      <c r="F431" s="341"/>
      <c r="G431" s="341"/>
      <c r="H431" s="341"/>
      <c r="I431" s="342"/>
    </row>
    <row r="432" spans="2:9" ht="20" customHeight="1" x14ac:dyDescent="0.2">
      <c r="B432" s="343"/>
      <c r="C432" s="344"/>
      <c r="D432" s="344"/>
      <c r="E432" s="344"/>
      <c r="F432" s="344"/>
      <c r="G432" s="344"/>
      <c r="H432" s="344"/>
      <c r="I432" s="345"/>
    </row>
    <row r="433" spans="2:9" ht="16" thickBot="1" x14ac:dyDescent="0.25"/>
    <row r="434" spans="2:9" ht="18" customHeight="1" thickBot="1" x14ac:dyDescent="0.25">
      <c r="B434" s="24" t="s">
        <v>21</v>
      </c>
      <c r="C434" s="25"/>
      <c r="D434" s="25"/>
      <c r="E434" s="25"/>
      <c r="F434" s="26"/>
      <c r="G434" s="27"/>
      <c r="H434" s="28"/>
      <c r="I434" s="29"/>
    </row>
    <row r="435" spans="2:9" ht="18" customHeight="1" thickBot="1" x14ac:dyDescent="0.25">
      <c r="B435" s="30" t="s">
        <v>22</v>
      </c>
      <c r="C435" s="31"/>
      <c r="D435" s="31"/>
      <c r="E435" s="31"/>
      <c r="F435" s="26"/>
      <c r="G435" s="27"/>
      <c r="H435" s="32"/>
      <c r="I435" s="33"/>
    </row>
    <row r="436" spans="2:9" ht="33" customHeight="1" thickBot="1" x14ac:dyDescent="0.25">
      <c r="B436" s="34" t="e">
        <f>+ACTIVIDADES!#REF!</f>
        <v>#REF!</v>
      </c>
      <c r="C436" s="35"/>
      <c r="D436" s="35"/>
      <c r="E436" s="35"/>
      <c r="F436" s="35"/>
      <c r="G436" s="36"/>
      <c r="H436" s="37"/>
      <c r="I436" s="38"/>
    </row>
    <row r="437" spans="2:9" ht="21" customHeight="1" thickBot="1" x14ac:dyDescent="0.25">
      <c r="B437" s="39" t="s">
        <v>0</v>
      </c>
      <c r="C437" s="346" t="s">
        <v>1</v>
      </c>
      <c r="D437" s="346"/>
      <c r="E437" s="346"/>
      <c r="F437" s="346"/>
      <c r="G437" s="346"/>
      <c r="H437" s="40" t="s">
        <v>15</v>
      </c>
      <c r="I437" s="41" t="s">
        <v>16</v>
      </c>
    </row>
    <row r="438" spans="2:9" ht="66" customHeight="1" x14ac:dyDescent="0.2">
      <c r="B438" s="42" t="e">
        <f>+B414+0.01</f>
        <v>#REF!</v>
      </c>
      <c r="C438" s="347" t="e">
        <f>INDEX(ACTIVIDADES!$B:$B,MATCH(B438,ACTIVIDADES!$A:$A,0))</f>
        <v>#REF!</v>
      </c>
      <c r="D438" s="348"/>
      <c r="E438" s="348"/>
      <c r="F438" s="348"/>
      <c r="G438" s="349"/>
      <c r="H438" s="43" t="e">
        <f>INDEX(ACTIVIDADES!$C:$C,MATCH(B438,ACTIVIDADES!$A:$A,0))</f>
        <v>#REF!</v>
      </c>
      <c r="I438" s="44">
        <f>I445</f>
        <v>0</v>
      </c>
    </row>
    <row r="439" spans="2:9" ht="21" customHeight="1" x14ac:dyDescent="0.2">
      <c r="B439" s="350" t="s">
        <v>23</v>
      </c>
      <c r="C439" s="350"/>
      <c r="D439" s="45" t="s">
        <v>24</v>
      </c>
      <c r="E439" s="46" t="s">
        <v>16</v>
      </c>
      <c r="F439" s="47" t="s">
        <v>25</v>
      </c>
      <c r="G439" s="47" t="s">
        <v>26</v>
      </c>
      <c r="H439" s="48" t="s">
        <v>27</v>
      </c>
      <c r="I439" s="49" t="s">
        <v>28</v>
      </c>
    </row>
    <row r="440" spans="2:9" ht="15" customHeight="1" x14ac:dyDescent="0.2">
      <c r="B440" s="351"/>
      <c r="C440" s="352"/>
      <c r="D440" s="50"/>
      <c r="E440" s="50"/>
      <c r="F440" s="51"/>
      <c r="G440" s="51"/>
      <c r="H440" s="51"/>
      <c r="I440" s="52">
        <f>+D440*E440*F440*G440</f>
        <v>0</v>
      </c>
    </row>
    <row r="441" spans="2:9" ht="15" customHeight="1" x14ac:dyDescent="0.2">
      <c r="B441" s="351"/>
      <c r="C441" s="352"/>
      <c r="D441" s="50"/>
      <c r="E441" s="50"/>
      <c r="F441" s="51"/>
      <c r="G441" s="51"/>
      <c r="H441" s="51"/>
      <c r="I441" s="52">
        <f>+D441*E441*F441*G441</f>
        <v>0</v>
      </c>
    </row>
    <row r="442" spans="2:9" ht="15.75" customHeight="1" x14ac:dyDescent="0.2">
      <c r="B442" s="333"/>
      <c r="C442" s="333"/>
      <c r="D442" s="50"/>
      <c r="E442" s="50"/>
      <c r="F442" s="51"/>
      <c r="G442" s="51"/>
      <c r="H442" s="51"/>
      <c r="I442" s="53"/>
    </row>
    <row r="443" spans="2:9" ht="15" customHeight="1" x14ac:dyDescent="0.2">
      <c r="B443" s="333"/>
      <c r="C443" s="333"/>
      <c r="D443" s="50"/>
      <c r="E443" s="50"/>
      <c r="F443" s="51"/>
      <c r="G443" s="51"/>
      <c r="H443" s="51"/>
      <c r="I443" s="53"/>
    </row>
    <row r="444" spans="2:9" ht="15" customHeight="1" x14ac:dyDescent="0.2">
      <c r="B444" s="333"/>
      <c r="C444" s="333"/>
      <c r="D444" s="50"/>
      <c r="E444" s="50"/>
      <c r="F444" s="51"/>
      <c r="G444" s="51"/>
      <c r="H444" s="51"/>
      <c r="I444" s="53"/>
    </row>
    <row r="445" spans="2:9" ht="15" customHeight="1" x14ac:dyDescent="0.2">
      <c r="B445" s="334" t="s">
        <v>29</v>
      </c>
      <c r="C445" s="335"/>
      <c r="D445" s="335"/>
      <c r="E445" s="335"/>
      <c r="F445" s="335"/>
      <c r="G445" s="335"/>
      <c r="H445" s="336"/>
      <c r="I445" s="54">
        <f>SUM(I440:I444)</f>
        <v>0</v>
      </c>
    </row>
    <row r="446" spans="2:9" ht="20" customHeight="1" x14ac:dyDescent="0.2">
      <c r="B446" s="337" t="s">
        <v>30</v>
      </c>
      <c r="C446" s="338"/>
      <c r="D446" s="338"/>
      <c r="E446" s="338"/>
      <c r="F446" s="338"/>
      <c r="G446" s="338"/>
      <c r="H446" s="338"/>
      <c r="I446" s="339"/>
    </row>
    <row r="447" spans="2:9" ht="20" customHeight="1" x14ac:dyDescent="0.2">
      <c r="B447" s="340"/>
      <c r="C447" s="341"/>
      <c r="D447" s="341"/>
      <c r="E447" s="341"/>
      <c r="F447" s="341"/>
      <c r="G447" s="341"/>
      <c r="H447" s="341"/>
      <c r="I447" s="342"/>
    </row>
    <row r="448" spans="2:9" ht="20" customHeight="1" x14ac:dyDescent="0.2">
      <c r="B448" s="340"/>
      <c r="C448" s="341"/>
      <c r="D448" s="341"/>
      <c r="E448" s="341"/>
      <c r="F448" s="341"/>
      <c r="G448" s="341"/>
      <c r="H448" s="341"/>
      <c r="I448" s="342"/>
    </row>
    <row r="449" spans="2:9" ht="20" customHeight="1" x14ac:dyDescent="0.2">
      <c r="B449" s="340"/>
      <c r="C449" s="341"/>
      <c r="D449" s="341"/>
      <c r="E449" s="341"/>
      <c r="F449" s="341"/>
      <c r="G449" s="341"/>
      <c r="H449" s="341"/>
      <c r="I449" s="342"/>
    </row>
    <row r="450" spans="2:9" ht="20" customHeight="1" x14ac:dyDescent="0.2">
      <c r="B450" s="340"/>
      <c r="C450" s="341"/>
      <c r="D450" s="341"/>
      <c r="E450" s="341"/>
      <c r="F450" s="341"/>
      <c r="G450" s="341"/>
      <c r="H450" s="341"/>
      <c r="I450" s="342"/>
    </row>
    <row r="451" spans="2:9" ht="20" customHeight="1" x14ac:dyDescent="0.2">
      <c r="B451" s="340"/>
      <c r="C451" s="341"/>
      <c r="D451" s="341"/>
      <c r="E451" s="341"/>
      <c r="F451" s="341"/>
      <c r="G451" s="341"/>
      <c r="H451" s="341"/>
      <c r="I451" s="342"/>
    </row>
    <row r="452" spans="2:9" ht="20" customHeight="1" x14ac:dyDescent="0.2">
      <c r="B452" s="340"/>
      <c r="C452" s="341"/>
      <c r="D452" s="341"/>
      <c r="E452" s="341"/>
      <c r="F452" s="341"/>
      <c r="G452" s="341"/>
      <c r="H452" s="341"/>
      <c r="I452" s="342"/>
    </row>
    <row r="453" spans="2:9" ht="20" customHeight="1" x14ac:dyDescent="0.2">
      <c r="B453" s="340"/>
      <c r="C453" s="341"/>
      <c r="D453" s="341"/>
      <c r="E453" s="341"/>
      <c r="F453" s="341"/>
      <c r="G453" s="341"/>
      <c r="H453" s="341"/>
      <c r="I453" s="342"/>
    </row>
    <row r="454" spans="2:9" ht="20" customHeight="1" x14ac:dyDescent="0.2">
      <c r="B454" s="340"/>
      <c r="C454" s="341"/>
      <c r="D454" s="341"/>
      <c r="E454" s="341"/>
      <c r="F454" s="341"/>
      <c r="G454" s="341"/>
      <c r="H454" s="341"/>
      <c r="I454" s="342"/>
    </row>
    <row r="455" spans="2:9" ht="20" customHeight="1" x14ac:dyDescent="0.2">
      <c r="B455" s="340"/>
      <c r="C455" s="341"/>
      <c r="D455" s="341"/>
      <c r="E455" s="341"/>
      <c r="F455" s="341"/>
      <c r="G455" s="341"/>
      <c r="H455" s="341"/>
      <c r="I455" s="342"/>
    </row>
    <row r="456" spans="2:9" ht="20" customHeight="1" x14ac:dyDescent="0.2">
      <c r="B456" s="343"/>
      <c r="C456" s="344"/>
      <c r="D456" s="344"/>
      <c r="E456" s="344"/>
      <c r="F456" s="344"/>
      <c r="G456" s="344"/>
      <c r="H456" s="344"/>
      <c r="I456" s="345"/>
    </row>
    <row r="457" spans="2:9" ht="16" thickBot="1" x14ac:dyDescent="0.25"/>
    <row r="458" spans="2:9" ht="18" customHeight="1" thickBot="1" x14ac:dyDescent="0.25">
      <c r="B458" s="24" t="s">
        <v>21</v>
      </c>
      <c r="C458" s="25"/>
      <c r="D458" s="25"/>
      <c r="E458" s="25"/>
      <c r="F458" s="26"/>
      <c r="G458" s="27"/>
      <c r="H458" s="28"/>
      <c r="I458" s="29"/>
    </row>
    <row r="459" spans="2:9" ht="18" customHeight="1" thickBot="1" x14ac:dyDescent="0.25">
      <c r="B459" s="30" t="s">
        <v>22</v>
      </c>
      <c r="C459" s="31"/>
      <c r="D459" s="31"/>
      <c r="E459" s="31"/>
      <c r="F459" s="26"/>
      <c r="G459" s="27"/>
      <c r="H459" s="32"/>
      <c r="I459" s="33"/>
    </row>
    <row r="460" spans="2:9" ht="33" customHeight="1" thickBot="1" x14ac:dyDescent="0.25">
      <c r="B460" s="34" t="e">
        <f>+ACTIVIDADES!#REF!</f>
        <v>#REF!</v>
      </c>
      <c r="C460" s="35"/>
      <c r="D460" s="35"/>
      <c r="E460" s="35"/>
      <c r="F460" s="35"/>
      <c r="G460" s="36"/>
      <c r="H460" s="37"/>
      <c r="I460" s="38"/>
    </row>
    <row r="461" spans="2:9" ht="21" customHeight="1" thickBot="1" x14ac:dyDescent="0.25">
      <c r="B461" s="39" t="s">
        <v>0</v>
      </c>
      <c r="C461" s="346" t="s">
        <v>1</v>
      </c>
      <c r="D461" s="346"/>
      <c r="E461" s="346"/>
      <c r="F461" s="346"/>
      <c r="G461" s="346"/>
      <c r="H461" s="40" t="s">
        <v>15</v>
      </c>
      <c r="I461" s="41" t="s">
        <v>16</v>
      </c>
    </row>
    <row r="462" spans="2:9" ht="106.25" customHeight="1" x14ac:dyDescent="0.2">
      <c r="B462" s="42" t="e">
        <f>+ACTIVIDADES!#REF!</f>
        <v>#REF!</v>
      </c>
      <c r="C462" s="347" t="e">
        <f>INDEX(ACTIVIDADES!$B:$B,MATCH(B462,ACTIVIDADES!$A:$A,0))</f>
        <v>#REF!</v>
      </c>
      <c r="D462" s="348"/>
      <c r="E462" s="348"/>
      <c r="F462" s="348"/>
      <c r="G462" s="349"/>
      <c r="H462" s="43" t="e">
        <f>INDEX(ACTIVIDADES!$C:$C,MATCH(B462,ACTIVIDADES!$A:$A,0))</f>
        <v>#REF!</v>
      </c>
      <c r="I462" s="44">
        <f>I469</f>
        <v>0</v>
      </c>
    </row>
    <row r="463" spans="2:9" ht="21" customHeight="1" x14ac:dyDescent="0.2">
      <c r="B463" s="350" t="s">
        <v>23</v>
      </c>
      <c r="C463" s="350"/>
      <c r="D463" s="45" t="s">
        <v>24</v>
      </c>
      <c r="E463" s="46" t="s">
        <v>16</v>
      </c>
      <c r="F463" s="47" t="s">
        <v>25</v>
      </c>
      <c r="G463" s="47" t="s">
        <v>26</v>
      </c>
      <c r="H463" s="48" t="s">
        <v>27</v>
      </c>
      <c r="I463" s="49" t="s">
        <v>28</v>
      </c>
    </row>
    <row r="464" spans="2:9" ht="15" customHeight="1" x14ac:dyDescent="0.2">
      <c r="B464" s="351"/>
      <c r="C464" s="352"/>
      <c r="D464" s="50"/>
      <c r="E464" s="50"/>
      <c r="F464" s="51"/>
      <c r="G464" s="51"/>
      <c r="H464" s="51"/>
      <c r="I464" s="52">
        <f>+D464*E464*F464*G464</f>
        <v>0</v>
      </c>
    </row>
    <row r="465" spans="2:9" ht="15" customHeight="1" x14ac:dyDescent="0.2">
      <c r="B465" s="351"/>
      <c r="C465" s="352"/>
      <c r="D465" s="50"/>
      <c r="E465" s="50"/>
      <c r="F465" s="51"/>
      <c r="G465" s="51"/>
      <c r="H465" s="51"/>
      <c r="I465" s="52">
        <f>+D465*E465*F465*G465</f>
        <v>0</v>
      </c>
    </row>
    <row r="466" spans="2:9" ht="15.75" customHeight="1" x14ac:dyDescent="0.2">
      <c r="B466" s="333"/>
      <c r="C466" s="333"/>
      <c r="D466" s="50"/>
      <c r="E466" s="50"/>
      <c r="F466" s="51"/>
      <c r="G466" s="51"/>
      <c r="H466" s="51"/>
      <c r="I466" s="53"/>
    </row>
    <row r="467" spans="2:9" ht="15" customHeight="1" x14ac:dyDescent="0.2">
      <c r="B467" s="333"/>
      <c r="C467" s="333"/>
      <c r="D467" s="50"/>
      <c r="E467" s="50"/>
      <c r="F467" s="51"/>
      <c r="G467" s="51"/>
      <c r="H467" s="51"/>
      <c r="I467" s="53"/>
    </row>
    <row r="468" spans="2:9" ht="15" customHeight="1" x14ac:dyDescent="0.2">
      <c r="B468" s="333"/>
      <c r="C468" s="333"/>
      <c r="D468" s="50"/>
      <c r="E468" s="50"/>
      <c r="F468" s="51"/>
      <c r="G468" s="51"/>
      <c r="H468" s="51"/>
      <c r="I468" s="53"/>
    </row>
    <row r="469" spans="2:9" ht="15" customHeight="1" x14ac:dyDescent="0.2">
      <c r="B469" s="334" t="s">
        <v>29</v>
      </c>
      <c r="C469" s="335"/>
      <c r="D469" s="335"/>
      <c r="E469" s="335"/>
      <c r="F469" s="335"/>
      <c r="G469" s="335"/>
      <c r="H469" s="336"/>
      <c r="I469" s="54">
        <f>SUM(I464:I468)</f>
        <v>0</v>
      </c>
    </row>
    <row r="470" spans="2:9" ht="20" customHeight="1" x14ac:dyDescent="0.2">
      <c r="B470" s="337" t="s">
        <v>30</v>
      </c>
      <c r="C470" s="338"/>
      <c r="D470" s="338"/>
      <c r="E470" s="338"/>
      <c r="F470" s="338"/>
      <c r="G470" s="338"/>
      <c r="H470" s="338"/>
      <c r="I470" s="339"/>
    </row>
    <row r="471" spans="2:9" ht="20" customHeight="1" x14ac:dyDescent="0.2">
      <c r="B471" s="340"/>
      <c r="C471" s="341"/>
      <c r="D471" s="341"/>
      <c r="E471" s="341"/>
      <c r="F471" s="341"/>
      <c r="G471" s="341"/>
      <c r="H471" s="341"/>
      <c r="I471" s="342"/>
    </row>
    <row r="472" spans="2:9" ht="20" customHeight="1" x14ac:dyDescent="0.2">
      <c r="B472" s="340"/>
      <c r="C472" s="341"/>
      <c r="D472" s="341"/>
      <c r="E472" s="341"/>
      <c r="F472" s="341"/>
      <c r="G472" s="341"/>
      <c r="H472" s="341"/>
      <c r="I472" s="342"/>
    </row>
    <row r="473" spans="2:9" ht="20" customHeight="1" x14ac:dyDescent="0.2">
      <c r="B473" s="340"/>
      <c r="C473" s="341"/>
      <c r="D473" s="341"/>
      <c r="E473" s="341"/>
      <c r="F473" s="341"/>
      <c r="G473" s="341"/>
      <c r="H473" s="341"/>
      <c r="I473" s="342"/>
    </row>
    <row r="474" spans="2:9" ht="20" customHeight="1" x14ac:dyDescent="0.2">
      <c r="B474" s="340"/>
      <c r="C474" s="341"/>
      <c r="D474" s="341"/>
      <c r="E474" s="341"/>
      <c r="F474" s="341"/>
      <c r="G474" s="341"/>
      <c r="H474" s="341"/>
      <c r="I474" s="342"/>
    </row>
    <row r="475" spans="2:9" ht="20" customHeight="1" x14ac:dyDescent="0.2">
      <c r="B475" s="340"/>
      <c r="C475" s="341"/>
      <c r="D475" s="341"/>
      <c r="E475" s="341"/>
      <c r="F475" s="341"/>
      <c r="G475" s="341"/>
      <c r="H475" s="341"/>
      <c r="I475" s="342"/>
    </row>
    <row r="476" spans="2:9" ht="20" customHeight="1" x14ac:dyDescent="0.2">
      <c r="B476" s="340"/>
      <c r="C476" s="341"/>
      <c r="D476" s="341"/>
      <c r="E476" s="341"/>
      <c r="F476" s="341"/>
      <c r="G476" s="341"/>
      <c r="H476" s="341"/>
      <c r="I476" s="342"/>
    </row>
    <row r="477" spans="2:9" ht="20" customHeight="1" x14ac:dyDescent="0.2">
      <c r="B477" s="340"/>
      <c r="C477" s="341"/>
      <c r="D477" s="341"/>
      <c r="E477" s="341"/>
      <c r="F477" s="341"/>
      <c r="G477" s="341"/>
      <c r="H477" s="341"/>
      <c r="I477" s="342"/>
    </row>
    <row r="478" spans="2:9" ht="20" customHeight="1" x14ac:dyDescent="0.2">
      <c r="B478" s="340"/>
      <c r="C478" s="341"/>
      <c r="D478" s="341"/>
      <c r="E478" s="341"/>
      <c r="F478" s="341"/>
      <c r="G478" s="341"/>
      <c r="H478" s="341"/>
      <c r="I478" s="342"/>
    </row>
    <row r="479" spans="2:9" ht="20" customHeight="1" x14ac:dyDescent="0.2">
      <c r="B479" s="340"/>
      <c r="C479" s="341"/>
      <c r="D479" s="341"/>
      <c r="E479" s="341"/>
      <c r="F479" s="341"/>
      <c r="G479" s="341"/>
      <c r="H479" s="341"/>
      <c r="I479" s="342"/>
    </row>
    <row r="480" spans="2:9" ht="20" customHeight="1" x14ac:dyDescent="0.2">
      <c r="B480" s="343"/>
      <c r="C480" s="344"/>
      <c r="D480" s="344"/>
      <c r="E480" s="344"/>
      <c r="F480" s="344"/>
      <c r="G480" s="344"/>
      <c r="H480" s="344"/>
      <c r="I480" s="345"/>
    </row>
    <row r="481" spans="2:9" ht="16" thickBot="1" x14ac:dyDescent="0.25"/>
    <row r="482" spans="2:9" ht="18" customHeight="1" thickBot="1" x14ac:dyDescent="0.25">
      <c r="B482" s="24" t="s">
        <v>21</v>
      </c>
      <c r="C482" s="25"/>
      <c r="D482" s="25"/>
      <c r="E482" s="25"/>
      <c r="F482" s="26"/>
      <c r="G482" s="27"/>
      <c r="H482" s="28"/>
      <c r="I482" s="29"/>
    </row>
    <row r="483" spans="2:9" ht="18" customHeight="1" thickBot="1" x14ac:dyDescent="0.25">
      <c r="B483" s="30" t="s">
        <v>22</v>
      </c>
      <c r="C483" s="31"/>
      <c r="D483" s="31"/>
      <c r="E483" s="31"/>
      <c r="F483" s="26"/>
      <c r="G483" s="27"/>
      <c r="H483" s="32"/>
      <c r="I483" s="33"/>
    </row>
    <row r="484" spans="2:9" ht="33" customHeight="1" thickBot="1" x14ac:dyDescent="0.25">
      <c r="B484" s="34" t="e">
        <f>+ACTIVIDADES!#REF!</f>
        <v>#REF!</v>
      </c>
      <c r="C484" s="35"/>
      <c r="D484" s="35"/>
      <c r="E484" s="35"/>
      <c r="F484" s="35"/>
      <c r="G484" s="36"/>
      <c r="H484" s="37"/>
      <c r="I484" s="38"/>
    </row>
    <row r="485" spans="2:9" ht="21" customHeight="1" thickBot="1" x14ac:dyDescent="0.25">
      <c r="B485" s="39" t="s">
        <v>0</v>
      </c>
      <c r="C485" s="346" t="s">
        <v>1</v>
      </c>
      <c r="D485" s="346"/>
      <c r="E485" s="346"/>
      <c r="F485" s="346"/>
      <c r="G485" s="346"/>
      <c r="H485" s="40" t="s">
        <v>15</v>
      </c>
      <c r="I485" s="41" t="s">
        <v>16</v>
      </c>
    </row>
    <row r="486" spans="2:9" ht="51" customHeight="1" x14ac:dyDescent="0.2">
      <c r="B486" s="42" t="e">
        <f>+ACTIVIDADES!#REF!</f>
        <v>#REF!</v>
      </c>
      <c r="C486" s="347" t="e">
        <f>INDEX(ACTIVIDADES!$B:$B,MATCH(B486,ACTIVIDADES!$A:$A,0))</f>
        <v>#REF!</v>
      </c>
      <c r="D486" s="348"/>
      <c r="E486" s="348"/>
      <c r="F486" s="348"/>
      <c r="G486" s="349"/>
      <c r="H486" s="43" t="e">
        <f>INDEX(ACTIVIDADES!$C:$C,MATCH(B486,ACTIVIDADES!$A:$A,0))</f>
        <v>#REF!</v>
      </c>
      <c r="I486" s="44">
        <f>I493</f>
        <v>0</v>
      </c>
    </row>
    <row r="487" spans="2:9" ht="21" customHeight="1" x14ac:dyDescent="0.2">
      <c r="B487" s="350" t="s">
        <v>23</v>
      </c>
      <c r="C487" s="350"/>
      <c r="D487" s="45" t="s">
        <v>24</v>
      </c>
      <c r="E487" s="46" t="s">
        <v>16</v>
      </c>
      <c r="F487" s="47" t="s">
        <v>25</v>
      </c>
      <c r="G487" s="47" t="s">
        <v>26</v>
      </c>
      <c r="H487" s="48" t="s">
        <v>27</v>
      </c>
      <c r="I487" s="49" t="s">
        <v>28</v>
      </c>
    </row>
    <row r="488" spans="2:9" ht="15" customHeight="1" x14ac:dyDescent="0.2">
      <c r="B488" s="351"/>
      <c r="C488" s="352"/>
      <c r="D488" s="50"/>
      <c r="E488" s="50"/>
      <c r="F488" s="51"/>
      <c r="G488" s="51"/>
      <c r="H488" s="51"/>
      <c r="I488" s="52">
        <f>+D488*E488*F488*G488</f>
        <v>0</v>
      </c>
    </row>
    <row r="489" spans="2:9" ht="15" customHeight="1" x14ac:dyDescent="0.2">
      <c r="B489" s="351"/>
      <c r="C489" s="352"/>
      <c r="D489" s="50"/>
      <c r="E489" s="50"/>
      <c r="F489" s="51"/>
      <c r="G489" s="51"/>
      <c r="H489" s="51"/>
      <c r="I489" s="52">
        <f>+D489*E489*F489*G489</f>
        <v>0</v>
      </c>
    </row>
    <row r="490" spans="2:9" ht="15.75" customHeight="1" x14ac:dyDescent="0.2">
      <c r="B490" s="333"/>
      <c r="C490" s="333"/>
      <c r="D490" s="50"/>
      <c r="E490" s="50"/>
      <c r="F490" s="51"/>
      <c r="G490" s="51"/>
      <c r="H490" s="51"/>
      <c r="I490" s="53"/>
    </row>
    <row r="491" spans="2:9" ht="15" customHeight="1" x14ac:dyDescent="0.2">
      <c r="B491" s="333"/>
      <c r="C491" s="333"/>
      <c r="D491" s="50"/>
      <c r="E491" s="50"/>
      <c r="F491" s="51"/>
      <c r="G491" s="51"/>
      <c r="H491" s="51"/>
      <c r="I491" s="53"/>
    </row>
    <row r="492" spans="2:9" ht="15" customHeight="1" x14ac:dyDescent="0.2">
      <c r="B492" s="333"/>
      <c r="C492" s="333"/>
      <c r="D492" s="50"/>
      <c r="E492" s="50"/>
      <c r="F492" s="51"/>
      <c r="G492" s="51"/>
      <c r="H492" s="51"/>
      <c r="I492" s="53"/>
    </row>
    <row r="493" spans="2:9" ht="15" customHeight="1" x14ac:dyDescent="0.2">
      <c r="B493" s="334" t="s">
        <v>29</v>
      </c>
      <c r="C493" s="335"/>
      <c r="D493" s="335"/>
      <c r="E493" s="335"/>
      <c r="F493" s="335"/>
      <c r="G493" s="335"/>
      <c r="H493" s="336"/>
      <c r="I493" s="54">
        <f>SUM(I488:I492)</f>
        <v>0</v>
      </c>
    </row>
    <row r="494" spans="2:9" ht="20" customHeight="1" x14ac:dyDescent="0.2">
      <c r="B494" s="337" t="s">
        <v>30</v>
      </c>
      <c r="C494" s="338"/>
      <c r="D494" s="338"/>
      <c r="E494" s="338"/>
      <c r="F494" s="338"/>
      <c r="G494" s="338"/>
      <c r="H494" s="338"/>
      <c r="I494" s="339"/>
    </row>
    <row r="495" spans="2:9" ht="20" customHeight="1" x14ac:dyDescent="0.2">
      <c r="B495" s="340"/>
      <c r="C495" s="341"/>
      <c r="D495" s="341"/>
      <c r="E495" s="341"/>
      <c r="F495" s="341"/>
      <c r="G495" s="341"/>
      <c r="H495" s="341"/>
      <c r="I495" s="342"/>
    </row>
    <row r="496" spans="2:9" ht="20" customHeight="1" x14ac:dyDescent="0.2">
      <c r="B496" s="340"/>
      <c r="C496" s="341"/>
      <c r="D496" s="341"/>
      <c r="E496" s="341"/>
      <c r="F496" s="341"/>
      <c r="G496" s="341"/>
      <c r="H496" s="341"/>
      <c r="I496" s="342"/>
    </row>
    <row r="497" spans="2:9" ht="20" customHeight="1" x14ac:dyDescent="0.2">
      <c r="B497" s="340"/>
      <c r="C497" s="341"/>
      <c r="D497" s="341"/>
      <c r="E497" s="341"/>
      <c r="F497" s="341"/>
      <c r="G497" s="341"/>
      <c r="H497" s="341"/>
      <c r="I497" s="342"/>
    </row>
    <row r="498" spans="2:9" ht="20" customHeight="1" x14ac:dyDescent="0.2">
      <c r="B498" s="340"/>
      <c r="C498" s="341"/>
      <c r="D498" s="341"/>
      <c r="E498" s="341"/>
      <c r="F498" s="341"/>
      <c r="G498" s="341"/>
      <c r="H498" s="341"/>
      <c r="I498" s="342"/>
    </row>
    <row r="499" spans="2:9" ht="20" customHeight="1" x14ac:dyDescent="0.2">
      <c r="B499" s="340"/>
      <c r="C499" s="341"/>
      <c r="D499" s="341"/>
      <c r="E499" s="341"/>
      <c r="F499" s="341"/>
      <c r="G499" s="341"/>
      <c r="H499" s="341"/>
      <c r="I499" s="342"/>
    </row>
    <row r="500" spans="2:9" ht="20" customHeight="1" x14ac:dyDescent="0.2">
      <c r="B500" s="340"/>
      <c r="C500" s="341"/>
      <c r="D500" s="341"/>
      <c r="E500" s="341"/>
      <c r="F500" s="341"/>
      <c r="G500" s="341"/>
      <c r="H500" s="341"/>
      <c r="I500" s="342"/>
    </row>
    <row r="501" spans="2:9" ht="20" customHeight="1" x14ac:dyDescent="0.2">
      <c r="B501" s="340"/>
      <c r="C501" s="341"/>
      <c r="D501" s="341"/>
      <c r="E501" s="341"/>
      <c r="F501" s="341"/>
      <c r="G501" s="341"/>
      <c r="H501" s="341"/>
      <c r="I501" s="342"/>
    </row>
    <row r="502" spans="2:9" ht="20" customHeight="1" x14ac:dyDescent="0.2">
      <c r="B502" s="340"/>
      <c r="C502" s="341"/>
      <c r="D502" s="341"/>
      <c r="E502" s="341"/>
      <c r="F502" s="341"/>
      <c r="G502" s="341"/>
      <c r="H502" s="341"/>
      <c r="I502" s="342"/>
    </row>
    <row r="503" spans="2:9" ht="20" customHeight="1" x14ac:dyDescent="0.2">
      <c r="B503" s="340"/>
      <c r="C503" s="341"/>
      <c r="D503" s="341"/>
      <c r="E503" s="341"/>
      <c r="F503" s="341"/>
      <c r="G503" s="341"/>
      <c r="H503" s="341"/>
      <c r="I503" s="342"/>
    </row>
    <row r="504" spans="2:9" ht="20" customHeight="1" x14ac:dyDescent="0.2">
      <c r="B504" s="343"/>
      <c r="C504" s="344"/>
      <c r="D504" s="344"/>
      <c r="E504" s="344"/>
      <c r="F504" s="344"/>
      <c r="G504" s="344"/>
      <c r="H504" s="344"/>
      <c r="I504" s="345"/>
    </row>
    <row r="505" spans="2:9" ht="16" thickBot="1" x14ac:dyDescent="0.25"/>
    <row r="506" spans="2:9" ht="18" customHeight="1" thickBot="1" x14ac:dyDescent="0.25">
      <c r="B506" s="24" t="s">
        <v>21</v>
      </c>
      <c r="C506" s="25"/>
      <c r="D506" s="25"/>
      <c r="E506" s="25"/>
      <c r="F506" s="26"/>
      <c r="G506" s="27"/>
      <c r="H506" s="28"/>
      <c r="I506" s="29"/>
    </row>
    <row r="507" spans="2:9" ht="18" customHeight="1" thickBot="1" x14ac:dyDescent="0.25">
      <c r="B507" s="30" t="s">
        <v>22</v>
      </c>
      <c r="C507" s="31"/>
      <c r="D507" s="31"/>
      <c r="E507" s="31"/>
      <c r="F507" s="26"/>
      <c r="G507" s="27"/>
      <c r="H507" s="32"/>
      <c r="I507" s="33"/>
    </row>
    <row r="508" spans="2:9" ht="33" customHeight="1" thickBot="1" x14ac:dyDescent="0.25">
      <c r="B508" s="34" t="e">
        <f>+ACTIVIDADES!#REF!</f>
        <v>#REF!</v>
      </c>
      <c r="C508" s="35"/>
      <c r="D508" s="35"/>
      <c r="E508" s="35"/>
      <c r="F508" s="35"/>
      <c r="G508" s="36"/>
      <c r="H508" s="37"/>
      <c r="I508" s="38"/>
    </row>
    <row r="509" spans="2:9" ht="21" customHeight="1" thickBot="1" x14ac:dyDescent="0.25">
      <c r="B509" s="39" t="s">
        <v>0</v>
      </c>
      <c r="C509" s="346" t="s">
        <v>1</v>
      </c>
      <c r="D509" s="346"/>
      <c r="E509" s="346"/>
      <c r="F509" s="346"/>
      <c r="G509" s="346"/>
      <c r="H509" s="40" t="s">
        <v>15</v>
      </c>
      <c r="I509" s="41" t="s">
        <v>16</v>
      </c>
    </row>
    <row r="510" spans="2:9" ht="54" customHeight="1" x14ac:dyDescent="0.2">
      <c r="B510" s="42" t="e">
        <f>+B486+0.01</f>
        <v>#REF!</v>
      </c>
      <c r="C510" s="347" t="e">
        <f>INDEX(ACTIVIDADES!$B:$B,MATCH(B510,ACTIVIDADES!$A:$A,0))</f>
        <v>#REF!</v>
      </c>
      <c r="D510" s="348"/>
      <c r="E510" s="348"/>
      <c r="F510" s="348"/>
      <c r="G510" s="349"/>
      <c r="H510" s="43" t="e">
        <f>INDEX(ACTIVIDADES!$C:$C,MATCH(B510,ACTIVIDADES!$A:$A,0))</f>
        <v>#REF!</v>
      </c>
      <c r="I510" s="44">
        <f>I517</f>
        <v>0</v>
      </c>
    </row>
    <row r="511" spans="2:9" ht="21" customHeight="1" x14ac:dyDescent="0.2">
      <c r="B511" s="350" t="s">
        <v>23</v>
      </c>
      <c r="C511" s="350"/>
      <c r="D511" s="45" t="s">
        <v>24</v>
      </c>
      <c r="E511" s="46" t="s">
        <v>16</v>
      </c>
      <c r="F511" s="47" t="s">
        <v>25</v>
      </c>
      <c r="G511" s="47" t="s">
        <v>26</v>
      </c>
      <c r="H511" s="48" t="s">
        <v>27</v>
      </c>
      <c r="I511" s="49" t="s">
        <v>28</v>
      </c>
    </row>
    <row r="512" spans="2:9" ht="15" customHeight="1" x14ac:dyDescent="0.2">
      <c r="B512" s="351"/>
      <c r="C512" s="352"/>
      <c r="D512" s="50"/>
      <c r="E512" s="50"/>
      <c r="F512" s="51"/>
      <c r="G512" s="51"/>
      <c r="H512" s="51"/>
      <c r="I512" s="52">
        <f>+D512*E512*F512*G512</f>
        <v>0</v>
      </c>
    </row>
    <row r="513" spans="2:9" ht="15" customHeight="1" x14ac:dyDescent="0.2">
      <c r="B513" s="351"/>
      <c r="C513" s="352"/>
      <c r="D513" s="50"/>
      <c r="E513" s="50"/>
      <c r="F513" s="51"/>
      <c r="G513" s="51"/>
      <c r="H513" s="51"/>
      <c r="I513" s="52">
        <f>+D513*E513*F513*G513</f>
        <v>0</v>
      </c>
    </row>
    <row r="514" spans="2:9" ht="15.75" customHeight="1" x14ac:dyDescent="0.2">
      <c r="B514" s="333"/>
      <c r="C514" s="333"/>
      <c r="D514" s="50"/>
      <c r="E514" s="50"/>
      <c r="F514" s="51"/>
      <c r="G514" s="51"/>
      <c r="H514" s="51"/>
      <c r="I514" s="53"/>
    </row>
    <row r="515" spans="2:9" ht="15" customHeight="1" x14ac:dyDescent="0.2">
      <c r="B515" s="333"/>
      <c r="C515" s="333"/>
      <c r="D515" s="50"/>
      <c r="E515" s="50"/>
      <c r="F515" s="51"/>
      <c r="G515" s="51"/>
      <c r="H515" s="51"/>
      <c r="I515" s="53"/>
    </row>
    <row r="516" spans="2:9" ht="15" customHeight="1" x14ac:dyDescent="0.2">
      <c r="B516" s="333"/>
      <c r="C516" s="333"/>
      <c r="D516" s="50"/>
      <c r="E516" s="50"/>
      <c r="F516" s="51"/>
      <c r="G516" s="51"/>
      <c r="H516" s="51"/>
      <c r="I516" s="53"/>
    </row>
    <row r="517" spans="2:9" ht="15" customHeight="1" x14ac:dyDescent="0.2">
      <c r="B517" s="334" t="s">
        <v>29</v>
      </c>
      <c r="C517" s="335"/>
      <c r="D517" s="335"/>
      <c r="E517" s="335"/>
      <c r="F517" s="335"/>
      <c r="G517" s="335"/>
      <c r="H517" s="336"/>
      <c r="I517" s="54">
        <f>SUM(I512:I516)</f>
        <v>0</v>
      </c>
    </row>
    <row r="518" spans="2:9" ht="20" customHeight="1" x14ac:dyDescent="0.2">
      <c r="B518" s="337" t="s">
        <v>30</v>
      </c>
      <c r="C518" s="338"/>
      <c r="D518" s="338"/>
      <c r="E518" s="338"/>
      <c r="F518" s="338"/>
      <c r="G518" s="338"/>
      <c r="H518" s="338"/>
      <c r="I518" s="339"/>
    </row>
    <row r="519" spans="2:9" ht="20" customHeight="1" x14ac:dyDescent="0.2">
      <c r="B519" s="340"/>
      <c r="C519" s="341"/>
      <c r="D519" s="341"/>
      <c r="E519" s="341"/>
      <c r="F519" s="341"/>
      <c r="G519" s="341"/>
      <c r="H519" s="341"/>
      <c r="I519" s="342"/>
    </row>
    <row r="520" spans="2:9" ht="20" customHeight="1" x14ac:dyDescent="0.2">
      <c r="B520" s="340"/>
      <c r="C520" s="341"/>
      <c r="D520" s="341"/>
      <c r="E520" s="341"/>
      <c r="F520" s="341"/>
      <c r="G520" s="341"/>
      <c r="H520" s="341"/>
      <c r="I520" s="342"/>
    </row>
    <row r="521" spans="2:9" ht="20" customHeight="1" x14ac:dyDescent="0.2">
      <c r="B521" s="340"/>
      <c r="C521" s="341"/>
      <c r="D521" s="341"/>
      <c r="E521" s="341"/>
      <c r="F521" s="341"/>
      <c r="G521" s="341"/>
      <c r="H521" s="341"/>
      <c r="I521" s="342"/>
    </row>
    <row r="522" spans="2:9" ht="20" customHeight="1" x14ac:dyDescent="0.2">
      <c r="B522" s="340"/>
      <c r="C522" s="341"/>
      <c r="D522" s="341"/>
      <c r="E522" s="341"/>
      <c r="F522" s="341"/>
      <c r="G522" s="341"/>
      <c r="H522" s="341"/>
      <c r="I522" s="342"/>
    </row>
    <row r="523" spans="2:9" ht="20" customHeight="1" x14ac:dyDescent="0.2">
      <c r="B523" s="340"/>
      <c r="C523" s="341"/>
      <c r="D523" s="341"/>
      <c r="E523" s="341"/>
      <c r="F523" s="341"/>
      <c r="G523" s="341"/>
      <c r="H523" s="341"/>
      <c r="I523" s="342"/>
    </row>
    <row r="524" spans="2:9" ht="20" customHeight="1" x14ac:dyDescent="0.2">
      <c r="B524" s="340"/>
      <c r="C524" s="341"/>
      <c r="D524" s="341"/>
      <c r="E524" s="341"/>
      <c r="F524" s="341"/>
      <c r="G524" s="341"/>
      <c r="H524" s="341"/>
      <c r="I524" s="342"/>
    </row>
    <row r="525" spans="2:9" ht="20" customHeight="1" x14ac:dyDescent="0.2">
      <c r="B525" s="340"/>
      <c r="C525" s="341"/>
      <c r="D525" s="341"/>
      <c r="E525" s="341"/>
      <c r="F525" s="341"/>
      <c r="G525" s="341"/>
      <c r="H525" s="341"/>
      <c r="I525" s="342"/>
    </row>
    <row r="526" spans="2:9" ht="20" customHeight="1" x14ac:dyDescent="0.2">
      <c r="B526" s="340"/>
      <c r="C526" s="341"/>
      <c r="D526" s="341"/>
      <c r="E526" s="341"/>
      <c r="F526" s="341"/>
      <c r="G526" s="341"/>
      <c r="H526" s="341"/>
      <c r="I526" s="342"/>
    </row>
    <row r="527" spans="2:9" ht="20" customHeight="1" x14ac:dyDescent="0.2">
      <c r="B527" s="340"/>
      <c r="C527" s="341"/>
      <c r="D527" s="341"/>
      <c r="E527" s="341"/>
      <c r="F527" s="341"/>
      <c r="G527" s="341"/>
      <c r="H527" s="341"/>
      <c r="I527" s="342"/>
    </row>
    <row r="528" spans="2:9" ht="20" customHeight="1" x14ac:dyDescent="0.2">
      <c r="B528" s="343"/>
      <c r="C528" s="344"/>
      <c r="D528" s="344"/>
      <c r="E528" s="344"/>
      <c r="F528" s="344"/>
      <c r="G528" s="344"/>
      <c r="H528" s="344"/>
      <c r="I528" s="345"/>
    </row>
    <row r="529" spans="2:9" ht="16" thickBot="1" x14ac:dyDescent="0.25"/>
    <row r="530" spans="2:9" ht="18" customHeight="1" thickBot="1" x14ac:dyDescent="0.25">
      <c r="B530" s="24" t="s">
        <v>21</v>
      </c>
      <c r="C530" s="25"/>
      <c r="D530" s="25"/>
      <c r="E530" s="25"/>
      <c r="F530" s="26"/>
      <c r="G530" s="27"/>
      <c r="H530" s="28"/>
      <c r="I530" s="29"/>
    </row>
    <row r="531" spans="2:9" ht="18" customHeight="1" thickBot="1" x14ac:dyDescent="0.25">
      <c r="B531" s="30" t="s">
        <v>22</v>
      </c>
      <c r="C531" s="31"/>
      <c r="D531" s="31"/>
      <c r="E531" s="31"/>
      <c r="F531" s="26"/>
      <c r="G531" s="27"/>
      <c r="H531" s="32"/>
      <c r="I531" s="33"/>
    </row>
    <row r="532" spans="2:9" ht="33" customHeight="1" thickBot="1" x14ac:dyDescent="0.25">
      <c r="B532" s="34" t="e">
        <f>+ACTIVIDADES!#REF!</f>
        <v>#REF!</v>
      </c>
      <c r="C532" s="35"/>
      <c r="D532" s="35"/>
      <c r="E532" s="35"/>
      <c r="F532" s="35"/>
      <c r="G532" s="36"/>
      <c r="H532" s="37"/>
      <c r="I532" s="38"/>
    </row>
    <row r="533" spans="2:9" ht="21" customHeight="1" thickBot="1" x14ac:dyDescent="0.25">
      <c r="B533" s="39" t="s">
        <v>0</v>
      </c>
      <c r="C533" s="346" t="s">
        <v>1</v>
      </c>
      <c r="D533" s="346"/>
      <c r="E533" s="346"/>
      <c r="F533" s="346"/>
      <c r="G533" s="346"/>
      <c r="H533" s="40" t="s">
        <v>15</v>
      </c>
      <c r="I533" s="41" t="s">
        <v>16</v>
      </c>
    </row>
    <row r="534" spans="2:9" ht="38.75" customHeight="1" x14ac:dyDescent="0.2">
      <c r="B534" s="42" t="e">
        <f>+B510+0.01</f>
        <v>#REF!</v>
      </c>
      <c r="C534" s="347" t="e">
        <f>INDEX(ACTIVIDADES!$B:$B,MATCH(B534,ACTIVIDADES!$A:$A,0))</f>
        <v>#REF!</v>
      </c>
      <c r="D534" s="348"/>
      <c r="E534" s="348"/>
      <c r="F534" s="348"/>
      <c r="G534" s="349"/>
      <c r="H534" s="43" t="e">
        <f>INDEX(ACTIVIDADES!$C:$C,MATCH(B534,ACTIVIDADES!$A:$A,0))</f>
        <v>#REF!</v>
      </c>
      <c r="I534" s="44">
        <f>I541</f>
        <v>0</v>
      </c>
    </row>
    <row r="535" spans="2:9" ht="21" customHeight="1" x14ac:dyDescent="0.2">
      <c r="B535" s="350" t="s">
        <v>23</v>
      </c>
      <c r="C535" s="350"/>
      <c r="D535" s="45" t="s">
        <v>24</v>
      </c>
      <c r="E535" s="46" t="s">
        <v>16</v>
      </c>
      <c r="F535" s="47" t="s">
        <v>25</v>
      </c>
      <c r="G535" s="47" t="s">
        <v>26</v>
      </c>
      <c r="H535" s="48" t="s">
        <v>27</v>
      </c>
      <c r="I535" s="49" t="s">
        <v>28</v>
      </c>
    </row>
    <row r="536" spans="2:9" ht="15" customHeight="1" x14ac:dyDescent="0.2">
      <c r="B536" s="351"/>
      <c r="C536" s="352"/>
      <c r="D536" s="50"/>
      <c r="E536" s="50"/>
      <c r="F536" s="51"/>
      <c r="G536" s="51"/>
      <c r="H536" s="51"/>
      <c r="I536" s="52">
        <f>+D536*E536*F536*G536</f>
        <v>0</v>
      </c>
    </row>
    <row r="537" spans="2:9" ht="15" customHeight="1" x14ac:dyDescent="0.2">
      <c r="B537" s="351"/>
      <c r="C537" s="352"/>
      <c r="D537" s="50"/>
      <c r="E537" s="50"/>
      <c r="F537" s="51"/>
      <c r="G537" s="51"/>
      <c r="H537" s="51"/>
      <c r="I537" s="52">
        <f>+D537*E537*F537*G537</f>
        <v>0</v>
      </c>
    </row>
    <row r="538" spans="2:9" ht="15.75" customHeight="1" x14ac:dyDescent="0.2">
      <c r="B538" s="333"/>
      <c r="C538" s="333"/>
      <c r="D538" s="50"/>
      <c r="E538" s="50"/>
      <c r="F538" s="51"/>
      <c r="G538" s="51"/>
      <c r="H538" s="51"/>
      <c r="I538" s="53"/>
    </row>
    <row r="539" spans="2:9" ht="15" customHeight="1" x14ac:dyDescent="0.2">
      <c r="B539" s="333"/>
      <c r="C539" s="333"/>
      <c r="D539" s="50"/>
      <c r="E539" s="50"/>
      <c r="F539" s="51"/>
      <c r="G539" s="51"/>
      <c r="H539" s="51"/>
      <c r="I539" s="53"/>
    </row>
    <row r="540" spans="2:9" ht="15" customHeight="1" x14ac:dyDescent="0.2">
      <c r="B540" s="333"/>
      <c r="C540" s="333"/>
      <c r="D540" s="50"/>
      <c r="E540" s="50"/>
      <c r="F540" s="51"/>
      <c r="G540" s="51"/>
      <c r="H540" s="51"/>
      <c r="I540" s="53"/>
    </row>
    <row r="541" spans="2:9" ht="15" customHeight="1" x14ac:dyDescent="0.2">
      <c r="B541" s="334" t="s">
        <v>29</v>
      </c>
      <c r="C541" s="335"/>
      <c r="D541" s="335"/>
      <c r="E541" s="335"/>
      <c r="F541" s="335"/>
      <c r="G541" s="335"/>
      <c r="H541" s="336"/>
      <c r="I541" s="54">
        <f>SUM(I536:I540)</f>
        <v>0</v>
      </c>
    </row>
    <row r="542" spans="2:9" ht="20" customHeight="1" x14ac:dyDescent="0.2">
      <c r="B542" s="337" t="s">
        <v>30</v>
      </c>
      <c r="C542" s="338"/>
      <c r="D542" s="338"/>
      <c r="E542" s="338"/>
      <c r="F542" s="338"/>
      <c r="G542" s="338"/>
      <c r="H542" s="338"/>
      <c r="I542" s="339"/>
    </row>
    <row r="543" spans="2:9" ht="20" customHeight="1" x14ac:dyDescent="0.2">
      <c r="B543" s="340"/>
      <c r="C543" s="341"/>
      <c r="D543" s="341"/>
      <c r="E543" s="341"/>
      <c r="F543" s="341"/>
      <c r="G543" s="341"/>
      <c r="H543" s="341"/>
      <c r="I543" s="342"/>
    </row>
    <row r="544" spans="2:9" ht="20" customHeight="1" x14ac:dyDescent="0.2">
      <c r="B544" s="340"/>
      <c r="C544" s="341"/>
      <c r="D544" s="341"/>
      <c r="E544" s="341"/>
      <c r="F544" s="341"/>
      <c r="G544" s="341"/>
      <c r="H544" s="341"/>
      <c r="I544" s="342"/>
    </row>
    <row r="545" spans="2:9" ht="20" customHeight="1" x14ac:dyDescent="0.2">
      <c r="B545" s="340"/>
      <c r="C545" s="341"/>
      <c r="D545" s="341"/>
      <c r="E545" s="341"/>
      <c r="F545" s="341"/>
      <c r="G545" s="341"/>
      <c r="H545" s="341"/>
      <c r="I545" s="342"/>
    </row>
    <row r="546" spans="2:9" ht="20" customHeight="1" x14ac:dyDescent="0.2">
      <c r="B546" s="340"/>
      <c r="C546" s="341"/>
      <c r="D546" s="341"/>
      <c r="E546" s="341"/>
      <c r="F546" s="341"/>
      <c r="G546" s="341"/>
      <c r="H546" s="341"/>
      <c r="I546" s="342"/>
    </row>
    <row r="547" spans="2:9" ht="20" customHeight="1" x14ac:dyDescent="0.2">
      <c r="B547" s="340"/>
      <c r="C547" s="341"/>
      <c r="D547" s="341"/>
      <c r="E547" s="341"/>
      <c r="F547" s="341"/>
      <c r="G547" s="341"/>
      <c r="H547" s="341"/>
      <c r="I547" s="342"/>
    </row>
    <row r="548" spans="2:9" ht="20" customHeight="1" x14ac:dyDescent="0.2">
      <c r="B548" s="340"/>
      <c r="C548" s="341"/>
      <c r="D548" s="341"/>
      <c r="E548" s="341"/>
      <c r="F548" s="341"/>
      <c r="G548" s="341"/>
      <c r="H548" s="341"/>
      <c r="I548" s="342"/>
    </row>
    <row r="549" spans="2:9" ht="20" customHeight="1" x14ac:dyDescent="0.2">
      <c r="B549" s="340"/>
      <c r="C549" s="341"/>
      <c r="D549" s="341"/>
      <c r="E549" s="341"/>
      <c r="F549" s="341"/>
      <c r="G549" s="341"/>
      <c r="H549" s="341"/>
      <c r="I549" s="342"/>
    </row>
    <row r="550" spans="2:9" ht="20" customHeight="1" x14ac:dyDescent="0.2">
      <c r="B550" s="340"/>
      <c r="C550" s="341"/>
      <c r="D550" s="341"/>
      <c r="E550" s="341"/>
      <c r="F550" s="341"/>
      <c r="G550" s="341"/>
      <c r="H550" s="341"/>
      <c r="I550" s="342"/>
    </row>
    <row r="551" spans="2:9" ht="20" customHeight="1" x14ac:dyDescent="0.2">
      <c r="B551" s="340"/>
      <c r="C551" s="341"/>
      <c r="D551" s="341"/>
      <c r="E551" s="341"/>
      <c r="F551" s="341"/>
      <c r="G551" s="341"/>
      <c r="H551" s="341"/>
      <c r="I551" s="342"/>
    </row>
    <row r="552" spans="2:9" ht="20" customHeight="1" x14ac:dyDescent="0.2">
      <c r="B552" s="343"/>
      <c r="C552" s="344"/>
      <c r="D552" s="344"/>
      <c r="E552" s="344"/>
      <c r="F552" s="344"/>
      <c r="G552" s="344"/>
      <c r="H552" s="344"/>
      <c r="I552" s="345"/>
    </row>
    <row r="553" spans="2:9" ht="16" thickBot="1" x14ac:dyDescent="0.25"/>
    <row r="554" spans="2:9" ht="18" customHeight="1" thickBot="1" x14ac:dyDescent="0.25">
      <c r="B554" s="24" t="s">
        <v>21</v>
      </c>
      <c r="C554" s="25"/>
      <c r="D554" s="25"/>
      <c r="E554" s="25"/>
      <c r="F554" s="26"/>
      <c r="G554" s="27"/>
      <c r="H554" s="28"/>
      <c r="I554" s="29"/>
    </row>
    <row r="555" spans="2:9" ht="18" customHeight="1" thickBot="1" x14ac:dyDescent="0.25">
      <c r="B555" s="30" t="s">
        <v>22</v>
      </c>
      <c r="C555" s="31"/>
      <c r="D555" s="31"/>
      <c r="E555" s="31"/>
      <c r="F555" s="26"/>
      <c r="G555" s="27"/>
      <c r="H555" s="32"/>
      <c r="I555" s="33"/>
    </row>
    <row r="556" spans="2:9" ht="33" customHeight="1" thickBot="1" x14ac:dyDescent="0.25">
      <c r="B556" s="34" t="e">
        <f>+ACTIVIDADES!#REF!</f>
        <v>#REF!</v>
      </c>
      <c r="C556" s="35"/>
      <c r="D556" s="35"/>
      <c r="E556" s="35"/>
      <c r="F556" s="35"/>
      <c r="G556" s="36"/>
      <c r="H556" s="37"/>
      <c r="I556" s="38"/>
    </row>
    <row r="557" spans="2:9" ht="21" customHeight="1" thickBot="1" x14ac:dyDescent="0.25">
      <c r="B557" s="39" t="s">
        <v>0</v>
      </c>
      <c r="C557" s="346" t="s">
        <v>1</v>
      </c>
      <c r="D557" s="346"/>
      <c r="E557" s="346"/>
      <c r="F557" s="346"/>
      <c r="G557" s="346"/>
      <c r="H557" s="40" t="s">
        <v>15</v>
      </c>
      <c r="I557" s="41" t="s">
        <v>16</v>
      </c>
    </row>
    <row r="558" spans="2:9" ht="53" customHeight="1" x14ac:dyDescent="0.2">
      <c r="B558" s="42" t="e">
        <f>+ACTIVIDADES!#REF!</f>
        <v>#REF!</v>
      </c>
      <c r="C558" s="347" t="e">
        <f>INDEX(ACTIVIDADES!$B:$B,MATCH(B558,ACTIVIDADES!$A:$A,0))</f>
        <v>#REF!</v>
      </c>
      <c r="D558" s="348"/>
      <c r="E558" s="348"/>
      <c r="F558" s="348"/>
      <c r="G558" s="349"/>
      <c r="H558" s="43" t="e">
        <f>INDEX(ACTIVIDADES!$C:$C,MATCH(B558,ACTIVIDADES!$A:$A,0))</f>
        <v>#REF!</v>
      </c>
      <c r="I558" s="44">
        <f>I565</f>
        <v>0</v>
      </c>
    </row>
    <row r="559" spans="2:9" ht="21" customHeight="1" x14ac:dyDescent="0.2">
      <c r="B559" s="350" t="s">
        <v>23</v>
      </c>
      <c r="C559" s="350"/>
      <c r="D559" s="45" t="s">
        <v>24</v>
      </c>
      <c r="E559" s="46" t="s">
        <v>16</v>
      </c>
      <c r="F559" s="47" t="s">
        <v>25</v>
      </c>
      <c r="G559" s="47" t="s">
        <v>26</v>
      </c>
      <c r="H559" s="48" t="s">
        <v>27</v>
      </c>
      <c r="I559" s="49" t="s">
        <v>28</v>
      </c>
    </row>
    <row r="560" spans="2:9" ht="15" customHeight="1" x14ac:dyDescent="0.2">
      <c r="B560" s="351"/>
      <c r="C560" s="352"/>
      <c r="D560" s="50"/>
      <c r="E560" s="50"/>
      <c r="F560" s="51"/>
      <c r="G560" s="51"/>
      <c r="H560" s="51"/>
      <c r="I560" s="52">
        <f>+D560*E560*F560*G560</f>
        <v>0</v>
      </c>
    </row>
    <row r="561" spans="2:9" ht="15" customHeight="1" x14ac:dyDescent="0.2">
      <c r="B561" s="351"/>
      <c r="C561" s="352"/>
      <c r="D561" s="50"/>
      <c r="E561" s="50"/>
      <c r="F561" s="51"/>
      <c r="G561" s="51"/>
      <c r="H561" s="51"/>
      <c r="I561" s="52">
        <f>+D561*E561*F561*G561</f>
        <v>0</v>
      </c>
    </row>
    <row r="562" spans="2:9" ht="15.75" customHeight="1" x14ac:dyDescent="0.2">
      <c r="B562" s="333"/>
      <c r="C562" s="333"/>
      <c r="D562" s="50"/>
      <c r="E562" s="50"/>
      <c r="F562" s="51"/>
      <c r="G562" s="51"/>
      <c r="H562" s="51"/>
      <c r="I562" s="53"/>
    </row>
    <row r="563" spans="2:9" ht="15" customHeight="1" x14ac:dyDescent="0.2">
      <c r="B563" s="333"/>
      <c r="C563" s="333"/>
      <c r="D563" s="50"/>
      <c r="E563" s="50"/>
      <c r="F563" s="51"/>
      <c r="G563" s="51"/>
      <c r="H563" s="51"/>
      <c r="I563" s="53"/>
    </row>
    <row r="564" spans="2:9" ht="15" customHeight="1" x14ac:dyDescent="0.2">
      <c r="B564" s="333"/>
      <c r="C564" s="333"/>
      <c r="D564" s="50"/>
      <c r="E564" s="50"/>
      <c r="F564" s="51"/>
      <c r="G564" s="51"/>
      <c r="H564" s="51"/>
      <c r="I564" s="53"/>
    </row>
    <row r="565" spans="2:9" ht="15" customHeight="1" x14ac:dyDescent="0.2">
      <c r="B565" s="334" t="s">
        <v>29</v>
      </c>
      <c r="C565" s="335"/>
      <c r="D565" s="335"/>
      <c r="E565" s="335"/>
      <c r="F565" s="335"/>
      <c r="G565" s="335"/>
      <c r="H565" s="336"/>
      <c r="I565" s="54">
        <f>SUM(I560:I564)</f>
        <v>0</v>
      </c>
    </row>
    <row r="566" spans="2:9" ht="20" customHeight="1" x14ac:dyDescent="0.2">
      <c r="B566" s="337" t="s">
        <v>30</v>
      </c>
      <c r="C566" s="338"/>
      <c r="D566" s="338"/>
      <c r="E566" s="338"/>
      <c r="F566" s="338"/>
      <c r="G566" s="338"/>
      <c r="H566" s="338"/>
      <c r="I566" s="339"/>
    </row>
    <row r="567" spans="2:9" ht="20" customHeight="1" x14ac:dyDescent="0.2">
      <c r="B567" s="340"/>
      <c r="C567" s="341"/>
      <c r="D567" s="341"/>
      <c r="E567" s="341"/>
      <c r="F567" s="341"/>
      <c r="G567" s="341"/>
      <c r="H567" s="341"/>
      <c r="I567" s="342"/>
    </row>
    <row r="568" spans="2:9" ht="20" customHeight="1" x14ac:dyDescent="0.2">
      <c r="B568" s="340"/>
      <c r="C568" s="341"/>
      <c r="D568" s="341"/>
      <c r="E568" s="341"/>
      <c r="F568" s="341"/>
      <c r="G568" s="341"/>
      <c r="H568" s="341"/>
      <c r="I568" s="342"/>
    </row>
    <row r="569" spans="2:9" ht="20" customHeight="1" x14ac:dyDescent="0.2">
      <c r="B569" s="340"/>
      <c r="C569" s="341"/>
      <c r="D569" s="341"/>
      <c r="E569" s="341"/>
      <c r="F569" s="341"/>
      <c r="G569" s="341"/>
      <c r="H569" s="341"/>
      <c r="I569" s="342"/>
    </row>
    <row r="570" spans="2:9" ht="20" customHeight="1" x14ac:dyDescent="0.2">
      <c r="B570" s="340"/>
      <c r="C570" s="341"/>
      <c r="D570" s="341"/>
      <c r="E570" s="341"/>
      <c r="F570" s="341"/>
      <c r="G570" s="341"/>
      <c r="H570" s="341"/>
      <c r="I570" s="342"/>
    </row>
    <row r="571" spans="2:9" ht="20" customHeight="1" x14ac:dyDescent="0.2">
      <c r="B571" s="340"/>
      <c r="C571" s="341"/>
      <c r="D571" s="341"/>
      <c r="E571" s="341"/>
      <c r="F571" s="341"/>
      <c r="G571" s="341"/>
      <c r="H571" s="341"/>
      <c r="I571" s="342"/>
    </row>
    <row r="572" spans="2:9" ht="20" customHeight="1" x14ac:dyDescent="0.2">
      <c r="B572" s="340"/>
      <c r="C572" s="341"/>
      <c r="D572" s="341"/>
      <c r="E572" s="341"/>
      <c r="F572" s="341"/>
      <c r="G572" s="341"/>
      <c r="H572" s="341"/>
      <c r="I572" s="342"/>
    </row>
    <row r="573" spans="2:9" ht="20" customHeight="1" x14ac:dyDescent="0.2">
      <c r="B573" s="340"/>
      <c r="C573" s="341"/>
      <c r="D573" s="341"/>
      <c r="E573" s="341"/>
      <c r="F573" s="341"/>
      <c r="G573" s="341"/>
      <c r="H573" s="341"/>
      <c r="I573" s="342"/>
    </row>
    <row r="574" spans="2:9" ht="20" customHeight="1" x14ac:dyDescent="0.2">
      <c r="B574" s="340"/>
      <c r="C574" s="341"/>
      <c r="D574" s="341"/>
      <c r="E574" s="341"/>
      <c r="F574" s="341"/>
      <c r="G574" s="341"/>
      <c r="H574" s="341"/>
      <c r="I574" s="342"/>
    </row>
    <row r="575" spans="2:9" ht="20" customHeight="1" x14ac:dyDescent="0.2">
      <c r="B575" s="340"/>
      <c r="C575" s="341"/>
      <c r="D575" s="341"/>
      <c r="E575" s="341"/>
      <c r="F575" s="341"/>
      <c r="G575" s="341"/>
      <c r="H575" s="341"/>
      <c r="I575" s="342"/>
    </row>
    <row r="576" spans="2:9" ht="20" customHeight="1" x14ac:dyDescent="0.2">
      <c r="B576" s="343"/>
      <c r="C576" s="344"/>
      <c r="D576" s="344"/>
      <c r="E576" s="344"/>
      <c r="F576" s="344"/>
      <c r="G576" s="344"/>
      <c r="H576" s="344"/>
      <c r="I576" s="345"/>
    </row>
    <row r="577" spans="2:9" ht="16" thickBot="1" x14ac:dyDescent="0.25"/>
    <row r="578" spans="2:9" ht="18" customHeight="1" thickBot="1" x14ac:dyDescent="0.25">
      <c r="B578" s="24" t="s">
        <v>21</v>
      </c>
      <c r="C578" s="25"/>
      <c r="D578" s="25"/>
      <c r="E578" s="25"/>
      <c r="F578" s="26"/>
      <c r="G578" s="27"/>
      <c r="H578" s="28"/>
      <c r="I578" s="29"/>
    </row>
    <row r="579" spans="2:9" ht="18" customHeight="1" thickBot="1" x14ac:dyDescent="0.25">
      <c r="B579" s="30" t="s">
        <v>22</v>
      </c>
      <c r="C579" s="31"/>
      <c r="D579" s="31"/>
      <c r="E579" s="31"/>
      <c r="F579" s="26"/>
      <c r="G579" s="27"/>
      <c r="H579" s="32"/>
      <c r="I579" s="33"/>
    </row>
    <row r="580" spans="2:9" ht="33" customHeight="1" thickBot="1" x14ac:dyDescent="0.25">
      <c r="B580" s="34" t="e">
        <f>+ACTIVIDADES!#REF!</f>
        <v>#REF!</v>
      </c>
      <c r="C580" s="35"/>
      <c r="D580" s="35"/>
      <c r="E580" s="35"/>
      <c r="F580" s="35"/>
      <c r="G580" s="36"/>
      <c r="H580" s="37"/>
      <c r="I580" s="38"/>
    </row>
    <row r="581" spans="2:9" ht="21" customHeight="1" thickBot="1" x14ac:dyDescent="0.25">
      <c r="B581" s="39" t="s">
        <v>0</v>
      </c>
      <c r="C581" s="346" t="s">
        <v>1</v>
      </c>
      <c r="D581" s="346"/>
      <c r="E581" s="346"/>
      <c r="F581" s="346"/>
      <c r="G581" s="346"/>
      <c r="H581" s="40" t="s">
        <v>15</v>
      </c>
      <c r="I581" s="41" t="s">
        <v>16</v>
      </c>
    </row>
    <row r="582" spans="2:9" ht="55.25" customHeight="1" x14ac:dyDescent="0.2">
      <c r="B582" s="42" t="e">
        <f>+ACTIVIDADES!#REF!</f>
        <v>#REF!</v>
      </c>
      <c r="C582" s="347" t="e">
        <f>INDEX(ACTIVIDADES!$B:$B,MATCH(B582,ACTIVIDADES!$A:$A,0))</f>
        <v>#REF!</v>
      </c>
      <c r="D582" s="348"/>
      <c r="E582" s="348"/>
      <c r="F582" s="348"/>
      <c r="G582" s="349"/>
      <c r="H582" s="43" t="e">
        <f>INDEX(ACTIVIDADES!$C:$C,MATCH(B582,ACTIVIDADES!$A:$A,0))</f>
        <v>#REF!</v>
      </c>
      <c r="I582" s="44">
        <f>I589</f>
        <v>0</v>
      </c>
    </row>
    <row r="583" spans="2:9" ht="21" customHeight="1" x14ac:dyDescent="0.2">
      <c r="B583" s="350" t="s">
        <v>23</v>
      </c>
      <c r="C583" s="350"/>
      <c r="D583" s="45" t="s">
        <v>24</v>
      </c>
      <c r="E583" s="46" t="s">
        <v>16</v>
      </c>
      <c r="F583" s="47" t="s">
        <v>25</v>
      </c>
      <c r="G583" s="47" t="s">
        <v>26</v>
      </c>
      <c r="H583" s="48" t="s">
        <v>27</v>
      </c>
      <c r="I583" s="49" t="s">
        <v>28</v>
      </c>
    </row>
    <row r="584" spans="2:9" ht="15" customHeight="1" x14ac:dyDescent="0.2">
      <c r="B584" s="351"/>
      <c r="C584" s="352"/>
      <c r="D584" s="50"/>
      <c r="E584" s="50"/>
      <c r="F584" s="51"/>
      <c r="G584" s="51"/>
      <c r="H584" s="51"/>
      <c r="I584" s="52">
        <f>+D584*E584*F584*G584</f>
        <v>0</v>
      </c>
    </row>
    <row r="585" spans="2:9" ht="15" customHeight="1" x14ac:dyDescent="0.2">
      <c r="B585" s="351"/>
      <c r="C585" s="352"/>
      <c r="D585" s="50"/>
      <c r="E585" s="50"/>
      <c r="F585" s="51"/>
      <c r="G585" s="51"/>
      <c r="H585" s="51"/>
      <c r="I585" s="52">
        <f>+D585*E585*F585*G585</f>
        <v>0</v>
      </c>
    </row>
    <row r="586" spans="2:9" ht="15.75" customHeight="1" x14ac:dyDescent="0.2">
      <c r="B586" s="333"/>
      <c r="C586" s="333"/>
      <c r="D586" s="50"/>
      <c r="E586" s="50"/>
      <c r="F586" s="51"/>
      <c r="G586" s="51"/>
      <c r="H586" s="51"/>
      <c r="I586" s="53"/>
    </row>
    <row r="587" spans="2:9" ht="15" customHeight="1" x14ac:dyDescent="0.2">
      <c r="B587" s="333"/>
      <c r="C587" s="333"/>
      <c r="D587" s="50"/>
      <c r="E587" s="50"/>
      <c r="F587" s="51"/>
      <c r="G587" s="51"/>
      <c r="H587" s="51"/>
      <c r="I587" s="53"/>
    </row>
    <row r="588" spans="2:9" ht="15" customHeight="1" x14ac:dyDescent="0.2">
      <c r="B588" s="333"/>
      <c r="C588" s="333"/>
      <c r="D588" s="50"/>
      <c r="E588" s="50"/>
      <c r="F588" s="51"/>
      <c r="G588" s="51"/>
      <c r="H588" s="51"/>
      <c r="I588" s="53"/>
    </row>
    <row r="589" spans="2:9" ht="15" customHeight="1" x14ac:dyDescent="0.2">
      <c r="B589" s="334" t="s">
        <v>29</v>
      </c>
      <c r="C589" s="335"/>
      <c r="D589" s="335"/>
      <c r="E589" s="335"/>
      <c r="F589" s="335"/>
      <c r="G589" s="335"/>
      <c r="H589" s="336"/>
      <c r="I589" s="54">
        <f>SUM(I584:I588)</f>
        <v>0</v>
      </c>
    </row>
    <row r="590" spans="2:9" ht="20" customHeight="1" x14ac:dyDescent="0.2">
      <c r="B590" s="337" t="s">
        <v>30</v>
      </c>
      <c r="C590" s="338"/>
      <c r="D590" s="338"/>
      <c r="E590" s="338"/>
      <c r="F590" s="338"/>
      <c r="G590" s="338"/>
      <c r="H590" s="338"/>
      <c r="I590" s="339"/>
    </row>
    <row r="591" spans="2:9" ht="20" customHeight="1" x14ac:dyDescent="0.2">
      <c r="B591" s="340"/>
      <c r="C591" s="341"/>
      <c r="D591" s="341"/>
      <c r="E591" s="341"/>
      <c r="F591" s="341"/>
      <c r="G591" s="341"/>
      <c r="H591" s="341"/>
      <c r="I591" s="342"/>
    </row>
    <row r="592" spans="2:9" ht="20" customHeight="1" x14ac:dyDescent="0.2">
      <c r="B592" s="340"/>
      <c r="C592" s="341"/>
      <c r="D592" s="341"/>
      <c r="E592" s="341"/>
      <c r="F592" s="341"/>
      <c r="G592" s="341"/>
      <c r="H592" s="341"/>
      <c r="I592" s="342"/>
    </row>
    <row r="593" spans="2:9" ht="20" customHeight="1" x14ac:dyDescent="0.2">
      <c r="B593" s="340"/>
      <c r="C593" s="341"/>
      <c r="D593" s="341"/>
      <c r="E593" s="341"/>
      <c r="F593" s="341"/>
      <c r="G593" s="341"/>
      <c r="H593" s="341"/>
      <c r="I593" s="342"/>
    </row>
    <row r="594" spans="2:9" ht="20" customHeight="1" x14ac:dyDescent="0.2">
      <c r="B594" s="340"/>
      <c r="C594" s="341"/>
      <c r="D594" s="341"/>
      <c r="E594" s="341"/>
      <c r="F594" s="341"/>
      <c r="G594" s="341"/>
      <c r="H594" s="341"/>
      <c r="I594" s="342"/>
    </row>
    <row r="595" spans="2:9" ht="20" customHeight="1" x14ac:dyDescent="0.2">
      <c r="B595" s="340"/>
      <c r="C595" s="341"/>
      <c r="D595" s="341"/>
      <c r="E595" s="341"/>
      <c r="F595" s="341"/>
      <c r="G595" s="341"/>
      <c r="H595" s="341"/>
      <c r="I595" s="342"/>
    </row>
    <row r="596" spans="2:9" ht="20" customHeight="1" x14ac:dyDescent="0.2">
      <c r="B596" s="340"/>
      <c r="C596" s="341"/>
      <c r="D596" s="341"/>
      <c r="E596" s="341"/>
      <c r="F596" s="341"/>
      <c r="G596" s="341"/>
      <c r="H596" s="341"/>
      <c r="I596" s="342"/>
    </row>
    <row r="597" spans="2:9" ht="20" customHeight="1" x14ac:dyDescent="0.2">
      <c r="B597" s="340"/>
      <c r="C597" s="341"/>
      <c r="D597" s="341"/>
      <c r="E597" s="341"/>
      <c r="F597" s="341"/>
      <c r="G597" s="341"/>
      <c r="H597" s="341"/>
      <c r="I597" s="342"/>
    </row>
    <row r="598" spans="2:9" ht="20" customHeight="1" x14ac:dyDescent="0.2">
      <c r="B598" s="340"/>
      <c r="C598" s="341"/>
      <c r="D598" s="341"/>
      <c r="E598" s="341"/>
      <c r="F598" s="341"/>
      <c r="G598" s="341"/>
      <c r="H598" s="341"/>
      <c r="I598" s="342"/>
    </row>
    <row r="599" spans="2:9" ht="20" customHeight="1" x14ac:dyDescent="0.2">
      <c r="B599" s="340"/>
      <c r="C599" s="341"/>
      <c r="D599" s="341"/>
      <c r="E599" s="341"/>
      <c r="F599" s="341"/>
      <c r="G599" s="341"/>
      <c r="H599" s="341"/>
      <c r="I599" s="342"/>
    </row>
    <row r="600" spans="2:9" ht="20" customHeight="1" x14ac:dyDescent="0.2">
      <c r="B600" s="343"/>
      <c r="C600" s="344"/>
      <c r="D600" s="344"/>
      <c r="E600" s="344"/>
      <c r="F600" s="344"/>
      <c r="G600" s="344"/>
      <c r="H600" s="344"/>
      <c r="I600" s="345"/>
    </row>
    <row r="601" spans="2:9" ht="16" thickBot="1" x14ac:dyDescent="0.25"/>
    <row r="602" spans="2:9" ht="18" customHeight="1" thickBot="1" x14ac:dyDescent="0.25">
      <c r="B602" s="24" t="s">
        <v>21</v>
      </c>
      <c r="C602" s="25"/>
      <c r="D602" s="25"/>
      <c r="E602" s="25"/>
      <c r="F602" s="26"/>
      <c r="G602" s="27"/>
      <c r="H602" s="28"/>
      <c r="I602" s="29"/>
    </row>
    <row r="603" spans="2:9" ht="18" customHeight="1" thickBot="1" x14ac:dyDescent="0.25">
      <c r="B603" s="30" t="s">
        <v>22</v>
      </c>
      <c r="C603" s="31"/>
      <c r="D603" s="31"/>
      <c r="E603" s="31"/>
      <c r="F603" s="26"/>
      <c r="G603" s="27"/>
      <c r="H603" s="32"/>
      <c r="I603" s="33"/>
    </row>
    <row r="604" spans="2:9" ht="33" customHeight="1" thickBot="1" x14ac:dyDescent="0.25">
      <c r="B604" s="34" t="e">
        <f>+ACTIVIDADES!#REF!</f>
        <v>#REF!</v>
      </c>
      <c r="C604" s="35"/>
      <c r="D604" s="35"/>
      <c r="E604" s="35"/>
      <c r="F604" s="35"/>
      <c r="G604" s="36"/>
      <c r="H604" s="37"/>
      <c r="I604" s="38"/>
    </row>
    <row r="605" spans="2:9" ht="21" customHeight="1" thickBot="1" x14ac:dyDescent="0.25">
      <c r="B605" s="39" t="s">
        <v>0</v>
      </c>
      <c r="C605" s="346" t="s">
        <v>1</v>
      </c>
      <c r="D605" s="346"/>
      <c r="E605" s="346"/>
      <c r="F605" s="346"/>
      <c r="G605" s="346"/>
      <c r="H605" s="40" t="s">
        <v>15</v>
      </c>
      <c r="I605" s="41" t="s">
        <v>16</v>
      </c>
    </row>
    <row r="606" spans="2:9" ht="42" customHeight="1" x14ac:dyDescent="0.2">
      <c r="B606" s="42" t="e">
        <f>+B582+0.01</f>
        <v>#REF!</v>
      </c>
      <c r="C606" s="347" t="e">
        <f>INDEX(ACTIVIDADES!$B:$B,MATCH(B606,ACTIVIDADES!$A:$A,0))</f>
        <v>#REF!</v>
      </c>
      <c r="D606" s="348"/>
      <c r="E606" s="348"/>
      <c r="F606" s="348"/>
      <c r="G606" s="349"/>
      <c r="H606" s="43" t="e">
        <f>INDEX(ACTIVIDADES!$C:$C,MATCH(B606,ACTIVIDADES!$A:$A,0))</f>
        <v>#REF!</v>
      </c>
      <c r="I606" s="44">
        <f>I613</f>
        <v>0</v>
      </c>
    </row>
    <row r="607" spans="2:9" ht="21" customHeight="1" x14ac:dyDescent="0.2">
      <c r="B607" s="350" t="s">
        <v>23</v>
      </c>
      <c r="C607" s="350"/>
      <c r="D607" s="45" t="s">
        <v>24</v>
      </c>
      <c r="E607" s="46" t="s">
        <v>16</v>
      </c>
      <c r="F607" s="47" t="s">
        <v>25</v>
      </c>
      <c r="G607" s="47" t="s">
        <v>26</v>
      </c>
      <c r="H607" s="48" t="s">
        <v>27</v>
      </c>
      <c r="I607" s="49" t="s">
        <v>28</v>
      </c>
    </row>
    <row r="608" spans="2:9" ht="15" customHeight="1" x14ac:dyDescent="0.2">
      <c r="B608" s="351"/>
      <c r="C608" s="352"/>
      <c r="D608" s="50"/>
      <c r="E608" s="50"/>
      <c r="F608" s="51"/>
      <c r="G608" s="51"/>
      <c r="H608" s="51"/>
      <c r="I608" s="52">
        <f>+D608*E608*F608*G608</f>
        <v>0</v>
      </c>
    </row>
    <row r="609" spans="2:9" ht="15" customHeight="1" x14ac:dyDescent="0.2">
      <c r="B609" s="351"/>
      <c r="C609" s="352"/>
      <c r="D609" s="50"/>
      <c r="E609" s="50"/>
      <c r="F609" s="51"/>
      <c r="G609" s="51"/>
      <c r="H609" s="51"/>
      <c r="I609" s="52">
        <f>+D609*E609*F609*G609</f>
        <v>0</v>
      </c>
    </row>
    <row r="610" spans="2:9" ht="15.75" customHeight="1" x14ac:dyDescent="0.2">
      <c r="B610" s="333"/>
      <c r="C610" s="333"/>
      <c r="D610" s="50"/>
      <c r="E610" s="50"/>
      <c r="F610" s="51"/>
      <c r="G610" s="51"/>
      <c r="H610" s="51"/>
      <c r="I610" s="53"/>
    </row>
    <row r="611" spans="2:9" ht="15" customHeight="1" x14ac:dyDescent="0.2">
      <c r="B611" s="333"/>
      <c r="C611" s="333"/>
      <c r="D611" s="50"/>
      <c r="E611" s="50"/>
      <c r="F611" s="51"/>
      <c r="G611" s="51"/>
      <c r="H611" s="51"/>
      <c r="I611" s="53"/>
    </row>
    <row r="612" spans="2:9" ht="15" customHeight="1" x14ac:dyDescent="0.2">
      <c r="B612" s="333"/>
      <c r="C612" s="333"/>
      <c r="D612" s="50"/>
      <c r="E612" s="50"/>
      <c r="F612" s="51"/>
      <c r="G612" s="51"/>
      <c r="H612" s="51"/>
      <c r="I612" s="53"/>
    </row>
    <row r="613" spans="2:9" ht="15" customHeight="1" x14ac:dyDescent="0.2">
      <c r="B613" s="334" t="s">
        <v>29</v>
      </c>
      <c r="C613" s="335"/>
      <c r="D613" s="335"/>
      <c r="E613" s="335"/>
      <c r="F613" s="335"/>
      <c r="G613" s="335"/>
      <c r="H613" s="336"/>
      <c r="I613" s="54">
        <f>SUM(I608:I612)</f>
        <v>0</v>
      </c>
    </row>
    <row r="614" spans="2:9" ht="20" customHeight="1" x14ac:dyDescent="0.2">
      <c r="B614" s="337" t="s">
        <v>30</v>
      </c>
      <c r="C614" s="338"/>
      <c r="D614" s="338"/>
      <c r="E614" s="338"/>
      <c r="F614" s="338"/>
      <c r="G614" s="338"/>
      <c r="H614" s="338"/>
      <c r="I614" s="339"/>
    </row>
    <row r="615" spans="2:9" ht="20" customHeight="1" x14ac:dyDescent="0.2">
      <c r="B615" s="340"/>
      <c r="C615" s="341"/>
      <c r="D615" s="341"/>
      <c r="E615" s="341"/>
      <c r="F615" s="341"/>
      <c r="G615" s="341"/>
      <c r="H615" s="341"/>
      <c r="I615" s="342"/>
    </row>
    <row r="616" spans="2:9" ht="20" customHeight="1" x14ac:dyDescent="0.2">
      <c r="B616" s="340"/>
      <c r="C616" s="341"/>
      <c r="D616" s="341"/>
      <c r="E616" s="341"/>
      <c r="F616" s="341"/>
      <c r="G616" s="341"/>
      <c r="H616" s="341"/>
      <c r="I616" s="342"/>
    </row>
    <row r="617" spans="2:9" ht="20" customHeight="1" x14ac:dyDescent="0.2">
      <c r="B617" s="340"/>
      <c r="C617" s="341"/>
      <c r="D617" s="341"/>
      <c r="E617" s="341"/>
      <c r="F617" s="341"/>
      <c r="G617" s="341"/>
      <c r="H617" s="341"/>
      <c r="I617" s="342"/>
    </row>
    <row r="618" spans="2:9" ht="20" customHeight="1" x14ac:dyDescent="0.2">
      <c r="B618" s="340"/>
      <c r="C618" s="341"/>
      <c r="D618" s="341"/>
      <c r="E618" s="341"/>
      <c r="F618" s="341"/>
      <c r="G618" s="341"/>
      <c r="H618" s="341"/>
      <c r="I618" s="342"/>
    </row>
    <row r="619" spans="2:9" ht="20" customHeight="1" x14ac:dyDescent="0.2">
      <c r="B619" s="340"/>
      <c r="C619" s="341"/>
      <c r="D619" s="341"/>
      <c r="E619" s="341"/>
      <c r="F619" s="341"/>
      <c r="G619" s="341"/>
      <c r="H619" s="341"/>
      <c r="I619" s="342"/>
    </row>
    <row r="620" spans="2:9" ht="20" customHeight="1" x14ac:dyDescent="0.2">
      <c r="B620" s="340"/>
      <c r="C620" s="341"/>
      <c r="D620" s="341"/>
      <c r="E620" s="341"/>
      <c r="F620" s="341"/>
      <c r="G620" s="341"/>
      <c r="H620" s="341"/>
      <c r="I620" s="342"/>
    </row>
    <row r="621" spans="2:9" ht="20" customHeight="1" x14ac:dyDescent="0.2">
      <c r="B621" s="340"/>
      <c r="C621" s="341"/>
      <c r="D621" s="341"/>
      <c r="E621" s="341"/>
      <c r="F621" s="341"/>
      <c r="G621" s="341"/>
      <c r="H621" s="341"/>
      <c r="I621" s="342"/>
    </row>
    <row r="622" spans="2:9" ht="20" customHeight="1" x14ac:dyDescent="0.2">
      <c r="B622" s="340"/>
      <c r="C622" s="341"/>
      <c r="D622" s="341"/>
      <c r="E622" s="341"/>
      <c r="F622" s="341"/>
      <c r="G622" s="341"/>
      <c r="H622" s="341"/>
      <c r="I622" s="342"/>
    </row>
    <row r="623" spans="2:9" ht="20" customHeight="1" x14ac:dyDescent="0.2">
      <c r="B623" s="340"/>
      <c r="C623" s="341"/>
      <c r="D623" s="341"/>
      <c r="E623" s="341"/>
      <c r="F623" s="341"/>
      <c r="G623" s="341"/>
      <c r="H623" s="341"/>
      <c r="I623" s="342"/>
    </row>
    <row r="624" spans="2:9" ht="20" customHeight="1" x14ac:dyDescent="0.2">
      <c r="B624" s="343"/>
      <c r="C624" s="344"/>
      <c r="D624" s="344"/>
      <c r="E624" s="344"/>
      <c r="F624" s="344"/>
      <c r="G624" s="344"/>
      <c r="H624" s="344"/>
      <c r="I624" s="345"/>
    </row>
    <row r="625" spans="2:9" ht="16" thickBot="1" x14ac:dyDescent="0.25"/>
    <row r="626" spans="2:9" ht="18" customHeight="1" thickBot="1" x14ac:dyDescent="0.25">
      <c r="B626" s="24" t="s">
        <v>21</v>
      </c>
      <c r="C626" s="25"/>
      <c r="D626" s="25"/>
      <c r="E626" s="25"/>
      <c r="F626" s="26"/>
      <c r="G626" s="27"/>
      <c r="H626" s="28"/>
      <c r="I626" s="29"/>
    </row>
    <row r="627" spans="2:9" ht="18" customHeight="1" thickBot="1" x14ac:dyDescent="0.25">
      <c r="B627" s="30" t="s">
        <v>22</v>
      </c>
      <c r="C627" s="31"/>
      <c r="D627" s="31"/>
      <c r="E627" s="31"/>
      <c r="F627" s="26"/>
      <c r="G627" s="27"/>
      <c r="H627" s="32"/>
      <c r="I627" s="33"/>
    </row>
    <row r="628" spans="2:9" ht="33" customHeight="1" thickBot="1" x14ac:dyDescent="0.25">
      <c r="B628" s="34" t="e">
        <f>+ACTIVIDADES!#REF!</f>
        <v>#REF!</v>
      </c>
      <c r="C628" s="35"/>
      <c r="D628" s="35"/>
      <c r="E628" s="35"/>
      <c r="F628" s="35"/>
      <c r="G628" s="36"/>
      <c r="H628" s="37"/>
      <c r="I628" s="38"/>
    </row>
    <row r="629" spans="2:9" ht="21" customHeight="1" thickBot="1" x14ac:dyDescent="0.25">
      <c r="B629" s="39" t="s">
        <v>0</v>
      </c>
      <c r="C629" s="346" t="s">
        <v>1</v>
      </c>
      <c r="D629" s="346"/>
      <c r="E629" s="346"/>
      <c r="F629" s="346"/>
      <c r="G629" s="346"/>
      <c r="H629" s="40" t="s">
        <v>15</v>
      </c>
      <c r="I629" s="41" t="s">
        <v>16</v>
      </c>
    </row>
    <row r="630" spans="2:9" ht="44" customHeight="1" x14ac:dyDescent="0.2">
      <c r="B630" s="42" t="e">
        <f>+B606+0.01</f>
        <v>#REF!</v>
      </c>
      <c r="C630" s="347" t="e">
        <f>INDEX(ACTIVIDADES!$B:$B,MATCH(B630,ACTIVIDADES!$A:$A,0))</f>
        <v>#REF!</v>
      </c>
      <c r="D630" s="348"/>
      <c r="E630" s="348"/>
      <c r="F630" s="348"/>
      <c r="G630" s="349"/>
      <c r="H630" s="43" t="e">
        <f>INDEX(ACTIVIDADES!$C:$C,MATCH(B630,ACTIVIDADES!$A:$A,0))</f>
        <v>#REF!</v>
      </c>
      <c r="I630" s="44">
        <f>I637</f>
        <v>0</v>
      </c>
    </row>
    <row r="631" spans="2:9" ht="21" customHeight="1" x14ac:dyDescent="0.2">
      <c r="B631" s="350" t="s">
        <v>23</v>
      </c>
      <c r="C631" s="350"/>
      <c r="D631" s="45" t="s">
        <v>24</v>
      </c>
      <c r="E631" s="46" t="s">
        <v>16</v>
      </c>
      <c r="F631" s="47" t="s">
        <v>25</v>
      </c>
      <c r="G631" s="47" t="s">
        <v>26</v>
      </c>
      <c r="H631" s="48" t="s">
        <v>27</v>
      </c>
      <c r="I631" s="49" t="s">
        <v>28</v>
      </c>
    </row>
    <row r="632" spans="2:9" ht="15" customHeight="1" x14ac:dyDescent="0.2">
      <c r="B632" s="351"/>
      <c r="C632" s="352"/>
      <c r="D632" s="50"/>
      <c r="E632" s="50"/>
      <c r="F632" s="51"/>
      <c r="G632" s="51"/>
      <c r="H632" s="51"/>
      <c r="I632" s="52">
        <f>+D632*E632*F632*G632</f>
        <v>0</v>
      </c>
    </row>
    <row r="633" spans="2:9" ht="15" customHeight="1" x14ac:dyDescent="0.2">
      <c r="B633" s="351"/>
      <c r="C633" s="352"/>
      <c r="D633" s="50"/>
      <c r="E633" s="50"/>
      <c r="F633" s="51"/>
      <c r="G633" s="51"/>
      <c r="H633" s="51"/>
      <c r="I633" s="52">
        <f>+D633*E633*F633*G633</f>
        <v>0</v>
      </c>
    </row>
    <row r="634" spans="2:9" ht="15.75" customHeight="1" x14ac:dyDescent="0.2">
      <c r="B634" s="333"/>
      <c r="C634" s="333"/>
      <c r="D634" s="50"/>
      <c r="E634" s="50"/>
      <c r="F634" s="51"/>
      <c r="G634" s="51"/>
      <c r="H634" s="51"/>
      <c r="I634" s="53"/>
    </row>
    <row r="635" spans="2:9" ht="15" customHeight="1" x14ac:dyDescent="0.2">
      <c r="B635" s="333"/>
      <c r="C635" s="333"/>
      <c r="D635" s="50"/>
      <c r="E635" s="50"/>
      <c r="F635" s="51"/>
      <c r="G635" s="51"/>
      <c r="H635" s="51"/>
      <c r="I635" s="53"/>
    </row>
    <row r="636" spans="2:9" ht="15" customHeight="1" x14ac:dyDescent="0.2">
      <c r="B636" s="333"/>
      <c r="C636" s="333"/>
      <c r="D636" s="50"/>
      <c r="E636" s="50"/>
      <c r="F636" s="51"/>
      <c r="G636" s="51"/>
      <c r="H636" s="51"/>
      <c r="I636" s="53"/>
    </row>
    <row r="637" spans="2:9" ht="15" customHeight="1" x14ac:dyDescent="0.2">
      <c r="B637" s="334" t="s">
        <v>29</v>
      </c>
      <c r="C637" s="335"/>
      <c r="D637" s="335"/>
      <c r="E637" s="335"/>
      <c r="F637" s="335"/>
      <c r="G637" s="335"/>
      <c r="H637" s="336"/>
      <c r="I637" s="54">
        <f>SUM(I632:I636)</f>
        <v>0</v>
      </c>
    </row>
    <row r="638" spans="2:9" ht="20" customHeight="1" x14ac:dyDescent="0.2">
      <c r="B638" s="337" t="s">
        <v>30</v>
      </c>
      <c r="C638" s="338"/>
      <c r="D638" s="338"/>
      <c r="E638" s="338"/>
      <c r="F638" s="338"/>
      <c r="G638" s="338"/>
      <c r="H638" s="338"/>
      <c r="I638" s="339"/>
    </row>
    <row r="639" spans="2:9" ht="20" customHeight="1" x14ac:dyDescent="0.2">
      <c r="B639" s="340"/>
      <c r="C639" s="341"/>
      <c r="D639" s="341"/>
      <c r="E639" s="341"/>
      <c r="F639" s="341"/>
      <c r="G639" s="341"/>
      <c r="H639" s="341"/>
      <c r="I639" s="342"/>
    </row>
    <row r="640" spans="2:9" ht="20" customHeight="1" x14ac:dyDescent="0.2">
      <c r="B640" s="340"/>
      <c r="C640" s="341"/>
      <c r="D640" s="341"/>
      <c r="E640" s="341"/>
      <c r="F640" s="341"/>
      <c r="G640" s="341"/>
      <c r="H640" s="341"/>
      <c r="I640" s="342"/>
    </row>
    <row r="641" spans="2:9" ht="20" customHeight="1" x14ac:dyDescent="0.2">
      <c r="B641" s="340"/>
      <c r="C641" s="341"/>
      <c r="D641" s="341"/>
      <c r="E641" s="341"/>
      <c r="F641" s="341"/>
      <c r="G641" s="341"/>
      <c r="H641" s="341"/>
      <c r="I641" s="342"/>
    </row>
    <row r="642" spans="2:9" ht="20" customHeight="1" x14ac:dyDescent="0.2">
      <c r="B642" s="340"/>
      <c r="C642" s="341"/>
      <c r="D642" s="341"/>
      <c r="E642" s="341"/>
      <c r="F642" s="341"/>
      <c r="G642" s="341"/>
      <c r="H642" s="341"/>
      <c r="I642" s="342"/>
    </row>
    <row r="643" spans="2:9" ht="20" customHeight="1" x14ac:dyDescent="0.2">
      <c r="B643" s="340"/>
      <c r="C643" s="341"/>
      <c r="D643" s="341"/>
      <c r="E643" s="341"/>
      <c r="F643" s="341"/>
      <c r="G643" s="341"/>
      <c r="H643" s="341"/>
      <c r="I643" s="342"/>
    </row>
    <row r="644" spans="2:9" ht="20" customHeight="1" x14ac:dyDescent="0.2">
      <c r="B644" s="340"/>
      <c r="C644" s="341"/>
      <c r="D644" s="341"/>
      <c r="E644" s="341"/>
      <c r="F644" s="341"/>
      <c r="G644" s="341"/>
      <c r="H644" s="341"/>
      <c r="I644" s="342"/>
    </row>
    <row r="645" spans="2:9" ht="20" customHeight="1" x14ac:dyDescent="0.2">
      <c r="B645" s="340"/>
      <c r="C645" s="341"/>
      <c r="D645" s="341"/>
      <c r="E645" s="341"/>
      <c r="F645" s="341"/>
      <c r="G645" s="341"/>
      <c r="H645" s="341"/>
      <c r="I645" s="342"/>
    </row>
    <row r="646" spans="2:9" ht="20" customHeight="1" x14ac:dyDescent="0.2">
      <c r="B646" s="340"/>
      <c r="C646" s="341"/>
      <c r="D646" s="341"/>
      <c r="E646" s="341"/>
      <c r="F646" s="341"/>
      <c r="G646" s="341"/>
      <c r="H646" s="341"/>
      <c r="I646" s="342"/>
    </row>
    <row r="647" spans="2:9" ht="20" customHeight="1" x14ac:dyDescent="0.2">
      <c r="B647" s="340"/>
      <c r="C647" s="341"/>
      <c r="D647" s="341"/>
      <c r="E647" s="341"/>
      <c r="F647" s="341"/>
      <c r="G647" s="341"/>
      <c r="H647" s="341"/>
      <c r="I647" s="342"/>
    </row>
    <row r="648" spans="2:9" ht="20" customHeight="1" x14ac:dyDescent="0.2">
      <c r="B648" s="343"/>
      <c r="C648" s="344"/>
      <c r="D648" s="344"/>
      <c r="E648" s="344"/>
      <c r="F648" s="344"/>
      <c r="G648" s="344"/>
      <c r="H648" s="344"/>
      <c r="I648" s="345"/>
    </row>
    <row r="649" spans="2:9" ht="16" thickBot="1" x14ac:dyDescent="0.25"/>
    <row r="650" spans="2:9" ht="18" customHeight="1" thickBot="1" x14ac:dyDescent="0.25">
      <c r="B650" s="24" t="s">
        <v>21</v>
      </c>
      <c r="C650" s="25"/>
      <c r="D650" s="25"/>
      <c r="E650" s="25"/>
      <c r="F650" s="26"/>
      <c r="G650" s="27"/>
      <c r="H650" s="28"/>
      <c r="I650" s="29"/>
    </row>
    <row r="651" spans="2:9" ht="18" customHeight="1" thickBot="1" x14ac:dyDescent="0.25">
      <c r="B651" s="30" t="s">
        <v>22</v>
      </c>
      <c r="C651" s="31"/>
      <c r="D651" s="31"/>
      <c r="E651" s="31"/>
      <c r="F651" s="26"/>
      <c r="G651" s="27"/>
      <c r="H651" s="32"/>
      <c r="I651" s="33"/>
    </row>
    <row r="652" spans="2:9" ht="33" customHeight="1" thickBot="1" x14ac:dyDescent="0.25">
      <c r="B652" s="34" t="e">
        <f>+ACTIVIDADES!#REF!</f>
        <v>#REF!</v>
      </c>
      <c r="C652" s="35"/>
      <c r="D652" s="35"/>
      <c r="E652" s="35"/>
      <c r="F652" s="35"/>
      <c r="G652" s="36"/>
      <c r="H652" s="37"/>
      <c r="I652" s="38"/>
    </row>
    <row r="653" spans="2:9" ht="21" customHeight="1" thickBot="1" x14ac:dyDescent="0.25">
      <c r="B653" s="39" t="s">
        <v>0</v>
      </c>
      <c r="C653" s="346" t="s">
        <v>1</v>
      </c>
      <c r="D653" s="346"/>
      <c r="E653" s="346"/>
      <c r="F653" s="346"/>
      <c r="G653" s="346"/>
      <c r="H653" s="40" t="s">
        <v>15</v>
      </c>
      <c r="I653" s="41" t="s">
        <v>16</v>
      </c>
    </row>
    <row r="654" spans="2:9" ht="50.75" customHeight="1" x14ac:dyDescent="0.2">
      <c r="B654" s="42" t="e">
        <f>+ACTIVIDADES!#REF!</f>
        <v>#REF!</v>
      </c>
      <c r="C654" s="347" t="e">
        <f>INDEX(ACTIVIDADES!$B:$B,MATCH(B654,ACTIVIDADES!$A:$A,0))</f>
        <v>#REF!</v>
      </c>
      <c r="D654" s="348"/>
      <c r="E654" s="348"/>
      <c r="F654" s="348"/>
      <c r="G654" s="349"/>
      <c r="H654" s="43" t="e">
        <f>INDEX(ACTIVIDADES!$C:$C,MATCH(B654,ACTIVIDADES!$A:$A,0))</f>
        <v>#REF!</v>
      </c>
      <c r="I654" s="44">
        <f>I661</f>
        <v>0</v>
      </c>
    </row>
    <row r="655" spans="2:9" ht="21" customHeight="1" x14ac:dyDescent="0.2">
      <c r="B655" s="350" t="s">
        <v>23</v>
      </c>
      <c r="C655" s="350"/>
      <c r="D655" s="45" t="s">
        <v>24</v>
      </c>
      <c r="E655" s="46" t="s">
        <v>16</v>
      </c>
      <c r="F655" s="47" t="s">
        <v>25</v>
      </c>
      <c r="G655" s="47" t="s">
        <v>26</v>
      </c>
      <c r="H655" s="48" t="s">
        <v>27</v>
      </c>
      <c r="I655" s="49" t="s">
        <v>28</v>
      </c>
    </row>
    <row r="656" spans="2:9" ht="15" customHeight="1" x14ac:dyDescent="0.2">
      <c r="B656" s="351"/>
      <c r="C656" s="352"/>
      <c r="D656" s="50"/>
      <c r="E656" s="50"/>
      <c r="F656" s="51"/>
      <c r="G656" s="51"/>
      <c r="H656" s="51"/>
      <c r="I656" s="52">
        <f>+D656*E656*F656*G656</f>
        <v>0</v>
      </c>
    </row>
    <row r="657" spans="2:9" ht="15" customHeight="1" x14ac:dyDescent="0.2">
      <c r="B657" s="351"/>
      <c r="C657" s="352"/>
      <c r="D657" s="50"/>
      <c r="E657" s="50"/>
      <c r="F657" s="51"/>
      <c r="G657" s="51"/>
      <c r="H657" s="51"/>
      <c r="I657" s="52">
        <f>+D657*E657*F657*G657</f>
        <v>0</v>
      </c>
    </row>
    <row r="658" spans="2:9" ht="15.75" customHeight="1" x14ac:dyDescent="0.2">
      <c r="B658" s="333"/>
      <c r="C658" s="333"/>
      <c r="D658" s="50"/>
      <c r="E658" s="50"/>
      <c r="F658" s="51"/>
      <c r="G658" s="51"/>
      <c r="H658" s="51"/>
      <c r="I658" s="53"/>
    </row>
    <row r="659" spans="2:9" ht="15" customHeight="1" x14ac:dyDescent="0.2">
      <c r="B659" s="333"/>
      <c r="C659" s="333"/>
      <c r="D659" s="50"/>
      <c r="E659" s="50"/>
      <c r="F659" s="51"/>
      <c r="G659" s="51"/>
      <c r="H659" s="51"/>
      <c r="I659" s="53"/>
    </row>
    <row r="660" spans="2:9" ht="15" customHeight="1" x14ac:dyDescent="0.2">
      <c r="B660" s="333"/>
      <c r="C660" s="333"/>
      <c r="D660" s="50"/>
      <c r="E660" s="50"/>
      <c r="F660" s="51"/>
      <c r="G660" s="51"/>
      <c r="H660" s="51"/>
      <c r="I660" s="53"/>
    </row>
    <row r="661" spans="2:9" ht="15" customHeight="1" x14ac:dyDescent="0.2">
      <c r="B661" s="334" t="s">
        <v>29</v>
      </c>
      <c r="C661" s="335"/>
      <c r="D661" s="335"/>
      <c r="E661" s="335"/>
      <c r="F661" s="335"/>
      <c r="G661" s="335"/>
      <c r="H661" s="336"/>
      <c r="I661" s="54">
        <f>SUM(I656:I660)</f>
        <v>0</v>
      </c>
    </row>
    <row r="662" spans="2:9" ht="20" customHeight="1" x14ac:dyDescent="0.2">
      <c r="B662" s="337" t="s">
        <v>30</v>
      </c>
      <c r="C662" s="338"/>
      <c r="D662" s="338"/>
      <c r="E662" s="338"/>
      <c r="F662" s="338"/>
      <c r="G662" s="338"/>
      <c r="H662" s="338"/>
      <c r="I662" s="339"/>
    </row>
    <row r="663" spans="2:9" ht="20" customHeight="1" x14ac:dyDescent="0.2">
      <c r="B663" s="340"/>
      <c r="C663" s="341"/>
      <c r="D663" s="341"/>
      <c r="E663" s="341"/>
      <c r="F663" s="341"/>
      <c r="G663" s="341"/>
      <c r="H663" s="341"/>
      <c r="I663" s="342"/>
    </row>
    <row r="664" spans="2:9" ht="20" customHeight="1" x14ac:dyDescent="0.2">
      <c r="B664" s="340"/>
      <c r="C664" s="341"/>
      <c r="D664" s="341"/>
      <c r="E664" s="341"/>
      <c r="F664" s="341"/>
      <c r="G664" s="341"/>
      <c r="H664" s="341"/>
      <c r="I664" s="342"/>
    </row>
    <row r="665" spans="2:9" ht="20" customHeight="1" x14ac:dyDescent="0.2">
      <c r="B665" s="340"/>
      <c r="C665" s="341"/>
      <c r="D665" s="341"/>
      <c r="E665" s="341"/>
      <c r="F665" s="341"/>
      <c r="G665" s="341"/>
      <c r="H665" s="341"/>
      <c r="I665" s="342"/>
    </row>
    <row r="666" spans="2:9" ht="20" customHeight="1" x14ac:dyDescent="0.2">
      <c r="B666" s="340"/>
      <c r="C666" s="341"/>
      <c r="D666" s="341"/>
      <c r="E666" s="341"/>
      <c r="F666" s="341"/>
      <c r="G666" s="341"/>
      <c r="H666" s="341"/>
      <c r="I666" s="342"/>
    </row>
    <row r="667" spans="2:9" ht="20" customHeight="1" x14ac:dyDescent="0.2">
      <c r="B667" s="340"/>
      <c r="C667" s="341"/>
      <c r="D667" s="341"/>
      <c r="E667" s="341"/>
      <c r="F667" s="341"/>
      <c r="G667" s="341"/>
      <c r="H667" s="341"/>
      <c r="I667" s="342"/>
    </row>
    <row r="668" spans="2:9" ht="20" customHeight="1" x14ac:dyDescent="0.2">
      <c r="B668" s="340"/>
      <c r="C668" s="341"/>
      <c r="D668" s="341"/>
      <c r="E668" s="341"/>
      <c r="F668" s="341"/>
      <c r="G668" s="341"/>
      <c r="H668" s="341"/>
      <c r="I668" s="342"/>
    </row>
    <row r="669" spans="2:9" ht="20" customHeight="1" x14ac:dyDescent="0.2">
      <c r="B669" s="340"/>
      <c r="C669" s="341"/>
      <c r="D669" s="341"/>
      <c r="E669" s="341"/>
      <c r="F669" s="341"/>
      <c r="G669" s="341"/>
      <c r="H669" s="341"/>
      <c r="I669" s="342"/>
    </row>
    <row r="670" spans="2:9" ht="20" customHeight="1" x14ac:dyDescent="0.2">
      <c r="B670" s="340"/>
      <c r="C670" s="341"/>
      <c r="D670" s="341"/>
      <c r="E670" s="341"/>
      <c r="F670" s="341"/>
      <c r="G670" s="341"/>
      <c r="H670" s="341"/>
      <c r="I670" s="342"/>
    </row>
    <row r="671" spans="2:9" ht="20" customHeight="1" x14ac:dyDescent="0.2">
      <c r="B671" s="340"/>
      <c r="C671" s="341"/>
      <c r="D671" s="341"/>
      <c r="E671" s="341"/>
      <c r="F671" s="341"/>
      <c r="G671" s="341"/>
      <c r="H671" s="341"/>
      <c r="I671" s="342"/>
    </row>
    <row r="672" spans="2:9" ht="20" customHeight="1" x14ac:dyDescent="0.2">
      <c r="B672" s="343"/>
      <c r="C672" s="344"/>
      <c r="D672" s="344"/>
      <c r="E672" s="344"/>
      <c r="F672" s="344"/>
      <c r="G672" s="344"/>
      <c r="H672" s="344"/>
      <c r="I672" s="345"/>
    </row>
    <row r="673" spans="2:9" ht="16" thickBot="1" x14ac:dyDescent="0.25"/>
    <row r="674" spans="2:9" ht="18" customHeight="1" thickBot="1" x14ac:dyDescent="0.25">
      <c r="B674" s="24" t="s">
        <v>21</v>
      </c>
      <c r="C674" s="25"/>
      <c r="D674" s="25"/>
      <c r="E674" s="25"/>
      <c r="F674" s="26"/>
      <c r="G674" s="27"/>
      <c r="H674" s="28"/>
      <c r="I674" s="29"/>
    </row>
    <row r="675" spans="2:9" ht="18" customHeight="1" thickBot="1" x14ac:dyDescent="0.25">
      <c r="B675" s="30" t="s">
        <v>22</v>
      </c>
      <c r="C675" s="31"/>
      <c r="D675" s="31"/>
      <c r="E675" s="31"/>
      <c r="F675" s="26"/>
      <c r="G675" s="27"/>
      <c r="H675" s="32"/>
      <c r="I675" s="33"/>
    </row>
    <row r="676" spans="2:9" ht="33" customHeight="1" thickBot="1" x14ac:dyDescent="0.25">
      <c r="B676" s="34" t="e">
        <f>+ACTIVIDADES!#REF!</f>
        <v>#REF!</v>
      </c>
      <c r="C676" s="35"/>
      <c r="D676" s="35"/>
      <c r="E676" s="35"/>
      <c r="F676" s="35"/>
      <c r="G676" s="36"/>
      <c r="H676" s="37"/>
      <c r="I676" s="38"/>
    </row>
    <row r="677" spans="2:9" ht="21" customHeight="1" thickBot="1" x14ac:dyDescent="0.25">
      <c r="B677" s="39" t="s">
        <v>0</v>
      </c>
      <c r="C677" s="346" t="s">
        <v>1</v>
      </c>
      <c r="D677" s="346"/>
      <c r="E677" s="346"/>
      <c r="F677" s="346"/>
      <c r="G677" s="346"/>
      <c r="H677" s="40" t="s">
        <v>15</v>
      </c>
      <c r="I677" s="41" t="s">
        <v>16</v>
      </c>
    </row>
    <row r="678" spans="2:9" ht="46.25" customHeight="1" x14ac:dyDescent="0.2">
      <c r="B678" s="42" t="e">
        <f>+ACTIVIDADES!#REF!</f>
        <v>#REF!</v>
      </c>
      <c r="C678" s="347" t="e">
        <f>INDEX(ACTIVIDADES!$B:$B,MATCH(B678,ACTIVIDADES!$A:$A,0))</f>
        <v>#REF!</v>
      </c>
      <c r="D678" s="348"/>
      <c r="E678" s="348"/>
      <c r="F678" s="348"/>
      <c r="G678" s="349"/>
      <c r="H678" s="43" t="e">
        <f>INDEX(ACTIVIDADES!$C:$C,MATCH(B678,ACTIVIDADES!$A:$A,0))</f>
        <v>#REF!</v>
      </c>
      <c r="I678" s="44">
        <f>I685</f>
        <v>0</v>
      </c>
    </row>
    <row r="679" spans="2:9" ht="21" customHeight="1" x14ac:dyDescent="0.2">
      <c r="B679" s="350" t="s">
        <v>23</v>
      </c>
      <c r="C679" s="350"/>
      <c r="D679" s="45" t="s">
        <v>24</v>
      </c>
      <c r="E679" s="46" t="s">
        <v>16</v>
      </c>
      <c r="F679" s="47" t="s">
        <v>25</v>
      </c>
      <c r="G679" s="47" t="s">
        <v>26</v>
      </c>
      <c r="H679" s="48" t="s">
        <v>27</v>
      </c>
      <c r="I679" s="49" t="s">
        <v>28</v>
      </c>
    </row>
    <row r="680" spans="2:9" ht="15" customHeight="1" x14ac:dyDescent="0.2">
      <c r="B680" s="351"/>
      <c r="C680" s="352"/>
      <c r="D680" s="50"/>
      <c r="E680" s="50"/>
      <c r="F680" s="51"/>
      <c r="G680" s="51"/>
      <c r="H680" s="51"/>
      <c r="I680" s="52">
        <f>+D680*E680*F680*G680</f>
        <v>0</v>
      </c>
    </row>
    <row r="681" spans="2:9" ht="15" customHeight="1" x14ac:dyDescent="0.2">
      <c r="B681" s="351"/>
      <c r="C681" s="352"/>
      <c r="D681" s="50"/>
      <c r="E681" s="50"/>
      <c r="F681" s="51"/>
      <c r="G681" s="51"/>
      <c r="H681" s="51"/>
      <c r="I681" s="52">
        <f>+D681*E681*F681*G681</f>
        <v>0</v>
      </c>
    </row>
    <row r="682" spans="2:9" ht="15.75" customHeight="1" x14ac:dyDescent="0.2">
      <c r="B682" s="333"/>
      <c r="C682" s="333"/>
      <c r="D682" s="50"/>
      <c r="E682" s="50"/>
      <c r="F682" s="51"/>
      <c r="G682" s="51"/>
      <c r="H682" s="51"/>
      <c r="I682" s="53"/>
    </row>
    <row r="683" spans="2:9" ht="15" customHeight="1" x14ac:dyDescent="0.2">
      <c r="B683" s="333"/>
      <c r="C683" s="333"/>
      <c r="D683" s="50"/>
      <c r="E683" s="50"/>
      <c r="F683" s="51"/>
      <c r="G683" s="51"/>
      <c r="H683" s="51"/>
      <c r="I683" s="53"/>
    </row>
    <row r="684" spans="2:9" ht="15" customHeight="1" x14ac:dyDescent="0.2">
      <c r="B684" s="333"/>
      <c r="C684" s="333"/>
      <c r="D684" s="50"/>
      <c r="E684" s="50"/>
      <c r="F684" s="51"/>
      <c r="G684" s="51"/>
      <c r="H684" s="51"/>
      <c r="I684" s="53"/>
    </row>
    <row r="685" spans="2:9" ht="15" customHeight="1" x14ac:dyDescent="0.2">
      <c r="B685" s="334" t="s">
        <v>29</v>
      </c>
      <c r="C685" s="335"/>
      <c r="D685" s="335"/>
      <c r="E685" s="335"/>
      <c r="F685" s="335"/>
      <c r="G685" s="335"/>
      <c r="H685" s="336"/>
      <c r="I685" s="54">
        <f>SUM(I680:I684)</f>
        <v>0</v>
      </c>
    </row>
    <row r="686" spans="2:9" ht="20" customHeight="1" x14ac:dyDescent="0.2">
      <c r="B686" s="337" t="s">
        <v>30</v>
      </c>
      <c r="C686" s="338"/>
      <c r="D686" s="338"/>
      <c r="E686" s="338"/>
      <c r="F686" s="338"/>
      <c r="G686" s="338"/>
      <c r="H686" s="338"/>
      <c r="I686" s="339"/>
    </row>
    <row r="687" spans="2:9" ht="20" customHeight="1" x14ac:dyDescent="0.2">
      <c r="B687" s="340"/>
      <c r="C687" s="341"/>
      <c r="D687" s="341"/>
      <c r="E687" s="341"/>
      <c r="F687" s="341"/>
      <c r="G687" s="341"/>
      <c r="H687" s="341"/>
      <c r="I687" s="342"/>
    </row>
    <row r="688" spans="2:9" ht="20" customHeight="1" x14ac:dyDescent="0.2">
      <c r="B688" s="340"/>
      <c r="C688" s="341"/>
      <c r="D688" s="341"/>
      <c r="E688" s="341"/>
      <c r="F688" s="341"/>
      <c r="G688" s="341"/>
      <c r="H688" s="341"/>
      <c r="I688" s="342"/>
    </row>
    <row r="689" spans="2:9" ht="20" customHeight="1" x14ac:dyDescent="0.2">
      <c r="B689" s="340"/>
      <c r="C689" s="341"/>
      <c r="D689" s="341"/>
      <c r="E689" s="341"/>
      <c r="F689" s="341"/>
      <c r="G689" s="341"/>
      <c r="H689" s="341"/>
      <c r="I689" s="342"/>
    </row>
    <row r="690" spans="2:9" ht="20" customHeight="1" x14ac:dyDescent="0.2">
      <c r="B690" s="340"/>
      <c r="C690" s="341"/>
      <c r="D690" s="341"/>
      <c r="E690" s="341"/>
      <c r="F690" s="341"/>
      <c r="G690" s="341"/>
      <c r="H690" s="341"/>
      <c r="I690" s="342"/>
    </row>
    <row r="691" spans="2:9" ht="20" customHeight="1" x14ac:dyDescent="0.2">
      <c r="B691" s="340"/>
      <c r="C691" s="341"/>
      <c r="D691" s="341"/>
      <c r="E691" s="341"/>
      <c r="F691" s="341"/>
      <c r="G691" s="341"/>
      <c r="H691" s="341"/>
      <c r="I691" s="342"/>
    </row>
    <row r="692" spans="2:9" ht="20" customHeight="1" x14ac:dyDescent="0.2">
      <c r="B692" s="340"/>
      <c r="C692" s="341"/>
      <c r="D692" s="341"/>
      <c r="E692" s="341"/>
      <c r="F692" s="341"/>
      <c r="G692" s="341"/>
      <c r="H692" s="341"/>
      <c r="I692" s="342"/>
    </row>
    <row r="693" spans="2:9" ht="20" customHeight="1" x14ac:dyDescent="0.2">
      <c r="B693" s="340"/>
      <c r="C693" s="341"/>
      <c r="D693" s="341"/>
      <c r="E693" s="341"/>
      <c r="F693" s="341"/>
      <c r="G693" s="341"/>
      <c r="H693" s="341"/>
      <c r="I693" s="342"/>
    </row>
    <row r="694" spans="2:9" ht="20" customHeight="1" x14ac:dyDescent="0.2">
      <c r="B694" s="340"/>
      <c r="C694" s="341"/>
      <c r="D694" s="341"/>
      <c r="E694" s="341"/>
      <c r="F694" s="341"/>
      <c r="G694" s="341"/>
      <c r="H694" s="341"/>
      <c r="I694" s="342"/>
    </row>
    <row r="695" spans="2:9" ht="20" customHeight="1" x14ac:dyDescent="0.2">
      <c r="B695" s="340"/>
      <c r="C695" s="341"/>
      <c r="D695" s="341"/>
      <c r="E695" s="341"/>
      <c r="F695" s="341"/>
      <c r="G695" s="341"/>
      <c r="H695" s="341"/>
      <c r="I695" s="342"/>
    </row>
    <row r="696" spans="2:9" ht="20" customHeight="1" x14ac:dyDescent="0.2">
      <c r="B696" s="343"/>
      <c r="C696" s="344"/>
      <c r="D696" s="344"/>
      <c r="E696" s="344"/>
      <c r="F696" s="344"/>
      <c r="G696" s="344"/>
      <c r="H696" s="344"/>
      <c r="I696" s="345"/>
    </row>
    <row r="697" spans="2:9" ht="16" thickBot="1" x14ac:dyDescent="0.25"/>
    <row r="698" spans="2:9" ht="18" customHeight="1" thickBot="1" x14ac:dyDescent="0.25">
      <c r="B698" s="24" t="s">
        <v>21</v>
      </c>
      <c r="C698" s="25"/>
      <c r="D698" s="25"/>
      <c r="E698" s="25"/>
      <c r="F698" s="26"/>
      <c r="G698" s="27"/>
      <c r="H698" s="28"/>
      <c r="I698" s="29"/>
    </row>
    <row r="699" spans="2:9" ht="18" customHeight="1" thickBot="1" x14ac:dyDescent="0.25">
      <c r="B699" s="30" t="s">
        <v>22</v>
      </c>
      <c r="C699" s="31"/>
      <c r="D699" s="31"/>
      <c r="E699" s="31"/>
      <c r="F699" s="26"/>
      <c r="G699" s="27"/>
      <c r="H699" s="32"/>
      <c r="I699" s="33"/>
    </row>
    <row r="700" spans="2:9" ht="33" customHeight="1" thickBot="1" x14ac:dyDescent="0.25">
      <c r="B700" s="34" t="e">
        <f>+ACTIVIDADES!#REF!</f>
        <v>#REF!</v>
      </c>
      <c r="C700" s="35"/>
      <c r="D700" s="35"/>
      <c r="E700" s="35"/>
      <c r="F700" s="35"/>
      <c r="G700" s="36"/>
      <c r="H700" s="37"/>
      <c r="I700" s="38"/>
    </row>
    <row r="701" spans="2:9" ht="21" customHeight="1" thickBot="1" x14ac:dyDescent="0.25">
      <c r="B701" s="39" t="s">
        <v>0</v>
      </c>
      <c r="C701" s="346" t="s">
        <v>1</v>
      </c>
      <c r="D701" s="346"/>
      <c r="E701" s="346"/>
      <c r="F701" s="346"/>
      <c r="G701" s="346"/>
      <c r="H701" s="40" t="s">
        <v>15</v>
      </c>
      <c r="I701" s="41" t="s">
        <v>16</v>
      </c>
    </row>
    <row r="702" spans="2:9" ht="41.75" customHeight="1" x14ac:dyDescent="0.2">
      <c r="B702" s="42" t="e">
        <f>+B678+0.01</f>
        <v>#REF!</v>
      </c>
      <c r="C702" s="347" t="e">
        <f>INDEX(ACTIVIDADES!$B:$B,MATCH(B702,ACTIVIDADES!$A:$A,0))</f>
        <v>#REF!</v>
      </c>
      <c r="D702" s="348"/>
      <c r="E702" s="348"/>
      <c r="F702" s="348"/>
      <c r="G702" s="349"/>
      <c r="H702" s="43" t="e">
        <f>INDEX(ACTIVIDADES!$C:$C,MATCH(B702,ACTIVIDADES!$A:$A,0))</f>
        <v>#REF!</v>
      </c>
      <c r="I702" s="44">
        <f>I709</f>
        <v>0</v>
      </c>
    </row>
    <row r="703" spans="2:9" ht="21" customHeight="1" x14ac:dyDescent="0.2">
      <c r="B703" s="350" t="s">
        <v>23</v>
      </c>
      <c r="C703" s="350"/>
      <c r="D703" s="45" t="s">
        <v>24</v>
      </c>
      <c r="E703" s="46" t="s">
        <v>16</v>
      </c>
      <c r="F703" s="47" t="s">
        <v>25</v>
      </c>
      <c r="G703" s="47" t="s">
        <v>26</v>
      </c>
      <c r="H703" s="48" t="s">
        <v>27</v>
      </c>
      <c r="I703" s="49" t="s">
        <v>28</v>
      </c>
    </row>
    <row r="704" spans="2:9" ht="15" customHeight="1" x14ac:dyDescent="0.2">
      <c r="B704" s="351"/>
      <c r="C704" s="352"/>
      <c r="D704" s="50"/>
      <c r="E704" s="50"/>
      <c r="F704" s="51"/>
      <c r="G704" s="51"/>
      <c r="H704" s="51"/>
      <c r="I704" s="52">
        <f>+D704*E704*F704*G704</f>
        <v>0</v>
      </c>
    </row>
    <row r="705" spans="2:9" ht="15" customHeight="1" x14ac:dyDescent="0.2">
      <c r="B705" s="351"/>
      <c r="C705" s="352"/>
      <c r="D705" s="50"/>
      <c r="E705" s="50"/>
      <c r="F705" s="51"/>
      <c r="G705" s="51"/>
      <c r="H705" s="51"/>
      <c r="I705" s="52">
        <f>+D705*E705*F705*G705</f>
        <v>0</v>
      </c>
    </row>
    <row r="706" spans="2:9" ht="15.75" customHeight="1" x14ac:dyDescent="0.2">
      <c r="B706" s="333"/>
      <c r="C706" s="333"/>
      <c r="D706" s="50"/>
      <c r="E706" s="50"/>
      <c r="F706" s="51"/>
      <c r="G706" s="51"/>
      <c r="H706" s="51"/>
      <c r="I706" s="53"/>
    </row>
    <row r="707" spans="2:9" ht="15" customHeight="1" x14ac:dyDescent="0.2">
      <c r="B707" s="333"/>
      <c r="C707" s="333"/>
      <c r="D707" s="50"/>
      <c r="E707" s="50"/>
      <c r="F707" s="51"/>
      <c r="G707" s="51"/>
      <c r="H707" s="51"/>
      <c r="I707" s="53"/>
    </row>
    <row r="708" spans="2:9" ht="15" customHeight="1" x14ac:dyDescent="0.2">
      <c r="B708" s="333"/>
      <c r="C708" s="333"/>
      <c r="D708" s="50"/>
      <c r="E708" s="50"/>
      <c r="F708" s="51"/>
      <c r="G708" s="51"/>
      <c r="H708" s="51"/>
      <c r="I708" s="53"/>
    </row>
    <row r="709" spans="2:9" ht="15" customHeight="1" x14ac:dyDescent="0.2">
      <c r="B709" s="334" t="s">
        <v>29</v>
      </c>
      <c r="C709" s="335"/>
      <c r="D709" s="335"/>
      <c r="E709" s="335"/>
      <c r="F709" s="335"/>
      <c r="G709" s="335"/>
      <c r="H709" s="336"/>
      <c r="I709" s="54">
        <f>SUM(I704:I708)</f>
        <v>0</v>
      </c>
    </row>
    <row r="710" spans="2:9" ht="20" customHeight="1" x14ac:dyDescent="0.2">
      <c r="B710" s="337" t="s">
        <v>30</v>
      </c>
      <c r="C710" s="338"/>
      <c r="D710" s="338"/>
      <c r="E710" s="338"/>
      <c r="F710" s="338"/>
      <c r="G710" s="338"/>
      <c r="H710" s="338"/>
      <c r="I710" s="339"/>
    </row>
    <row r="711" spans="2:9" ht="20" customHeight="1" x14ac:dyDescent="0.2">
      <c r="B711" s="340"/>
      <c r="C711" s="341"/>
      <c r="D711" s="341"/>
      <c r="E711" s="341"/>
      <c r="F711" s="341"/>
      <c r="G711" s="341"/>
      <c r="H711" s="341"/>
      <c r="I711" s="342"/>
    </row>
    <row r="712" spans="2:9" ht="20" customHeight="1" x14ac:dyDescent="0.2">
      <c r="B712" s="340"/>
      <c r="C712" s="341"/>
      <c r="D712" s="341"/>
      <c r="E712" s="341"/>
      <c r="F712" s="341"/>
      <c r="G712" s="341"/>
      <c r="H712" s="341"/>
      <c r="I712" s="342"/>
    </row>
    <row r="713" spans="2:9" ht="20" customHeight="1" x14ac:dyDescent="0.2">
      <c r="B713" s="340"/>
      <c r="C713" s="341"/>
      <c r="D713" s="341"/>
      <c r="E713" s="341"/>
      <c r="F713" s="341"/>
      <c r="G713" s="341"/>
      <c r="H713" s="341"/>
      <c r="I713" s="342"/>
    </row>
    <row r="714" spans="2:9" ht="20" customHeight="1" x14ac:dyDescent="0.2">
      <c r="B714" s="340"/>
      <c r="C714" s="341"/>
      <c r="D714" s="341"/>
      <c r="E714" s="341"/>
      <c r="F714" s="341"/>
      <c r="G714" s="341"/>
      <c r="H714" s="341"/>
      <c r="I714" s="342"/>
    </row>
    <row r="715" spans="2:9" ht="20" customHeight="1" x14ac:dyDescent="0.2">
      <c r="B715" s="340"/>
      <c r="C715" s="341"/>
      <c r="D715" s="341"/>
      <c r="E715" s="341"/>
      <c r="F715" s="341"/>
      <c r="G715" s="341"/>
      <c r="H715" s="341"/>
      <c r="I715" s="342"/>
    </row>
    <row r="716" spans="2:9" ht="20" customHeight="1" x14ac:dyDescent="0.2">
      <c r="B716" s="340"/>
      <c r="C716" s="341"/>
      <c r="D716" s="341"/>
      <c r="E716" s="341"/>
      <c r="F716" s="341"/>
      <c r="G716" s="341"/>
      <c r="H716" s="341"/>
      <c r="I716" s="342"/>
    </row>
    <row r="717" spans="2:9" ht="20" customHeight="1" x14ac:dyDescent="0.2">
      <c r="B717" s="340"/>
      <c r="C717" s="341"/>
      <c r="D717" s="341"/>
      <c r="E717" s="341"/>
      <c r="F717" s="341"/>
      <c r="G717" s="341"/>
      <c r="H717" s="341"/>
      <c r="I717" s="342"/>
    </row>
    <row r="718" spans="2:9" ht="20" customHeight="1" x14ac:dyDescent="0.2">
      <c r="B718" s="340"/>
      <c r="C718" s="341"/>
      <c r="D718" s="341"/>
      <c r="E718" s="341"/>
      <c r="F718" s="341"/>
      <c r="G718" s="341"/>
      <c r="H718" s="341"/>
      <c r="I718" s="342"/>
    </row>
    <row r="719" spans="2:9" ht="20" customHeight="1" x14ac:dyDescent="0.2">
      <c r="B719" s="340"/>
      <c r="C719" s="341"/>
      <c r="D719" s="341"/>
      <c r="E719" s="341"/>
      <c r="F719" s="341"/>
      <c r="G719" s="341"/>
      <c r="H719" s="341"/>
      <c r="I719" s="342"/>
    </row>
    <row r="720" spans="2:9" ht="20" customHeight="1" x14ac:dyDescent="0.2">
      <c r="B720" s="343"/>
      <c r="C720" s="344"/>
      <c r="D720" s="344"/>
      <c r="E720" s="344"/>
      <c r="F720" s="344"/>
      <c r="G720" s="344"/>
      <c r="H720" s="344"/>
      <c r="I720" s="345"/>
    </row>
    <row r="721" spans="2:9" ht="16" thickBot="1" x14ac:dyDescent="0.25"/>
    <row r="722" spans="2:9" ht="18" customHeight="1" thickBot="1" x14ac:dyDescent="0.25">
      <c r="B722" s="24" t="s">
        <v>21</v>
      </c>
      <c r="C722" s="25"/>
      <c r="D722" s="25"/>
      <c r="E722" s="25"/>
      <c r="F722" s="26"/>
      <c r="G722" s="27"/>
      <c r="H722" s="28"/>
      <c r="I722" s="29"/>
    </row>
    <row r="723" spans="2:9" ht="18" customHeight="1" thickBot="1" x14ac:dyDescent="0.25">
      <c r="B723" s="30" t="s">
        <v>22</v>
      </c>
      <c r="C723" s="31"/>
      <c r="D723" s="31"/>
      <c r="E723" s="31"/>
      <c r="F723" s="26"/>
      <c r="G723" s="27"/>
      <c r="H723" s="32"/>
      <c r="I723" s="33"/>
    </row>
    <row r="724" spans="2:9" ht="33" customHeight="1" thickBot="1" x14ac:dyDescent="0.25">
      <c r="B724" s="34" t="e">
        <f>+ACTIVIDADES!#REF!</f>
        <v>#REF!</v>
      </c>
      <c r="C724" s="35"/>
      <c r="D724" s="35"/>
      <c r="E724" s="35"/>
      <c r="F724" s="35"/>
      <c r="G724" s="36"/>
      <c r="H724" s="37"/>
      <c r="I724" s="38"/>
    </row>
    <row r="725" spans="2:9" ht="21" customHeight="1" thickBot="1" x14ac:dyDescent="0.25">
      <c r="B725" s="39" t="s">
        <v>0</v>
      </c>
      <c r="C725" s="346" t="s">
        <v>1</v>
      </c>
      <c r="D725" s="346"/>
      <c r="E725" s="346"/>
      <c r="F725" s="346"/>
      <c r="G725" s="346"/>
      <c r="H725" s="40" t="s">
        <v>15</v>
      </c>
      <c r="I725" s="41" t="s">
        <v>16</v>
      </c>
    </row>
    <row r="726" spans="2:9" ht="53.75" customHeight="1" x14ac:dyDescent="0.2">
      <c r="B726" s="42" t="e">
        <f>+B702+0.01</f>
        <v>#REF!</v>
      </c>
      <c r="C726" s="347" t="e">
        <f>INDEX(ACTIVIDADES!$B:$B,MATCH(B726,ACTIVIDADES!$A:$A,0))</f>
        <v>#REF!</v>
      </c>
      <c r="D726" s="348"/>
      <c r="E726" s="348"/>
      <c r="F726" s="348"/>
      <c r="G726" s="349"/>
      <c r="H726" s="43" t="e">
        <f>INDEX(ACTIVIDADES!$C:$C,MATCH(B726,ACTIVIDADES!$A:$A,0))</f>
        <v>#REF!</v>
      </c>
      <c r="I726" s="44">
        <f>I733</f>
        <v>0</v>
      </c>
    </row>
    <row r="727" spans="2:9" ht="21" customHeight="1" x14ac:dyDescent="0.2">
      <c r="B727" s="350" t="s">
        <v>23</v>
      </c>
      <c r="C727" s="350"/>
      <c r="D727" s="45" t="s">
        <v>24</v>
      </c>
      <c r="E727" s="46" t="s">
        <v>16</v>
      </c>
      <c r="F727" s="47" t="s">
        <v>25</v>
      </c>
      <c r="G727" s="47" t="s">
        <v>26</v>
      </c>
      <c r="H727" s="48" t="s">
        <v>27</v>
      </c>
      <c r="I727" s="49" t="s">
        <v>28</v>
      </c>
    </row>
    <row r="728" spans="2:9" ht="15" customHeight="1" x14ac:dyDescent="0.2">
      <c r="B728" s="351"/>
      <c r="C728" s="352"/>
      <c r="D728" s="50"/>
      <c r="E728" s="50"/>
      <c r="F728" s="51"/>
      <c r="G728" s="51"/>
      <c r="H728" s="51"/>
      <c r="I728" s="52">
        <f>+D728*E728*F728*G728</f>
        <v>0</v>
      </c>
    </row>
    <row r="729" spans="2:9" ht="15" customHeight="1" x14ac:dyDescent="0.2">
      <c r="B729" s="351"/>
      <c r="C729" s="352"/>
      <c r="D729" s="50"/>
      <c r="E729" s="50"/>
      <c r="F729" s="51"/>
      <c r="G729" s="51"/>
      <c r="H729" s="51"/>
      <c r="I729" s="52">
        <f>+D729*E729*F729*G729</f>
        <v>0</v>
      </c>
    </row>
    <row r="730" spans="2:9" ht="15.75" customHeight="1" x14ac:dyDescent="0.2">
      <c r="B730" s="333"/>
      <c r="C730" s="333"/>
      <c r="D730" s="50"/>
      <c r="E730" s="50"/>
      <c r="F730" s="51"/>
      <c r="G730" s="51"/>
      <c r="H730" s="51"/>
      <c r="I730" s="53"/>
    </row>
    <row r="731" spans="2:9" ht="15" customHeight="1" x14ac:dyDescent="0.2">
      <c r="B731" s="333"/>
      <c r="C731" s="333"/>
      <c r="D731" s="50"/>
      <c r="E731" s="50"/>
      <c r="F731" s="51"/>
      <c r="G731" s="51"/>
      <c r="H731" s="51"/>
      <c r="I731" s="53"/>
    </row>
    <row r="732" spans="2:9" ht="15" customHeight="1" x14ac:dyDescent="0.2">
      <c r="B732" s="333"/>
      <c r="C732" s="333"/>
      <c r="D732" s="50"/>
      <c r="E732" s="50"/>
      <c r="F732" s="51"/>
      <c r="G732" s="51"/>
      <c r="H732" s="51"/>
      <c r="I732" s="53"/>
    </row>
    <row r="733" spans="2:9" ht="15" customHeight="1" x14ac:dyDescent="0.2">
      <c r="B733" s="334" t="s">
        <v>29</v>
      </c>
      <c r="C733" s="335"/>
      <c r="D733" s="335"/>
      <c r="E733" s="335"/>
      <c r="F733" s="335"/>
      <c r="G733" s="335"/>
      <c r="H733" s="336"/>
      <c r="I733" s="54">
        <f>SUM(I728:I732)</f>
        <v>0</v>
      </c>
    </row>
    <row r="734" spans="2:9" ht="20" customHeight="1" x14ac:dyDescent="0.2">
      <c r="B734" s="337" t="s">
        <v>30</v>
      </c>
      <c r="C734" s="338"/>
      <c r="D734" s="338"/>
      <c r="E734" s="338"/>
      <c r="F734" s="338"/>
      <c r="G734" s="338"/>
      <c r="H734" s="338"/>
      <c r="I734" s="339"/>
    </row>
    <row r="735" spans="2:9" ht="20" customHeight="1" x14ac:dyDescent="0.2">
      <c r="B735" s="340"/>
      <c r="C735" s="341"/>
      <c r="D735" s="341"/>
      <c r="E735" s="341"/>
      <c r="F735" s="341"/>
      <c r="G735" s="341"/>
      <c r="H735" s="341"/>
      <c r="I735" s="342"/>
    </row>
    <row r="736" spans="2:9" ht="20" customHeight="1" x14ac:dyDescent="0.2">
      <c r="B736" s="340"/>
      <c r="C736" s="341"/>
      <c r="D736" s="341"/>
      <c r="E736" s="341"/>
      <c r="F736" s="341"/>
      <c r="G736" s="341"/>
      <c r="H736" s="341"/>
      <c r="I736" s="342"/>
    </row>
    <row r="737" spans="2:9" ht="20" customHeight="1" x14ac:dyDescent="0.2">
      <c r="B737" s="340"/>
      <c r="C737" s="341"/>
      <c r="D737" s="341"/>
      <c r="E737" s="341"/>
      <c r="F737" s="341"/>
      <c r="G737" s="341"/>
      <c r="H737" s="341"/>
      <c r="I737" s="342"/>
    </row>
    <row r="738" spans="2:9" ht="20" customHeight="1" x14ac:dyDescent="0.2">
      <c r="B738" s="340"/>
      <c r="C738" s="341"/>
      <c r="D738" s="341"/>
      <c r="E738" s="341"/>
      <c r="F738" s="341"/>
      <c r="G738" s="341"/>
      <c r="H738" s="341"/>
      <c r="I738" s="342"/>
    </row>
    <row r="739" spans="2:9" ht="20" customHeight="1" x14ac:dyDescent="0.2">
      <c r="B739" s="340"/>
      <c r="C739" s="341"/>
      <c r="D739" s="341"/>
      <c r="E739" s="341"/>
      <c r="F739" s="341"/>
      <c r="G739" s="341"/>
      <c r="H739" s="341"/>
      <c r="I739" s="342"/>
    </row>
    <row r="740" spans="2:9" ht="20" customHeight="1" x14ac:dyDescent="0.2">
      <c r="B740" s="340"/>
      <c r="C740" s="341"/>
      <c r="D740" s="341"/>
      <c r="E740" s="341"/>
      <c r="F740" s="341"/>
      <c r="G740" s="341"/>
      <c r="H740" s="341"/>
      <c r="I740" s="342"/>
    </row>
    <row r="741" spans="2:9" ht="20" customHeight="1" x14ac:dyDescent="0.2">
      <c r="B741" s="340"/>
      <c r="C741" s="341"/>
      <c r="D741" s="341"/>
      <c r="E741" s="341"/>
      <c r="F741" s="341"/>
      <c r="G741" s="341"/>
      <c r="H741" s="341"/>
      <c r="I741" s="342"/>
    </row>
    <row r="742" spans="2:9" ht="20" customHeight="1" x14ac:dyDescent="0.2">
      <c r="B742" s="340"/>
      <c r="C742" s="341"/>
      <c r="D742" s="341"/>
      <c r="E742" s="341"/>
      <c r="F742" s="341"/>
      <c r="G742" s="341"/>
      <c r="H742" s="341"/>
      <c r="I742" s="342"/>
    </row>
    <row r="743" spans="2:9" ht="20" customHeight="1" x14ac:dyDescent="0.2">
      <c r="B743" s="340"/>
      <c r="C743" s="341"/>
      <c r="D743" s="341"/>
      <c r="E743" s="341"/>
      <c r="F743" s="341"/>
      <c r="G743" s="341"/>
      <c r="H743" s="341"/>
      <c r="I743" s="342"/>
    </row>
    <row r="744" spans="2:9" ht="20" customHeight="1" x14ac:dyDescent="0.2">
      <c r="B744" s="343"/>
      <c r="C744" s="344"/>
      <c r="D744" s="344"/>
      <c r="E744" s="344"/>
      <c r="F744" s="344"/>
      <c r="G744" s="344"/>
      <c r="H744" s="344"/>
      <c r="I744" s="345"/>
    </row>
    <row r="745" spans="2:9" ht="16" thickBot="1" x14ac:dyDescent="0.25"/>
    <row r="746" spans="2:9" ht="18" customHeight="1" thickBot="1" x14ac:dyDescent="0.25">
      <c r="B746" s="24" t="s">
        <v>21</v>
      </c>
      <c r="C746" s="25"/>
      <c r="D746" s="25"/>
      <c r="E746" s="25"/>
      <c r="F746" s="26"/>
      <c r="G746" s="27"/>
      <c r="H746" s="28"/>
      <c r="I746" s="29"/>
    </row>
    <row r="747" spans="2:9" ht="18" customHeight="1" thickBot="1" x14ac:dyDescent="0.25">
      <c r="B747" s="30" t="s">
        <v>22</v>
      </c>
      <c r="C747" s="31"/>
      <c r="D747" s="31"/>
      <c r="E747" s="31"/>
      <c r="F747" s="26"/>
      <c r="G747" s="27"/>
      <c r="H747" s="32"/>
      <c r="I747" s="33"/>
    </row>
    <row r="748" spans="2:9" ht="33" customHeight="1" thickBot="1" x14ac:dyDescent="0.25">
      <c r="B748" s="34" t="e">
        <f>+ACTIVIDADES!#REF!</f>
        <v>#REF!</v>
      </c>
      <c r="C748" s="35"/>
      <c r="D748" s="35"/>
      <c r="E748" s="35"/>
      <c r="F748" s="35"/>
      <c r="G748" s="36"/>
      <c r="H748" s="37"/>
      <c r="I748" s="38"/>
    </row>
    <row r="749" spans="2:9" ht="21" customHeight="1" thickBot="1" x14ac:dyDescent="0.25">
      <c r="B749" s="39" t="s">
        <v>0</v>
      </c>
      <c r="C749" s="346" t="s">
        <v>1</v>
      </c>
      <c r="D749" s="346"/>
      <c r="E749" s="346"/>
      <c r="F749" s="346"/>
      <c r="G749" s="346"/>
      <c r="H749" s="40" t="s">
        <v>15</v>
      </c>
      <c r="I749" s="41" t="s">
        <v>16</v>
      </c>
    </row>
    <row r="750" spans="2:9" ht="59" customHeight="1" x14ac:dyDescent="0.2">
      <c r="B750" s="42" t="e">
        <f>+B726+0.01</f>
        <v>#REF!</v>
      </c>
      <c r="C750" s="347" t="e">
        <f>INDEX(ACTIVIDADES!$B:$B,MATCH(B750,ACTIVIDADES!$A:$A,0))</f>
        <v>#REF!</v>
      </c>
      <c r="D750" s="348"/>
      <c r="E750" s="348"/>
      <c r="F750" s="348"/>
      <c r="G750" s="349"/>
      <c r="H750" s="43" t="e">
        <f>INDEX(ACTIVIDADES!$C:$C,MATCH(B750,ACTIVIDADES!$A:$A,0))</f>
        <v>#REF!</v>
      </c>
      <c r="I750" s="44">
        <f>I757</f>
        <v>0</v>
      </c>
    </row>
    <row r="751" spans="2:9" ht="21" customHeight="1" x14ac:dyDescent="0.2">
      <c r="B751" s="350" t="s">
        <v>23</v>
      </c>
      <c r="C751" s="350"/>
      <c r="D751" s="45" t="s">
        <v>24</v>
      </c>
      <c r="E751" s="46" t="s">
        <v>16</v>
      </c>
      <c r="F751" s="47" t="s">
        <v>25</v>
      </c>
      <c r="G751" s="47" t="s">
        <v>26</v>
      </c>
      <c r="H751" s="48" t="s">
        <v>27</v>
      </c>
      <c r="I751" s="49" t="s">
        <v>28</v>
      </c>
    </row>
    <row r="752" spans="2:9" ht="15" customHeight="1" x14ac:dyDescent="0.2">
      <c r="B752" s="351"/>
      <c r="C752" s="352"/>
      <c r="D752" s="50"/>
      <c r="E752" s="50"/>
      <c r="F752" s="51"/>
      <c r="G752" s="51"/>
      <c r="H752" s="51"/>
      <c r="I752" s="52">
        <f>+D752*E752*F752*G752</f>
        <v>0</v>
      </c>
    </row>
    <row r="753" spans="2:9" ht="15" customHeight="1" x14ac:dyDescent="0.2">
      <c r="B753" s="351"/>
      <c r="C753" s="352"/>
      <c r="D753" s="50"/>
      <c r="E753" s="50"/>
      <c r="F753" s="51"/>
      <c r="G753" s="51"/>
      <c r="H753" s="51"/>
      <c r="I753" s="52">
        <f>+D753*E753*F753*G753</f>
        <v>0</v>
      </c>
    </row>
    <row r="754" spans="2:9" ht="15.75" customHeight="1" x14ac:dyDescent="0.2">
      <c r="B754" s="333"/>
      <c r="C754" s="333"/>
      <c r="D754" s="50"/>
      <c r="E754" s="50"/>
      <c r="F754" s="51"/>
      <c r="G754" s="51"/>
      <c r="H754" s="51"/>
      <c r="I754" s="53"/>
    </row>
    <row r="755" spans="2:9" ht="15" customHeight="1" x14ac:dyDescent="0.2">
      <c r="B755" s="333"/>
      <c r="C755" s="333"/>
      <c r="D755" s="50"/>
      <c r="E755" s="50"/>
      <c r="F755" s="51"/>
      <c r="G755" s="51"/>
      <c r="H755" s="51"/>
      <c r="I755" s="53"/>
    </row>
    <row r="756" spans="2:9" ht="15" customHeight="1" x14ac:dyDescent="0.2">
      <c r="B756" s="333"/>
      <c r="C756" s="333"/>
      <c r="D756" s="50"/>
      <c r="E756" s="50"/>
      <c r="F756" s="51"/>
      <c r="G756" s="51"/>
      <c r="H756" s="51"/>
      <c r="I756" s="53"/>
    </row>
    <row r="757" spans="2:9" ht="15" customHeight="1" x14ac:dyDescent="0.2">
      <c r="B757" s="334" t="s">
        <v>29</v>
      </c>
      <c r="C757" s="335"/>
      <c r="D757" s="335"/>
      <c r="E757" s="335"/>
      <c r="F757" s="335"/>
      <c r="G757" s="335"/>
      <c r="H757" s="336"/>
      <c r="I757" s="54">
        <f>SUM(I752:I756)</f>
        <v>0</v>
      </c>
    </row>
    <row r="758" spans="2:9" ht="20" customHeight="1" x14ac:dyDescent="0.2">
      <c r="B758" s="337" t="s">
        <v>30</v>
      </c>
      <c r="C758" s="338"/>
      <c r="D758" s="338"/>
      <c r="E758" s="338"/>
      <c r="F758" s="338"/>
      <c r="G758" s="338"/>
      <c r="H758" s="338"/>
      <c r="I758" s="339"/>
    </row>
    <row r="759" spans="2:9" ht="20" customHeight="1" x14ac:dyDescent="0.2">
      <c r="B759" s="340"/>
      <c r="C759" s="341"/>
      <c r="D759" s="341"/>
      <c r="E759" s="341"/>
      <c r="F759" s="341"/>
      <c r="G759" s="341"/>
      <c r="H759" s="341"/>
      <c r="I759" s="342"/>
    </row>
    <row r="760" spans="2:9" ht="20" customHeight="1" x14ac:dyDescent="0.2">
      <c r="B760" s="340"/>
      <c r="C760" s="341"/>
      <c r="D760" s="341"/>
      <c r="E760" s="341"/>
      <c r="F760" s="341"/>
      <c r="G760" s="341"/>
      <c r="H760" s="341"/>
      <c r="I760" s="342"/>
    </row>
    <row r="761" spans="2:9" ht="20" customHeight="1" x14ac:dyDescent="0.2">
      <c r="B761" s="340"/>
      <c r="C761" s="341"/>
      <c r="D761" s="341"/>
      <c r="E761" s="341"/>
      <c r="F761" s="341"/>
      <c r="G761" s="341"/>
      <c r="H761" s="341"/>
      <c r="I761" s="342"/>
    </row>
    <row r="762" spans="2:9" ht="20" customHeight="1" x14ac:dyDescent="0.2">
      <c r="B762" s="340"/>
      <c r="C762" s="341"/>
      <c r="D762" s="341"/>
      <c r="E762" s="341"/>
      <c r="F762" s="341"/>
      <c r="G762" s="341"/>
      <c r="H762" s="341"/>
      <c r="I762" s="342"/>
    </row>
    <row r="763" spans="2:9" ht="20" customHeight="1" x14ac:dyDescent="0.2">
      <c r="B763" s="340"/>
      <c r="C763" s="341"/>
      <c r="D763" s="341"/>
      <c r="E763" s="341"/>
      <c r="F763" s="341"/>
      <c r="G763" s="341"/>
      <c r="H763" s="341"/>
      <c r="I763" s="342"/>
    </row>
    <row r="764" spans="2:9" ht="20" customHeight="1" x14ac:dyDescent="0.2">
      <c r="B764" s="340"/>
      <c r="C764" s="341"/>
      <c r="D764" s="341"/>
      <c r="E764" s="341"/>
      <c r="F764" s="341"/>
      <c r="G764" s="341"/>
      <c r="H764" s="341"/>
      <c r="I764" s="342"/>
    </row>
    <row r="765" spans="2:9" ht="20" customHeight="1" x14ac:dyDescent="0.2">
      <c r="B765" s="340"/>
      <c r="C765" s="341"/>
      <c r="D765" s="341"/>
      <c r="E765" s="341"/>
      <c r="F765" s="341"/>
      <c r="G765" s="341"/>
      <c r="H765" s="341"/>
      <c r="I765" s="342"/>
    </row>
    <row r="766" spans="2:9" ht="20" customHeight="1" x14ac:dyDescent="0.2">
      <c r="B766" s="340"/>
      <c r="C766" s="341"/>
      <c r="D766" s="341"/>
      <c r="E766" s="341"/>
      <c r="F766" s="341"/>
      <c r="G766" s="341"/>
      <c r="H766" s="341"/>
      <c r="I766" s="342"/>
    </row>
    <row r="767" spans="2:9" ht="20" customHeight="1" x14ac:dyDescent="0.2">
      <c r="B767" s="340"/>
      <c r="C767" s="341"/>
      <c r="D767" s="341"/>
      <c r="E767" s="341"/>
      <c r="F767" s="341"/>
      <c r="G767" s="341"/>
      <c r="H767" s="341"/>
      <c r="I767" s="342"/>
    </row>
    <row r="768" spans="2:9" ht="20" customHeight="1" x14ac:dyDescent="0.2">
      <c r="B768" s="343"/>
      <c r="C768" s="344"/>
      <c r="D768" s="344"/>
      <c r="E768" s="344"/>
      <c r="F768" s="344"/>
      <c r="G768" s="344"/>
      <c r="H768" s="344"/>
      <c r="I768" s="345"/>
    </row>
    <row r="769" spans="2:9" ht="16" thickBot="1" x14ac:dyDescent="0.25"/>
    <row r="770" spans="2:9" ht="18" customHeight="1" thickBot="1" x14ac:dyDescent="0.25">
      <c r="B770" s="24" t="s">
        <v>21</v>
      </c>
      <c r="C770" s="25"/>
      <c r="D770" s="25"/>
      <c r="E770" s="25"/>
      <c r="F770" s="26"/>
      <c r="G770" s="27"/>
      <c r="H770" s="28"/>
      <c r="I770" s="29"/>
    </row>
    <row r="771" spans="2:9" ht="18" customHeight="1" thickBot="1" x14ac:dyDescent="0.25">
      <c r="B771" s="30" t="s">
        <v>22</v>
      </c>
      <c r="C771" s="31"/>
      <c r="D771" s="31"/>
      <c r="E771" s="31"/>
      <c r="F771" s="26"/>
      <c r="G771" s="27"/>
      <c r="H771" s="32"/>
      <c r="I771" s="33"/>
    </row>
    <row r="772" spans="2:9" ht="33" customHeight="1" thickBot="1" x14ac:dyDescent="0.25">
      <c r="B772" s="34" t="e">
        <f>+ACTIVIDADES!#REF!</f>
        <v>#REF!</v>
      </c>
      <c r="C772" s="35"/>
      <c r="D772" s="35"/>
      <c r="E772" s="35"/>
      <c r="F772" s="35"/>
      <c r="G772" s="36"/>
      <c r="H772" s="37"/>
      <c r="I772" s="38"/>
    </row>
    <row r="773" spans="2:9" ht="21" customHeight="1" thickBot="1" x14ac:dyDescent="0.25">
      <c r="B773" s="39" t="s">
        <v>0</v>
      </c>
      <c r="C773" s="346" t="s">
        <v>1</v>
      </c>
      <c r="D773" s="346"/>
      <c r="E773" s="346"/>
      <c r="F773" s="346"/>
      <c r="G773" s="346"/>
      <c r="H773" s="40" t="s">
        <v>15</v>
      </c>
      <c r="I773" s="41" t="s">
        <v>16</v>
      </c>
    </row>
    <row r="774" spans="2:9" ht="47.75" customHeight="1" x14ac:dyDescent="0.2">
      <c r="B774" s="42" t="e">
        <f>+B750+0.01</f>
        <v>#REF!</v>
      </c>
      <c r="C774" s="347" t="e">
        <f>INDEX(ACTIVIDADES!$B:$B,MATCH(B774,ACTIVIDADES!$A:$A,0))</f>
        <v>#REF!</v>
      </c>
      <c r="D774" s="348"/>
      <c r="E774" s="348"/>
      <c r="F774" s="348"/>
      <c r="G774" s="349"/>
      <c r="H774" s="43" t="e">
        <f>INDEX(ACTIVIDADES!$C:$C,MATCH(B774,ACTIVIDADES!$A:$A,0))</f>
        <v>#REF!</v>
      </c>
      <c r="I774" s="44">
        <f>I781</f>
        <v>0</v>
      </c>
    </row>
    <row r="775" spans="2:9" ht="21" customHeight="1" x14ac:dyDescent="0.2">
      <c r="B775" s="350" t="s">
        <v>23</v>
      </c>
      <c r="C775" s="350"/>
      <c r="D775" s="45" t="s">
        <v>24</v>
      </c>
      <c r="E775" s="46" t="s">
        <v>16</v>
      </c>
      <c r="F775" s="47" t="s">
        <v>25</v>
      </c>
      <c r="G775" s="47" t="s">
        <v>26</v>
      </c>
      <c r="H775" s="48" t="s">
        <v>27</v>
      </c>
      <c r="I775" s="49" t="s">
        <v>28</v>
      </c>
    </row>
    <row r="776" spans="2:9" ht="15" customHeight="1" x14ac:dyDescent="0.2">
      <c r="B776" s="351"/>
      <c r="C776" s="352"/>
      <c r="D776" s="50"/>
      <c r="E776" s="50"/>
      <c r="F776" s="51"/>
      <c r="G776" s="51"/>
      <c r="H776" s="51"/>
      <c r="I776" s="52">
        <f>+D776*E776*F776*G776</f>
        <v>0</v>
      </c>
    </row>
    <row r="777" spans="2:9" ht="15" customHeight="1" x14ac:dyDescent="0.2">
      <c r="B777" s="351"/>
      <c r="C777" s="352"/>
      <c r="D777" s="50"/>
      <c r="E777" s="50"/>
      <c r="F777" s="51"/>
      <c r="G777" s="51"/>
      <c r="H777" s="51"/>
      <c r="I777" s="52">
        <f>+D777*E777*F777*G777</f>
        <v>0</v>
      </c>
    </row>
    <row r="778" spans="2:9" ht="15.75" customHeight="1" x14ac:dyDescent="0.2">
      <c r="B778" s="333"/>
      <c r="C778" s="333"/>
      <c r="D778" s="50"/>
      <c r="E778" s="50"/>
      <c r="F778" s="51"/>
      <c r="G778" s="51"/>
      <c r="H778" s="51"/>
      <c r="I778" s="53"/>
    </row>
    <row r="779" spans="2:9" ht="15" customHeight="1" x14ac:dyDescent="0.2">
      <c r="B779" s="333"/>
      <c r="C779" s="333"/>
      <c r="D779" s="50"/>
      <c r="E779" s="50"/>
      <c r="F779" s="51"/>
      <c r="G779" s="51"/>
      <c r="H779" s="51"/>
      <c r="I779" s="53"/>
    </row>
    <row r="780" spans="2:9" ht="15" customHeight="1" x14ac:dyDescent="0.2">
      <c r="B780" s="333"/>
      <c r="C780" s="333"/>
      <c r="D780" s="50"/>
      <c r="E780" s="50"/>
      <c r="F780" s="51"/>
      <c r="G780" s="51"/>
      <c r="H780" s="51"/>
      <c r="I780" s="53"/>
    </row>
    <row r="781" spans="2:9" ht="15" customHeight="1" x14ac:dyDescent="0.2">
      <c r="B781" s="334" t="s">
        <v>29</v>
      </c>
      <c r="C781" s="335"/>
      <c r="D781" s="335"/>
      <c r="E781" s="335"/>
      <c r="F781" s="335"/>
      <c r="G781" s="335"/>
      <c r="H781" s="336"/>
      <c r="I781" s="54">
        <f>SUM(I776:I780)</f>
        <v>0</v>
      </c>
    </row>
    <row r="782" spans="2:9" ht="20" customHeight="1" x14ac:dyDescent="0.2">
      <c r="B782" s="337" t="s">
        <v>30</v>
      </c>
      <c r="C782" s="338"/>
      <c r="D782" s="338"/>
      <c r="E782" s="338"/>
      <c r="F782" s="338"/>
      <c r="G782" s="338"/>
      <c r="H782" s="338"/>
      <c r="I782" s="339"/>
    </row>
    <row r="783" spans="2:9" ht="20" customHeight="1" x14ac:dyDescent="0.2">
      <c r="B783" s="340"/>
      <c r="C783" s="341"/>
      <c r="D783" s="341"/>
      <c r="E783" s="341"/>
      <c r="F783" s="341"/>
      <c r="G783" s="341"/>
      <c r="H783" s="341"/>
      <c r="I783" s="342"/>
    </row>
    <row r="784" spans="2:9" ht="20" customHeight="1" x14ac:dyDescent="0.2">
      <c r="B784" s="340"/>
      <c r="C784" s="341"/>
      <c r="D784" s="341"/>
      <c r="E784" s="341"/>
      <c r="F784" s="341"/>
      <c r="G784" s="341"/>
      <c r="H784" s="341"/>
      <c r="I784" s="342"/>
    </row>
    <row r="785" spans="2:9" ht="20" customHeight="1" x14ac:dyDescent="0.2">
      <c r="B785" s="340"/>
      <c r="C785" s="341"/>
      <c r="D785" s="341"/>
      <c r="E785" s="341"/>
      <c r="F785" s="341"/>
      <c r="G785" s="341"/>
      <c r="H785" s="341"/>
      <c r="I785" s="342"/>
    </row>
    <row r="786" spans="2:9" ht="20" customHeight="1" x14ac:dyDescent="0.2">
      <c r="B786" s="340"/>
      <c r="C786" s="341"/>
      <c r="D786" s="341"/>
      <c r="E786" s="341"/>
      <c r="F786" s="341"/>
      <c r="G786" s="341"/>
      <c r="H786" s="341"/>
      <c r="I786" s="342"/>
    </row>
    <row r="787" spans="2:9" ht="20" customHeight="1" x14ac:dyDescent="0.2">
      <c r="B787" s="340"/>
      <c r="C787" s="341"/>
      <c r="D787" s="341"/>
      <c r="E787" s="341"/>
      <c r="F787" s="341"/>
      <c r="G787" s="341"/>
      <c r="H787" s="341"/>
      <c r="I787" s="342"/>
    </row>
    <row r="788" spans="2:9" ht="20" customHeight="1" x14ac:dyDescent="0.2">
      <c r="B788" s="340"/>
      <c r="C788" s="341"/>
      <c r="D788" s="341"/>
      <c r="E788" s="341"/>
      <c r="F788" s="341"/>
      <c r="G788" s="341"/>
      <c r="H788" s="341"/>
      <c r="I788" s="342"/>
    </row>
    <row r="789" spans="2:9" ht="20" customHeight="1" x14ac:dyDescent="0.2">
      <c r="B789" s="340"/>
      <c r="C789" s="341"/>
      <c r="D789" s="341"/>
      <c r="E789" s="341"/>
      <c r="F789" s="341"/>
      <c r="G789" s="341"/>
      <c r="H789" s="341"/>
      <c r="I789" s="342"/>
    </row>
    <row r="790" spans="2:9" ht="20" customHeight="1" x14ac:dyDescent="0.2">
      <c r="B790" s="340"/>
      <c r="C790" s="341"/>
      <c r="D790" s="341"/>
      <c r="E790" s="341"/>
      <c r="F790" s="341"/>
      <c r="G790" s="341"/>
      <c r="H790" s="341"/>
      <c r="I790" s="342"/>
    </row>
    <row r="791" spans="2:9" ht="20" customHeight="1" x14ac:dyDescent="0.2">
      <c r="B791" s="340"/>
      <c r="C791" s="341"/>
      <c r="D791" s="341"/>
      <c r="E791" s="341"/>
      <c r="F791" s="341"/>
      <c r="G791" s="341"/>
      <c r="H791" s="341"/>
      <c r="I791" s="342"/>
    </row>
    <row r="792" spans="2:9" ht="20" customHeight="1" x14ac:dyDescent="0.2">
      <c r="B792" s="343"/>
      <c r="C792" s="344"/>
      <c r="D792" s="344"/>
      <c r="E792" s="344"/>
      <c r="F792" s="344"/>
      <c r="G792" s="344"/>
      <c r="H792" s="344"/>
      <c r="I792" s="345"/>
    </row>
    <row r="793" spans="2:9" ht="16" thickBot="1" x14ac:dyDescent="0.25"/>
    <row r="794" spans="2:9" ht="18" customHeight="1" thickBot="1" x14ac:dyDescent="0.25">
      <c r="B794" s="24" t="s">
        <v>21</v>
      </c>
      <c r="C794" s="25"/>
      <c r="D794" s="25"/>
      <c r="E794" s="25"/>
      <c r="F794" s="26"/>
      <c r="G794" s="27"/>
      <c r="H794" s="28"/>
      <c r="I794" s="29"/>
    </row>
    <row r="795" spans="2:9" ht="18" customHeight="1" thickBot="1" x14ac:dyDescent="0.25">
      <c r="B795" s="30" t="s">
        <v>22</v>
      </c>
      <c r="C795" s="31"/>
      <c r="D795" s="31"/>
      <c r="E795" s="31"/>
      <c r="F795" s="26"/>
      <c r="G795" s="27"/>
      <c r="H795" s="32"/>
      <c r="I795" s="33"/>
    </row>
    <row r="796" spans="2:9" ht="33" customHeight="1" thickBot="1" x14ac:dyDescent="0.25">
      <c r="B796" s="34" t="e">
        <f>+ACTIVIDADES!#REF!</f>
        <v>#REF!</v>
      </c>
      <c r="C796" s="35"/>
      <c r="D796" s="35"/>
      <c r="E796" s="35"/>
      <c r="F796" s="35"/>
      <c r="G796" s="36"/>
      <c r="H796" s="37"/>
      <c r="I796" s="38"/>
    </row>
    <row r="797" spans="2:9" ht="21" customHeight="1" thickBot="1" x14ac:dyDescent="0.25">
      <c r="B797" s="39" t="s">
        <v>0</v>
      </c>
      <c r="C797" s="346" t="s">
        <v>1</v>
      </c>
      <c r="D797" s="346"/>
      <c r="E797" s="346"/>
      <c r="F797" s="346"/>
      <c r="G797" s="346"/>
      <c r="H797" s="40" t="s">
        <v>15</v>
      </c>
      <c r="I797" s="41" t="s">
        <v>16</v>
      </c>
    </row>
    <row r="798" spans="2:9" ht="59.75" customHeight="1" x14ac:dyDescent="0.2">
      <c r="B798" s="42" t="e">
        <f>+ACTIVIDADES!#REF!</f>
        <v>#REF!</v>
      </c>
      <c r="C798" s="347" t="e">
        <f>INDEX(ACTIVIDADES!$B:$B,MATCH(B798,ACTIVIDADES!$A:$A,0))</f>
        <v>#REF!</v>
      </c>
      <c r="D798" s="348"/>
      <c r="E798" s="348"/>
      <c r="F798" s="348"/>
      <c r="G798" s="349"/>
      <c r="H798" s="43" t="e">
        <f>INDEX(ACTIVIDADES!$C:$C,MATCH(B798,ACTIVIDADES!$A:$A,0))</f>
        <v>#REF!</v>
      </c>
      <c r="I798" s="44">
        <f>I805</f>
        <v>0</v>
      </c>
    </row>
    <row r="799" spans="2:9" ht="21" customHeight="1" x14ac:dyDescent="0.2">
      <c r="B799" s="350" t="s">
        <v>23</v>
      </c>
      <c r="C799" s="350"/>
      <c r="D799" s="45" t="s">
        <v>24</v>
      </c>
      <c r="E799" s="46" t="s">
        <v>16</v>
      </c>
      <c r="F799" s="47" t="s">
        <v>25</v>
      </c>
      <c r="G799" s="47" t="s">
        <v>26</v>
      </c>
      <c r="H799" s="48" t="s">
        <v>27</v>
      </c>
      <c r="I799" s="49" t="s">
        <v>28</v>
      </c>
    </row>
    <row r="800" spans="2:9" ht="15" customHeight="1" x14ac:dyDescent="0.2">
      <c r="B800" s="351"/>
      <c r="C800" s="352"/>
      <c r="D800" s="50"/>
      <c r="E800" s="50"/>
      <c r="F800" s="51"/>
      <c r="G800" s="51"/>
      <c r="H800" s="51"/>
      <c r="I800" s="52">
        <f>+D800*E800*F800*G800</f>
        <v>0</v>
      </c>
    </row>
    <row r="801" spans="2:9" ht="15" customHeight="1" x14ac:dyDescent="0.2">
      <c r="B801" s="351"/>
      <c r="C801" s="352"/>
      <c r="D801" s="50"/>
      <c r="E801" s="50"/>
      <c r="F801" s="51"/>
      <c r="G801" s="51"/>
      <c r="H801" s="51"/>
      <c r="I801" s="52">
        <f>+D801*E801*F801*G801</f>
        <v>0</v>
      </c>
    </row>
    <row r="802" spans="2:9" ht="15.75" customHeight="1" x14ac:dyDescent="0.2">
      <c r="B802" s="333"/>
      <c r="C802" s="333"/>
      <c r="D802" s="50"/>
      <c r="E802" s="50"/>
      <c r="F802" s="51"/>
      <c r="G802" s="51"/>
      <c r="H802" s="51"/>
      <c r="I802" s="53"/>
    </row>
    <row r="803" spans="2:9" ht="15" customHeight="1" x14ac:dyDescent="0.2">
      <c r="B803" s="333"/>
      <c r="C803" s="333"/>
      <c r="D803" s="50"/>
      <c r="E803" s="50"/>
      <c r="F803" s="51"/>
      <c r="G803" s="51"/>
      <c r="H803" s="51"/>
      <c r="I803" s="53"/>
    </row>
    <row r="804" spans="2:9" ht="15" customHeight="1" x14ac:dyDescent="0.2">
      <c r="B804" s="333"/>
      <c r="C804" s="333"/>
      <c r="D804" s="50"/>
      <c r="E804" s="50"/>
      <c r="F804" s="51"/>
      <c r="G804" s="51"/>
      <c r="H804" s="51"/>
      <c r="I804" s="53"/>
    </row>
    <row r="805" spans="2:9" ht="15" customHeight="1" x14ac:dyDescent="0.2">
      <c r="B805" s="334" t="s">
        <v>29</v>
      </c>
      <c r="C805" s="335"/>
      <c r="D805" s="335"/>
      <c r="E805" s="335"/>
      <c r="F805" s="335"/>
      <c r="G805" s="335"/>
      <c r="H805" s="336"/>
      <c r="I805" s="54">
        <f>SUM(I800:I804)</f>
        <v>0</v>
      </c>
    </row>
    <row r="806" spans="2:9" ht="20" customHeight="1" x14ac:dyDescent="0.2">
      <c r="B806" s="337" t="s">
        <v>30</v>
      </c>
      <c r="C806" s="338"/>
      <c r="D806" s="338"/>
      <c r="E806" s="338"/>
      <c r="F806" s="338"/>
      <c r="G806" s="338"/>
      <c r="H806" s="338"/>
      <c r="I806" s="339"/>
    </row>
    <row r="807" spans="2:9" ht="20" customHeight="1" x14ac:dyDescent="0.2">
      <c r="B807" s="340"/>
      <c r="C807" s="341"/>
      <c r="D807" s="341"/>
      <c r="E807" s="341"/>
      <c r="F807" s="341"/>
      <c r="G807" s="341"/>
      <c r="H807" s="341"/>
      <c r="I807" s="342"/>
    </row>
    <row r="808" spans="2:9" ht="20" customHeight="1" x14ac:dyDescent="0.2">
      <c r="B808" s="340"/>
      <c r="C808" s="341"/>
      <c r="D808" s="341"/>
      <c r="E808" s="341"/>
      <c r="F808" s="341"/>
      <c r="G808" s="341"/>
      <c r="H808" s="341"/>
      <c r="I808" s="342"/>
    </row>
    <row r="809" spans="2:9" ht="20" customHeight="1" x14ac:dyDescent="0.2">
      <c r="B809" s="340"/>
      <c r="C809" s="341"/>
      <c r="D809" s="341"/>
      <c r="E809" s="341"/>
      <c r="F809" s="341"/>
      <c r="G809" s="341"/>
      <c r="H809" s="341"/>
      <c r="I809" s="342"/>
    </row>
    <row r="810" spans="2:9" ht="20" customHeight="1" x14ac:dyDescent="0.2">
      <c r="B810" s="340"/>
      <c r="C810" s="341"/>
      <c r="D810" s="341"/>
      <c r="E810" s="341"/>
      <c r="F810" s="341"/>
      <c r="G810" s="341"/>
      <c r="H810" s="341"/>
      <c r="I810" s="342"/>
    </row>
    <row r="811" spans="2:9" ht="20" customHeight="1" x14ac:dyDescent="0.2">
      <c r="B811" s="340"/>
      <c r="C811" s="341"/>
      <c r="D811" s="341"/>
      <c r="E811" s="341"/>
      <c r="F811" s="341"/>
      <c r="G811" s="341"/>
      <c r="H811" s="341"/>
      <c r="I811" s="342"/>
    </row>
    <row r="812" spans="2:9" ht="20" customHeight="1" x14ac:dyDescent="0.2">
      <c r="B812" s="340"/>
      <c r="C812" s="341"/>
      <c r="D812" s="341"/>
      <c r="E812" s="341"/>
      <c r="F812" s="341"/>
      <c r="G812" s="341"/>
      <c r="H812" s="341"/>
      <c r="I812" s="342"/>
    </row>
    <row r="813" spans="2:9" ht="20" customHeight="1" x14ac:dyDescent="0.2">
      <c r="B813" s="340"/>
      <c r="C813" s="341"/>
      <c r="D813" s="341"/>
      <c r="E813" s="341"/>
      <c r="F813" s="341"/>
      <c r="G813" s="341"/>
      <c r="H813" s="341"/>
      <c r="I813" s="342"/>
    </row>
    <row r="814" spans="2:9" ht="20" customHeight="1" x14ac:dyDescent="0.2">
      <c r="B814" s="340"/>
      <c r="C814" s="341"/>
      <c r="D814" s="341"/>
      <c r="E814" s="341"/>
      <c r="F814" s="341"/>
      <c r="G814" s="341"/>
      <c r="H814" s="341"/>
      <c r="I814" s="342"/>
    </row>
    <row r="815" spans="2:9" ht="20" customHeight="1" x14ac:dyDescent="0.2">
      <c r="B815" s="340"/>
      <c r="C815" s="341"/>
      <c r="D815" s="341"/>
      <c r="E815" s="341"/>
      <c r="F815" s="341"/>
      <c r="G815" s="341"/>
      <c r="H815" s="341"/>
      <c r="I815" s="342"/>
    </row>
    <row r="816" spans="2:9" ht="20" customHeight="1" x14ac:dyDescent="0.2">
      <c r="B816" s="343"/>
      <c r="C816" s="344"/>
      <c r="D816" s="344"/>
      <c r="E816" s="344"/>
      <c r="F816" s="344"/>
      <c r="G816" s="344"/>
      <c r="H816" s="344"/>
      <c r="I816" s="345"/>
    </row>
    <row r="817" spans="2:9" ht="16" thickBot="1" x14ac:dyDescent="0.25"/>
    <row r="818" spans="2:9" ht="18" customHeight="1" thickBot="1" x14ac:dyDescent="0.25">
      <c r="B818" s="24" t="s">
        <v>21</v>
      </c>
      <c r="C818" s="25"/>
      <c r="D818" s="25"/>
      <c r="E818" s="25"/>
      <c r="F818" s="26"/>
      <c r="G818" s="27"/>
      <c r="H818" s="28"/>
      <c r="I818" s="29"/>
    </row>
    <row r="819" spans="2:9" ht="18" customHeight="1" thickBot="1" x14ac:dyDescent="0.25">
      <c r="B819" s="30" t="s">
        <v>22</v>
      </c>
      <c r="C819" s="31"/>
      <c r="D819" s="31"/>
      <c r="E819" s="31"/>
      <c r="F819" s="26"/>
      <c r="G819" s="27"/>
      <c r="H819" s="32"/>
      <c r="I819" s="33"/>
    </row>
    <row r="820" spans="2:9" ht="33" customHeight="1" thickBot="1" x14ac:dyDescent="0.25">
      <c r="B820" s="34" t="e">
        <f>+ACTIVIDADES!#REF!</f>
        <v>#REF!</v>
      </c>
      <c r="C820" s="35"/>
      <c r="D820" s="35"/>
      <c r="E820" s="35"/>
      <c r="F820" s="35"/>
      <c r="G820" s="36"/>
      <c r="H820" s="37"/>
      <c r="I820" s="38"/>
    </row>
    <row r="821" spans="2:9" ht="21" customHeight="1" thickBot="1" x14ac:dyDescent="0.25">
      <c r="B821" s="39" t="s">
        <v>0</v>
      </c>
      <c r="C821" s="346" t="s">
        <v>1</v>
      </c>
      <c r="D821" s="346"/>
      <c r="E821" s="346"/>
      <c r="F821" s="346"/>
      <c r="G821" s="346"/>
      <c r="H821" s="40" t="s">
        <v>15</v>
      </c>
      <c r="I821" s="41" t="s">
        <v>16</v>
      </c>
    </row>
    <row r="822" spans="2:9" ht="67.25" customHeight="1" x14ac:dyDescent="0.2">
      <c r="B822" s="42" t="e">
        <f>+ACTIVIDADES!#REF!</f>
        <v>#REF!</v>
      </c>
      <c r="C822" s="347" t="e">
        <f>INDEX(ACTIVIDADES!$B:$B,MATCH(B822,ACTIVIDADES!$A:$A,0))</f>
        <v>#REF!</v>
      </c>
      <c r="D822" s="348"/>
      <c r="E822" s="348"/>
      <c r="F822" s="348"/>
      <c r="G822" s="349"/>
      <c r="H822" s="43" t="e">
        <f>INDEX(ACTIVIDADES!$C:$C,MATCH(B822,ACTIVIDADES!$A:$A,0))</f>
        <v>#REF!</v>
      </c>
      <c r="I822" s="44">
        <f>I829</f>
        <v>0</v>
      </c>
    </row>
    <row r="823" spans="2:9" ht="21" customHeight="1" x14ac:dyDescent="0.2">
      <c r="B823" s="350" t="s">
        <v>23</v>
      </c>
      <c r="C823" s="350"/>
      <c r="D823" s="45" t="s">
        <v>24</v>
      </c>
      <c r="E823" s="46" t="s">
        <v>16</v>
      </c>
      <c r="F823" s="47" t="s">
        <v>25</v>
      </c>
      <c r="G823" s="47" t="s">
        <v>26</v>
      </c>
      <c r="H823" s="48" t="s">
        <v>27</v>
      </c>
      <c r="I823" s="49" t="s">
        <v>28</v>
      </c>
    </row>
    <row r="824" spans="2:9" ht="15" customHeight="1" x14ac:dyDescent="0.2">
      <c r="B824" s="351"/>
      <c r="C824" s="352"/>
      <c r="D824" s="50"/>
      <c r="E824" s="50"/>
      <c r="F824" s="51"/>
      <c r="G824" s="51"/>
      <c r="H824" s="51"/>
      <c r="I824" s="52">
        <f>+D824*E824*F824*G824</f>
        <v>0</v>
      </c>
    </row>
    <row r="825" spans="2:9" ht="15" customHeight="1" x14ac:dyDescent="0.2">
      <c r="B825" s="351"/>
      <c r="C825" s="352"/>
      <c r="D825" s="50"/>
      <c r="E825" s="50"/>
      <c r="F825" s="51"/>
      <c r="G825" s="51"/>
      <c r="H825" s="51"/>
      <c r="I825" s="52">
        <f>+D825*E825*F825*G825</f>
        <v>0</v>
      </c>
    </row>
    <row r="826" spans="2:9" ht="15.75" customHeight="1" x14ac:dyDescent="0.2">
      <c r="B826" s="333"/>
      <c r="C826" s="333"/>
      <c r="D826" s="50"/>
      <c r="E826" s="50"/>
      <c r="F826" s="51"/>
      <c r="G826" s="51"/>
      <c r="H826" s="51"/>
      <c r="I826" s="53"/>
    </row>
    <row r="827" spans="2:9" ht="15" customHeight="1" x14ac:dyDescent="0.2">
      <c r="B827" s="333"/>
      <c r="C827" s="333"/>
      <c r="D827" s="50"/>
      <c r="E827" s="50"/>
      <c r="F827" s="51"/>
      <c r="G827" s="51"/>
      <c r="H827" s="51"/>
      <c r="I827" s="53"/>
    </row>
    <row r="828" spans="2:9" ht="15" customHeight="1" x14ac:dyDescent="0.2">
      <c r="B828" s="333"/>
      <c r="C828" s="333"/>
      <c r="D828" s="50"/>
      <c r="E828" s="50"/>
      <c r="F828" s="51"/>
      <c r="G828" s="51"/>
      <c r="H828" s="51"/>
      <c r="I828" s="53"/>
    </row>
    <row r="829" spans="2:9" ht="15" customHeight="1" x14ac:dyDescent="0.2">
      <c r="B829" s="334" t="s">
        <v>29</v>
      </c>
      <c r="C829" s="335"/>
      <c r="D829" s="335"/>
      <c r="E829" s="335"/>
      <c r="F829" s="335"/>
      <c r="G829" s="335"/>
      <c r="H829" s="336"/>
      <c r="I829" s="54">
        <f>SUM(I824:I828)</f>
        <v>0</v>
      </c>
    </row>
    <row r="830" spans="2:9" ht="20" customHeight="1" x14ac:dyDescent="0.2">
      <c r="B830" s="337" t="s">
        <v>30</v>
      </c>
      <c r="C830" s="338"/>
      <c r="D830" s="338"/>
      <c r="E830" s="338"/>
      <c r="F830" s="338"/>
      <c r="G830" s="338"/>
      <c r="H830" s="338"/>
      <c r="I830" s="339"/>
    </row>
    <row r="831" spans="2:9" ht="20" customHeight="1" x14ac:dyDescent="0.2">
      <c r="B831" s="340"/>
      <c r="C831" s="341"/>
      <c r="D831" s="341"/>
      <c r="E831" s="341"/>
      <c r="F831" s="341"/>
      <c r="G831" s="341"/>
      <c r="H831" s="341"/>
      <c r="I831" s="342"/>
    </row>
    <row r="832" spans="2:9" ht="20" customHeight="1" x14ac:dyDescent="0.2">
      <c r="B832" s="340"/>
      <c r="C832" s="341"/>
      <c r="D832" s="341"/>
      <c r="E832" s="341"/>
      <c r="F832" s="341"/>
      <c r="G832" s="341"/>
      <c r="H832" s="341"/>
      <c r="I832" s="342"/>
    </row>
    <row r="833" spans="2:9" ht="20" customHeight="1" x14ac:dyDescent="0.2">
      <c r="B833" s="340"/>
      <c r="C833" s="341"/>
      <c r="D833" s="341"/>
      <c r="E833" s="341"/>
      <c r="F833" s="341"/>
      <c r="G833" s="341"/>
      <c r="H833" s="341"/>
      <c r="I833" s="342"/>
    </row>
    <row r="834" spans="2:9" ht="20" customHeight="1" x14ac:dyDescent="0.2">
      <c r="B834" s="340"/>
      <c r="C834" s="341"/>
      <c r="D834" s="341"/>
      <c r="E834" s="341"/>
      <c r="F834" s="341"/>
      <c r="G834" s="341"/>
      <c r="H834" s="341"/>
      <c r="I834" s="342"/>
    </row>
    <row r="835" spans="2:9" ht="20" customHeight="1" x14ac:dyDescent="0.2">
      <c r="B835" s="340"/>
      <c r="C835" s="341"/>
      <c r="D835" s="341"/>
      <c r="E835" s="341"/>
      <c r="F835" s="341"/>
      <c r="G835" s="341"/>
      <c r="H835" s="341"/>
      <c r="I835" s="342"/>
    </row>
    <row r="836" spans="2:9" ht="20" customHeight="1" x14ac:dyDescent="0.2">
      <c r="B836" s="340"/>
      <c r="C836" s="341"/>
      <c r="D836" s="341"/>
      <c r="E836" s="341"/>
      <c r="F836" s="341"/>
      <c r="G836" s="341"/>
      <c r="H836" s="341"/>
      <c r="I836" s="342"/>
    </row>
    <row r="837" spans="2:9" ht="20" customHeight="1" x14ac:dyDescent="0.2">
      <c r="B837" s="340"/>
      <c r="C837" s="341"/>
      <c r="D837" s="341"/>
      <c r="E837" s="341"/>
      <c r="F837" s="341"/>
      <c r="G837" s="341"/>
      <c r="H837" s="341"/>
      <c r="I837" s="342"/>
    </row>
    <row r="838" spans="2:9" ht="20" customHeight="1" x14ac:dyDescent="0.2">
      <c r="B838" s="340"/>
      <c r="C838" s="341"/>
      <c r="D838" s="341"/>
      <c r="E838" s="341"/>
      <c r="F838" s="341"/>
      <c r="G838" s="341"/>
      <c r="H838" s="341"/>
      <c r="I838" s="342"/>
    </row>
    <row r="839" spans="2:9" ht="20" customHeight="1" x14ac:dyDescent="0.2">
      <c r="B839" s="340"/>
      <c r="C839" s="341"/>
      <c r="D839" s="341"/>
      <c r="E839" s="341"/>
      <c r="F839" s="341"/>
      <c r="G839" s="341"/>
      <c r="H839" s="341"/>
      <c r="I839" s="342"/>
    </row>
    <row r="840" spans="2:9" ht="20" customHeight="1" x14ac:dyDescent="0.2">
      <c r="B840" s="343"/>
      <c r="C840" s="344"/>
      <c r="D840" s="344"/>
      <c r="E840" s="344"/>
      <c r="F840" s="344"/>
      <c r="G840" s="344"/>
      <c r="H840" s="344"/>
      <c r="I840" s="345"/>
    </row>
    <row r="841" spans="2:9" ht="16" thickBot="1" x14ac:dyDescent="0.25"/>
    <row r="842" spans="2:9" ht="18" customHeight="1" thickBot="1" x14ac:dyDescent="0.25">
      <c r="B842" s="24" t="s">
        <v>21</v>
      </c>
      <c r="C842" s="25"/>
      <c r="D842" s="25"/>
      <c r="E842" s="25"/>
      <c r="F842" s="26"/>
      <c r="G842" s="27"/>
      <c r="H842" s="28"/>
      <c r="I842" s="29"/>
    </row>
    <row r="843" spans="2:9" ht="18" customHeight="1" thickBot="1" x14ac:dyDescent="0.25">
      <c r="B843" s="30" t="s">
        <v>22</v>
      </c>
      <c r="C843" s="31"/>
      <c r="D843" s="31"/>
      <c r="E843" s="31"/>
      <c r="F843" s="26"/>
      <c r="G843" s="27"/>
      <c r="H843" s="32"/>
      <c r="I843" s="33"/>
    </row>
    <row r="844" spans="2:9" ht="33" customHeight="1" thickBot="1" x14ac:dyDescent="0.25">
      <c r="B844" s="34" t="e">
        <f>+ACTIVIDADES!#REF!</f>
        <v>#REF!</v>
      </c>
      <c r="C844" s="35"/>
      <c r="D844" s="35"/>
      <c r="E844" s="35"/>
      <c r="F844" s="35"/>
      <c r="G844" s="36"/>
      <c r="H844" s="37"/>
      <c r="I844" s="38"/>
    </row>
    <row r="845" spans="2:9" ht="21" customHeight="1" thickBot="1" x14ac:dyDescent="0.25">
      <c r="B845" s="39" t="s">
        <v>0</v>
      </c>
      <c r="C845" s="346" t="s">
        <v>1</v>
      </c>
      <c r="D845" s="346"/>
      <c r="E845" s="346"/>
      <c r="F845" s="346"/>
      <c r="G845" s="346"/>
      <c r="H845" s="40" t="s">
        <v>15</v>
      </c>
      <c r="I845" s="41" t="s">
        <v>16</v>
      </c>
    </row>
    <row r="846" spans="2:9" ht="95.25" customHeight="1" x14ac:dyDescent="0.2">
      <c r="B846" s="42" t="e">
        <f>+ACTIVIDADES!#REF!</f>
        <v>#REF!</v>
      </c>
      <c r="C846" s="347" t="e">
        <f>INDEX(ACTIVIDADES!$B:$B,MATCH(B846,ACTIVIDADES!$A:$A,0))</f>
        <v>#REF!</v>
      </c>
      <c r="D846" s="348"/>
      <c r="E846" s="348"/>
      <c r="F846" s="348"/>
      <c r="G846" s="349"/>
      <c r="H846" s="43" t="e">
        <f>INDEX(ACTIVIDADES!$C:$C,MATCH(B846,ACTIVIDADES!$A:$A,0))</f>
        <v>#REF!</v>
      </c>
      <c r="I846" s="44">
        <f>I853</f>
        <v>0</v>
      </c>
    </row>
    <row r="847" spans="2:9" ht="21" customHeight="1" x14ac:dyDescent="0.2">
      <c r="B847" s="350" t="s">
        <v>23</v>
      </c>
      <c r="C847" s="350"/>
      <c r="D847" s="45" t="s">
        <v>24</v>
      </c>
      <c r="E847" s="46" t="s">
        <v>16</v>
      </c>
      <c r="F847" s="47" t="s">
        <v>25</v>
      </c>
      <c r="G847" s="47" t="s">
        <v>26</v>
      </c>
      <c r="H847" s="48" t="s">
        <v>27</v>
      </c>
      <c r="I847" s="49" t="s">
        <v>28</v>
      </c>
    </row>
    <row r="848" spans="2:9" ht="15" customHeight="1" x14ac:dyDescent="0.2">
      <c r="B848" s="351"/>
      <c r="C848" s="352"/>
      <c r="D848" s="50"/>
      <c r="E848" s="50"/>
      <c r="F848" s="51"/>
      <c r="G848" s="51"/>
      <c r="H848" s="51"/>
      <c r="I848" s="52">
        <f>+D848*E848*F848*G848</f>
        <v>0</v>
      </c>
    </row>
    <row r="849" spans="2:9" ht="15" customHeight="1" x14ac:dyDescent="0.2">
      <c r="B849" s="351"/>
      <c r="C849" s="352"/>
      <c r="D849" s="50"/>
      <c r="E849" s="50"/>
      <c r="F849" s="51"/>
      <c r="G849" s="51"/>
      <c r="H849" s="51"/>
      <c r="I849" s="52">
        <f>+D849*E849*F849*G849</f>
        <v>0</v>
      </c>
    </row>
    <row r="850" spans="2:9" ht="15.75" customHeight="1" x14ac:dyDescent="0.2">
      <c r="B850" s="333"/>
      <c r="C850" s="333"/>
      <c r="D850" s="50"/>
      <c r="E850" s="50"/>
      <c r="F850" s="51"/>
      <c r="G850" s="51"/>
      <c r="H850" s="51"/>
      <c r="I850" s="53"/>
    </row>
    <row r="851" spans="2:9" ht="15" customHeight="1" x14ac:dyDescent="0.2">
      <c r="B851" s="333"/>
      <c r="C851" s="333"/>
      <c r="D851" s="50"/>
      <c r="E851" s="50"/>
      <c r="F851" s="51"/>
      <c r="G851" s="51"/>
      <c r="H851" s="51"/>
      <c r="I851" s="53"/>
    </row>
    <row r="852" spans="2:9" ht="15" customHeight="1" x14ac:dyDescent="0.2">
      <c r="B852" s="333"/>
      <c r="C852" s="333"/>
      <c r="D852" s="50"/>
      <c r="E852" s="50"/>
      <c r="F852" s="51"/>
      <c r="G852" s="51"/>
      <c r="H852" s="51"/>
      <c r="I852" s="53"/>
    </row>
    <row r="853" spans="2:9" ht="15" customHeight="1" x14ac:dyDescent="0.2">
      <c r="B853" s="334" t="s">
        <v>29</v>
      </c>
      <c r="C853" s="335"/>
      <c r="D853" s="335"/>
      <c r="E853" s="335"/>
      <c r="F853" s="335"/>
      <c r="G853" s="335"/>
      <c r="H853" s="336"/>
      <c r="I853" s="54">
        <f>SUM(I848:I852)</f>
        <v>0</v>
      </c>
    </row>
    <row r="854" spans="2:9" ht="20" customHeight="1" x14ac:dyDescent="0.2">
      <c r="B854" s="337" t="s">
        <v>30</v>
      </c>
      <c r="C854" s="338"/>
      <c r="D854" s="338"/>
      <c r="E854" s="338"/>
      <c r="F854" s="338"/>
      <c r="G854" s="338"/>
      <c r="H854" s="338"/>
      <c r="I854" s="339"/>
    </row>
    <row r="855" spans="2:9" ht="20" customHeight="1" x14ac:dyDescent="0.2">
      <c r="B855" s="340"/>
      <c r="C855" s="341"/>
      <c r="D855" s="341"/>
      <c r="E855" s="341"/>
      <c r="F855" s="341"/>
      <c r="G855" s="341"/>
      <c r="H855" s="341"/>
      <c r="I855" s="342"/>
    </row>
    <row r="856" spans="2:9" ht="20" customHeight="1" x14ac:dyDescent="0.2">
      <c r="B856" s="340"/>
      <c r="C856" s="341"/>
      <c r="D856" s="341"/>
      <c r="E856" s="341"/>
      <c r="F856" s="341"/>
      <c r="G856" s="341"/>
      <c r="H856" s="341"/>
      <c r="I856" s="342"/>
    </row>
    <row r="857" spans="2:9" ht="20" customHeight="1" x14ac:dyDescent="0.2">
      <c r="B857" s="340"/>
      <c r="C857" s="341"/>
      <c r="D857" s="341"/>
      <c r="E857" s="341"/>
      <c r="F857" s="341"/>
      <c r="G857" s="341"/>
      <c r="H857" s="341"/>
      <c r="I857" s="342"/>
    </row>
    <row r="858" spans="2:9" ht="20" customHeight="1" x14ac:dyDescent="0.2">
      <c r="B858" s="340"/>
      <c r="C858" s="341"/>
      <c r="D858" s="341"/>
      <c r="E858" s="341"/>
      <c r="F858" s="341"/>
      <c r="G858" s="341"/>
      <c r="H858" s="341"/>
      <c r="I858" s="342"/>
    </row>
    <row r="859" spans="2:9" ht="20" customHeight="1" x14ac:dyDescent="0.2">
      <c r="B859" s="340"/>
      <c r="C859" s="341"/>
      <c r="D859" s="341"/>
      <c r="E859" s="341"/>
      <c r="F859" s="341"/>
      <c r="G859" s="341"/>
      <c r="H859" s="341"/>
      <c r="I859" s="342"/>
    </row>
    <row r="860" spans="2:9" ht="20" customHeight="1" x14ac:dyDescent="0.2">
      <c r="B860" s="340"/>
      <c r="C860" s="341"/>
      <c r="D860" s="341"/>
      <c r="E860" s="341"/>
      <c r="F860" s="341"/>
      <c r="G860" s="341"/>
      <c r="H860" s="341"/>
      <c r="I860" s="342"/>
    </row>
    <row r="861" spans="2:9" ht="20" customHeight="1" x14ac:dyDescent="0.2">
      <c r="B861" s="340"/>
      <c r="C861" s="341"/>
      <c r="D861" s="341"/>
      <c r="E861" s="341"/>
      <c r="F861" s="341"/>
      <c r="G861" s="341"/>
      <c r="H861" s="341"/>
      <c r="I861" s="342"/>
    </row>
    <row r="862" spans="2:9" ht="20" customHeight="1" x14ac:dyDescent="0.2">
      <c r="B862" s="340"/>
      <c r="C862" s="341"/>
      <c r="D862" s="341"/>
      <c r="E862" s="341"/>
      <c r="F862" s="341"/>
      <c r="G862" s="341"/>
      <c r="H862" s="341"/>
      <c r="I862" s="342"/>
    </row>
    <row r="863" spans="2:9" ht="20" customHeight="1" x14ac:dyDescent="0.2">
      <c r="B863" s="340"/>
      <c r="C863" s="341"/>
      <c r="D863" s="341"/>
      <c r="E863" s="341"/>
      <c r="F863" s="341"/>
      <c r="G863" s="341"/>
      <c r="H863" s="341"/>
      <c r="I863" s="342"/>
    </row>
    <row r="864" spans="2:9" ht="20" customHeight="1" x14ac:dyDescent="0.2">
      <c r="B864" s="343"/>
      <c r="C864" s="344"/>
      <c r="D864" s="344"/>
      <c r="E864" s="344"/>
      <c r="F864" s="344"/>
      <c r="G864" s="344"/>
      <c r="H864" s="344"/>
      <c r="I864" s="345"/>
    </row>
    <row r="865" spans="2:9" ht="16" thickBot="1" x14ac:dyDescent="0.25"/>
    <row r="866" spans="2:9" ht="18" customHeight="1" thickBot="1" x14ac:dyDescent="0.25">
      <c r="B866" s="24" t="s">
        <v>21</v>
      </c>
      <c r="C866" s="25"/>
      <c r="D866" s="25"/>
      <c r="E866" s="25"/>
      <c r="F866" s="26"/>
      <c r="G866" s="27"/>
      <c r="H866" s="28"/>
      <c r="I866" s="29"/>
    </row>
    <row r="867" spans="2:9" ht="18" customHeight="1" thickBot="1" x14ac:dyDescent="0.25">
      <c r="B867" s="30" t="s">
        <v>22</v>
      </c>
      <c r="C867" s="31"/>
      <c r="D867" s="31"/>
      <c r="E867" s="31"/>
      <c r="F867" s="26"/>
      <c r="G867" s="27"/>
      <c r="H867" s="32"/>
      <c r="I867" s="33"/>
    </row>
    <row r="868" spans="2:9" ht="33" customHeight="1" thickBot="1" x14ac:dyDescent="0.25">
      <c r="B868" s="34" t="e">
        <f>+ACTIVIDADES!#REF!</f>
        <v>#REF!</v>
      </c>
      <c r="C868" s="35"/>
      <c r="D868" s="35"/>
      <c r="E868" s="35"/>
      <c r="F868" s="35"/>
      <c r="G868" s="36"/>
      <c r="H868" s="37"/>
      <c r="I868" s="38"/>
    </row>
    <row r="869" spans="2:9" ht="21" customHeight="1" thickBot="1" x14ac:dyDescent="0.25">
      <c r="B869" s="39" t="s">
        <v>0</v>
      </c>
      <c r="C869" s="346" t="s">
        <v>1</v>
      </c>
      <c r="D869" s="346"/>
      <c r="E869" s="346"/>
      <c r="F869" s="346"/>
      <c r="G869" s="346"/>
      <c r="H869" s="40" t="s">
        <v>15</v>
      </c>
      <c r="I869" s="41" t="s">
        <v>16</v>
      </c>
    </row>
    <row r="870" spans="2:9" ht="95.25" customHeight="1" x14ac:dyDescent="0.2">
      <c r="B870" s="42" t="e">
        <f>+B846+0.01</f>
        <v>#REF!</v>
      </c>
      <c r="C870" s="347" t="e">
        <f>INDEX(ACTIVIDADES!$B:$B,MATCH(B870,ACTIVIDADES!$A:$A,0))</f>
        <v>#REF!</v>
      </c>
      <c r="D870" s="348"/>
      <c r="E870" s="348"/>
      <c r="F870" s="348"/>
      <c r="G870" s="349"/>
      <c r="H870" s="43" t="e">
        <f>INDEX(ACTIVIDADES!$C:$C,MATCH(B870,ACTIVIDADES!$A:$A,0))</f>
        <v>#REF!</v>
      </c>
      <c r="I870" s="44">
        <f>I877</f>
        <v>0</v>
      </c>
    </row>
    <row r="871" spans="2:9" ht="21" customHeight="1" x14ac:dyDescent="0.2">
      <c r="B871" s="350" t="s">
        <v>23</v>
      </c>
      <c r="C871" s="350"/>
      <c r="D871" s="45" t="s">
        <v>24</v>
      </c>
      <c r="E871" s="46" t="s">
        <v>16</v>
      </c>
      <c r="F871" s="47" t="s">
        <v>25</v>
      </c>
      <c r="G871" s="47" t="s">
        <v>26</v>
      </c>
      <c r="H871" s="48" t="s">
        <v>27</v>
      </c>
      <c r="I871" s="49" t="s">
        <v>28</v>
      </c>
    </row>
    <row r="872" spans="2:9" ht="15" customHeight="1" x14ac:dyDescent="0.2">
      <c r="B872" s="351"/>
      <c r="C872" s="352"/>
      <c r="D872" s="50"/>
      <c r="E872" s="50"/>
      <c r="F872" s="51"/>
      <c r="G872" s="51"/>
      <c r="H872" s="51"/>
      <c r="I872" s="52">
        <f>+D872*E872*F872*G872</f>
        <v>0</v>
      </c>
    </row>
    <row r="873" spans="2:9" ht="15" customHeight="1" x14ac:dyDescent="0.2">
      <c r="B873" s="351"/>
      <c r="C873" s="352"/>
      <c r="D873" s="50"/>
      <c r="E873" s="50"/>
      <c r="F873" s="51"/>
      <c r="G873" s="51"/>
      <c r="H873" s="51"/>
      <c r="I873" s="52">
        <f>+D873*E873*F873*G873</f>
        <v>0</v>
      </c>
    </row>
    <row r="874" spans="2:9" ht="15.75" customHeight="1" x14ac:dyDescent="0.2">
      <c r="B874" s="333"/>
      <c r="C874" s="333"/>
      <c r="D874" s="50"/>
      <c r="E874" s="50"/>
      <c r="F874" s="51"/>
      <c r="G874" s="51"/>
      <c r="H874" s="51"/>
      <c r="I874" s="53"/>
    </row>
    <row r="875" spans="2:9" ht="15" customHeight="1" x14ac:dyDescent="0.2">
      <c r="B875" s="333"/>
      <c r="C875" s="333"/>
      <c r="D875" s="50"/>
      <c r="E875" s="50"/>
      <c r="F875" s="51"/>
      <c r="G875" s="51"/>
      <c r="H875" s="51"/>
      <c r="I875" s="53"/>
    </row>
    <row r="876" spans="2:9" ht="15" customHeight="1" x14ac:dyDescent="0.2">
      <c r="B876" s="333"/>
      <c r="C876" s="333"/>
      <c r="D876" s="50"/>
      <c r="E876" s="50"/>
      <c r="F876" s="51"/>
      <c r="G876" s="51"/>
      <c r="H876" s="51"/>
      <c r="I876" s="53"/>
    </row>
    <row r="877" spans="2:9" ht="15" customHeight="1" x14ac:dyDescent="0.2">
      <c r="B877" s="334" t="s">
        <v>29</v>
      </c>
      <c r="C877" s="335"/>
      <c r="D877" s="335"/>
      <c r="E877" s="335"/>
      <c r="F877" s="335"/>
      <c r="G877" s="335"/>
      <c r="H877" s="336"/>
      <c r="I877" s="54">
        <f>SUM(I872:I876)</f>
        <v>0</v>
      </c>
    </row>
    <row r="878" spans="2:9" ht="20" customHeight="1" x14ac:dyDescent="0.2">
      <c r="B878" s="337" t="s">
        <v>30</v>
      </c>
      <c r="C878" s="338"/>
      <c r="D878" s="338"/>
      <c r="E878" s="338"/>
      <c r="F878" s="338"/>
      <c r="G878" s="338"/>
      <c r="H878" s="338"/>
      <c r="I878" s="339"/>
    </row>
    <row r="879" spans="2:9" ht="20" customHeight="1" x14ac:dyDescent="0.2">
      <c r="B879" s="340"/>
      <c r="C879" s="341"/>
      <c r="D879" s="341"/>
      <c r="E879" s="341"/>
      <c r="F879" s="341"/>
      <c r="G879" s="341"/>
      <c r="H879" s="341"/>
      <c r="I879" s="342"/>
    </row>
    <row r="880" spans="2:9" ht="20" customHeight="1" x14ac:dyDescent="0.2">
      <c r="B880" s="340"/>
      <c r="C880" s="341"/>
      <c r="D880" s="341"/>
      <c r="E880" s="341"/>
      <c r="F880" s="341"/>
      <c r="G880" s="341"/>
      <c r="H880" s="341"/>
      <c r="I880" s="342"/>
    </row>
    <row r="881" spans="2:9" ht="20" customHeight="1" x14ac:dyDescent="0.2">
      <c r="B881" s="340"/>
      <c r="C881" s="341"/>
      <c r="D881" s="341"/>
      <c r="E881" s="341"/>
      <c r="F881" s="341"/>
      <c r="G881" s="341"/>
      <c r="H881" s="341"/>
      <c r="I881" s="342"/>
    </row>
    <row r="882" spans="2:9" ht="20" customHeight="1" x14ac:dyDescent="0.2">
      <c r="B882" s="340"/>
      <c r="C882" s="341"/>
      <c r="D882" s="341"/>
      <c r="E882" s="341"/>
      <c r="F882" s="341"/>
      <c r="G882" s="341"/>
      <c r="H882" s="341"/>
      <c r="I882" s="342"/>
    </row>
    <row r="883" spans="2:9" ht="20" customHeight="1" x14ac:dyDescent="0.2">
      <c r="B883" s="340"/>
      <c r="C883" s="341"/>
      <c r="D883" s="341"/>
      <c r="E883" s="341"/>
      <c r="F883" s="341"/>
      <c r="G883" s="341"/>
      <c r="H883" s="341"/>
      <c r="I883" s="342"/>
    </row>
    <row r="884" spans="2:9" ht="20" customHeight="1" x14ac:dyDescent="0.2">
      <c r="B884" s="340"/>
      <c r="C884" s="341"/>
      <c r="D884" s="341"/>
      <c r="E884" s="341"/>
      <c r="F884" s="341"/>
      <c r="G884" s="341"/>
      <c r="H884" s="341"/>
      <c r="I884" s="342"/>
    </row>
    <row r="885" spans="2:9" ht="20" customHeight="1" x14ac:dyDescent="0.2">
      <c r="B885" s="340"/>
      <c r="C885" s="341"/>
      <c r="D885" s="341"/>
      <c r="E885" s="341"/>
      <c r="F885" s="341"/>
      <c r="G885" s="341"/>
      <c r="H885" s="341"/>
      <c r="I885" s="342"/>
    </row>
    <row r="886" spans="2:9" ht="20" customHeight="1" x14ac:dyDescent="0.2">
      <c r="B886" s="340"/>
      <c r="C886" s="341"/>
      <c r="D886" s="341"/>
      <c r="E886" s="341"/>
      <c r="F886" s="341"/>
      <c r="G886" s="341"/>
      <c r="H886" s="341"/>
      <c r="I886" s="342"/>
    </row>
    <row r="887" spans="2:9" ht="20" customHeight="1" x14ac:dyDescent="0.2">
      <c r="B887" s="340"/>
      <c r="C887" s="341"/>
      <c r="D887" s="341"/>
      <c r="E887" s="341"/>
      <c r="F887" s="341"/>
      <c r="G887" s="341"/>
      <c r="H887" s="341"/>
      <c r="I887" s="342"/>
    </row>
    <row r="888" spans="2:9" ht="20" customHeight="1" x14ac:dyDescent="0.2">
      <c r="B888" s="343"/>
      <c r="C888" s="344"/>
      <c r="D888" s="344"/>
      <c r="E888" s="344"/>
      <c r="F888" s="344"/>
      <c r="G888" s="344"/>
      <c r="H888" s="344"/>
      <c r="I888" s="345"/>
    </row>
    <row r="889" spans="2:9" ht="16" thickBot="1" x14ac:dyDescent="0.25"/>
    <row r="890" spans="2:9" ht="18" customHeight="1" thickBot="1" x14ac:dyDescent="0.25">
      <c r="B890" s="24" t="s">
        <v>21</v>
      </c>
      <c r="C890" s="25"/>
      <c r="D890" s="25"/>
      <c r="E890" s="25"/>
      <c r="F890" s="26"/>
      <c r="G890" s="27"/>
      <c r="H890" s="28"/>
      <c r="I890" s="29"/>
    </row>
    <row r="891" spans="2:9" ht="18" customHeight="1" thickBot="1" x14ac:dyDescent="0.25">
      <c r="B891" s="30" t="s">
        <v>22</v>
      </c>
      <c r="C891" s="31"/>
      <c r="D891" s="31"/>
      <c r="E891" s="31"/>
      <c r="F891" s="26"/>
      <c r="G891" s="27"/>
      <c r="H891" s="32"/>
      <c r="I891" s="33"/>
    </row>
    <row r="892" spans="2:9" ht="33" customHeight="1" thickBot="1" x14ac:dyDescent="0.25">
      <c r="B892" s="34" t="e">
        <f>+ACTIVIDADES!#REF!</f>
        <v>#REF!</v>
      </c>
      <c r="C892" s="35"/>
      <c r="D892" s="35"/>
      <c r="E892" s="35"/>
      <c r="F892" s="35"/>
      <c r="G892" s="36"/>
      <c r="H892" s="37"/>
      <c r="I892" s="38"/>
    </row>
    <row r="893" spans="2:9" ht="21" customHeight="1" thickBot="1" x14ac:dyDescent="0.25">
      <c r="B893" s="39" t="s">
        <v>0</v>
      </c>
      <c r="C893" s="346" t="s">
        <v>1</v>
      </c>
      <c r="D893" s="346"/>
      <c r="E893" s="346"/>
      <c r="F893" s="346"/>
      <c r="G893" s="346"/>
      <c r="H893" s="40" t="s">
        <v>15</v>
      </c>
      <c r="I893" s="41" t="s">
        <v>16</v>
      </c>
    </row>
    <row r="894" spans="2:9" ht="95.25" customHeight="1" x14ac:dyDescent="0.2">
      <c r="B894" s="42" t="e">
        <f>+B870+0.01</f>
        <v>#REF!</v>
      </c>
      <c r="C894" s="347" t="e">
        <f>INDEX(ACTIVIDADES!$B:$B,MATCH(B894,ACTIVIDADES!$A:$A,0))</f>
        <v>#REF!</v>
      </c>
      <c r="D894" s="348"/>
      <c r="E894" s="348"/>
      <c r="F894" s="348"/>
      <c r="G894" s="349"/>
      <c r="H894" s="43" t="e">
        <f>INDEX(ACTIVIDADES!$C:$C,MATCH(B894,ACTIVIDADES!$A:$A,0))</f>
        <v>#REF!</v>
      </c>
      <c r="I894" s="44">
        <f>I901</f>
        <v>0</v>
      </c>
    </row>
    <row r="895" spans="2:9" ht="21" customHeight="1" x14ac:dyDescent="0.2">
      <c r="B895" s="350" t="s">
        <v>23</v>
      </c>
      <c r="C895" s="350"/>
      <c r="D895" s="45" t="s">
        <v>24</v>
      </c>
      <c r="E895" s="46" t="s">
        <v>16</v>
      </c>
      <c r="F895" s="47" t="s">
        <v>25</v>
      </c>
      <c r="G895" s="47" t="s">
        <v>26</v>
      </c>
      <c r="H895" s="48" t="s">
        <v>27</v>
      </c>
      <c r="I895" s="49" t="s">
        <v>28</v>
      </c>
    </row>
    <row r="896" spans="2:9" ht="15" customHeight="1" x14ac:dyDescent="0.2">
      <c r="B896" s="351"/>
      <c r="C896" s="352"/>
      <c r="D896" s="50"/>
      <c r="E896" s="50"/>
      <c r="F896" s="51"/>
      <c r="G896" s="51"/>
      <c r="H896" s="51"/>
      <c r="I896" s="52">
        <f>+D896*E896*F896*G896</f>
        <v>0</v>
      </c>
    </row>
    <row r="897" spans="2:9" ht="15" customHeight="1" x14ac:dyDescent="0.2">
      <c r="B897" s="351"/>
      <c r="C897" s="352"/>
      <c r="D897" s="50"/>
      <c r="E897" s="50"/>
      <c r="F897" s="51"/>
      <c r="G897" s="51"/>
      <c r="H897" s="51"/>
      <c r="I897" s="52">
        <f>+D897*E897*F897*G897</f>
        <v>0</v>
      </c>
    </row>
    <row r="898" spans="2:9" ht="15.75" customHeight="1" x14ac:dyDescent="0.2">
      <c r="B898" s="333"/>
      <c r="C898" s="333"/>
      <c r="D898" s="50"/>
      <c r="E898" s="50"/>
      <c r="F898" s="51"/>
      <c r="G898" s="51"/>
      <c r="H898" s="51"/>
      <c r="I898" s="53"/>
    </row>
    <row r="899" spans="2:9" ht="15" customHeight="1" x14ac:dyDescent="0.2">
      <c r="B899" s="333"/>
      <c r="C899" s="333"/>
      <c r="D899" s="50"/>
      <c r="E899" s="50"/>
      <c r="F899" s="51"/>
      <c r="G899" s="51"/>
      <c r="H899" s="51"/>
      <c r="I899" s="53"/>
    </row>
    <row r="900" spans="2:9" ht="15" customHeight="1" x14ac:dyDescent="0.2">
      <c r="B900" s="333"/>
      <c r="C900" s="333"/>
      <c r="D900" s="50"/>
      <c r="E900" s="50"/>
      <c r="F900" s="51"/>
      <c r="G900" s="51"/>
      <c r="H900" s="51"/>
      <c r="I900" s="53"/>
    </row>
    <row r="901" spans="2:9" ht="15" customHeight="1" x14ac:dyDescent="0.2">
      <c r="B901" s="334" t="s">
        <v>29</v>
      </c>
      <c r="C901" s="335"/>
      <c r="D901" s="335"/>
      <c r="E901" s="335"/>
      <c r="F901" s="335"/>
      <c r="G901" s="335"/>
      <c r="H901" s="336"/>
      <c r="I901" s="54">
        <f>SUM(I896:I900)</f>
        <v>0</v>
      </c>
    </row>
    <row r="902" spans="2:9" ht="20" customHeight="1" x14ac:dyDescent="0.2">
      <c r="B902" s="337" t="s">
        <v>30</v>
      </c>
      <c r="C902" s="338"/>
      <c r="D902" s="338"/>
      <c r="E902" s="338"/>
      <c r="F902" s="338"/>
      <c r="G902" s="338"/>
      <c r="H902" s="338"/>
      <c r="I902" s="339"/>
    </row>
    <row r="903" spans="2:9" ht="20" customHeight="1" x14ac:dyDescent="0.2">
      <c r="B903" s="340"/>
      <c r="C903" s="341"/>
      <c r="D903" s="341"/>
      <c r="E903" s="341"/>
      <c r="F903" s="341"/>
      <c r="G903" s="341"/>
      <c r="H903" s="341"/>
      <c r="I903" s="342"/>
    </row>
    <row r="904" spans="2:9" ht="20" customHeight="1" x14ac:dyDescent="0.2">
      <c r="B904" s="340"/>
      <c r="C904" s="341"/>
      <c r="D904" s="341"/>
      <c r="E904" s="341"/>
      <c r="F904" s="341"/>
      <c r="G904" s="341"/>
      <c r="H904" s="341"/>
      <c r="I904" s="342"/>
    </row>
    <row r="905" spans="2:9" ht="20" customHeight="1" x14ac:dyDescent="0.2">
      <c r="B905" s="340"/>
      <c r="C905" s="341"/>
      <c r="D905" s="341"/>
      <c r="E905" s="341"/>
      <c r="F905" s="341"/>
      <c r="G905" s="341"/>
      <c r="H905" s="341"/>
      <c r="I905" s="342"/>
    </row>
    <row r="906" spans="2:9" ht="20" customHeight="1" x14ac:dyDescent="0.2">
      <c r="B906" s="340"/>
      <c r="C906" s="341"/>
      <c r="D906" s="341"/>
      <c r="E906" s="341"/>
      <c r="F906" s="341"/>
      <c r="G906" s="341"/>
      <c r="H906" s="341"/>
      <c r="I906" s="342"/>
    </row>
    <row r="907" spans="2:9" ht="20" customHeight="1" x14ac:dyDescent="0.2">
      <c r="B907" s="340"/>
      <c r="C907" s="341"/>
      <c r="D907" s="341"/>
      <c r="E907" s="341"/>
      <c r="F907" s="341"/>
      <c r="G907" s="341"/>
      <c r="H907" s="341"/>
      <c r="I907" s="342"/>
    </row>
    <row r="908" spans="2:9" ht="20" customHeight="1" x14ac:dyDescent="0.2">
      <c r="B908" s="340"/>
      <c r="C908" s="341"/>
      <c r="D908" s="341"/>
      <c r="E908" s="341"/>
      <c r="F908" s="341"/>
      <c r="G908" s="341"/>
      <c r="H908" s="341"/>
      <c r="I908" s="342"/>
    </row>
    <row r="909" spans="2:9" ht="20" customHeight="1" x14ac:dyDescent="0.2">
      <c r="B909" s="340"/>
      <c r="C909" s="341"/>
      <c r="D909" s="341"/>
      <c r="E909" s="341"/>
      <c r="F909" s="341"/>
      <c r="G909" s="341"/>
      <c r="H909" s="341"/>
      <c r="I909" s="342"/>
    </row>
    <row r="910" spans="2:9" ht="20" customHeight="1" x14ac:dyDescent="0.2">
      <c r="B910" s="340"/>
      <c r="C910" s="341"/>
      <c r="D910" s="341"/>
      <c r="E910" s="341"/>
      <c r="F910" s="341"/>
      <c r="G910" s="341"/>
      <c r="H910" s="341"/>
      <c r="I910" s="342"/>
    </row>
    <row r="911" spans="2:9" ht="20" customHeight="1" x14ac:dyDescent="0.2">
      <c r="B911" s="340"/>
      <c r="C911" s="341"/>
      <c r="D911" s="341"/>
      <c r="E911" s="341"/>
      <c r="F911" s="341"/>
      <c r="G911" s="341"/>
      <c r="H911" s="341"/>
      <c r="I911" s="342"/>
    </row>
    <row r="912" spans="2:9" ht="20" customHeight="1" x14ac:dyDescent="0.2">
      <c r="B912" s="343"/>
      <c r="C912" s="344"/>
      <c r="D912" s="344"/>
      <c r="E912" s="344"/>
      <c r="F912" s="344"/>
      <c r="G912" s="344"/>
      <c r="H912" s="344"/>
      <c r="I912" s="345"/>
    </row>
    <row r="913" spans="2:9" ht="16" thickBot="1" x14ac:dyDescent="0.25"/>
    <row r="914" spans="2:9" ht="18" customHeight="1" thickBot="1" x14ac:dyDescent="0.25">
      <c r="B914" s="24" t="s">
        <v>21</v>
      </c>
      <c r="C914" s="25"/>
      <c r="D914" s="25"/>
      <c r="E914" s="25"/>
      <c r="F914" s="26"/>
      <c r="G914" s="27"/>
      <c r="H914" s="28"/>
      <c r="I914" s="29"/>
    </row>
    <row r="915" spans="2:9" ht="18" customHeight="1" thickBot="1" x14ac:dyDescent="0.25">
      <c r="B915" s="30" t="s">
        <v>22</v>
      </c>
      <c r="C915" s="31"/>
      <c r="D915" s="31"/>
      <c r="E915" s="31"/>
      <c r="F915" s="26"/>
      <c r="G915" s="27"/>
      <c r="H915" s="32"/>
      <c r="I915" s="33"/>
    </row>
    <row r="916" spans="2:9" ht="33" customHeight="1" thickBot="1" x14ac:dyDescent="0.25">
      <c r="B916" s="34" t="e">
        <f>+ACTIVIDADES!#REF!</f>
        <v>#REF!</v>
      </c>
      <c r="C916" s="35"/>
      <c r="D916" s="35"/>
      <c r="E916" s="35"/>
      <c r="F916" s="35"/>
      <c r="G916" s="36"/>
      <c r="H916" s="37"/>
      <c r="I916" s="38"/>
    </row>
    <row r="917" spans="2:9" ht="21" customHeight="1" thickBot="1" x14ac:dyDescent="0.25">
      <c r="B917" s="39" t="s">
        <v>0</v>
      </c>
      <c r="C917" s="346" t="s">
        <v>1</v>
      </c>
      <c r="D917" s="346"/>
      <c r="E917" s="346"/>
      <c r="F917" s="346"/>
      <c r="G917" s="346"/>
      <c r="H917" s="40" t="s">
        <v>15</v>
      </c>
      <c r="I917" s="41" t="s">
        <v>16</v>
      </c>
    </row>
    <row r="918" spans="2:9" ht="95.25" customHeight="1" x14ac:dyDescent="0.2">
      <c r="B918" s="42" t="e">
        <f>+B894+0.01</f>
        <v>#REF!</v>
      </c>
      <c r="C918" s="347" t="e">
        <f>INDEX(ACTIVIDADES!$B:$B,MATCH(B918,ACTIVIDADES!$A:$A,0))</f>
        <v>#REF!</v>
      </c>
      <c r="D918" s="348"/>
      <c r="E918" s="348"/>
      <c r="F918" s="348"/>
      <c r="G918" s="349"/>
      <c r="H918" s="43" t="e">
        <f>INDEX(ACTIVIDADES!$C:$C,MATCH(B918,ACTIVIDADES!$A:$A,0))</f>
        <v>#REF!</v>
      </c>
      <c r="I918" s="44">
        <f>I925</f>
        <v>0</v>
      </c>
    </row>
    <row r="919" spans="2:9" ht="21" customHeight="1" x14ac:dyDescent="0.2">
      <c r="B919" s="350" t="s">
        <v>23</v>
      </c>
      <c r="C919" s="350"/>
      <c r="D919" s="45" t="s">
        <v>24</v>
      </c>
      <c r="E919" s="46" t="s">
        <v>16</v>
      </c>
      <c r="F919" s="47" t="s">
        <v>25</v>
      </c>
      <c r="G919" s="47" t="s">
        <v>26</v>
      </c>
      <c r="H919" s="48" t="s">
        <v>27</v>
      </c>
      <c r="I919" s="49" t="s">
        <v>28</v>
      </c>
    </row>
    <row r="920" spans="2:9" ht="15" customHeight="1" x14ac:dyDescent="0.2">
      <c r="B920" s="351"/>
      <c r="C920" s="352"/>
      <c r="D920" s="50"/>
      <c r="E920" s="50"/>
      <c r="F920" s="51"/>
      <c r="G920" s="51"/>
      <c r="H920" s="51"/>
      <c r="I920" s="52">
        <f>+D920*E920*F920*G920</f>
        <v>0</v>
      </c>
    </row>
    <row r="921" spans="2:9" ht="15" customHeight="1" x14ac:dyDescent="0.2">
      <c r="B921" s="351"/>
      <c r="C921" s="352"/>
      <c r="D921" s="50"/>
      <c r="E921" s="50"/>
      <c r="F921" s="51"/>
      <c r="G921" s="51"/>
      <c r="H921" s="51"/>
      <c r="I921" s="52">
        <f>+D921*E921*F921*G921</f>
        <v>0</v>
      </c>
    </row>
    <row r="922" spans="2:9" ht="15.75" customHeight="1" x14ac:dyDescent="0.2">
      <c r="B922" s="333"/>
      <c r="C922" s="333"/>
      <c r="D922" s="50"/>
      <c r="E922" s="50"/>
      <c r="F922" s="51"/>
      <c r="G922" s="51"/>
      <c r="H922" s="51"/>
      <c r="I922" s="53"/>
    </row>
    <row r="923" spans="2:9" ht="15" customHeight="1" x14ac:dyDescent="0.2">
      <c r="B923" s="333"/>
      <c r="C923" s="333"/>
      <c r="D923" s="50"/>
      <c r="E923" s="50"/>
      <c r="F923" s="51"/>
      <c r="G923" s="51"/>
      <c r="H923" s="51"/>
      <c r="I923" s="53"/>
    </row>
    <row r="924" spans="2:9" ht="15" customHeight="1" x14ac:dyDescent="0.2">
      <c r="B924" s="333"/>
      <c r="C924" s="333"/>
      <c r="D924" s="50"/>
      <c r="E924" s="50"/>
      <c r="F924" s="51"/>
      <c r="G924" s="51"/>
      <c r="H924" s="51"/>
      <c r="I924" s="53"/>
    </row>
    <row r="925" spans="2:9" ht="15" customHeight="1" x14ac:dyDescent="0.2">
      <c r="B925" s="334" t="s">
        <v>29</v>
      </c>
      <c r="C925" s="335"/>
      <c r="D925" s="335"/>
      <c r="E925" s="335"/>
      <c r="F925" s="335"/>
      <c r="G925" s="335"/>
      <c r="H925" s="336"/>
      <c r="I925" s="54">
        <f>SUM(I920:I924)</f>
        <v>0</v>
      </c>
    </row>
    <row r="926" spans="2:9" ht="20" customHeight="1" x14ac:dyDescent="0.2">
      <c r="B926" s="337" t="s">
        <v>30</v>
      </c>
      <c r="C926" s="338"/>
      <c r="D926" s="338"/>
      <c r="E926" s="338"/>
      <c r="F926" s="338"/>
      <c r="G926" s="338"/>
      <c r="H926" s="338"/>
      <c r="I926" s="339"/>
    </row>
    <row r="927" spans="2:9" ht="20" customHeight="1" x14ac:dyDescent="0.2">
      <c r="B927" s="340"/>
      <c r="C927" s="341"/>
      <c r="D927" s="341"/>
      <c r="E927" s="341"/>
      <c r="F927" s="341"/>
      <c r="G927" s="341"/>
      <c r="H927" s="341"/>
      <c r="I927" s="342"/>
    </row>
    <row r="928" spans="2:9" ht="20" customHeight="1" x14ac:dyDescent="0.2">
      <c r="B928" s="340"/>
      <c r="C928" s="341"/>
      <c r="D928" s="341"/>
      <c r="E928" s="341"/>
      <c r="F928" s="341"/>
      <c r="G928" s="341"/>
      <c r="H928" s="341"/>
      <c r="I928" s="342"/>
    </row>
    <row r="929" spans="2:9" ht="20" customHeight="1" x14ac:dyDescent="0.2">
      <c r="B929" s="340"/>
      <c r="C929" s="341"/>
      <c r="D929" s="341"/>
      <c r="E929" s="341"/>
      <c r="F929" s="341"/>
      <c r="G929" s="341"/>
      <c r="H929" s="341"/>
      <c r="I929" s="342"/>
    </row>
    <row r="930" spans="2:9" ht="20" customHeight="1" x14ac:dyDescent="0.2">
      <c r="B930" s="340"/>
      <c r="C930" s="341"/>
      <c r="D930" s="341"/>
      <c r="E930" s="341"/>
      <c r="F930" s="341"/>
      <c r="G930" s="341"/>
      <c r="H930" s="341"/>
      <c r="I930" s="342"/>
    </row>
    <row r="931" spans="2:9" ht="20" customHeight="1" x14ac:dyDescent="0.2">
      <c r="B931" s="340"/>
      <c r="C931" s="341"/>
      <c r="D931" s="341"/>
      <c r="E931" s="341"/>
      <c r="F931" s="341"/>
      <c r="G931" s="341"/>
      <c r="H931" s="341"/>
      <c r="I931" s="342"/>
    </row>
    <row r="932" spans="2:9" ht="20" customHeight="1" x14ac:dyDescent="0.2">
      <c r="B932" s="340"/>
      <c r="C932" s="341"/>
      <c r="D932" s="341"/>
      <c r="E932" s="341"/>
      <c r="F932" s="341"/>
      <c r="G932" s="341"/>
      <c r="H932" s="341"/>
      <c r="I932" s="342"/>
    </row>
    <row r="933" spans="2:9" ht="20" customHeight="1" x14ac:dyDescent="0.2">
      <c r="B933" s="340"/>
      <c r="C933" s="341"/>
      <c r="D933" s="341"/>
      <c r="E933" s="341"/>
      <c r="F933" s="341"/>
      <c r="G933" s="341"/>
      <c r="H933" s="341"/>
      <c r="I933" s="342"/>
    </row>
    <row r="934" spans="2:9" ht="20" customHeight="1" x14ac:dyDescent="0.2">
      <c r="B934" s="340"/>
      <c r="C934" s="341"/>
      <c r="D934" s="341"/>
      <c r="E934" s="341"/>
      <c r="F934" s="341"/>
      <c r="G934" s="341"/>
      <c r="H934" s="341"/>
      <c r="I934" s="342"/>
    </row>
    <row r="935" spans="2:9" ht="20" customHeight="1" x14ac:dyDescent="0.2">
      <c r="B935" s="340"/>
      <c r="C935" s="341"/>
      <c r="D935" s="341"/>
      <c r="E935" s="341"/>
      <c r="F935" s="341"/>
      <c r="G935" s="341"/>
      <c r="H935" s="341"/>
      <c r="I935" s="342"/>
    </row>
    <row r="936" spans="2:9" ht="20" customHeight="1" x14ac:dyDescent="0.2">
      <c r="B936" s="343"/>
      <c r="C936" s="344"/>
      <c r="D936" s="344"/>
      <c r="E936" s="344"/>
      <c r="F936" s="344"/>
      <c r="G936" s="344"/>
      <c r="H936" s="344"/>
      <c r="I936" s="345"/>
    </row>
    <row r="937" spans="2:9" ht="16" thickBot="1" x14ac:dyDescent="0.25"/>
    <row r="938" spans="2:9" ht="18" customHeight="1" thickBot="1" x14ac:dyDescent="0.25">
      <c r="B938" s="24" t="s">
        <v>21</v>
      </c>
      <c r="C938" s="25"/>
      <c r="D938" s="25"/>
      <c r="E938" s="25"/>
      <c r="F938" s="26"/>
      <c r="G938" s="27"/>
      <c r="H938" s="28"/>
      <c r="I938" s="29"/>
    </row>
    <row r="939" spans="2:9" ht="18" customHeight="1" thickBot="1" x14ac:dyDescent="0.25">
      <c r="B939" s="30" t="s">
        <v>22</v>
      </c>
      <c r="C939" s="31"/>
      <c r="D939" s="31"/>
      <c r="E939" s="31"/>
      <c r="F939" s="26"/>
      <c r="G939" s="27"/>
      <c r="H939" s="32"/>
      <c r="I939" s="33"/>
    </row>
    <row r="940" spans="2:9" ht="33" customHeight="1" thickBot="1" x14ac:dyDescent="0.25">
      <c r="B940" s="34" t="e">
        <f>+ACTIVIDADES!#REF!</f>
        <v>#REF!</v>
      </c>
      <c r="C940" s="35"/>
      <c r="D940" s="35"/>
      <c r="E940" s="35"/>
      <c r="F940" s="35"/>
      <c r="G940" s="36"/>
      <c r="H940" s="37"/>
      <c r="I940" s="38"/>
    </row>
    <row r="941" spans="2:9" ht="21" customHeight="1" thickBot="1" x14ac:dyDescent="0.25">
      <c r="B941" s="39" t="s">
        <v>0</v>
      </c>
      <c r="C941" s="346" t="s">
        <v>1</v>
      </c>
      <c r="D941" s="346"/>
      <c r="E941" s="346"/>
      <c r="F941" s="346"/>
      <c r="G941" s="346"/>
      <c r="H941" s="40" t="s">
        <v>15</v>
      </c>
      <c r="I941" s="41" t="s">
        <v>16</v>
      </c>
    </row>
    <row r="942" spans="2:9" ht="95.25" customHeight="1" x14ac:dyDescent="0.2">
      <c r="B942" s="42" t="e">
        <f>+B918+0.01</f>
        <v>#REF!</v>
      </c>
      <c r="C942" s="347" t="e">
        <f>INDEX(ACTIVIDADES!$B:$B,MATCH(B942,ACTIVIDADES!$A:$A,0))</f>
        <v>#REF!</v>
      </c>
      <c r="D942" s="348"/>
      <c r="E942" s="348"/>
      <c r="F942" s="348"/>
      <c r="G942" s="349"/>
      <c r="H942" s="43" t="e">
        <f>INDEX(ACTIVIDADES!$C:$C,MATCH(B942,ACTIVIDADES!$A:$A,0))</f>
        <v>#REF!</v>
      </c>
      <c r="I942" s="44">
        <f>I949</f>
        <v>0</v>
      </c>
    </row>
    <row r="943" spans="2:9" ht="21" customHeight="1" x14ac:dyDescent="0.2">
      <c r="B943" s="350" t="s">
        <v>23</v>
      </c>
      <c r="C943" s="350"/>
      <c r="D943" s="45" t="s">
        <v>24</v>
      </c>
      <c r="E943" s="46" t="s">
        <v>16</v>
      </c>
      <c r="F943" s="47" t="s">
        <v>25</v>
      </c>
      <c r="G943" s="47" t="s">
        <v>26</v>
      </c>
      <c r="H943" s="48" t="s">
        <v>27</v>
      </c>
      <c r="I943" s="49" t="s">
        <v>28</v>
      </c>
    </row>
    <row r="944" spans="2:9" ht="15" customHeight="1" x14ac:dyDescent="0.2">
      <c r="B944" s="351"/>
      <c r="C944" s="352"/>
      <c r="D944" s="50"/>
      <c r="E944" s="50"/>
      <c r="F944" s="51"/>
      <c r="G944" s="51"/>
      <c r="H944" s="51"/>
      <c r="I944" s="52">
        <f>+D944*E944*F944*G944</f>
        <v>0</v>
      </c>
    </row>
    <row r="945" spans="2:9" ht="15" customHeight="1" x14ac:dyDescent="0.2">
      <c r="B945" s="351"/>
      <c r="C945" s="352"/>
      <c r="D945" s="50"/>
      <c r="E945" s="50"/>
      <c r="F945" s="51"/>
      <c r="G945" s="51"/>
      <c r="H945" s="51"/>
      <c r="I945" s="52">
        <f>+D945*E945*F945*G945</f>
        <v>0</v>
      </c>
    </row>
    <row r="946" spans="2:9" ht="15.75" customHeight="1" x14ac:dyDescent="0.2">
      <c r="B946" s="333"/>
      <c r="C946" s="333"/>
      <c r="D946" s="50"/>
      <c r="E946" s="50"/>
      <c r="F946" s="51"/>
      <c r="G946" s="51"/>
      <c r="H946" s="51"/>
      <c r="I946" s="53"/>
    </row>
    <row r="947" spans="2:9" ht="15" customHeight="1" x14ac:dyDescent="0.2">
      <c r="B947" s="333"/>
      <c r="C947" s="333"/>
      <c r="D947" s="50"/>
      <c r="E947" s="50"/>
      <c r="F947" s="51"/>
      <c r="G947" s="51"/>
      <c r="H947" s="51"/>
      <c r="I947" s="53"/>
    </row>
    <row r="948" spans="2:9" ht="15" customHeight="1" x14ac:dyDescent="0.2">
      <c r="B948" s="333"/>
      <c r="C948" s="333"/>
      <c r="D948" s="50"/>
      <c r="E948" s="50"/>
      <c r="F948" s="51"/>
      <c r="G948" s="51"/>
      <c r="H948" s="51"/>
      <c r="I948" s="53"/>
    </row>
    <row r="949" spans="2:9" ht="15" customHeight="1" x14ac:dyDescent="0.2">
      <c r="B949" s="334" t="s">
        <v>29</v>
      </c>
      <c r="C949" s="335"/>
      <c r="D949" s="335"/>
      <c r="E949" s="335"/>
      <c r="F949" s="335"/>
      <c r="G949" s="335"/>
      <c r="H949" s="336"/>
      <c r="I949" s="54">
        <f>SUM(I944:I948)</f>
        <v>0</v>
      </c>
    </row>
    <row r="950" spans="2:9" ht="20" customHeight="1" x14ac:dyDescent="0.2">
      <c r="B950" s="337" t="s">
        <v>30</v>
      </c>
      <c r="C950" s="338"/>
      <c r="D950" s="338"/>
      <c r="E950" s="338"/>
      <c r="F950" s="338"/>
      <c r="G950" s="338"/>
      <c r="H950" s="338"/>
      <c r="I950" s="339"/>
    </row>
    <row r="951" spans="2:9" ht="20" customHeight="1" x14ac:dyDescent="0.2">
      <c r="B951" s="340"/>
      <c r="C951" s="341"/>
      <c r="D951" s="341"/>
      <c r="E951" s="341"/>
      <c r="F951" s="341"/>
      <c r="G951" s="341"/>
      <c r="H951" s="341"/>
      <c r="I951" s="342"/>
    </row>
    <row r="952" spans="2:9" ht="20" customHeight="1" x14ac:dyDescent="0.2">
      <c r="B952" s="340"/>
      <c r="C952" s="341"/>
      <c r="D952" s="341"/>
      <c r="E952" s="341"/>
      <c r="F952" s="341"/>
      <c r="G952" s="341"/>
      <c r="H952" s="341"/>
      <c r="I952" s="342"/>
    </row>
    <row r="953" spans="2:9" ht="20" customHeight="1" x14ac:dyDescent="0.2">
      <c r="B953" s="340"/>
      <c r="C953" s="341"/>
      <c r="D953" s="341"/>
      <c r="E953" s="341"/>
      <c r="F953" s="341"/>
      <c r="G953" s="341"/>
      <c r="H953" s="341"/>
      <c r="I953" s="342"/>
    </row>
    <row r="954" spans="2:9" ht="20" customHeight="1" x14ac:dyDescent="0.2">
      <c r="B954" s="340"/>
      <c r="C954" s="341"/>
      <c r="D954" s="341"/>
      <c r="E954" s="341"/>
      <c r="F954" s="341"/>
      <c r="G954" s="341"/>
      <c r="H954" s="341"/>
      <c r="I954" s="342"/>
    </row>
    <row r="955" spans="2:9" ht="20" customHeight="1" x14ac:dyDescent="0.2">
      <c r="B955" s="340"/>
      <c r="C955" s="341"/>
      <c r="D955" s="341"/>
      <c r="E955" s="341"/>
      <c r="F955" s="341"/>
      <c r="G955" s="341"/>
      <c r="H955" s="341"/>
      <c r="I955" s="342"/>
    </row>
    <row r="956" spans="2:9" ht="20" customHeight="1" x14ac:dyDescent="0.2">
      <c r="B956" s="340"/>
      <c r="C956" s="341"/>
      <c r="D956" s="341"/>
      <c r="E956" s="341"/>
      <c r="F956" s="341"/>
      <c r="G956" s="341"/>
      <c r="H956" s="341"/>
      <c r="I956" s="342"/>
    </row>
    <row r="957" spans="2:9" ht="20" customHeight="1" x14ac:dyDescent="0.2">
      <c r="B957" s="340"/>
      <c r="C957" s="341"/>
      <c r="D957" s="341"/>
      <c r="E957" s="341"/>
      <c r="F957" s="341"/>
      <c r="G957" s="341"/>
      <c r="H957" s="341"/>
      <c r="I957" s="342"/>
    </row>
    <row r="958" spans="2:9" ht="20" customHeight="1" x14ac:dyDescent="0.2">
      <c r="B958" s="340"/>
      <c r="C958" s="341"/>
      <c r="D958" s="341"/>
      <c r="E958" s="341"/>
      <c r="F958" s="341"/>
      <c r="G958" s="341"/>
      <c r="H958" s="341"/>
      <c r="I958" s="342"/>
    </row>
    <row r="959" spans="2:9" ht="20" customHeight="1" x14ac:dyDescent="0.2">
      <c r="B959" s="340"/>
      <c r="C959" s="341"/>
      <c r="D959" s="341"/>
      <c r="E959" s="341"/>
      <c r="F959" s="341"/>
      <c r="G959" s="341"/>
      <c r="H959" s="341"/>
      <c r="I959" s="342"/>
    </row>
    <row r="960" spans="2:9" ht="20" customHeight="1" x14ac:dyDescent="0.2">
      <c r="B960" s="343"/>
      <c r="C960" s="344"/>
      <c r="D960" s="344"/>
      <c r="E960" s="344"/>
      <c r="F960" s="344"/>
      <c r="G960" s="344"/>
      <c r="H960" s="344"/>
      <c r="I960" s="345"/>
    </row>
    <row r="961" spans="2:9" ht="16" thickBot="1" x14ac:dyDescent="0.25"/>
    <row r="962" spans="2:9" ht="18" customHeight="1" thickBot="1" x14ac:dyDescent="0.25">
      <c r="B962" s="24" t="s">
        <v>21</v>
      </c>
      <c r="C962" s="25"/>
      <c r="D962" s="25"/>
      <c r="E962" s="25"/>
      <c r="F962" s="26"/>
      <c r="G962" s="27"/>
      <c r="H962" s="28"/>
      <c r="I962" s="29"/>
    </row>
    <row r="963" spans="2:9" ht="18" customHeight="1" thickBot="1" x14ac:dyDescent="0.25">
      <c r="B963" s="30" t="s">
        <v>22</v>
      </c>
      <c r="C963" s="31"/>
      <c r="D963" s="31"/>
      <c r="E963" s="31"/>
      <c r="F963" s="26"/>
      <c r="G963" s="27"/>
      <c r="H963" s="32"/>
      <c r="I963" s="33"/>
    </row>
    <row r="964" spans="2:9" ht="33" customHeight="1" thickBot="1" x14ac:dyDescent="0.25">
      <c r="B964" s="34" t="e">
        <f>+ACTIVIDADES!#REF!</f>
        <v>#REF!</v>
      </c>
      <c r="C964" s="35"/>
      <c r="D964" s="35"/>
      <c r="E964" s="35"/>
      <c r="F964" s="35"/>
      <c r="G964" s="36"/>
      <c r="H964" s="37"/>
      <c r="I964" s="38"/>
    </row>
    <row r="965" spans="2:9" ht="21" customHeight="1" thickBot="1" x14ac:dyDescent="0.25">
      <c r="B965" s="39" t="s">
        <v>0</v>
      </c>
      <c r="C965" s="346" t="s">
        <v>1</v>
      </c>
      <c r="D965" s="346"/>
      <c r="E965" s="346"/>
      <c r="F965" s="346"/>
      <c r="G965" s="346"/>
      <c r="H965" s="40" t="s">
        <v>15</v>
      </c>
      <c r="I965" s="41" t="s">
        <v>16</v>
      </c>
    </row>
    <row r="966" spans="2:9" ht="95.25" customHeight="1" x14ac:dyDescent="0.2">
      <c r="B966" s="42" t="e">
        <f>+ACTIVIDADES!#REF!</f>
        <v>#REF!</v>
      </c>
      <c r="C966" s="347" t="e">
        <f>INDEX(ACTIVIDADES!$B:$B,MATCH(B966,ACTIVIDADES!$A:$A,0))</f>
        <v>#REF!</v>
      </c>
      <c r="D966" s="348"/>
      <c r="E966" s="348"/>
      <c r="F966" s="348"/>
      <c r="G966" s="349"/>
      <c r="H966" s="43" t="e">
        <f>INDEX(ACTIVIDADES!$C:$C,MATCH(B966,ACTIVIDADES!$A:$A,0))</f>
        <v>#REF!</v>
      </c>
      <c r="I966" s="44">
        <f>I973</f>
        <v>0</v>
      </c>
    </row>
    <row r="967" spans="2:9" ht="21" customHeight="1" x14ac:dyDescent="0.2">
      <c r="B967" s="350" t="s">
        <v>23</v>
      </c>
      <c r="C967" s="350"/>
      <c r="D967" s="45" t="s">
        <v>24</v>
      </c>
      <c r="E967" s="46" t="s">
        <v>16</v>
      </c>
      <c r="F967" s="47" t="s">
        <v>25</v>
      </c>
      <c r="G967" s="47" t="s">
        <v>26</v>
      </c>
      <c r="H967" s="48" t="s">
        <v>27</v>
      </c>
      <c r="I967" s="49" t="s">
        <v>28</v>
      </c>
    </row>
    <row r="968" spans="2:9" ht="15" customHeight="1" x14ac:dyDescent="0.2">
      <c r="B968" s="351"/>
      <c r="C968" s="352"/>
      <c r="D968" s="50"/>
      <c r="E968" s="50"/>
      <c r="F968" s="51"/>
      <c r="G968" s="51"/>
      <c r="H968" s="51"/>
      <c r="I968" s="52">
        <f>+D968*E968*F968*G968</f>
        <v>0</v>
      </c>
    </row>
    <row r="969" spans="2:9" ht="15" customHeight="1" x14ac:dyDescent="0.2">
      <c r="B969" s="351"/>
      <c r="C969" s="352"/>
      <c r="D969" s="50"/>
      <c r="E969" s="50"/>
      <c r="F969" s="51"/>
      <c r="G969" s="51"/>
      <c r="H969" s="51"/>
      <c r="I969" s="52">
        <f>+D969*E969*F969*G969</f>
        <v>0</v>
      </c>
    </row>
    <row r="970" spans="2:9" ht="15.75" customHeight="1" x14ac:dyDescent="0.2">
      <c r="B970" s="333"/>
      <c r="C970" s="333"/>
      <c r="D970" s="50"/>
      <c r="E970" s="50"/>
      <c r="F970" s="51"/>
      <c r="G970" s="51"/>
      <c r="H970" s="51"/>
      <c r="I970" s="53"/>
    </row>
    <row r="971" spans="2:9" ht="15" customHeight="1" x14ac:dyDescent="0.2">
      <c r="B971" s="333"/>
      <c r="C971" s="333"/>
      <c r="D971" s="50"/>
      <c r="E971" s="50"/>
      <c r="F971" s="51"/>
      <c r="G971" s="51"/>
      <c r="H971" s="51"/>
      <c r="I971" s="53"/>
    </row>
    <row r="972" spans="2:9" ht="15" customHeight="1" x14ac:dyDescent="0.2">
      <c r="B972" s="333"/>
      <c r="C972" s="333"/>
      <c r="D972" s="50"/>
      <c r="E972" s="50"/>
      <c r="F972" s="51"/>
      <c r="G972" s="51"/>
      <c r="H972" s="51"/>
      <c r="I972" s="53"/>
    </row>
    <row r="973" spans="2:9" ht="15" customHeight="1" x14ac:dyDescent="0.2">
      <c r="B973" s="334" t="s">
        <v>29</v>
      </c>
      <c r="C973" s="335"/>
      <c r="D973" s="335"/>
      <c r="E973" s="335"/>
      <c r="F973" s="335"/>
      <c r="G973" s="335"/>
      <c r="H973" s="336"/>
      <c r="I973" s="54">
        <f>SUM(I968:I972)</f>
        <v>0</v>
      </c>
    </row>
    <row r="974" spans="2:9" ht="20" customHeight="1" x14ac:dyDescent="0.2">
      <c r="B974" s="337" t="s">
        <v>30</v>
      </c>
      <c r="C974" s="338"/>
      <c r="D974" s="338"/>
      <c r="E974" s="338"/>
      <c r="F974" s="338"/>
      <c r="G974" s="338"/>
      <c r="H974" s="338"/>
      <c r="I974" s="339"/>
    </row>
    <row r="975" spans="2:9" ht="20" customHeight="1" x14ac:dyDescent="0.2">
      <c r="B975" s="340"/>
      <c r="C975" s="341"/>
      <c r="D975" s="341"/>
      <c r="E975" s="341"/>
      <c r="F975" s="341"/>
      <c r="G975" s="341"/>
      <c r="H975" s="341"/>
      <c r="I975" s="342"/>
    </row>
    <row r="976" spans="2:9" ht="20" customHeight="1" x14ac:dyDescent="0.2">
      <c r="B976" s="340"/>
      <c r="C976" s="341"/>
      <c r="D976" s="341"/>
      <c r="E976" s="341"/>
      <c r="F976" s="341"/>
      <c r="G976" s="341"/>
      <c r="H976" s="341"/>
      <c r="I976" s="342"/>
    </row>
    <row r="977" spans="2:9" ht="20" customHeight="1" x14ac:dyDescent="0.2">
      <c r="B977" s="340"/>
      <c r="C977" s="341"/>
      <c r="D977" s="341"/>
      <c r="E977" s="341"/>
      <c r="F977" s="341"/>
      <c r="G977" s="341"/>
      <c r="H977" s="341"/>
      <c r="I977" s="342"/>
    </row>
    <row r="978" spans="2:9" ht="20" customHeight="1" x14ac:dyDescent="0.2">
      <c r="B978" s="340"/>
      <c r="C978" s="341"/>
      <c r="D978" s="341"/>
      <c r="E978" s="341"/>
      <c r="F978" s="341"/>
      <c r="G978" s="341"/>
      <c r="H978" s="341"/>
      <c r="I978" s="342"/>
    </row>
    <row r="979" spans="2:9" ht="20" customHeight="1" x14ac:dyDescent="0.2">
      <c r="B979" s="340"/>
      <c r="C979" s="341"/>
      <c r="D979" s="341"/>
      <c r="E979" s="341"/>
      <c r="F979" s="341"/>
      <c r="G979" s="341"/>
      <c r="H979" s="341"/>
      <c r="I979" s="342"/>
    </row>
    <row r="980" spans="2:9" ht="20" customHeight="1" x14ac:dyDescent="0.2">
      <c r="B980" s="340"/>
      <c r="C980" s="341"/>
      <c r="D980" s="341"/>
      <c r="E980" s="341"/>
      <c r="F980" s="341"/>
      <c r="G980" s="341"/>
      <c r="H980" s="341"/>
      <c r="I980" s="342"/>
    </row>
    <row r="981" spans="2:9" ht="20" customHeight="1" x14ac:dyDescent="0.2">
      <c r="B981" s="340"/>
      <c r="C981" s="341"/>
      <c r="D981" s="341"/>
      <c r="E981" s="341"/>
      <c r="F981" s="341"/>
      <c r="G981" s="341"/>
      <c r="H981" s="341"/>
      <c r="I981" s="342"/>
    </row>
    <row r="982" spans="2:9" ht="20" customHeight="1" x14ac:dyDescent="0.2">
      <c r="B982" s="340"/>
      <c r="C982" s="341"/>
      <c r="D982" s="341"/>
      <c r="E982" s="341"/>
      <c r="F982" s="341"/>
      <c r="G982" s="341"/>
      <c r="H982" s="341"/>
      <c r="I982" s="342"/>
    </row>
    <row r="983" spans="2:9" ht="20" customHeight="1" x14ac:dyDescent="0.2">
      <c r="B983" s="340"/>
      <c r="C983" s="341"/>
      <c r="D983" s="341"/>
      <c r="E983" s="341"/>
      <c r="F983" s="341"/>
      <c r="G983" s="341"/>
      <c r="H983" s="341"/>
      <c r="I983" s="342"/>
    </row>
    <row r="984" spans="2:9" ht="20" customHeight="1" x14ac:dyDescent="0.2">
      <c r="B984" s="343"/>
      <c r="C984" s="344"/>
      <c r="D984" s="344"/>
      <c r="E984" s="344"/>
      <c r="F984" s="344"/>
      <c r="G984" s="344"/>
      <c r="H984" s="344"/>
      <c r="I984" s="345"/>
    </row>
    <row r="985" spans="2:9" ht="16" thickBot="1" x14ac:dyDescent="0.25"/>
    <row r="986" spans="2:9" ht="18" customHeight="1" thickBot="1" x14ac:dyDescent="0.25">
      <c r="B986" s="24" t="s">
        <v>21</v>
      </c>
      <c r="C986" s="25"/>
      <c r="D986" s="25"/>
      <c r="E986" s="25"/>
      <c r="F986" s="26"/>
      <c r="G986" s="27"/>
      <c r="H986" s="28"/>
      <c r="I986" s="29"/>
    </row>
    <row r="987" spans="2:9" ht="18" customHeight="1" thickBot="1" x14ac:dyDescent="0.25">
      <c r="B987" s="30" t="s">
        <v>22</v>
      </c>
      <c r="C987" s="31"/>
      <c r="D987" s="31"/>
      <c r="E987" s="31"/>
      <c r="F987" s="26"/>
      <c r="G987" s="27"/>
      <c r="H987" s="32"/>
      <c r="I987" s="33"/>
    </row>
    <row r="988" spans="2:9" ht="33" customHeight="1" thickBot="1" x14ac:dyDescent="0.25">
      <c r="B988" s="34" t="e">
        <f>+ACTIVIDADES!#REF!</f>
        <v>#REF!</v>
      </c>
      <c r="C988" s="35"/>
      <c r="D988" s="35"/>
      <c r="E988" s="35"/>
      <c r="F988" s="35"/>
      <c r="G988" s="36"/>
      <c r="H988" s="37"/>
      <c r="I988" s="38"/>
    </row>
    <row r="989" spans="2:9" ht="21" customHeight="1" thickBot="1" x14ac:dyDescent="0.25">
      <c r="B989" s="39" t="s">
        <v>0</v>
      </c>
      <c r="C989" s="346" t="s">
        <v>1</v>
      </c>
      <c r="D989" s="346"/>
      <c r="E989" s="346"/>
      <c r="F989" s="346"/>
      <c r="G989" s="346"/>
      <c r="H989" s="40" t="s">
        <v>15</v>
      </c>
      <c r="I989" s="41" t="s">
        <v>16</v>
      </c>
    </row>
    <row r="990" spans="2:9" ht="95.25" customHeight="1" x14ac:dyDescent="0.2">
      <c r="B990" s="42" t="e">
        <f>+B966+0.01</f>
        <v>#REF!</v>
      </c>
      <c r="C990" s="347" t="e">
        <f>INDEX(ACTIVIDADES!$B:$B,MATCH(B990,ACTIVIDADES!$A:$A,0))</f>
        <v>#REF!</v>
      </c>
      <c r="D990" s="348"/>
      <c r="E990" s="348"/>
      <c r="F990" s="348"/>
      <c r="G990" s="349"/>
      <c r="H990" s="43" t="e">
        <f>INDEX(ACTIVIDADES!$C:$C,MATCH(B990,ACTIVIDADES!$A:$A,0))</f>
        <v>#REF!</v>
      </c>
      <c r="I990" s="44">
        <f>I997</f>
        <v>0</v>
      </c>
    </row>
    <row r="991" spans="2:9" ht="21" customHeight="1" x14ac:dyDescent="0.2">
      <c r="B991" s="350" t="s">
        <v>23</v>
      </c>
      <c r="C991" s="350"/>
      <c r="D991" s="45" t="s">
        <v>24</v>
      </c>
      <c r="E991" s="46" t="s">
        <v>16</v>
      </c>
      <c r="F991" s="47" t="s">
        <v>25</v>
      </c>
      <c r="G991" s="47" t="s">
        <v>26</v>
      </c>
      <c r="H991" s="48" t="s">
        <v>27</v>
      </c>
      <c r="I991" s="49" t="s">
        <v>28</v>
      </c>
    </row>
    <row r="992" spans="2:9" ht="15" customHeight="1" x14ac:dyDescent="0.2">
      <c r="B992" s="351"/>
      <c r="C992" s="352"/>
      <c r="D992" s="50"/>
      <c r="E992" s="50"/>
      <c r="F992" s="51"/>
      <c r="G992" s="51"/>
      <c r="H992" s="51"/>
      <c r="I992" s="52">
        <f>+D992*E992*F992*G992</f>
        <v>0</v>
      </c>
    </row>
    <row r="993" spans="2:9" ht="15" customHeight="1" x14ac:dyDescent="0.2">
      <c r="B993" s="351"/>
      <c r="C993" s="352"/>
      <c r="D993" s="50"/>
      <c r="E993" s="50"/>
      <c r="F993" s="51"/>
      <c r="G993" s="51"/>
      <c r="H993" s="51"/>
      <c r="I993" s="52">
        <f>+D993*E993*F993*G993</f>
        <v>0</v>
      </c>
    </row>
    <row r="994" spans="2:9" ht="15.75" customHeight="1" x14ac:dyDescent="0.2">
      <c r="B994" s="333"/>
      <c r="C994" s="333"/>
      <c r="D994" s="50"/>
      <c r="E994" s="50"/>
      <c r="F994" s="51"/>
      <c r="G994" s="51"/>
      <c r="H994" s="51"/>
      <c r="I994" s="53"/>
    </row>
    <row r="995" spans="2:9" ht="15" customHeight="1" x14ac:dyDescent="0.2">
      <c r="B995" s="333"/>
      <c r="C995" s="333"/>
      <c r="D995" s="50"/>
      <c r="E995" s="50"/>
      <c r="F995" s="51"/>
      <c r="G995" s="51"/>
      <c r="H995" s="51"/>
      <c r="I995" s="53"/>
    </row>
    <row r="996" spans="2:9" ht="15" customHeight="1" x14ac:dyDescent="0.2">
      <c r="B996" s="333"/>
      <c r="C996" s="333"/>
      <c r="D996" s="50"/>
      <c r="E996" s="50"/>
      <c r="F996" s="51"/>
      <c r="G996" s="51"/>
      <c r="H996" s="51"/>
      <c r="I996" s="53"/>
    </row>
    <row r="997" spans="2:9" ht="15" customHeight="1" x14ac:dyDescent="0.2">
      <c r="B997" s="334" t="s">
        <v>29</v>
      </c>
      <c r="C997" s="335"/>
      <c r="D997" s="335"/>
      <c r="E997" s="335"/>
      <c r="F997" s="335"/>
      <c r="G997" s="335"/>
      <c r="H997" s="336"/>
      <c r="I997" s="54">
        <f>SUM(I992:I996)</f>
        <v>0</v>
      </c>
    </row>
    <row r="998" spans="2:9" ht="20" customHeight="1" x14ac:dyDescent="0.2">
      <c r="B998" s="337" t="s">
        <v>30</v>
      </c>
      <c r="C998" s="338"/>
      <c r="D998" s="338"/>
      <c r="E998" s="338"/>
      <c r="F998" s="338"/>
      <c r="G998" s="338"/>
      <c r="H998" s="338"/>
      <c r="I998" s="339"/>
    </row>
    <row r="999" spans="2:9" ht="20" customHeight="1" x14ac:dyDescent="0.2">
      <c r="B999" s="340"/>
      <c r="C999" s="341"/>
      <c r="D999" s="341"/>
      <c r="E999" s="341"/>
      <c r="F999" s="341"/>
      <c r="G999" s="341"/>
      <c r="H999" s="341"/>
      <c r="I999" s="342"/>
    </row>
    <row r="1000" spans="2:9" ht="20" customHeight="1" x14ac:dyDescent="0.2">
      <c r="B1000" s="340"/>
      <c r="C1000" s="341"/>
      <c r="D1000" s="341"/>
      <c r="E1000" s="341"/>
      <c r="F1000" s="341"/>
      <c r="G1000" s="341"/>
      <c r="H1000" s="341"/>
      <c r="I1000" s="342"/>
    </row>
    <row r="1001" spans="2:9" ht="20" customHeight="1" x14ac:dyDescent="0.2">
      <c r="B1001" s="340"/>
      <c r="C1001" s="341"/>
      <c r="D1001" s="341"/>
      <c r="E1001" s="341"/>
      <c r="F1001" s="341"/>
      <c r="G1001" s="341"/>
      <c r="H1001" s="341"/>
      <c r="I1001" s="342"/>
    </row>
    <row r="1002" spans="2:9" ht="20" customHeight="1" x14ac:dyDescent="0.2">
      <c r="B1002" s="340"/>
      <c r="C1002" s="341"/>
      <c r="D1002" s="341"/>
      <c r="E1002" s="341"/>
      <c r="F1002" s="341"/>
      <c r="G1002" s="341"/>
      <c r="H1002" s="341"/>
      <c r="I1002" s="342"/>
    </row>
    <row r="1003" spans="2:9" ht="20" customHeight="1" x14ac:dyDescent="0.2">
      <c r="B1003" s="340"/>
      <c r="C1003" s="341"/>
      <c r="D1003" s="341"/>
      <c r="E1003" s="341"/>
      <c r="F1003" s="341"/>
      <c r="G1003" s="341"/>
      <c r="H1003" s="341"/>
      <c r="I1003" s="342"/>
    </row>
    <row r="1004" spans="2:9" ht="20" customHeight="1" x14ac:dyDescent="0.2">
      <c r="B1004" s="340"/>
      <c r="C1004" s="341"/>
      <c r="D1004" s="341"/>
      <c r="E1004" s="341"/>
      <c r="F1004" s="341"/>
      <c r="G1004" s="341"/>
      <c r="H1004" s="341"/>
      <c r="I1004" s="342"/>
    </row>
    <row r="1005" spans="2:9" ht="20" customHeight="1" x14ac:dyDescent="0.2">
      <c r="B1005" s="340"/>
      <c r="C1005" s="341"/>
      <c r="D1005" s="341"/>
      <c r="E1005" s="341"/>
      <c r="F1005" s="341"/>
      <c r="G1005" s="341"/>
      <c r="H1005" s="341"/>
      <c r="I1005" s="342"/>
    </row>
    <row r="1006" spans="2:9" ht="20" customHeight="1" x14ac:dyDescent="0.2">
      <c r="B1006" s="340"/>
      <c r="C1006" s="341"/>
      <c r="D1006" s="341"/>
      <c r="E1006" s="341"/>
      <c r="F1006" s="341"/>
      <c r="G1006" s="341"/>
      <c r="H1006" s="341"/>
      <c r="I1006" s="342"/>
    </row>
    <row r="1007" spans="2:9" ht="20" customHeight="1" x14ac:dyDescent="0.2">
      <c r="B1007" s="340"/>
      <c r="C1007" s="341"/>
      <c r="D1007" s="341"/>
      <c r="E1007" s="341"/>
      <c r="F1007" s="341"/>
      <c r="G1007" s="341"/>
      <c r="H1007" s="341"/>
      <c r="I1007" s="342"/>
    </row>
    <row r="1008" spans="2:9" ht="20" customHeight="1" x14ac:dyDescent="0.2">
      <c r="B1008" s="343"/>
      <c r="C1008" s="344"/>
      <c r="D1008" s="344"/>
      <c r="E1008" s="344"/>
      <c r="F1008" s="344"/>
      <c r="G1008" s="344"/>
      <c r="H1008" s="344"/>
      <c r="I1008" s="345"/>
    </row>
    <row r="1009" spans="2:9" ht="16" thickBot="1" x14ac:dyDescent="0.25"/>
    <row r="1010" spans="2:9" ht="18" customHeight="1" thickBot="1" x14ac:dyDescent="0.25">
      <c r="B1010" s="24" t="s">
        <v>21</v>
      </c>
      <c r="C1010" s="25"/>
      <c r="D1010" s="25"/>
      <c r="E1010" s="25"/>
      <c r="F1010" s="26"/>
      <c r="G1010" s="27"/>
      <c r="H1010" s="28"/>
      <c r="I1010" s="29"/>
    </row>
    <row r="1011" spans="2:9" ht="18" customHeight="1" thickBot="1" x14ac:dyDescent="0.25">
      <c r="B1011" s="30" t="s">
        <v>22</v>
      </c>
      <c r="C1011" s="31"/>
      <c r="D1011" s="31"/>
      <c r="E1011" s="31"/>
      <c r="F1011" s="26"/>
      <c r="G1011" s="27"/>
      <c r="H1011" s="32"/>
      <c r="I1011" s="33"/>
    </row>
    <row r="1012" spans="2:9" ht="33" customHeight="1" thickBot="1" x14ac:dyDescent="0.25">
      <c r="B1012" s="34" t="e">
        <f>+ACTIVIDADES!#REF!</f>
        <v>#REF!</v>
      </c>
      <c r="C1012" s="35"/>
      <c r="D1012" s="35"/>
      <c r="E1012" s="35"/>
      <c r="F1012" s="35"/>
      <c r="G1012" s="36"/>
      <c r="H1012" s="37"/>
      <c r="I1012" s="38"/>
    </row>
    <row r="1013" spans="2:9" ht="21" customHeight="1" thickBot="1" x14ac:dyDescent="0.25">
      <c r="B1013" s="39" t="s">
        <v>0</v>
      </c>
      <c r="C1013" s="346" t="s">
        <v>1</v>
      </c>
      <c r="D1013" s="346"/>
      <c r="E1013" s="346"/>
      <c r="F1013" s="346"/>
      <c r="G1013" s="346"/>
      <c r="H1013" s="40" t="s">
        <v>15</v>
      </c>
      <c r="I1013" s="41" t="s">
        <v>16</v>
      </c>
    </row>
    <row r="1014" spans="2:9" ht="95.25" customHeight="1" x14ac:dyDescent="0.2">
      <c r="B1014" s="42" t="e">
        <f>+ACTIVIDADES!#REF!</f>
        <v>#REF!</v>
      </c>
      <c r="C1014" s="347" t="e">
        <f>INDEX(ACTIVIDADES!$B:$B,MATCH(B1014,ACTIVIDADES!$A:$A,0))</f>
        <v>#REF!</v>
      </c>
      <c r="D1014" s="348"/>
      <c r="E1014" s="348"/>
      <c r="F1014" s="348"/>
      <c r="G1014" s="349"/>
      <c r="H1014" s="43" t="e">
        <f>INDEX(ACTIVIDADES!$C:$C,MATCH(B1014,ACTIVIDADES!$A:$A,0))</f>
        <v>#REF!</v>
      </c>
      <c r="I1014" s="44">
        <f>I1021</f>
        <v>0</v>
      </c>
    </row>
    <row r="1015" spans="2:9" ht="21" customHeight="1" x14ac:dyDescent="0.2">
      <c r="B1015" s="350" t="s">
        <v>23</v>
      </c>
      <c r="C1015" s="350"/>
      <c r="D1015" s="45" t="s">
        <v>24</v>
      </c>
      <c r="E1015" s="46" t="s">
        <v>16</v>
      </c>
      <c r="F1015" s="47" t="s">
        <v>25</v>
      </c>
      <c r="G1015" s="47" t="s">
        <v>26</v>
      </c>
      <c r="H1015" s="48" t="s">
        <v>27</v>
      </c>
      <c r="I1015" s="49" t="s">
        <v>28</v>
      </c>
    </row>
    <row r="1016" spans="2:9" ht="15" customHeight="1" x14ac:dyDescent="0.2">
      <c r="B1016" s="351"/>
      <c r="C1016" s="352"/>
      <c r="D1016" s="50"/>
      <c r="E1016" s="50"/>
      <c r="F1016" s="51"/>
      <c r="G1016" s="51"/>
      <c r="H1016" s="51"/>
      <c r="I1016" s="52">
        <f>+D1016*E1016*F1016*G1016</f>
        <v>0</v>
      </c>
    </row>
    <row r="1017" spans="2:9" ht="15" customHeight="1" x14ac:dyDescent="0.2">
      <c r="B1017" s="351"/>
      <c r="C1017" s="352"/>
      <c r="D1017" s="50"/>
      <c r="E1017" s="50"/>
      <c r="F1017" s="51"/>
      <c r="G1017" s="51"/>
      <c r="H1017" s="51"/>
      <c r="I1017" s="52">
        <f>+D1017*E1017*F1017*G1017</f>
        <v>0</v>
      </c>
    </row>
    <row r="1018" spans="2:9" ht="15.75" customHeight="1" x14ac:dyDescent="0.2">
      <c r="B1018" s="333"/>
      <c r="C1018" s="333"/>
      <c r="D1018" s="50"/>
      <c r="E1018" s="50"/>
      <c r="F1018" s="51"/>
      <c r="G1018" s="51"/>
      <c r="H1018" s="51"/>
      <c r="I1018" s="53"/>
    </row>
    <row r="1019" spans="2:9" ht="15" customHeight="1" x14ac:dyDescent="0.2">
      <c r="B1019" s="333"/>
      <c r="C1019" s="333"/>
      <c r="D1019" s="50"/>
      <c r="E1019" s="50"/>
      <c r="F1019" s="51"/>
      <c r="G1019" s="51"/>
      <c r="H1019" s="51"/>
      <c r="I1019" s="53"/>
    </row>
    <row r="1020" spans="2:9" ht="15" customHeight="1" x14ac:dyDescent="0.2">
      <c r="B1020" s="333"/>
      <c r="C1020" s="333"/>
      <c r="D1020" s="50"/>
      <c r="E1020" s="50"/>
      <c r="F1020" s="51"/>
      <c r="G1020" s="51"/>
      <c r="H1020" s="51"/>
      <c r="I1020" s="53"/>
    </row>
    <row r="1021" spans="2:9" ht="15" customHeight="1" x14ac:dyDescent="0.2">
      <c r="B1021" s="334" t="s">
        <v>29</v>
      </c>
      <c r="C1021" s="335"/>
      <c r="D1021" s="335"/>
      <c r="E1021" s="335"/>
      <c r="F1021" s="335"/>
      <c r="G1021" s="335"/>
      <c r="H1021" s="336"/>
      <c r="I1021" s="54">
        <f>SUM(I1016:I1020)</f>
        <v>0</v>
      </c>
    </row>
    <row r="1022" spans="2:9" ht="20" customHeight="1" x14ac:dyDescent="0.2">
      <c r="B1022" s="337" t="s">
        <v>30</v>
      </c>
      <c r="C1022" s="338"/>
      <c r="D1022" s="338"/>
      <c r="E1022" s="338"/>
      <c r="F1022" s="338"/>
      <c r="G1022" s="338"/>
      <c r="H1022" s="338"/>
      <c r="I1022" s="339"/>
    </row>
    <row r="1023" spans="2:9" ht="20" customHeight="1" x14ac:dyDescent="0.2">
      <c r="B1023" s="340"/>
      <c r="C1023" s="341"/>
      <c r="D1023" s="341"/>
      <c r="E1023" s="341"/>
      <c r="F1023" s="341"/>
      <c r="G1023" s="341"/>
      <c r="H1023" s="341"/>
      <c r="I1023" s="342"/>
    </row>
    <row r="1024" spans="2:9" ht="20" customHeight="1" x14ac:dyDescent="0.2">
      <c r="B1024" s="340"/>
      <c r="C1024" s="341"/>
      <c r="D1024" s="341"/>
      <c r="E1024" s="341"/>
      <c r="F1024" s="341"/>
      <c r="G1024" s="341"/>
      <c r="H1024" s="341"/>
      <c r="I1024" s="342"/>
    </row>
    <row r="1025" spans="2:9" ht="20" customHeight="1" x14ac:dyDescent="0.2">
      <c r="B1025" s="340"/>
      <c r="C1025" s="341"/>
      <c r="D1025" s="341"/>
      <c r="E1025" s="341"/>
      <c r="F1025" s="341"/>
      <c r="G1025" s="341"/>
      <c r="H1025" s="341"/>
      <c r="I1025" s="342"/>
    </row>
    <row r="1026" spans="2:9" ht="20" customHeight="1" x14ac:dyDescent="0.2">
      <c r="B1026" s="340"/>
      <c r="C1026" s="341"/>
      <c r="D1026" s="341"/>
      <c r="E1026" s="341"/>
      <c r="F1026" s="341"/>
      <c r="G1026" s="341"/>
      <c r="H1026" s="341"/>
      <c r="I1026" s="342"/>
    </row>
    <row r="1027" spans="2:9" ht="20" customHeight="1" x14ac:dyDescent="0.2">
      <c r="B1027" s="340"/>
      <c r="C1027" s="341"/>
      <c r="D1027" s="341"/>
      <c r="E1027" s="341"/>
      <c r="F1027" s="341"/>
      <c r="G1027" s="341"/>
      <c r="H1027" s="341"/>
      <c r="I1027" s="342"/>
    </row>
    <row r="1028" spans="2:9" ht="20" customHeight="1" x14ac:dyDescent="0.2">
      <c r="B1028" s="340"/>
      <c r="C1028" s="341"/>
      <c r="D1028" s="341"/>
      <c r="E1028" s="341"/>
      <c r="F1028" s="341"/>
      <c r="G1028" s="341"/>
      <c r="H1028" s="341"/>
      <c r="I1028" s="342"/>
    </row>
    <row r="1029" spans="2:9" ht="20" customHeight="1" x14ac:dyDescent="0.2">
      <c r="B1029" s="340"/>
      <c r="C1029" s="341"/>
      <c r="D1029" s="341"/>
      <c r="E1029" s="341"/>
      <c r="F1029" s="341"/>
      <c r="G1029" s="341"/>
      <c r="H1029" s="341"/>
      <c r="I1029" s="342"/>
    </row>
    <row r="1030" spans="2:9" ht="20" customHeight="1" x14ac:dyDescent="0.2">
      <c r="B1030" s="340"/>
      <c r="C1030" s="341"/>
      <c r="D1030" s="341"/>
      <c r="E1030" s="341"/>
      <c r="F1030" s="341"/>
      <c r="G1030" s="341"/>
      <c r="H1030" s="341"/>
      <c r="I1030" s="342"/>
    </row>
    <row r="1031" spans="2:9" ht="20" customHeight="1" x14ac:dyDescent="0.2">
      <c r="B1031" s="340"/>
      <c r="C1031" s="341"/>
      <c r="D1031" s="341"/>
      <c r="E1031" s="341"/>
      <c r="F1031" s="341"/>
      <c r="G1031" s="341"/>
      <c r="H1031" s="341"/>
      <c r="I1031" s="342"/>
    </row>
    <row r="1032" spans="2:9" ht="20" customHeight="1" x14ac:dyDescent="0.2">
      <c r="B1032" s="343"/>
      <c r="C1032" s="344"/>
      <c r="D1032" s="344"/>
      <c r="E1032" s="344"/>
      <c r="F1032" s="344"/>
      <c r="G1032" s="344"/>
      <c r="H1032" s="344"/>
      <c r="I1032" s="345"/>
    </row>
    <row r="1033" spans="2:9" ht="16" thickBot="1" x14ac:dyDescent="0.25"/>
    <row r="1034" spans="2:9" ht="18" customHeight="1" thickBot="1" x14ac:dyDescent="0.25">
      <c r="B1034" s="24" t="s">
        <v>21</v>
      </c>
      <c r="C1034" s="25"/>
      <c r="D1034" s="25"/>
      <c r="E1034" s="25"/>
      <c r="F1034" s="26"/>
      <c r="G1034" s="27"/>
      <c r="H1034" s="28"/>
      <c r="I1034" s="29"/>
    </row>
    <row r="1035" spans="2:9" ht="18" customHeight="1" thickBot="1" x14ac:dyDescent="0.25">
      <c r="B1035" s="30" t="s">
        <v>22</v>
      </c>
      <c r="C1035" s="31"/>
      <c r="D1035" s="31"/>
      <c r="E1035" s="31"/>
      <c r="F1035" s="26"/>
      <c r="G1035" s="27"/>
      <c r="H1035" s="32"/>
      <c r="I1035" s="33"/>
    </row>
    <row r="1036" spans="2:9" ht="33" customHeight="1" thickBot="1" x14ac:dyDescent="0.25">
      <c r="B1036" s="34" t="e">
        <f>+ACTIVIDADES!#REF!</f>
        <v>#REF!</v>
      </c>
      <c r="C1036" s="35"/>
      <c r="D1036" s="35"/>
      <c r="E1036" s="35"/>
      <c r="F1036" s="35"/>
      <c r="G1036" s="36"/>
      <c r="H1036" s="37"/>
      <c r="I1036" s="38"/>
    </row>
    <row r="1037" spans="2:9" ht="21" customHeight="1" thickBot="1" x14ac:dyDescent="0.25">
      <c r="B1037" s="39" t="s">
        <v>0</v>
      </c>
      <c r="C1037" s="346" t="s">
        <v>1</v>
      </c>
      <c r="D1037" s="346"/>
      <c r="E1037" s="346"/>
      <c r="F1037" s="346"/>
      <c r="G1037" s="346"/>
      <c r="H1037" s="40" t="s">
        <v>15</v>
      </c>
      <c r="I1037" s="41" t="s">
        <v>16</v>
      </c>
    </row>
    <row r="1038" spans="2:9" ht="95.25" customHeight="1" x14ac:dyDescent="0.2">
      <c r="B1038" s="42" t="e">
        <f>+B1014+0.01</f>
        <v>#REF!</v>
      </c>
      <c r="C1038" s="347" t="e">
        <f>INDEX(ACTIVIDADES!$B:$B,MATCH(B1038,ACTIVIDADES!$A:$A,0))</f>
        <v>#REF!</v>
      </c>
      <c r="D1038" s="348"/>
      <c r="E1038" s="348"/>
      <c r="F1038" s="348"/>
      <c r="G1038" s="349"/>
      <c r="H1038" s="43" t="e">
        <f>INDEX(ACTIVIDADES!$C:$C,MATCH(B1038,ACTIVIDADES!$A:$A,0))</f>
        <v>#REF!</v>
      </c>
      <c r="I1038" s="44">
        <f>I1045</f>
        <v>0</v>
      </c>
    </row>
    <row r="1039" spans="2:9" ht="21" customHeight="1" x14ac:dyDescent="0.2">
      <c r="B1039" s="350" t="s">
        <v>23</v>
      </c>
      <c r="C1039" s="350"/>
      <c r="D1039" s="45" t="s">
        <v>24</v>
      </c>
      <c r="E1039" s="46" t="s">
        <v>16</v>
      </c>
      <c r="F1039" s="47" t="s">
        <v>25</v>
      </c>
      <c r="G1039" s="47" t="s">
        <v>26</v>
      </c>
      <c r="H1039" s="48" t="s">
        <v>27</v>
      </c>
      <c r="I1039" s="49" t="s">
        <v>28</v>
      </c>
    </row>
    <row r="1040" spans="2:9" ht="15" customHeight="1" x14ac:dyDescent="0.2">
      <c r="B1040" s="351"/>
      <c r="C1040" s="352"/>
      <c r="D1040" s="50"/>
      <c r="E1040" s="50"/>
      <c r="F1040" s="51"/>
      <c r="G1040" s="51"/>
      <c r="H1040" s="51"/>
      <c r="I1040" s="52">
        <f>+D1040*E1040*F1040*G1040</f>
        <v>0</v>
      </c>
    </row>
    <row r="1041" spans="2:9" ht="15" customHeight="1" x14ac:dyDescent="0.2">
      <c r="B1041" s="351"/>
      <c r="C1041" s="352"/>
      <c r="D1041" s="50"/>
      <c r="E1041" s="50"/>
      <c r="F1041" s="51"/>
      <c r="G1041" s="51"/>
      <c r="H1041" s="51"/>
      <c r="I1041" s="52">
        <f>+D1041*E1041*F1041*G1041</f>
        <v>0</v>
      </c>
    </row>
    <row r="1042" spans="2:9" ht="15.75" customHeight="1" x14ac:dyDescent="0.2">
      <c r="B1042" s="333"/>
      <c r="C1042" s="333"/>
      <c r="D1042" s="50"/>
      <c r="E1042" s="50"/>
      <c r="F1042" s="51"/>
      <c r="G1042" s="51"/>
      <c r="H1042" s="51"/>
      <c r="I1042" s="53"/>
    </row>
    <row r="1043" spans="2:9" ht="15" customHeight="1" x14ac:dyDescent="0.2">
      <c r="B1043" s="333"/>
      <c r="C1043" s="333"/>
      <c r="D1043" s="50"/>
      <c r="E1043" s="50"/>
      <c r="F1043" s="51"/>
      <c r="G1043" s="51"/>
      <c r="H1043" s="51"/>
      <c r="I1043" s="53"/>
    </row>
    <row r="1044" spans="2:9" ht="15" customHeight="1" x14ac:dyDescent="0.2">
      <c r="B1044" s="333"/>
      <c r="C1044" s="333"/>
      <c r="D1044" s="50"/>
      <c r="E1044" s="50"/>
      <c r="F1044" s="51"/>
      <c r="G1044" s="51"/>
      <c r="H1044" s="51"/>
      <c r="I1044" s="53"/>
    </row>
    <row r="1045" spans="2:9" ht="15" customHeight="1" x14ac:dyDescent="0.2">
      <c r="B1045" s="334" t="s">
        <v>29</v>
      </c>
      <c r="C1045" s="335"/>
      <c r="D1045" s="335"/>
      <c r="E1045" s="335"/>
      <c r="F1045" s="335"/>
      <c r="G1045" s="335"/>
      <c r="H1045" s="336"/>
      <c r="I1045" s="54">
        <f>SUM(I1040:I1044)</f>
        <v>0</v>
      </c>
    </row>
    <row r="1046" spans="2:9" ht="20" customHeight="1" x14ac:dyDescent="0.2">
      <c r="B1046" s="337" t="s">
        <v>30</v>
      </c>
      <c r="C1046" s="338"/>
      <c r="D1046" s="338"/>
      <c r="E1046" s="338"/>
      <c r="F1046" s="338"/>
      <c r="G1046" s="338"/>
      <c r="H1046" s="338"/>
      <c r="I1046" s="339"/>
    </row>
    <row r="1047" spans="2:9" ht="20" customHeight="1" x14ac:dyDescent="0.2">
      <c r="B1047" s="340"/>
      <c r="C1047" s="341"/>
      <c r="D1047" s="341"/>
      <c r="E1047" s="341"/>
      <c r="F1047" s="341"/>
      <c r="G1047" s="341"/>
      <c r="H1047" s="341"/>
      <c r="I1047" s="342"/>
    </row>
    <row r="1048" spans="2:9" ht="20" customHeight="1" x14ac:dyDescent="0.2">
      <c r="B1048" s="340"/>
      <c r="C1048" s="341"/>
      <c r="D1048" s="341"/>
      <c r="E1048" s="341"/>
      <c r="F1048" s="341"/>
      <c r="G1048" s="341"/>
      <c r="H1048" s="341"/>
      <c r="I1048" s="342"/>
    </row>
    <row r="1049" spans="2:9" ht="20" customHeight="1" x14ac:dyDescent="0.2">
      <c r="B1049" s="340"/>
      <c r="C1049" s="341"/>
      <c r="D1049" s="341"/>
      <c r="E1049" s="341"/>
      <c r="F1049" s="341"/>
      <c r="G1049" s="341"/>
      <c r="H1049" s="341"/>
      <c r="I1049" s="342"/>
    </row>
    <row r="1050" spans="2:9" ht="20" customHeight="1" x14ac:dyDescent="0.2">
      <c r="B1050" s="340"/>
      <c r="C1050" s="341"/>
      <c r="D1050" s="341"/>
      <c r="E1050" s="341"/>
      <c r="F1050" s="341"/>
      <c r="G1050" s="341"/>
      <c r="H1050" s="341"/>
      <c r="I1050" s="342"/>
    </row>
    <row r="1051" spans="2:9" ht="20" customHeight="1" x14ac:dyDescent="0.2">
      <c r="B1051" s="340"/>
      <c r="C1051" s="341"/>
      <c r="D1051" s="341"/>
      <c r="E1051" s="341"/>
      <c r="F1051" s="341"/>
      <c r="G1051" s="341"/>
      <c r="H1051" s="341"/>
      <c r="I1051" s="342"/>
    </row>
    <row r="1052" spans="2:9" ht="20" customHeight="1" x14ac:dyDescent="0.2">
      <c r="B1052" s="340"/>
      <c r="C1052" s="341"/>
      <c r="D1052" s="341"/>
      <c r="E1052" s="341"/>
      <c r="F1052" s="341"/>
      <c r="G1052" s="341"/>
      <c r="H1052" s="341"/>
      <c r="I1052" s="342"/>
    </row>
    <row r="1053" spans="2:9" ht="20" customHeight="1" x14ac:dyDescent="0.2">
      <c r="B1053" s="340"/>
      <c r="C1053" s="341"/>
      <c r="D1053" s="341"/>
      <c r="E1053" s="341"/>
      <c r="F1053" s="341"/>
      <c r="G1053" s="341"/>
      <c r="H1053" s="341"/>
      <c r="I1053" s="342"/>
    </row>
    <row r="1054" spans="2:9" ht="20" customHeight="1" x14ac:dyDescent="0.2">
      <c r="B1054" s="340"/>
      <c r="C1054" s="341"/>
      <c r="D1054" s="341"/>
      <c r="E1054" s="341"/>
      <c r="F1054" s="341"/>
      <c r="G1054" s="341"/>
      <c r="H1054" s="341"/>
      <c r="I1054" s="342"/>
    </row>
    <row r="1055" spans="2:9" ht="20" customHeight="1" x14ac:dyDescent="0.2">
      <c r="B1055" s="340"/>
      <c r="C1055" s="341"/>
      <c r="D1055" s="341"/>
      <c r="E1055" s="341"/>
      <c r="F1055" s="341"/>
      <c r="G1055" s="341"/>
      <c r="H1055" s="341"/>
      <c r="I1055" s="342"/>
    </row>
    <row r="1056" spans="2:9" ht="20" customHeight="1" x14ac:dyDescent="0.2">
      <c r="B1056" s="343"/>
      <c r="C1056" s="344"/>
      <c r="D1056" s="344"/>
      <c r="E1056" s="344"/>
      <c r="F1056" s="344"/>
      <c r="G1056" s="344"/>
      <c r="H1056" s="344"/>
      <c r="I1056" s="345"/>
    </row>
    <row r="1057" spans="2:9" ht="16" thickBot="1" x14ac:dyDescent="0.25"/>
    <row r="1058" spans="2:9" ht="18" customHeight="1" thickBot="1" x14ac:dyDescent="0.25">
      <c r="B1058" s="24" t="s">
        <v>21</v>
      </c>
      <c r="C1058" s="25"/>
      <c r="D1058" s="25"/>
      <c r="E1058" s="25"/>
      <c r="F1058" s="26"/>
      <c r="G1058" s="27"/>
      <c r="H1058" s="28"/>
      <c r="I1058" s="29"/>
    </row>
    <row r="1059" spans="2:9" ht="18" customHeight="1" thickBot="1" x14ac:dyDescent="0.25">
      <c r="B1059" s="30" t="s">
        <v>22</v>
      </c>
      <c r="C1059" s="31"/>
      <c r="D1059" s="31"/>
      <c r="E1059" s="31"/>
      <c r="F1059" s="26"/>
      <c r="G1059" s="27"/>
      <c r="H1059" s="32"/>
      <c r="I1059" s="33"/>
    </row>
    <row r="1060" spans="2:9" ht="33" customHeight="1" thickBot="1" x14ac:dyDescent="0.25">
      <c r="B1060" s="34" t="e">
        <f>+ACTIVIDADES!#REF!</f>
        <v>#REF!</v>
      </c>
      <c r="C1060" s="35"/>
      <c r="D1060" s="35"/>
      <c r="E1060" s="35"/>
      <c r="F1060" s="35"/>
      <c r="G1060" s="36"/>
      <c r="H1060" s="37"/>
      <c r="I1060" s="38"/>
    </row>
    <row r="1061" spans="2:9" ht="21" customHeight="1" thickBot="1" x14ac:dyDescent="0.25">
      <c r="B1061" s="39" t="s">
        <v>0</v>
      </c>
      <c r="C1061" s="346" t="s">
        <v>1</v>
      </c>
      <c r="D1061" s="346"/>
      <c r="E1061" s="346"/>
      <c r="F1061" s="346"/>
      <c r="G1061" s="346"/>
      <c r="H1061" s="40" t="s">
        <v>15</v>
      </c>
      <c r="I1061" s="41" t="s">
        <v>16</v>
      </c>
    </row>
    <row r="1062" spans="2:9" ht="95.25" customHeight="1" x14ac:dyDescent="0.2">
      <c r="B1062" s="42" t="e">
        <f>+B1038+0.01</f>
        <v>#REF!</v>
      </c>
      <c r="C1062" s="347" t="e">
        <f>INDEX(ACTIVIDADES!$B:$B,MATCH(B1062,ACTIVIDADES!$A:$A,0))</f>
        <v>#REF!</v>
      </c>
      <c r="D1062" s="348"/>
      <c r="E1062" s="348"/>
      <c r="F1062" s="348"/>
      <c r="G1062" s="349"/>
      <c r="H1062" s="43" t="e">
        <f>INDEX(ACTIVIDADES!$C:$C,MATCH(B1062,ACTIVIDADES!$A:$A,0))</f>
        <v>#REF!</v>
      </c>
      <c r="I1062" s="44">
        <f>I1069</f>
        <v>0</v>
      </c>
    </row>
    <row r="1063" spans="2:9" ht="21" customHeight="1" x14ac:dyDescent="0.2">
      <c r="B1063" s="350" t="s">
        <v>23</v>
      </c>
      <c r="C1063" s="350"/>
      <c r="D1063" s="45" t="s">
        <v>24</v>
      </c>
      <c r="E1063" s="46" t="s">
        <v>16</v>
      </c>
      <c r="F1063" s="47" t="s">
        <v>25</v>
      </c>
      <c r="G1063" s="47" t="s">
        <v>26</v>
      </c>
      <c r="H1063" s="48" t="s">
        <v>27</v>
      </c>
      <c r="I1063" s="49" t="s">
        <v>28</v>
      </c>
    </row>
    <row r="1064" spans="2:9" ht="15" customHeight="1" x14ac:dyDescent="0.2">
      <c r="B1064" s="351"/>
      <c r="C1064" s="352"/>
      <c r="D1064" s="50"/>
      <c r="E1064" s="50"/>
      <c r="F1064" s="51"/>
      <c r="G1064" s="51"/>
      <c r="H1064" s="51"/>
      <c r="I1064" s="52">
        <f>+D1064*E1064*F1064*G1064</f>
        <v>0</v>
      </c>
    </row>
    <row r="1065" spans="2:9" ht="15" customHeight="1" x14ac:dyDescent="0.2">
      <c r="B1065" s="351"/>
      <c r="C1065" s="352"/>
      <c r="D1065" s="50"/>
      <c r="E1065" s="50"/>
      <c r="F1065" s="51"/>
      <c r="G1065" s="51"/>
      <c r="H1065" s="51"/>
      <c r="I1065" s="52">
        <f>+D1065*E1065*F1065*G1065</f>
        <v>0</v>
      </c>
    </row>
    <row r="1066" spans="2:9" ht="15.75" customHeight="1" x14ac:dyDescent="0.2">
      <c r="B1066" s="333"/>
      <c r="C1066" s="333"/>
      <c r="D1066" s="50"/>
      <c r="E1066" s="50"/>
      <c r="F1066" s="51"/>
      <c r="G1066" s="51"/>
      <c r="H1066" s="51"/>
      <c r="I1066" s="53"/>
    </row>
    <row r="1067" spans="2:9" ht="15" customHeight="1" x14ac:dyDescent="0.2">
      <c r="B1067" s="333"/>
      <c r="C1067" s="333"/>
      <c r="D1067" s="50"/>
      <c r="E1067" s="50"/>
      <c r="F1067" s="51"/>
      <c r="G1067" s="51"/>
      <c r="H1067" s="51"/>
      <c r="I1067" s="53"/>
    </row>
    <row r="1068" spans="2:9" ht="15" customHeight="1" x14ac:dyDescent="0.2">
      <c r="B1068" s="333"/>
      <c r="C1068" s="333"/>
      <c r="D1068" s="50"/>
      <c r="E1068" s="50"/>
      <c r="F1068" s="51"/>
      <c r="G1068" s="51"/>
      <c r="H1068" s="51"/>
      <c r="I1068" s="53"/>
    </row>
    <row r="1069" spans="2:9" ht="15" customHeight="1" x14ac:dyDescent="0.2">
      <c r="B1069" s="334" t="s">
        <v>29</v>
      </c>
      <c r="C1069" s="335"/>
      <c r="D1069" s="335"/>
      <c r="E1069" s="335"/>
      <c r="F1069" s="335"/>
      <c r="G1069" s="335"/>
      <c r="H1069" s="336"/>
      <c r="I1069" s="54">
        <f>SUM(I1064:I1068)</f>
        <v>0</v>
      </c>
    </row>
    <row r="1070" spans="2:9" ht="20" customHeight="1" x14ac:dyDescent="0.2">
      <c r="B1070" s="337" t="s">
        <v>30</v>
      </c>
      <c r="C1070" s="338"/>
      <c r="D1070" s="338"/>
      <c r="E1070" s="338"/>
      <c r="F1070" s="338"/>
      <c r="G1070" s="338"/>
      <c r="H1070" s="338"/>
      <c r="I1070" s="339"/>
    </row>
    <row r="1071" spans="2:9" ht="20" customHeight="1" x14ac:dyDescent="0.2">
      <c r="B1071" s="340"/>
      <c r="C1071" s="341"/>
      <c r="D1071" s="341"/>
      <c r="E1071" s="341"/>
      <c r="F1071" s="341"/>
      <c r="G1071" s="341"/>
      <c r="H1071" s="341"/>
      <c r="I1071" s="342"/>
    </row>
    <row r="1072" spans="2:9" ht="20" customHeight="1" x14ac:dyDescent="0.2">
      <c r="B1072" s="340"/>
      <c r="C1072" s="341"/>
      <c r="D1072" s="341"/>
      <c r="E1072" s="341"/>
      <c r="F1072" s="341"/>
      <c r="G1072" s="341"/>
      <c r="H1072" s="341"/>
      <c r="I1072" s="342"/>
    </row>
    <row r="1073" spans="2:9" ht="20" customHeight="1" x14ac:dyDescent="0.2">
      <c r="B1073" s="340"/>
      <c r="C1073" s="341"/>
      <c r="D1073" s="341"/>
      <c r="E1073" s="341"/>
      <c r="F1073" s="341"/>
      <c r="G1073" s="341"/>
      <c r="H1073" s="341"/>
      <c r="I1073" s="342"/>
    </row>
    <row r="1074" spans="2:9" ht="20" customHeight="1" x14ac:dyDescent="0.2">
      <c r="B1074" s="340"/>
      <c r="C1074" s="341"/>
      <c r="D1074" s="341"/>
      <c r="E1074" s="341"/>
      <c r="F1074" s="341"/>
      <c r="G1074" s="341"/>
      <c r="H1074" s="341"/>
      <c r="I1074" s="342"/>
    </row>
    <row r="1075" spans="2:9" ht="20" customHeight="1" x14ac:dyDescent="0.2">
      <c r="B1075" s="340"/>
      <c r="C1075" s="341"/>
      <c r="D1075" s="341"/>
      <c r="E1075" s="341"/>
      <c r="F1075" s="341"/>
      <c r="G1075" s="341"/>
      <c r="H1075" s="341"/>
      <c r="I1075" s="342"/>
    </row>
    <row r="1076" spans="2:9" ht="20" customHeight="1" x14ac:dyDescent="0.2">
      <c r="B1076" s="340"/>
      <c r="C1076" s="341"/>
      <c r="D1076" s="341"/>
      <c r="E1076" s="341"/>
      <c r="F1076" s="341"/>
      <c r="G1076" s="341"/>
      <c r="H1076" s="341"/>
      <c r="I1076" s="342"/>
    </row>
    <row r="1077" spans="2:9" ht="20" customHeight="1" x14ac:dyDescent="0.2">
      <c r="B1077" s="340"/>
      <c r="C1077" s="341"/>
      <c r="D1077" s="341"/>
      <c r="E1077" s="341"/>
      <c r="F1077" s="341"/>
      <c r="G1077" s="341"/>
      <c r="H1077" s="341"/>
      <c r="I1077" s="342"/>
    </row>
    <row r="1078" spans="2:9" ht="20" customHeight="1" x14ac:dyDescent="0.2">
      <c r="B1078" s="340"/>
      <c r="C1078" s="341"/>
      <c r="D1078" s="341"/>
      <c r="E1078" s="341"/>
      <c r="F1078" s="341"/>
      <c r="G1078" s="341"/>
      <c r="H1078" s="341"/>
      <c r="I1078" s="342"/>
    </row>
    <row r="1079" spans="2:9" ht="20" customHeight="1" x14ac:dyDescent="0.2">
      <c r="B1079" s="340"/>
      <c r="C1079" s="341"/>
      <c r="D1079" s="341"/>
      <c r="E1079" s="341"/>
      <c r="F1079" s="341"/>
      <c r="G1079" s="341"/>
      <c r="H1079" s="341"/>
      <c r="I1079" s="342"/>
    </row>
    <row r="1080" spans="2:9" ht="20" customHeight="1" x14ac:dyDescent="0.2">
      <c r="B1080" s="343"/>
      <c r="C1080" s="344"/>
      <c r="D1080" s="344"/>
      <c r="E1080" s="344"/>
      <c r="F1080" s="344"/>
      <c r="G1080" s="344"/>
      <c r="H1080" s="344"/>
      <c r="I1080" s="345"/>
    </row>
    <row r="1081" spans="2:9" ht="16" thickBot="1" x14ac:dyDescent="0.25"/>
    <row r="1082" spans="2:9" ht="18" customHeight="1" thickBot="1" x14ac:dyDescent="0.25">
      <c r="B1082" s="24" t="s">
        <v>21</v>
      </c>
      <c r="C1082" s="25"/>
      <c r="D1082" s="25"/>
      <c r="E1082" s="25"/>
      <c r="F1082" s="26"/>
      <c r="G1082" s="27"/>
      <c r="H1082" s="28"/>
      <c r="I1082" s="29"/>
    </row>
    <row r="1083" spans="2:9" ht="18" customHeight="1" thickBot="1" x14ac:dyDescent="0.25">
      <c r="B1083" s="30" t="s">
        <v>22</v>
      </c>
      <c r="C1083" s="31"/>
      <c r="D1083" s="31"/>
      <c r="E1083" s="31"/>
      <c r="F1083" s="26"/>
      <c r="G1083" s="27"/>
      <c r="H1083" s="32"/>
      <c r="I1083" s="33"/>
    </row>
    <row r="1084" spans="2:9" ht="33" customHeight="1" thickBot="1" x14ac:dyDescent="0.25">
      <c r="B1084" s="34" t="e">
        <f>+ACTIVIDADES!#REF!</f>
        <v>#REF!</v>
      </c>
      <c r="C1084" s="35"/>
      <c r="D1084" s="35"/>
      <c r="E1084" s="35"/>
      <c r="F1084" s="35"/>
      <c r="G1084" s="36"/>
      <c r="H1084" s="37"/>
      <c r="I1084" s="38"/>
    </row>
    <row r="1085" spans="2:9" ht="21" customHeight="1" thickBot="1" x14ac:dyDescent="0.25">
      <c r="B1085" s="39" t="s">
        <v>0</v>
      </c>
      <c r="C1085" s="346" t="s">
        <v>1</v>
      </c>
      <c r="D1085" s="346"/>
      <c r="E1085" s="346"/>
      <c r="F1085" s="346"/>
      <c r="G1085" s="346"/>
      <c r="H1085" s="40" t="s">
        <v>15</v>
      </c>
      <c r="I1085" s="41" t="s">
        <v>16</v>
      </c>
    </row>
    <row r="1086" spans="2:9" ht="95.25" customHeight="1" x14ac:dyDescent="0.2">
      <c r="B1086" s="42" t="e">
        <f>+ACTIVIDADES!#REF!</f>
        <v>#REF!</v>
      </c>
      <c r="C1086" s="347" t="e">
        <f>INDEX(ACTIVIDADES!$B:$B,MATCH(B1086,ACTIVIDADES!$A:$A,0))</f>
        <v>#REF!</v>
      </c>
      <c r="D1086" s="348"/>
      <c r="E1086" s="348"/>
      <c r="F1086" s="348"/>
      <c r="G1086" s="349"/>
      <c r="H1086" s="43" t="e">
        <f>INDEX(ACTIVIDADES!$C:$C,MATCH(B1086,ACTIVIDADES!$A:$A,0))</f>
        <v>#REF!</v>
      </c>
      <c r="I1086" s="44">
        <f>I1093</f>
        <v>0</v>
      </c>
    </row>
    <row r="1087" spans="2:9" ht="21" customHeight="1" x14ac:dyDescent="0.2">
      <c r="B1087" s="350" t="s">
        <v>23</v>
      </c>
      <c r="C1087" s="350"/>
      <c r="D1087" s="45" t="s">
        <v>24</v>
      </c>
      <c r="E1087" s="46" t="s">
        <v>16</v>
      </c>
      <c r="F1087" s="47" t="s">
        <v>25</v>
      </c>
      <c r="G1087" s="47" t="s">
        <v>26</v>
      </c>
      <c r="H1087" s="48" t="s">
        <v>27</v>
      </c>
      <c r="I1087" s="49" t="s">
        <v>28</v>
      </c>
    </row>
    <row r="1088" spans="2:9" ht="15" customHeight="1" x14ac:dyDescent="0.2">
      <c r="B1088" s="351"/>
      <c r="C1088" s="352"/>
      <c r="D1088" s="50"/>
      <c r="E1088" s="50"/>
      <c r="F1088" s="51"/>
      <c r="G1088" s="51"/>
      <c r="H1088" s="51"/>
      <c r="I1088" s="52">
        <f>+D1088*E1088*F1088*G1088</f>
        <v>0</v>
      </c>
    </row>
    <row r="1089" spans="2:9" ht="15" customHeight="1" x14ac:dyDescent="0.2">
      <c r="B1089" s="351"/>
      <c r="C1089" s="352"/>
      <c r="D1089" s="50"/>
      <c r="E1089" s="50"/>
      <c r="F1089" s="51"/>
      <c r="G1089" s="51"/>
      <c r="H1089" s="51"/>
      <c r="I1089" s="52">
        <f>+D1089*E1089*F1089*G1089</f>
        <v>0</v>
      </c>
    </row>
    <row r="1090" spans="2:9" ht="15.75" customHeight="1" x14ac:dyDescent="0.2">
      <c r="B1090" s="333"/>
      <c r="C1090" s="333"/>
      <c r="D1090" s="50"/>
      <c r="E1090" s="50"/>
      <c r="F1090" s="51"/>
      <c r="G1090" s="51"/>
      <c r="H1090" s="51"/>
      <c r="I1090" s="53"/>
    </row>
    <row r="1091" spans="2:9" ht="15" customHeight="1" x14ac:dyDescent="0.2">
      <c r="B1091" s="333"/>
      <c r="C1091" s="333"/>
      <c r="D1091" s="50"/>
      <c r="E1091" s="50"/>
      <c r="F1091" s="51"/>
      <c r="G1091" s="51"/>
      <c r="H1091" s="51"/>
      <c r="I1091" s="53"/>
    </row>
    <row r="1092" spans="2:9" ht="15" customHeight="1" x14ac:dyDescent="0.2">
      <c r="B1092" s="333"/>
      <c r="C1092" s="333"/>
      <c r="D1092" s="50"/>
      <c r="E1092" s="50"/>
      <c r="F1092" s="51"/>
      <c r="G1092" s="51"/>
      <c r="H1092" s="51"/>
      <c r="I1092" s="53"/>
    </row>
    <row r="1093" spans="2:9" ht="15" customHeight="1" x14ac:dyDescent="0.2">
      <c r="B1093" s="334" t="s">
        <v>29</v>
      </c>
      <c r="C1093" s="335"/>
      <c r="D1093" s="335"/>
      <c r="E1093" s="335"/>
      <c r="F1093" s="335"/>
      <c r="G1093" s="335"/>
      <c r="H1093" s="336"/>
      <c r="I1093" s="54">
        <f>SUM(I1088:I1092)</f>
        <v>0</v>
      </c>
    </row>
    <row r="1094" spans="2:9" ht="20" customHeight="1" x14ac:dyDescent="0.2">
      <c r="B1094" s="337" t="s">
        <v>30</v>
      </c>
      <c r="C1094" s="338"/>
      <c r="D1094" s="338"/>
      <c r="E1094" s="338"/>
      <c r="F1094" s="338"/>
      <c r="G1094" s="338"/>
      <c r="H1094" s="338"/>
      <c r="I1094" s="339"/>
    </row>
    <row r="1095" spans="2:9" ht="20" customHeight="1" x14ac:dyDescent="0.2">
      <c r="B1095" s="340"/>
      <c r="C1095" s="341"/>
      <c r="D1095" s="341"/>
      <c r="E1095" s="341"/>
      <c r="F1095" s="341"/>
      <c r="G1095" s="341"/>
      <c r="H1095" s="341"/>
      <c r="I1095" s="342"/>
    </row>
    <row r="1096" spans="2:9" ht="20" customHeight="1" x14ac:dyDescent="0.2">
      <c r="B1096" s="340"/>
      <c r="C1096" s="341"/>
      <c r="D1096" s="341"/>
      <c r="E1096" s="341"/>
      <c r="F1096" s="341"/>
      <c r="G1096" s="341"/>
      <c r="H1096" s="341"/>
      <c r="I1096" s="342"/>
    </row>
    <row r="1097" spans="2:9" ht="20" customHeight="1" x14ac:dyDescent="0.2">
      <c r="B1097" s="340"/>
      <c r="C1097" s="341"/>
      <c r="D1097" s="341"/>
      <c r="E1097" s="341"/>
      <c r="F1097" s="341"/>
      <c r="G1097" s="341"/>
      <c r="H1097" s="341"/>
      <c r="I1097" s="342"/>
    </row>
    <row r="1098" spans="2:9" ht="20" customHeight="1" x14ac:dyDescent="0.2">
      <c r="B1098" s="340"/>
      <c r="C1098" s="341"/>
      <c r="D1098" s="341"/>
      <c r="E1098" s="341"/>
      <c r="F1098" s="341"/>
      <c r="G1098" s="341"/>
      <c r="H1098" s="341"/>
      <c r="I1098" s="342"/>
    </row>
    <row r="1099" spans="2:9" ht="20" customHeight="1" x14ac:dyDescent="0.2">
      <c r="B1099" s="340"/>
      <c r="C1099" s="341"/>
      <c r="D1099" s="341"/>
      <c r="E1099" s="341"/>
      <c r="F1099" s="341"/>
      <c r="G1099" s="341"/>
      <c r="H1099" s="341"/>
      <c r="I1099" s="342"/>
    </row>
    <row r="1100" spans="2:9" ht="20" customHeight="1" x14ac:dyDescent="0.2">
      <c r="B1100" s="340"/>
      <c r="C1100" s="341"/>
      <c r="D1100" s="341"/>
      <c r="E1100" s="341"/>
      <c r="F1100" s="341"/>
      <c r="G1100" s="341"/>
      <c r="H1100" s="341"/>
      <c r="I1100" s="342"/>
    </row>
    <row r="1101" spans="2:9" ht="20" customHeight="1" x14ac:dyDescent="0.2">
      <c r="B1101" s="340"/>
      <c r="C1101" s="341"/>
      <c r="D1101" s="341"/>
      <c r="E1101" s="341"/>
      <c r="F1101" s="341"/>
      <c r="G1101" s="341"/>
      <c r="H1101" s="341"/>
      <c r="I1101" s="342"/>
    </row>
    <row r="1102" spans="2:9" ht="20" customHeight="1" x14ac:dyDescent="0.2">
      <c r="B1102" s="340"/>
      <c r="C1102" s="341"/>
      <c r="D1102" s="341"/>
      <c r="E1102" s="341"/>
      <c r="F1102" s="341"/>
      <c r="G1102" s="341"/>
      <c r="H1102" s="341"/>
      <c r="I1102" s="342"/>
    </row>
    <row r="1103" spans="2:9" ht="20" customHeight="1" x14ac:dyDescent="0.2">
      <c r="B1103" s="340"/>
      <c r="C1103" s="341"/>
      <c r="D1103" s="341"/>
      <c r="E1103" s="341"/>
      <c r="F1103" s="341"/>
      <c r="G1103" s="341"/>
      <c r="H1103" s="341"/>
      <c r="I1103" s="342"/>
    </row>
    <row r="1104" spans="2:9" ht="20" customHeight="1" x14ac:dyDescent="0.2">
      <c r="B1104" s="343"/>
      <c r="C1104" s="344"/>
      <c r="D1104" s="344"/>
      <c r="E1104" s="344"/>
      <c r="F1104" s="344"/>
      <c r="G1104" s="344"/>
      <c r="H1104" s="344"/>
      <c r="I1104" s="345"/>
    </row>
    <row r="1105" spans="2:9" ht="16" thickBot="1" x14ac:dyDescent="0.25"/>
    <row r="1106" spans="2:9" ht="18" customHeight="1" thickBot="1" x14ac:dyDescent="0.25">
      <c r="B1106" s="24" t="s">
        <v>21</v>
      </c>
      <c r="C1106" s="25"/>
      <c r="D1106" s="25"/>
      <c r="E1106" s="25"/>
      <c r="F1106" s="26"/>
      <c r="G1106" s="27"/>
      <c r="H1106" s="28"/>
      <c r="I1106" s="29"/>
    </row>
    <row r="1107" spans="2:9" ht="18" customHeight="1" thickBot="1" x14ac:dyDescent="0.25">
      <c r="B1107" s="30" t="s">
        <v>22</v>
      </c>
      <c r="C1107" s="31"/>
      <c r="D1107" s="31"/>
      <c r="E1107" s="31"/>
      <c r="F1107" s="26"/>
      <c r="G1107" s="27"/>
      <c r="H1107" s="32"/>
      <c r="I1107" s="33"/>
    </row>
    <row r="1108" spans="2:9" ht="33" customHeight="1" thickBot="1" x14ac:dyDescent="0.25">
      <c r="B1108" s="34" t="e">
        <f>+ACTIVIDADES!#REF!</f>
        <v>#REF!</v>
      </c>
      <c r="C1108" s="35"/>
      <c r="D1108" s="35"/>
      <c r="E1108" s="35"/>
      <c r="F1108" s="35"/>
      <c r="G1108" s="36"/>
      <c r="H1108" s="37"/>
      <c r="I1108" s="38"/>
    </row>
    <row r="1109" spans="2:9" ht="21" customHeight="1" thickBot="1" x14ac:dyDescent="0.25">
      <c r="B1109" s="39" t="s">
        <v>0</v>
      </c>
      <c r="C1109" s="346" t="s">
        <v>1</v>
      </c>
      <c r="D1109" s="346"/>
      <c r="E1109" s="346"/>
      <c r="F1109" s="346"/>
      <c r="G1109" s="346"/>
      <c r="H1109" s="40" t="s">
        <v>15</v>
      </c>
      <c r="I1109" s="41" t="s">
        <v>16</v>
      </c>
    </row>
    <row r="1110" spans="2:9" ht="95.25" customHeight="1" x14ac:dyDescent="0.2">
      <c r="B1110" s="42" t="e">
        <f>+B1086+0.01</f>
        <v>#REF!</v>
      </c>
      <c r="C1110" s="347" t="e">
        <f>INDEX(ACTIVIDADES!$B:$B,MATCH(B1110,ACTIVIDADES!$A:$A,0))</f>
        <v>#REF!</v>
      </c>
      <c r="D1110" s="348"/>
      <c r="E1110" s="348"/>
      <c r="F1110" s="348"/>
      <c r="G1110" s="349"/>
      <c r="H1110" s="43" t="e">
        <f>INDEX(ACTIVIDADES!$C:$C,MATCH(B1110,ACTIVIDADES!$A:$A,0))</f>
        <v>#REF!</v>
      </c>
      <c r="I1110" s="44">
        <f>I1117</f>
        <v>0</v>
      </c>
    </row>
    <row r="1111" spans="2:9" ht="21" customHeight="1" x14ac:dyDescent="0.2">
      <c r="B1111" s="350" t="s">
        <v>23</v>
      </c>
      <c r="C1111" s="350"/>
      <c r="D1111" s="45" t="s">
        <v>24</v>
      </c>
      <c r="E1111" s="46" t="s">
        <v>16</v>
      </c>
      <c r="F1111" s="47" t="s">
        <v>25</v>
      </c>
      <c r="G1111" s="47" t="s">
        <v>26</v>
      </c>
      <c r="H1111" s="48" t="s">
        <v>27</v>
      </c>
      <c r="I1111" s="49" t="s">
        <v>28</v>
      </c>
    </row>
    <row r="1112" spans="2:9" ht="15" customHeight="1" x14ac:dyDescent="0.2">
      <c r="B1112" s="351"/>
      <c r="C1112" s="352"/>
      <c r="D1112" s="50"/>
      <c r="E1112" s="50"/>
      <c r="F1112" s="51"/>
      <c r="G1112" s="51"/>
      <c r="H1112" s="51"/>
      <c r="I1112" s="52">
        <f>+D1112*E1112*F1112*G1112</f>
        <v>0</v>
      </c>
    </row>
    <row r="1113" spans="2:9" ht="15" customHeight="1" x14ac:dyDescent="0.2">
      <c r="B1113" s="351"/>
      <c r="C1113" s="352"/>
      <c r="D1113" s="50"/>
      <c r="E1113" s="50"/>
      <c r="F1113" s="51"/>
      <c r="G1113" s="51"/>
      <c r="H1113" s="51"/>
      <c r="I1113" s="52">
        <f>+D1113*E1113*F1113*G1113</f>
        <v>0</v>
      </c>
    </row>
    <row r="1114" spans="2:9" ht="15.75" customHeight="1" x14ac:dyDescent="0.2">
      <c r="B1114" s="333"/>
      <c r="C1114" s="333"/>
      <c r="D1114" s="50"/>
      <c r="E1114" s="50"/>
      <c r="F1114" s="51"/>
      <c r="G1114" s="51"/>
      <c r="H1114" s="51"/>
      <c r="I1114" s="53"/>
    </row>
    <row r="1115" spans="2:9" ht="15" customHeight="1" x14ac:dyDescent="0.2">
      <c r="B1115" s="333"/>
      <c r="C1115" s="333"/>
      <c r="D1115" s="50"/>
      <c r="E1115" s="50"/>
      <c r="F1115" s="51"/>
      <c r="G1115" s="51"/>
      <c r="H1115" s="51"/>
      <c r="I1115" s="53"/>
    </row>
    <row r="1116" spans="2:9" ht="15" customHeight="1" x14ac:dyDescent="0.2">
      <c r="B1116" s="333"/>
      <c r="C1116" s="333"/>
      <c r="D1116" s="50"/>
      <c r="E1116" s="50"/>
      <c r="F1116" s="51"/>
      <c r="G1116" s="51"/>
      <c r="H1116" s="51"/>
      <c r="I1116" s="53"/>
    </row>
    <row r="1117" spans="2:9" ht="15" customHeight="1" x14ac:dyDescent="0.2">
      <c r="B1117" s="334" t="s">
        <v>29</v>
      </c>
      <c r="C1117" s="335"/>
      <c r="D1117" s="335"/>
      <c r="E1117" s="335"/>
      <c r="F1117" s="335"/>
      <c r="G1117" s="335"/>
      <c r="H1117" s="336"/>
      <c r="I1117" s="54">
        <f>SUM(I1112:I1116)</f>
        <v>0</v>
      </c>
    </row>
    <row r="1118" spans="2:9" ht="20" customHeight="1" x14ac:dyDescent="0.2">
      <c r="B1118" s="337" t="s">
        <v>30</v>
      </c>
      <c r="C1118" s="338"/>
      <c r="D1118" s="338"/>
      <c r="E1118" s="338"/>
      <c r="F1118" s="338"/>
      <c r="G1118" s="338"/>
      <c r="H1118" s="338"/>
      <c r="I1118" s="339"/>
    </row>
    <row r="1119" spans="2:9" ht="20" customHeight="1" x14ac:dyDescent="0.2">
      <c r="B1119" s="340"/>
      <c r="C1119" s="341"/>
      <c r="D1119" s="341"/>
      <c r="E1119" s="341"/>
      <c r="F1119" s="341"/>
      <c r="G1119" s="341"/>
      <c r="H1119" s="341"/>
      <c r="I1119" s="342"/>
    </row>
    <row r="1120" spans="2:9" ht="20" customHeight="1" x14ac:dyDescent="0.2">
      <c r="B1120" s="340"/>
      <c r="C1120" s="341"/>
      <c r="D1120" s="341"/>
      <c r="E1120" s="341"/>
      <c r="F1120" s="341"/>
      <c r="G1120" s="341"/>
      <c r="H1120" s="341"/>
      <c r="I1120" s="342"/>
    </row>
    <row r="1121" spans="2:9" ht="20" customHeight="1" x14ac:dyDescent="0.2">
      <c r="B1121" s="340"/>
      <c r="C1121" s="341"/>
      <c r="D1121" s="341"/>
      <c r="E1121" s="341"/>
      <c r="F1121" s="341"/>
      <c r="G1121" s="341"/>
      <c r="H1121" s="341"/>
      <c r="I1121" s="342"/>
    </row>
    <row r="1122" spans="2:9" ht="20" customHeight="1" x14ac:dyDescent="0.2">
      <c r="B1122" s="340"/>
      <c r="C1122" s="341"/>
      <c r="D1122" s="341"/>
      <c r="E1122" s="341"/>
      <c r="F1122" s="341"/>
      <c r="G1122" s="341"/>
      <c r="H1122" s="341"/>
      <c r="I1122" s="342"/>
    </row>
    <row r="1123" spans="2:9" ht="20" customHeight="1" x14ac:dyDescent="0.2">
      <c r="B1123" s="340"/>
      <c r="C1123" s="341"/>
      <c r="D1123" s="341"/>
      <c r="E1123" s="341"/>
      <c r="F1123" s="341"/>
      <c r="G1123" s="341"/>
      <c r="H1123" s="341"/>
      <c r="I1123" s="342"/>
    </row>
    <row r="1124" spans="2:9" ht="20" customHeight="1" x14ac:dyDescent="0.2">
      <c r="B1124" s="340"/>
      <c r="C1124" s="341"/>
      <c r="D1124" s="341"/>
      <c r="E1124" s="341"/>
      <c r="F1124" s="341"/>
      <c r="G1124" s="341"/>
      <c r="H1124" s="341"/>
      <c r="I1124" s="342"/>
    </row>
    <row r="1125" spans="2:9" ht="20" customHeight="1" x14ac:dyDescent="0.2">
      <c r="B1125" s="340"/>
      <c r="C1125" s="341"/>
      <c r="D1125" s="341"/>
      <c r="E1125" s="341"/>
      <c r="F1125" s="341"/>
      <c r="G1125" s="341"/>
      <c r="H1125" s="341"/>
      <c r="I1125" s="342"/>
    </row>
    <row r="1126" spans="2:9" ht="20" customHeight="1" x14ac:dyDescent="0.2">
      <c r="B1126" s="340"/>
      <c r="C1126" s="341"/>
      <c r="D1126" s="341"/>
      <c r="E1126" s="341"/>
      <c r="F1126" s="341"/>
      <c r="G1126" s="341"/>
      <c r="H1126" s="341"/>
      <c r="I1126" s="342"/>
    </row>
    <row r="1127" spans="2:9" ht="20" customHeight="1" x14ac:dyDescent="0.2">
      <c r="B1127" s="340"/>
      <c r="C1127" s="341"/>
      <c r="D1127" s="341"/>
      <c r="E1127" s="341"/>
      <c r="F1127" s="341"/>
      <c r="G1127" s="341"/>
      <c r="H1127" s="341"/>
      <c r="I1127" s="342"/>
    </row>
    <row r="1128" spans="2:9" ht="20" customHeight="1" x14ac:dyDescent="0.2">
      <c r="B1128" s="343"/>
      <c r="C1128" s="344"/>
      <c r="D1128" s="344"/>
      <c r="E1128" s="344"/>
      <c r="F1128" s="344"/>
      <c r="G1128" s="344"/>
      <c r="H1128" s="344"/>
      <c r="I1128" s="345"/>
    </row>
    <row r="1129" spans="2:9" ht="16" thickBot="1" x14ac:dyDescent="0.25"/>
    <row r="1130" spans="2:9" ht="18" customHeight="1" thickBot="1" x14ac:dyDescent="0.25">
      <c r="B1130" s="24" t="s">
        <v>21</v>
      </c>
      <c r="C1130" s="25"/>
      <c r="D1130" s="25"/>
      <c r="E1130" s="25"/>
      <c r="F1130" s="26"/>
      <c r="G1130" s="27"/>
      <c r="H1130" s="28"/>
      <c r="I1130" s="29"/>
    </row>
    <row r="1131" spans="2:9" ht="18" customHeight="1" thickBot="1" x14ac:dyDescent="0.25">
      <c r="B1131" s="30" t="s">
        <v>22</v>
      </c>
      <c r="C1131" s="31"/>
      <c r="D1131" s="31"/>
      <c r="E1131" s="31"/>
      <c r="F1131" s="26"/>
      <c r="G1131" s="27"/>
      <c r="H1131" s="32"/>
      <c r="I1131" s="33"/>
    </row>
    <row r="1132" spans="2:9" ht="33" customHeight="1" thickBot="1" x14ac:dyDescent="0.25">
      <c r="B1132" s="34" t="e">
        <f>+ACTIVIDADES!#REF!</f>
        <v>#REF!</v>
      </c>
      <c r="C1132" s="35"/>
      <c r="D1132" s="35"/>
      <c r="E1132" s="35"/>
      <c r="F1132" s="35"/>
      <c r="G1132" s="36"/>
      <c r="H1132" s="37"/>
      <c r="I1132" s="38"/>
    </row>
    <row r="1133" spans="2:9" ht="21" customHeight="1" thickBot="1" x14ac:dyDescent="0.25">
      <c r="B1133" s="39" t="s">
        <v>0</v>
      </c>
      <c r="C1133" s="346" t="s">
        <v>1</v>
      </c>
      <c r="D1133" s="346"/>
      <c r="E1133" s="346"/>
      <c r="F1133" s="346"/>
      <c r="G1133" s="346"/>
      <c r="H1133" s="40" t="s">
        <v>15</v>
      </c>
      <c r="I1133" s="41" t="s">
        <v>16</v>
      </c>
    </row>
    <row r="1134" spans="2:9" ht="95.25" customHeight="1" x14ac:dyDescent="0.2">
      <c r="B1134" s="42" t="e">
        <f>+B1110+0.01</f>
        <v>#REF!</v>
      </c>
      <c r="C1134" s="347" t="e">
        <f>INDEX(ACTIVIDADES!$B:$B,MATCH(B1134,ACTIVIDADES!$A:$A,0))</f>
        <v>#REF!</v>
      </c>
      <c r="D1134" s="348"/>
      <c r="E1134" s="348"/>
      <c r="F1134" s="348"/>
      <c r="G1134" s="349"/>
      <c r="H1134" s="43" t="e">
        <f>INDEX(ACTIVIDADES!$C:$C,MATCH(B1134,ACTIVIDADES!$A:$A,0))</f>
        <v>#REF!</v>
      </c>
      <c r="I1134" s="44">
        <f>I1141</f>
        <v>0</v>
      </c>
    </row>
    <row r="1135" spans="2:9" ht="21" customHeight="1" x14ac:dyDescent="0.2">
      <c r="B1135" s="350" t="s">
        <v>23</v>
      </c>
      <c r="C1135" s="350"/>
      <c r="D1135" s="45" t="s">
        <v>24</v>
      </c>
      <c r="E1135" s="46" t="s">
        <v>16</v>
      </c>
      <c r="F1135" s="47" t="s">
        <v>25</v>
      </c>
      <c r="G1135" s="47" t="s">
        <v>26</v>
      </c>
      <c r="H1135" s="48" t="s">
        <v>27</v>
      </c>
      <c r="I1135" s="49" t="s">
        <v>28</v>
      </c>
    </row>
    <row r="1136" spans="2:9" ht="15" customHeight="1" x14ac:dyDescent="0.2">
      <c r="B1136" s="351"/>
      <c r="C1136" s="352"/>
      <c r="D1136" s="50"/>
      <c r="E1136" s="50"/>
      <c r="F1136" s="51"/>
      <c r="G1136" s="51"/>
      <c r="H1136" s="51"/>
      <c r="I1136" s="52">
        <f>+D1136*E1136*F1136*G1136</f>
        <v>0</v>
      </c>
    </row>
    <row r="1137" spans="2:9" ht="15" customHeight="1" x14ac:dyDescent="0.2">
      <c r="B1137" s="351"/>
      <c r="C1137" s="352"/>
      <c r="D1137" s="50"/>
      <c r="E1137" s="50"/>
      <c r="F1137" s="51"/>
      <c r="G1137" s="51"/>
      <c r="H1137" s="51"/>
      <c r="I1137" s="52">
        <f>+D1137*E1137*F1137*G1137</f>
        <v>0</v>
      </c>
    </row>
    <row r="1138" spans="2:9" ht="15.75" customHeight="1" x14ac:dyDescent="0.2">
      <c r="B1138" s="333"/>
      <c r="C1138" s="333"/>
      <c r="D1138" s="50"/>
      <c r="E1138" s="50"/>
      <c r="F1138" s="51"/>
      <c r="G1138" s="51"/>
      <c r="H1138" s="51"/>
      <c r="I1138" s="53"/>
    </row>
    <row r="1139" spans="2:9" ht="15" customHeight="1" x14ac:dyDescent="0.2">
      <c r="B1139" s="333"/>
      <c r="C1139" s="333"/>
      <c r="D1139" s="50"/>
      <c r="E1139" s="50"/>
      <c r="F1139" s="51"/>
      <c r="G1139" s="51"/>
      <c r="H1139" s="51"/>
      <c r="I1139" s="53"/>
    </row>
    <row r="1140" spans="2:9" ht="15" customHeight="1" x14ac:dyDescent="0.2">
      <c r="B1140" s="333"/>
      <c r="C1140" s="333"/>
      <c r="D1140" s="50"/>
      <c r="E1140" s="50"/>
      <c r="F1140" s="51"/>
      <c r="G1140" s="51"/>
      <c r="H1140" s="51"/>
      <c r="I1140" s="53"/>
    </row>
    <row r="1141" spans="2:9" ht="15" customHeight="1" x14ac:dyDescent="0.2">
      <c r="B1141" s="334" t="s">
        <v>29</v>
      </c>
      <c r="C1141" s="335"/>
      <c r="D1141" s="335"/>
      <c r="E1141" s="335"/>
      <c r="F1141" s="335"/>
      <c r="G1141" s="335"/>
      <c r="H1141" s="336"/>
      <c r="I1141" s="54">
        <f>SUM(I1136:I1140)</f>
        <v>0</v>
      </c>
    </row>
    <row r="1142" spans="2:9" ht="20" customHeight="1" x14ac:dyDescent="0.2">
      <c r="B1142" s="337" t="s">
        <v>30</v>
      </c>
      <c r="C1142" s="338"/>
      <c r="D1142" s="338"/>
      <c r="E1142" s="338"/>
      <c r="F1142" s="338"/>
      <c r="G1142" s="338"/>
      <c r="H1142" s="338"/>
      <c r="I1142" s="339"/>
    </row>
    <row r="1143" spans="2:9" ht="20" customHeight="1" x14ac:dyDescent="0.2">
      <c r="B1143" s="340"/>
      <c r="C1143" s="341"/>
      <c r="D1143" s="341"/>
      <c r="E1143" s="341"/>
      <c r="F1143" s="341"/>
      <c r="G1143" s="341"/>
      <c r="H1143" s="341"/>
      <c r="I1143" s="342"/>
    </row>
    <row r="1144" spans="2:9" ht="20" customHeight="1" x14ac:dyDescent="0.2">
      <c r="B1144" s="340"/>
      <c r="C1144" s="341"/>
      <c r="D1144" s="341"/>
      <c r="E1144" s="341"/>
      <c r="F1144" s="341"/>
      <c r="G1144" s="341"/>
      <c r="H1144" s="341"/>
      <c r="I1144" s="342"/>
    </row>
    <row r="1145" spans="2:9" ht="20" customHeight="1" x14ac:dyDescent="0.2">
      <c r="B1145" s="340"/>
      <c r="C1145" s="341"/>
      <c r="D1145" s="341"/>
      <c r="E1145" s="341"/>
      <c r="F1145" s="341"/>
      <c r="G1145" s="341"/>
      <c r="H1145" s="341"/>
      <c r="I1145" s="342"/>
    </row>
    <row r="1146" spans="2:9" ht="20" customHeight="1" x14ac:dyDescent="0.2">
      <c r="B1146" s="340"/>
      <c r="C1146" s="341"/>
      <c r="D1146" s="341"/>
      <c r="E1146" s="341"/>
      <c r="F1146" s="341"/>
      <c r="G1146" s="341"/>
      <c r="H1146" s="341"/>
      <c r="I1146" s="342"/>
    </row>
    <row r="1147" spans="2:9" ht="20" customHeight="1" x14ac:dyDescent="0.2">
      <c r="B1147" s="340"/>
      <c r="C1147" s="341"/>
      <c r="D1147" s="341"/>
      <c r="E1147" s="341"/>
      <c r="F1147" s="341"/>
      <c r="G1147" s="341"/>
      <c r="H1147" s="341"/>
      <c r="I1147" s="342"/>
    </row>
    <row r="1148" spans="2:9" ht="20" customHeight="1" x14ac:dyDescent="0.2">
      <c r="B1148" s="340"/>
      <c r="C1148" s="341"/>
      <c r="D1148" s="341"/>
      <c r="E1148" s="341"/>
      <c r="F1148" s="341"/>
      <c r="G1148" s="341"/>
      <c r="H1148" s="341"/>
      <c r="I1148" s="342"/>
    </row>
    <row r="1149" spans="2:9" ht="20" customHeight="1" x14ac:dyDescent="0.2">
      <c r="B1149" s="340"/>
      <c r="C1149" s="341"/>
      <c r="D1149" s="341"/>
      <c r="E1149" s="341"/>
      <c r="F1149" s="341"/>
      <c r="G1149" s="341"/>
      <c r="H1149" s="341"/>
      <c r="I1149" s="342"/>
    </row>
    <row r="1150" spans="2:9" ht="20" customHeight="1" x14ac:dyDescent="0.2">
      <c r="B1150" s="340"/>
      <c r="C1150" s="341"/>
      <c r="D1150" s="341"/>
      <c r="E1150" s="341"/>
      <c r="F1150" s="341"/>
      <c r="G1150" s="341"/>
      <c r="H1150" s="341"/>
      <c r="I1150" s="342"/>
    </row>
    <row r="1151" spans="2:9" ht="20" customHeight="1" x14ac:dyDescent="0.2">
      <c r="B1151" s="340"/>
      <c r="C1151" s="341"/>
      <c r="D1151" s="341"/>
      <c r="E1151" s="341"/>
      <c r="F1151" s="341"/>
      <c r="G1151" s="341"/>
      <c r="H1151" s="341"/>
      <c r="I1151" s="342"/>
    </row>
    <row r="1152" spans="2:9" ht="20" customHeight="1" x14ac:dyDescent="0.2">
      <c r="B1152" s="343"/>
      <c r="C1152" s="344"/>
      <c r="D1152" s="344"/>
      <c r="E1152" s="344"/>
      <c r="F1152" s="344"/>
      <c r="G1152" s="344"/>
      <c r="H1152" s="344"/>
      <c r="I1152" s="345"/>
    </row>
    <row r="1153" spans="2:9" ht="16" thickBot="1" x14ac:dyDescent="0.25"/>
    <row r="1154" spans="2:9" ht="18" customHeight="1" thickBot="1" x14ac:dyDescent="0.25">
      <c r="B1154" s="24" t="s">
        <v>21</v>
      </c>
      <c r="C1154" s="25"/>
      <c r="D1154" s="25"/>
      <c r="E1154" s="25"/>
      <c r="F1154" s="26"/>
      <c r="G1154" s="27"/>
      <c r="H1154" s="28"/>
      <c r="I1154" s="29"/>
    </row>
    <row r="1155" spans="2:9" ht="18" customHeight="1" thickBot="1" x14ac:dyDescent="0.25">
      <c r="B1155" s="30" t="s">
        <v>22</v>
      </c>
      <c r="C1155" s="31"/>
      <c r="D1155" s="31"/>
      <c r="E1155" s="31"/>
      <c r="F1155" s="26"/>
      <c r="G1155" s="27"/>
      <c r="H1155" s="32"/>
      <c r="I1155" s="33"/>
    </row>
    <row r="1156" spans="2:9" ht="33" customHeight="1" thickBot="1" x14ac:dyDescent="0.25">
      <c r="B1156" s="34" t="e">
        <f>+ACTIVIDADES!#REF!</f>
        <v>#REF!</v>
      </c>
      <c r="C1156" s="35"/>
      <c r="D1156" s="35"/>
      <c r="E1156" s="35"/>
      <c r="F1156" s="35"/>
      <c r="G1156" s="36"/>
      <c r="H1156" s="37"/>
      <c r="I1156" s="38"/>
    </row>
    <row r="1157" spans="2:9" ht="21" customHeight="1" thickBot="1" x14ac:dyDescent="0.25">
      <c r="B1157" s="39" t="s">
        <v>0</v>
      </c>
      <c r="C1157" s="346" t="s">
        <v>1</v>
      </c>
      <c r="D1157" s="346"/>
      <c r="E1157" s="346"/>
      <c r="F1157" s="346"/>
      <c r="G1157" s="346"/>
      <c r="H1157" s="40" t="s">
        <v>15</v>
      </c>
      <c r="I1157" s="41" t="s">
        <v>16</v>
      </c>
    </row>
    <row r="1158" spans="2:9" ht="95.25" customHeight="1" x14ac:dyDescent="0.2">
      <c r="B1158" s="42" t="e">
        <f>+B1134+0.01</f>
        <v>#REF!</v>
      </c>
      <c r="C1158" s="347" t="e">
        <f>INDEX(ACTIVIDADES!$B:$B,MATCH(B1158,ACTIVIDADES!$A:$A,0))</f>
        <v>#REF!</v>
      </c>
      <c r="D1158" s="348"/>
      <c r="E1158" s="348"/>
      <c r="F1158" s="348"/>
      <c r="G1158" s="349"/>
      <c r="H1158" s="43" t="e">
        <f>INDEX(ACTIVIDADES!$C:$C,MATCH(B1158,ACTIVIDADES!$A:$A,0))</f>
        <v>#REF!</v>
      </c>
      <c r="I1158" s="44">
        <f>I1165</f>
        <v>0</v>
      </c>
    </row>
    <row r="1159" spans="2:9" ht="21" customHeight="1" x14ac:dyDescent="0.2">
      <c r="B1159" s="350" t="s">
        <v>23</v>
      </c>
      <c r="C1159" s="350"/>
      <c r="D1159" s="45" t="s">
        <v>24</v>
      </c>
      <c r="E1159" s="46" t="s">
        <v>16</v>
      </c>
      <c r="F1159" s="47" t="s">
        <v>25</v>
      </c>
      <c r="G1159" s="47" t="s">
        <v>26</v>
      </c>
      <c r="H1159" s="48" t="s">
        <v>27</v>
      </c>
      <c r="I1159" s="49" t="s">
        <v>28</v>
      </c>
    </row>
    <row r="1160" spans="2:9" ht="15" customHeight="1" x14ac:dyDescent="0.2">
      <c r="B1160" s="351"/>
      <c r="C1160" s="352"/>
      <c r="D1160" s="50"/>
      <c r="E1160" s="50"/>
      <c r="F1160" s="51"/>
      <c r="G1160" s="51"/>
      <c r="H1160" s="51"/>
      <c r="I1160" s="52">
        <f>+D1160*E1160*F1160*G1160</f>
        <v>0</v>
      </c>
    </row>
    <row r="1161" spans="2:9" ht="15" customHeight="1" x14ac:dyDescent="0.2">
      <c r="B1161" s="351"/>
      <c r="C1161" s="352"/>
      <c r="D1161" s="50"/>
      <c r="E1161" s="50"/>
      <c r="F1161" s="51"/>
      <c r="G1161" s="51"/>
      <c r="H1161" s="51"/>
      <c r="I1161" s="52">
        <f>+D1161*E1161*F1161*G1161</f>
        <v>0</v>
      </c>
    </row>
    <row r="1162" spans="2:9" ht="15.75" customHeight="1" x14ac:dyDescent="0.2">
      <c r="B1162" s="333"/>
      <c r="C1162" s="333"/>
      <c r="D1162" s="50"/>
      <c r="E1162" s="50"/>
      <c r="F1162" s="51"/>
      <c r="G1162" s="51"/>
      <c r="H1162" s="51"/>
      <c r="I1162" s="53"/>
    </row>
    <row r="1163" spans="2:9" ht="15" customHeight="1" x14ac:dyDescent="0.2">
      <c r="B1163" s="333"/>
      <c r="C1163" s="333"/>
      <c r="D1163" s="50"/>
      <c r="E1163" s="50"/>
      <c r="F1163" s="51"/>
      <c r="G1163" s="51"/>
      <c r="H1163" s="51"/>
      <c r="I1163" s="53"/>
    </row>
    <row r="1164" spans="2:9" ht="15" customHeight="1" x14ac:dyDescent="0.2">
      <c r="B1164" s="333"/>
      <c r="C1164" s="333"/>
      <c r="D1164" s="50"/>
      <c r="E1164" s="50"/>
      <c r="F1164" s="51"/>
      <c r="G1164" s="51"/>
      <c r="H1164" s="51"/>
      <c r="I1164" s="53"/>
    </row>
    <row r="1165" spans="2:9" ht="15" customHeight="1" x14ac:dyDescent="0.2">
      <c r="B1165" s="334" t="s">
        <v>29</v>
      </c>
      <c r="C1165" s="335"/>
      <c r="D1165" s="335"/>
      <c r="E1165" s="335"/>
      <c r="F1165" s="335"/>
      <c r="G1165" s="335"/>
      <c r="H1165" s="336"/>
      <c r="I1165" s="54">
        <f>SUM(I1160:I1164)</f>
        <v>0</v>
      </c>
    </row>
    <row r="1166" spans="2:9" ht="20" customHeight="1" x14ac:dyDescent="0.2">
      <c r="B1166" s="337" t="s">
        <v>30</v>
      </c>
      <c r="C1166" s="338"/>
      <c r="D1166" s="338"/>
      <c r="E1166" s="338"/>
      <c r="F1166" s="338"/>
      <c r="G1166" s="338"/>
      <c r="H1166" s="338"/>
      <c r="I1166" s="339"/>
    </row>
    <row r="1167" spans="2:9" ht="20" customHeight="1" x14ac:dyDescent="0.2">
      <c r="B1167" s="340"/>
      <c r="C1167" s="341"/>
      <c r="D1167" s="341"/>
      <c r="E1167" s="341"/>
      <c r="F1167" s="341"/>
      <c r="G1167" s="341"/>
      <c r="H1167" s="341"/>
      <c r="I1167" s="342"/>
    </row>
    <row r="1168" spans="2:9" ht="20" customHeight="1" x14ac:dyDescent="0.2">
      <c r="B1168" s="340"/>
      <c r="C1168" s="341"/>
      <c r="D1168" s="341"/>
      <c r="E1168" s="341"/>
      <c r="F1168" s="341"/>
      <c r="G1168" s="341"/>
      <c r="H1168" s="341"/>
      <c r="I1168" s="342"/>
    </row>
    <row r="1169" spans="2:9" ht="20" customHeight="1" x14ac:dyDescent="0.2">
      <c r="B1169" s="340"/>
      <c r="C1169" s="341"/>
      <c r="D1169" s="341"/>
      <c r="E1169" s="341"/>
      <c r="F1169" s="341"/>
      <c r="G1169" s="341"/>
      <c r="H1169" s="341"/>
      <c r="I1169" s="342"/>
    </row>
    <row r="1170" spans="2:9" ht="20" customHeight="1" x14ac:dyDescent="0.2">
      <c r="B1170" s="340"/>
      <c r="C1170" s="341"/>
      <c r="D1170" s="341"/>
      <c r="E1170" s="341"/>
      <c r="F1170" s="341"/>
      <c r="G1170" s="341"/>
      <c r="H1170" s="341"/>
      <c r="I1170" s="342"/>
    </row>
    <row r="1171" spans="2:9" ht="20" customHeight="1" x14ac:dyDescent="0.2">
      <c r="B1171" s="340"/>
      <c r="C1171" s="341"/>
      <c r="D1171" s="341"/>
      <c r="E1171" s="341"/>
      <c r="F1171" s="341"/>
      <c r="G1171" s="341"/>
      <c r="H1171" s="341"/>
      <c r="I1171" s="342"/>
    </row>
    <row r="1172" spans="2:9" ht="20" customHeight="1" x14ac:dyDescent="0.2">
      <c r="B1172" s="340"/>
      <c r="C1172" s="341"/>
      <c r="D1172" s="341"/>
      <c r="E1172" s="341"/>
      <c r="F1172" s="341"/>
      <c r="G1172" s="341"/>
      <c r="H1172" s="341"/>
      <c r="I1172" s="342"/>
    </row>
    <row r="1173" spans="2:9" ht="20" customHeight="1" x14ac:dyDescent="0.2">
      <c r="B1173" s="340"/>
      <c r="C1173" s="341"/>
      <c r="D1173" s="341"/>
      <c r="E1173" s="341"/>
      <c r="F1173" s="341"/>
      <c r="G1173" s="341"/>
      <c r="H1173" s="341"/>
      <c r="I1173" s="342"/>
    </row>
    <row r="1174" spans="2:9" ht="20" customHeight="1" x14ac:dyDescent="0.2">
      <c r="B1174" s="340"/>
      <c r="C1174" s="341"/>
      <c r="D1174" s="341"/>
      <c r="E1174" s="341"/>
      <c r="F1174" s="341"/>
      <c r="G1174" s="341"/>
      <c r="H1174" s="341"/>
      <c r="I1174" s="342"/>
    </row>
    <row r="1175" spans="2:9" ht="20" customHeight="1" x14ac:dyDescent="0.2">
      <c r="B1175" s="340"/>
      <c r="C1175" s="341"/>
      <c r="D1175" s="341"/>
      <c r="E1175" s="341"/>
      <c r="F1175" s="341"/>
      <c r="G1175" s="341"/>
      <c r="H1175" s="341"/>
      <c r="I1175" s="342"/>
    </row>
    <row r="1176" spans="2:9" ht="20" customHeight="1" x14ac:dyDescent="0.2">
      <c r="B1176" s="343"/>
      <c r="C1176" s="344"/>
      <c r="D1176" s="344"/>
      <c r="E1176" s="344"/>
      <c r="F1176" s="344"/>
      <c r="G1176" s="344"/>
      <c r="H1176" s="344"/>
      <c r="I1176" s="345"/>
    </row>
    <row r="1177" spans="2:9" ht="16" thickBot="1" x14ac:dyDescent="0.25"/>
    <row r="1178" spans="2:9" ht="18" customHeight="1" thickBot="1" x14ac:dyDescent="0.25">
      <c r="B1178" s="24" t="s">
        <v>21</v>
      </c>
      <c r="C1178" s="25"/>
      <c r="D1178" s="25"/>
      <c r="E1178" s="25"/>
      <c r="F1178" s="26"/>
      <c r="G1178" s="27"/>
      <c r="H1178" s="28"/>
      <c r="I1178" s="29"/>
    </row>
    <row r="1179" spans="2:9" ht="18" customHeight="1" thickBot="1" x14ac:dyDescent="0.25">
      <c r="B1179" s="30" t="s">
        <v>22</v>
      </c>
      <c r="C1179" s="31"/>
      <c r="D1179" s="31"/>
      <c r="E1179" s="31"/>
      <c r="F1179" s="26"/>
      <c r="G1179" s="27"/>
      <c r="H1179" s="32"/>
      <c r="I1179" s="33"/>
    </row>
    <row r="1180" spans="2:9" ht="33" customHeight="1" thickBot="1" x14ac:dyDescent="0.25">
      <c r="B1180" s="34" t="e">
        <f>+ACTIVIDADES!#REF!</f>
        <v>#REF!</v>
      </c>
      <c r="C1180" s="35"/>
      <c r="D1180" s="35"/>
      <c r="E1180" s="35"/>
      <c r="F1180" s="35"/>
      <c r="G1180" s="36"/>
      <c r="H1180" s="37"/>
      <c r="I1180" s="38"/>
    </row>
    <row r="1181" spans="2:9" ht="21" customHeight="1" thickBot="1" x14ac:dyDescent="0.25">
      <c r="B1181" s="39" t="s">
        <v>0</v>
      </c>
      <c r="C1181" s="346" t="s">
        <v>1</v>
      </c>
      <c r="D1181" s="346"/>
      <c r="E1181" s="346"/>
      <c r="F1181" s="346"/>
      <c r="G1181" s="346"/>
      <c r="H1181" s="40" t="s">
        <v>15</v>
      </c>
      <c r="I1181" s="41" t="s">
        <v>16</v>
      </c>
    </row>
    <row r="1182" spans="2:9" ht="95.25" customHeight="1" x14ac:dyDescent="0.2">
      <c r="B1182" s="42" t="e">
        <f>+B1158+0.01</f>
        <v>#REF!</v>
      </c>
      <c r="C1182" s="347" t="e">
        <f>INDEX(ACTIVIDADES!$B:$B,MATCH(B1182,ACTIVIDADES!$A:$A,0))</f>
        <v>#REF!</v>
      </c>
      <c r="D1182" s="348"/>
      <c r="E1182" s="348"/>
      <c r="F1182" s="348"/>
      <c r="G1182" s="349"/>
      <c r="H1182" s="43" t="e">
        <f>INDEX(ACTIVIDADES!$C:$C,MATCH(B1182,ACTIVIDADES!$A:$A,0))</f>
        <v>#REF!</v>
      </c>
      <c r="I1182" s="44">
        <f>I1189</f>
        <v>0</v>
      </c>
    </row>
    <row r="1183" spans="2:9" ht="21" customHeight="1" x14ac:dyDescent="0.2">
      <c r="B1183" s="350" t="s">
        <v>23</v>
      </c>
      <c r="C1183" s="350"/>
      <c r="D1183" s="45" t="s">
        <v>24</v>
      </c>
      <c r="E1183" s="46" t="s">
        <v>16</v>
      </c>
      <c r="F1183" s="47" t="s">
        <v>25</v>
      </c>
      <c r="G1183" s="47" t="s">
        <v>26</v>
      </c>
      <c r="H1183" s="48" t="s">
        <v>27</v>
      </c>
      <c r="I1183" s="49" t="s">
        <v>28</v>
      </c>
    </row>
    <row r="1184" spans="2:9" ht="15" customHeight="1" x14ac:dyDescent="0.2">
      <c r="B1184" s="351"/>
      <c r="C1184" s="352"/>
      <c r="D1184" s="50"/>
      <c r="E1184" s="50"/>
      <c r="F1184" s="51"/>
      <c r="G1184" s="51"/>
      <c r="H1184" s="51"/>
      <c r="I1184" s="52">
        <f>+D1184*E1184*F1184*G1184</f>
        <v>0</v>
      </c>
    </row>
    <row r="1185" spans="2:9" ht="15" customHeight="1" x14ac:dyDescent="0.2">
      <c r="B1185" s="351"/>
      <c r="C1185" s="352"/>
      <c r="D1185" s="50"/>
      <c r="E1185" s="50"/>
      <c r="F1185" s="51"/>
      <c r="G1185" s="51"/>
      <c r="H1185" s="51"/>
      <c r="I1185" s="52">
        <f>+D1185*E1185*F1185*G1185</f>
        <v>0</v>
      </c>
    </row>
    <row r="1186" spans="2:9" ht="15.75" customHeight="1" x14ac:dyDescent="0.2">
      <c r="B1186" s="333"/>
      <c r="C1186" s="333"/>
      <c r="D1186" s="50"/>
      <c r="E1186" s="50"/>
      <c r="F1186" s="51"/>
      <c r="G1186" s="51"/>
      <c r="H1186" s="51"/>
      <c r="I1186" s="53"/>
    </row>
    <row r="1187" spans="2:9" ht="15" customHeight="1" x14ac:dyDescent="0.2">
      <c r="B1187" s="333"/>
      <c r="C1187" s="333"/>
      <c r="D1187" s="50"/>
      <c r="E1187" s="50"/>
      <c r="F1187" s="51"/>
      <c r="G1187" s="51"/>
      <c r="H1187" s="51"/>
      <c r="I1187" s="53"/>
    </row>
    <row r="1188" spans="2:9" ht="15" customHeight="1" x14ac:dyDescent="0.2">
      <c r="B1188" s="333"/>
      <c r="C1188" s="333"/>
      <c r="D1188" s="50"/>
      <c r="E1188" s="50"/>
      <c r="F1188" s="51"/>
      <c r="G1188" s="51"/>
      <c r="H1188" s="51"/>
      <c r="I1188" s="53"/>
    </row>
    <row r="1189" spans="2:9" ht="15" customHeight="1" x14ac:dyDescent="0.2">
      <c r="B1189" s="334" t="s">
        <v>29</v>
      </c>
      <c r="C1189" s="335"/>
      <c r="D1189" s="335"/>
      <c r="E1189" s="335"/>
      <c r="F1189" s="335"/>
      <c r="G1189" s="335"/>
      <c r="H1189" s="336"/>
      <c r="I1189" s="54">
        <f>SUM(I1184:I1188)</f>
        <v>0</v>
      </c>
    </row>
    <row r="1190" spans="2:9" ht="20" customHeight="1" x14ac:dyDescent="0.2">
      <c r="B1190" s="337" t="s">
        <v>30</v>
      </c>
      <c r="C1190" s="338"/>
      <c r="D1190" s="338"/>
      <c r="E1190" s="338"/>
      <c r="F1190" s="338"/>
      <c r="G1190" s="338"/>
      <c r="H1190" s="338"/>
      <c r="I1190" s="339"/>
    </row>
    <row r="1191" spans="2:9" ht="20" customHeight="1" x14ac:dyDescent="0.2">
      <c r="B1191" s="340"/>
      <c r="C1191" s="341"/>
      <c r="D1191" s="341"/>
      <c r="E1191" s="341"/>
      <c r="F1191" s="341"/>
      <c r="G1191" s="341"/>
      <c r="H1191" s="341"/>
      <c r="I1191" s="342"/>
    </row>
    <row r="1192" spans="2:9" ht="20" customHeight="1" x14ac:dyDescent="0.2">
      <c r="B1192" s="340"/>
      <c r="C1192" s="341"/>
      <c r="D1192" s="341"/>
      <c r="E1192" s="341"/>
      <c r="F1192" s="341"/>
      <c r="G1192" s="341"/>
      <c r="H1192" s="341"/>
      <c r="I1192" s="342"/>
    </row>
    <row r="1193" spans="2:9" ht="20" customHeight="1" x14ac:dyDescent="0.2">
      <c r="B1193" s="340"/>
      <c r="C1193" s="341"/>
      <c r="D1193" s="341"/>
      <c r="E1193" s="341"/>
      <c r="F1193" s="341"/>
      <c r="G1193" s="341"/>
      <c r="H1193" s="341"/>
      <c r="I1193" s="342"/>
    </row>
    <row r="1194" spans="2:9" ht="20" customHeight="1" x14ac:dyDescent="0.2">
      <c r="B1194" s="340"/>
      <c r="C1194" s="341"/>
      <c r="D1194" s="341"/>
      <c r="E1194" s="341"/>
      <c r="F1194" s="341"/>
      <c r="G1194" s="341"/>
      <c r="H1194" s="341"/>
      <c r="I1194" s="342"/>
    </row>
    <row r="1195" spans="2:9" ht="20" customHeight="1" x14ac:dyDescent="0.2">
      <c r="B1195" s="340"/>
      <c r="C1195" s="341"/>
      <c r="D1195" s="341"/>
      <c r="E1195" s="341"/>
      <c r="F1195" s="341"/>
      <c r="G1195" s="341"/>
      <c r="H1195" s="341"/>
      <c r="I1195" s="342"/>
    </row>
    <row r="1196" spans="2:9" ht="20" customHeight="1" x14ac:dyDescent="0.2">
      <c r="B1196" s="340"/>
      <c r="C1196" s="341"/>
      <c r="D1196" s="341"/>
      <c r="E1196" s="341"/>
      <c r="F1196" s="341"/>
      <c r="G1196" s="341"/>
      <c r="H1196" s="341"/>
      <c r="I1196" s="342"/>
    </row>
    <row r="1197" spans="2:9" ht="20" customHeight="1" x14ac:dyDescent="0.2">
      <c r="B1197" s="340"/>
      <c r="C1197" s="341"/>
      <c r="D1197" s="341"/>
      <c r="E1197" s="341"/>
      <c r="F1197" s="341"/>
      <c r="G1197" s="341"/>
      <c r="H1197" s="341"/>
      <c r="I1197" s="342"/>
    </row>
    <row r="1198" spans="2:9" ht="20" customHeight="1" x14ac:dyDescent="0.2">
      <c r="B1198" s="340"/>
      <c r="C1198" s="341"/>
      <c r="D1198" s="341"/>
      <c r="E1198" s="341"/>
      <c r="F1198" s="341"/>
      <c r="G1198" s="341"/>
      <c r="H1198" s="341"/>
      <c r="I1198" s="342"/>
    </row>
    <row r="1199" spans="2:9" ht="20" customHeight="1" x14ac:dyDescent="0.2">
      <c r="B1199" s="340"/>
      <c r="C1199" s="341"/>
      <c r="D1199" s="341"/>
      <c r="E1199" s="341"/>
      <c r="F1199" s="341"/>
      <c r="G1199" s="341"/>
      <c r="H1199" s="341"/>
      <c r="I1199" s="342"/>
    </row>
    <row r="1200" spans="2:9" ht="20" customHeight="1" x14ac:dyDescent="0.2">
      <c r="B1200" s="343"/>
      <c r="C1200" s="344"/>
      <c r="D1200" s="344"/>
      <c r="E1200" s="344"/>
      <c r="F1200" s="344"/>
      <c r="G1200" s="344"/>
      <c r="H1200" s="344"/>
      <c r="I1200" s="345"/>
    </row>
    <row r="1201" spans="2:9" ht="16" thickBot="1" x14ac:dyDescent="0.25"/>
    <row r="1202" spans="2:9" ht="18" customHeight="1" thickBot="1" x14ac:dyDescent="0.25">
      <c r="B1202" s="24" t="s">
        <v>21</v>
      </c>
      <c r="C1202" s="25"/>
      <c r="D1202" s="25"/>
      <c r="E1202" s="25"/>
      <c r="F1202" s="26"/>
      <c r="G1202" s="27"/>
      <c r="H1202" s="28"/>
      <c r="I1202" s="29"/>
    </row>
    <row r="1203" spans="2:9" ht="18" customHeight="1" thickBot="1" x14ac:dyDescent="0.25">
      <c r="B1203" s="30" t="s">
        <v>22</v>
      </c>
      <c r="C1203" s="31"/>
      <c r="D1203" s="31"/>
      <c r="E1203" s="31"/>
      <c r="F1203" s="26"/>
      <c r="G1203" s="27"/>
      <c r="H1203" s="32"/>
      <c r="I1203" s="33"/>
    </row>
    <row r="1204" spans="2:9" ht="33" customHeight="1" thickBot="1" x14ac:dyDescent="0.25">
      <c r="B1204" s="34" t="e">
        <f>+ACTIVIDADES!#REF!</f>
        <v>#REF!</v>
      </c>
      <c r="C1204" s="35"/>
      <c r="D1204" s="35"/>
      <c r="E1204" s="35"/>
      <c r="F1204" s="35"/>
      <c r="G1204" s="36"/>
      <c r="H1204" s="37"/>
      <c r="I1204" s="38"/>
    </row>
    <row r="1205" spans="2:9" ht="21" customHeight="1" thickBot="1" x14ac:dyDescent="0.25">
      <c r="B1205" s="39" t="s">
        <v>0</v>
      </c>
      <c r="C1205" s="346" t="s">
        <v>1</v>
      </c>
      <c r="D1205" s="346"/>
      <c r="E1205" s="346"/>
      <c r="F1205" s="346"/>
      <c r="G1205" s="346"/>
      <c r="H1205" s="40" t="s">
        <v>15</v>
      </c>
      <c r="I1205" s="41" t="s">
        <v>16</v>
      </c>
    </row>
    <row r="1206" spans="2:9" ht="95.25" customHeight="1" x14ac:dyDescent="0.2">
      <c r="B1206" s="42" t="e">
        <f>+ACTIVIDADES!#REF!</f>
        <v>#REF!</v>
      </c>
      <c r="C1206" s="347" t="e">
        <f>INDEX(ACTIVIDADES!$B:$B,MATCH(B1206,ACTIVIDADES!$A:$A,0))</f>
        <v>#REF!</v>
      </c>
      <c r="D1206" s="348"/>
      <c r="E1206" s="348"/>
      <c r="F1206" s="348"/>
      <c r="G1206" s="349"/>
      <c r="H1206" s="43" t="e">
        <f>INDEX(ACTIVIDADES!$C:$C,MATCH(B1206,ACTIVIDADES!$A:$A,0))</f>
        <v>#REF!</v>
      </c>
      <c r="I1206" s="44">
        <f>I1213</f>
        <v>0</v>
      </c>
    </row>
    <row r="1207" spans="2:9" ht="21" customHeight="1" x14ac:dyDescent="0.2">
      <c r="B1207" s="350" t="s">
        <v>23</v>
      </c>
      <c r="C1207" s="350"/>
      <c r="D1207" s="45" t="s">
        <v>24</v>
      </c>
      <c r="E1207" s="46" t="s">
        <v>16</v>
      </c>
      <c r="F1207" s="47" t="s">
        <v>25</v>
      </c>
      <c r="G1207" s="47" t="s">
        <v>26</v>
      </c>
      <c r="H1207" s="48" t="s">
        <v>27</v>
      </c>
      <c r="I1207" s="49" t="s">
        <v>28</v>
      </c>
    </row>
    <row r="1208" spans="2:9" ht="15" customHeight="1" x14ac:dyDescent="0.2">
      <c r="B1208" s="351"/>
      <c r="C1208" s="352"/>
      <c r="D1208" s="50"/>
      <c r="E1208" s="50"/>
      <c r="F1208" s="51"/>
      <c r="G1208" s="51"/>
      <c r="H1208" s="51"/>
      <c r="I1208" s="52">
        <f>+D1208*E1208*F1208*G1208</f>
        <v>0</v>
      </c>
    </row>
    <row r="1209" spans="2:9" ht="15" customHeight="1" x14ac:dyDescent="0.2">
      <c r="B1209" s="351"/>
      <c r="C1209" s="352"/>
      <c r="D1209" s="50"/>
      <c r="E1209" s="50"/>
      <c r="F1209" s="51"/>
      <c r="G1209" s="51"/>
      <c r="H1209" s="51"/>
      <c r="I1209" s="52">
        <f>+D1209*E1209*F1209*G1209</f>
        <v>0</v>
      </c>
    </row>
    <row r="1210" spans="2:9" ht="15.75" customHeight="1" x14ac:dyDescent="0.2">
      <c r="B1210" s="333"/>
      <c r="C1210" s="333"/>
      <c r="D1210" s="50"/>
      <c r="E1210" s="50"/>
      <c r="F1210" s="51"/>
      <c r="G1210" s="51"/>
      <c r="H1210" s="51"/>
      <c r="I1210" s="53"/>
    </row>
    <row r="1211" spans="2:9" ht="15" customHeight="1" x14ac:dyDescent="0.2">
      <c r="B1211" s="333"/>
      <c r="C1211" s="333"/>
      <c r="D1211" s="50"/>
      <c r="E1211" s="50"/>
      <c r="F1211" s="51"/>
      <c r="G1211" s="51"/>
      <c r="H1211" s="51"/>
      <c r="I1211" s="53"/>
    </row>
    <row r="1212" spans="2:9" ht="15" customHeight="1" x14ac:dyDescent="0.2">
      <c r="B1212" s="333"/>
      <c r="C1212" s="333"/>
      <c r="D1212" s="50"/>
      <c r="E1212" s="50"/>
      <c r="F1212" s="51"/>
      <c r="G1212" s="51"/>
      <c r="H1212" s="51"/>
      <c r="I1212" s="53"/>
    </row>
    <row r="1213" spans="2:9" ht="15" customHeight="1" x14ac:dyDescent="0.2">
      <c r="B1213" s="334" t="s">
        <v>29</v>
      </c>
      <c r="C1213" s="335"/>
      <c r="D1213" s="335"/>
      <c r="E1213" s="335"/>
      <c r="F1213" s="335"/>
      <c r="G1213" s="335"/>
      <c r="H1213" s="336"/>
      <c r="I1213" s="54">
        <f>SUM(I1208:I1212)</f>
        <v>0</v>
      </c>
    </row>
    <row r="1214" spans="2:9" ht="20" customHeight="1" x14ac:dyDescent="0.2">
      <c r="B1214" s="337" t="s">
        <v>30</v>
      </c>
      <c r="C1214" s="338"/>
      <c r="D1214" s="338"/>
      <c r="E1214" s="338"/>
      <c r="F1214" s="338"/>
      <c r="G1214" s="338"/>
      <c r="H1214" s="338"/>
      <c r="I1214" s="339"/>
    </row>
    <row r="1215" spans="2:9" ht="20" customHeight="1" x14ac:dyDescent="0.2">
      <c r="B1215" s="340"/>
      <c r="C1215" s="341"/>
      <c r="D1215" s="341"/>
      <c r="E1215" s="341"/>
      <c r="F1215" s="341"/>
      <c r="G1215" s="341"/>
      <c r="H1215" s="341"/>
      <c r="I1215" s="342"/>
    </row>
    <row r="1216" spans="2:9" ht="20" customHeight="1" x14ac:dyDescent="0.2">
      <c r="B1216" s="340"/>
      <c r="C1216" s="341"/>
      <c r="D1216" s="341"/>
      <c r="E1216" s="341"/>
      <c r="F1216" s="341"/>
      <c r="G1216" s="341"/>
      <c r="H1216" s="341"/>
      <c r="I1216" s="342"/>
    </row>
    <row r="1217" spans="2:9" ht="20" customHeight="1" x14ac:dyDescent="0.2">
      <c r="B1217" s="340"/>
      <c r="C1217" s="341"/>
      <c r="D1217" s="341"/>
      <c r="E1217" s="341"/>
      <c r="F1217" s="341"/>
      <c r="G1217" s="341"/>
      <c r="H1217" s="341"/>
      <c r="I1217" s="342"/>
    </row>
    <row r="1218" spans="2:9" ht="20" customHeight="1" x14ac:dyDescent="0.2">
      <c r="B1218" s="340"/>
      <c r="C1218" s="341"/>
      <c r="D1218" s="341"/>
      <c r="E1218" s="341"/>
      <c r="F1218" s="341"/>
      <c r="G1218" s="341"/>
      <c r="H1218" s="341"/>
      <c r="I1218" s="342"/>
    </row>
    <row r="1219" spans="2:9" ht="20" customHeight="1" x14ac:dyDescent="0.2">
      <c r="B1219" s="340"/>
      <c r="C1219" s="341"/>
      <c r="D1219" s="341"/>
      <c r="E1219" s="341"/>
      <c r="F1219" s="341"/>
      <c r="G1219" s="341"/>
      <c r="H1219" s="341"/>
      <c r="I1219" s="342"/>
    </row>
    <row r="1220" spans="2:9" ht="20" customHeight="1" x14ac:dyDescent="0.2">
      <c r="B1220" s="340"/>
      <c r="C1220" s="341"/>
      <c r="D1220" s="341"/>
      <c r="E1220" s="341"/>
      <c r="F1220" s="341"/>
      <c r="G1220" s="341"/>
      <c r="H1220" s="341"/>
      <c r="I1220" s="342"/>
    </row>
    <row r="1221" spans="2:9" ht="20" customHeight="1" x14ac:dyDescent="0.2">
      <c r="B1221" s="340"/>
      <c r="C1221" s="341"/>
      <c r="D1221" s="341"/>
      <c r="E1221" s="341"/>
      <c r="F1221" s="341"/>
      <c r="G1221" s="341"/>
      <c r="H1221" s="341"/>
      <c r="I1221" s="342"/>
    </row>
    <row r="1222" spans="2:9" ht="20" customHeight="1" x14ac:dyDescent="0.2">
      <c r="B1222" s="340"/>
      <c r="C1222" s="341"/>
      <c r="D1222" s="341"/>
      <c r="E1222" s="341"/>
      <c r="F1222" s="341"/>
      <c r="G1222" s="341"/>
      <c r="H1222" s="341"/>
      <c r="I1222" s="342"/>
    </row>
    <row r="1223" spans="2:9" ht="20" customHeight="1" x14ac:dyDescent="0.2">
      <c r="B1223" s="340"/>
      <c r="C1223" s="341"/>
      <c r="D1223" s="341"/>
      <c r="E1223" s="341"/>
      <c r="F1223" s="341"/>
      <c r="G1223" s="341"/>
      <c r="H1223" s="341"/>
      <c r="I1223" s="342"/>
    </row>
    <row r="1224" spans="2:9" ht="20" customHeight="1" x14ac:dyDescent="0.2">
      <c r="B1224" s="343"/>
      <c r="C1224" s="344"/>
      <c r="D1224" s="344"/>
      <c r="E1224" s="344"/>
      <c r="F1224" s="344"/>
      <c r="G1224" s="344"/>
      <c r="H1224" s="344"/>
      <c r="I1224" s="345"/>
    </row>
    <row r="1225" spans="2:9" ht="16" thickBot="1" x14ac:dyDescent="0.25"/>
    <row r="1226" spans="2:9" ht="18" customHeight="1" thickBot="1" x14ac:dyDescent="0.25">
      <c r="B1226" s="24" t="s">
        <v>21</v>
      </c>
      <c r="C1226" s="25"/>
      <c r="D1226" s="25"/>
      <c r="E1226" s="25"/>
      <c r="F1226" s="26"/>
      <c r="G1226" s="27"/>
      <c r="H1226" s="28"/>
      <c r="I1226" s="29"/>
    </row>
    <row r="1227" spans="2:9" ht="18" customHeight="1" thickBot="1" x14ac:dyDescent="0.25">
      <c r="B1227" s="30" t="s">
        <v>22</v>
      </c>
      <c r="C1227" s="31"/>
      <c r="D1227" s="31"/>
      <c r="E1227" s="31"/>
      <c r="F1227" s="26"/>
      <c r="G1227" s="27"/>
      <c r="H1227" s="32"/>
      <c r="I1227" s="33"/>
    </row>
    <row r="1228" spans="2:9" ht="33" customHeight="1" thickBot="1" x14ac:dyDescent="0.25">
      <c r="B1228" s="34" t="e">
        <f>+ACTIVIDADES!#REF!</f>
        <v>#REF!</v>
      </c>
      <c r="C1228" s="35"/>
      <c r="D1228" s="35"/>
      <c r="E1228" s="35"/>
      <c r="F1228" s="35"/>
      <c r="G1228" s="36"/>
      <c r="H1228" s="37"/>
      <c r="I1228" s="38"/>
    </row>
    <row r="1229" spans="2:9" ht="21" customHeight="1" thickBot="1" x14ac:dyDescent="0.25">
      <c r="B1229" s="39" t="s">
        <v>0</v>
      </c>
      <c r="C1229" s="346" t="s">
        <v>1</v>
      </c>
      <c r="D1229" s="346"/>
      <c r="E1229" s="346"/>
      <c r="F1229" s="346"/>
      <c r="G1229" s="346"/>
      <c r="H1229" s="40" t="s">
        <v>15</v>
      </c>
      <c r="I1229" s="41" t="s">
        <v>16</v>
      </c>
    </row>
    <row r="1230" spans="2:9" ht="95.25" customHeight="1" x14ac:dyDescent="0.2">
      <c r="B1230" s="42" t="e">
        <f>+B1206+0.01</f>
        <v>#REF!</v>
      </c>
      <c r="C1230" s="347" t="e">
        <f>INDEX(ACTIVIDADES!$B:$B,MATCH(B1230,ACTIVIDADES!$A:$A,0))</f>
        <v>#REF!</v>
      </c>
      <c r="D1230" s="348"/>
      <c r="E1230" s="348"/>
      <c r="F1230" s="348"/>
      <c r="G1230" s="349"/>
      <c r="H1230" s="43" t="e">
        <f>INDEX(ACTIVIDADES!$C:$C,MATCH(B1230,ACTIVIDADES!$A:$A,0))</f>
        <v>#REF!</v>
      </c>
      <c r="I1230" s="44">
        <f>I1237</f>
        <v>0</v>
      </c>
    </row>
    <row r="1231" spans="2:9" ht="21" customHeight="1" x14ac:dyDescent="0.2">
      <c r="B1231" s="350" t="s">
        <v>23</v>
      </c>
      <c r="C1231" s="350"/>
      <c r="D1231" s="45" t="s">
        <v>24</v>
      </c>
      <c r="E1231" s="46" t="s">
        <v>16</v>
      </c>
      <c r="F1231" s="47" t="s">
        <v>25</v>
      </c>
      <c r="G1231" s="47" t="s">
        <v>26</v>
      </c>
      <c r="H1231" s="48" t="s">
        <v>27</v>
      </c>
      <c r="I1231" s="49" t="s">
        <v>28</v>
      </c>
    </row>
    <row r="1232" spans="2:9" ht="15" customHeight="1" x14ac:dyDescent="0.2">
      <c r="B1232" s="351"/>
      <c r="C1232" s="352"/>
      <c r="D1232" s="50"/>
      <c r="E1232" s="50"/>
      <c r="F1232" s="51"/>
      <c r="G1232" s="51"/>
      <c r="H1232" s="51"/>
      <c r="I1232" s="52">
        <f>+D1232*E1232*F1232*G1232</f>
        <v>0</v>
      </c>
    </row>
    <row r="1233" spans="2:9" ht="15" customHeight="1" x14ac:dyDescent="0.2">
      <c r="B1233" s="351"/>
      <c r="C1233" s="352"/>
      <c r="D1233" s="50"/>
      <c r="E1233" s="50"/>
      <c r="F1233" s="51"/>
      <c r="G1233" s="51"/>
      <c r="H1233" s="51"/>
      <c r="I1233" s="52">
        <f>+D1233*E1233*F1233*G1233</f>
        <v>0</v>
      </c>
    </row>
    <row r="1234" spans="2:9" ht="15.75" customHeight="1" x14ac:dyDescent="0.2">
      <c r="B1234" s="333"/>
      <c r="C1234" s="333"/>
      <c r="D1234" s="50"/>
      <c r="E1234" s="50"/>
      <c r="F1234" s="51"/>
      <c r="G1234" s="51"/>
      <c r="H1234" s="51"/>
      <c r="I1234" s="53"/>
    </row>
    <row r="1235" spans="2:9" ht="15" customHeight="1" x14ac:dyDescent="0.2">
      <c r="B1235" s="333"/>
      <c r="C1235" s="333"/>
      <c r="D1235" s="50"/>
      <c r="E1235" s="50"/>
      <c r="F1235" s="51"/>
      <c r="G1235" s="51"/>
      <c r="H1235" s="51"/>
      <c r="I1235" s="53"/>
    </row>
    <row r="1236" spans="2:9" ht="15" customHeight="1" x14ac:dyDescent="0.2">
      <c r="B1236" s="333"/>
      <c r="C1236" s="333"/>
      <c r="D1236" s="50"/>
      <c r="E1236" s="50"/>
      <c r="F1236" s="51"/>
      <c r="G1236" s="51"/>
      <c r="H1236" s="51"/>
      <c r="I1236" s="53"/>
    </row>
    <row r="1237" spans="2:9" ht="15" customHeight="1" x14ac:dyDescent="0.2">
      <c r="B1237" s="334" t="s">
        <v>29</v>
      </c>
      <c r="C1237" s="335"/>
      <c r="D1237" s="335"/>
      <c r="E1237" s="335"/>
      <c r="F1237" s="335"/>
      <c r="G1237" s="335"/>
      <c r="H1237" s="336"/>
      <c r="I1237" s="54">
        <f>SUM(I1232:I1236)</f>
        <v>0</v>
      </c>
    </row>
    <row r="1238" spans="2:9" ht="20" customHeight="1" x14ac:dyDescent="0.2">
      <c r="B1238" s="337" t="s">
        <v>30</v>
      </c>
      <c r="C1238" s="338"/>
      <c r="D1238" s="338"/>
      <c r="E1238" s="338"/>
      <c r="F1238" s="338"/>
      <c r="G1238" s="338"/>
      <c r="H1238" s="338"/>
      <c r="I1238" s="339"/>
    </row>
    <row r="1239" spans="2:9" ht="20" customHeight="1" x14ac:dyDescent="0.2">
      <c r="B1239" s="340"/>
      <c r="C1239" s="341"/>
      <c r="D1239" s="341"/>
      <c r="E1239" s="341"/>
      <c r="F1239" s="341"/>
      <c r="G1239" s="341"/>
      <c r="H1239" s="341"/>
      <c r="I1239" s="342"/>
    </row>
    <row r="1240" spans="2:9" ht="20" customHeight="1" x14ac:dyDescent="0.2">
      <c r="B1240" s="340"/>
      <c r="C1240" s="341"/>
      <c r="D1240" s="341"/>
      <c r="E1240" s="341"/>
      <c r="F1240" s="341"/>
      <c r="G1240" s="341"/>
      <c r="H1240" s="341"/>
      <c r="I1240" s="342"/>
    </row>
    <row r="1241" spans="2:9" ht="20" customHeight="1" x14ac:dyDescent="0.2">
      <c r="B1241" s="340"/>
      <c r="C1241" s="341"/>
      <c r="D1241" s="341"/>
      <c r="E1241" s="341"/>
      <c r="F1241" s="341"/>
      <c r="G1241" s="341"/>
      <c r="H1241" s="341"/>
      <c r="I1241" s="342"/>
    </row>
    <row r="1242" spans="2:9" ht="20" customHeight="1" x14ac:dyDescent="0.2">
      <c r="B1242" s="340"/>
      <c r="C1242" s="341"/>
      <c r="D1242" s="341"/>
      <c r="E1242" s="341"/>
      <c r="F1242" s="341"/>
      <c r="G1242" s="341"/>
      <c r="H1242" s="341"/>
      <c r="I1242" s="342"/>
    </row>
    <row r="1243" spans="2:9" ht="20" customHeight="1" x14ac:dyDescent="0.2">
      <c r="B1243" s="340"/>
      <c r="C1243" s="341"/>
      <c r="D1243" s="341"/>
      <c r="E1243" s="341"/>
      <c r="F1243" s="341"/>
      <c r="G1243" s="341"/>
      <c r="H1243" s="341"/>
      <c r="I1243" s="342"/>
    </row>
    <row r="1244" spans="2:9" ht="20" customHeight="1" x14ac:dyDescent="0.2">
      <c r="B1244" s="340"/>
      <c r="C1244" s="341"/>
      <c r="D1244" s="341"/>
      <c r="E1244" s="341"/>
      <c r="F1244" s="341"/>
      <c r="G1244" s="341"/>
      <c r="H1244" s="341"/>
      <c r="I1244" s="342"/>
    </row>
    <row r="1245" spans="2:9" ht="20" customHeight="1" x14ac:dyDescent="0.2">
      <c r="B1245" s="340"/>
      <c r="C1245" s="341"/>
      <c r="D1245" s="341"/>
      <c r="E1245" s="341"/>
      <c r="F1245" s="341"/>
      <c r="G1245" s="341"/>
      <c r="H1245" s="341"/>
      <c r="I1245" s="342"/>
    </row>
    <row r="1246" spans="2:9" ht="20" customHeight="1" x14ac:dyDescent="0.2">
      <c r="B1246" s="340"/>
      <c r="C1246" s="341"/>
      <c r="D1246" s="341"/>
      <c r="E1246" s="341"/>
      <c r="F1246" s="341"/>
      <c r="G1246" s="341"/>
      <c r="H1246" s="341"/>
      <c r="I1246" s="342"/>
    </row>
    <row r="1247" spans="2:9" ht="20" customHeight="1" x14ac:dyDescent="0.2">
      <c r="B1247" s="340"/>
      <c r="C1247" s="341"/>
      <c r="D1247" s="341"/>
      <c r="E1247" s="341"/>
      <c r="F1247" s="341"/>
      <c r="G1247" s="341"/>
      <c r="H1247" s="341"/>
      <c r="I1247" s="342"/>
    </row>
    <row r="1248" spans="2:9" ht="20" customHeight="1" x14ac:dyDescent="0.2">
      <c r="B1248" s="343"/>
      <c r="C1248" s="344"/>
      <c r="D1248" s="344"/>
      <c r="E1248" s="344"/>
      <c r="F1248" s="344"/>
      <c r="G1248" s="344"/>
      <c r="H1248" s="344"/>
      <c r="I1248" s="345"/>
    </row>
    <row r="1249" spans="2:9" ht="16" thickBot="1" x14ac:dyDescent="0.25"/>
    <row r="1250" spans="2:9" ht="18" customHeight="1" thickBot="1" x14ac:dyDescent="0.25">
      <c r="B1250" s="24" t="s">
        <v>21</v>
      </c>
      <c r="C1250" s="25"/>
      <c r="D1250" s="25"/>
      <c r="E1250" s="25"/>
      <c r="F1250" s="26"/>
      <c r="G1250" s="27"/>
      <c r="H1250" s="28"/>
      <c r="I1250" s="29"/>
    </row>
    <row r="1251" spans="2:9" ht="18" customHeight="1" thickBot="1" x14ac:dyDescent="0.25">
      <c r="B1251" s="30" t="s">
        <v>22</v>
      </c>
      <c r="C1251" s="31"/>
      <c r="D1251" s="31"/>
      <c r="E1251" s="31"/>
      <c r="F1251" s="26"/>
      <c r="G1251" s="27"/>
      <c r="H1251" s="32"/>
      <c r="I1251" s="33"/>
    </row>
    <row r="1252" spans="2:9" ht="33" customHeight="1" thickBot="1" x14ac:dyDescent="0.25">
      <c r="B1252" s="34" t="e">
        <f>+ACTIVIDADES!#REF!</f>
        <v>#REF!</v>
      </c>
      <c r="C1252" s="35"/>
      <c r="D1252" s="35"/>
      <c r="E1252" s="35"/>
      <c r="F1252" s="35"/>
      <c r="G1252" s="36"/>
      <c r="H1252" s="37"/>
      <c r="I1252" s="38"/>
    </row>
    <row r="1253" spans="2:9" ht="21" customHeight="1" thickBot="1" x14ac:dyDescent="0.25">
      <c r="B1253" s="39" t="s">
        <v>0</v>
      </c>
      <c r="C1253" s="346" t="s">
        <v>1</v>
      </c>
      <c r="D1253" s="346"/>
      <c r="E1253" s="346"/>
      <c r="F1253" s="346"/>
      <c r="G1253" s="346"/>
      <c r="H1253" s="40" t="s">
        <v>15</v>
      </c>
      <c r="I1253" s="41" t="s">
        <v>16</v>
      </c>
    </row>
    <row r="1254" spans="2:9" ht="95.25" customHeight="1" x14ac:dyDescent="0.2">
      <c r="B1254" s="42" t="e">
        <f>+B1230+0.01</f>
        <v>#REF!</v>
      </c>
      <c r="C1254" s="347" t="e">
        <f>INDEX(ACTIVIDADES!$B:$B,MATCH(B1254,ACTIVIDADES!$A:$A,0))</f>
        <v>#REF!</v>
      </c>
      <c r="D1254" s="348"/>
      <c r="E1254" s="348"/>
      <c r="F1254" s="348"/>
      <c r="G1254" s="349"/>
      <c r="H1254" s="43" t="e">
        <f>INDEX(ACTIVIDADES!$C:$C,MATCH(B1254,ACTIVIDADES!$A:$A,0))</f>
        <v>#REF!</v>
      </c>
      <c r="I1254" s="44">
        <f>I1261</f>
        <v>0</v>
      </c>
    </row>
    <row r="1255" spans="2:9" ht="21" customHeight="1" x14ac:dyDescent="0.2">
      <c r="B1255" s="350" t="s">
        <v>23</v>
      </c>
      <c r="C1255" s="350"/>
      <c r="D1255" s="45" t="s">
        <v>24</v>
      </c>
      <c r="E1255" s="46" t="s">
        <v>16</v>
      </c>
      <c r="F1255" s="47" t="s">
        <v>25</v>
      </c>
      <c r="G1255" s="47" t="s">
        <v>26</v>
      </c>
      <c r="H1255" s="48" t="s">
        <v>27</v>
      </c>
      <c r="I1255" s="49" t="s">
        <v>28</v>
      </c>
    </row>
    <row r="1256" spans="2:9" ht="15" customHeight="1" x14ac:dyDescent="0.2">
      <c r="B1256" s="351"/>
      <c r="C1256" s="352"/>
      <c r="D1256" s="50"/>
      <c r="E1256" s="50"/>
      <c r="F1256" s="51"/>
      <c r="G1256" s="51"/>
      <c r="H1256" s="51"/>
      <c r="I1256" s="52">
        <f>+D1256*E1256*F1256*G1256</f>
        <v>0</v>
      </c>
    </row>
    <row r="1257" spans="2:9" ht="15" customHeight="1" x14ac:dyDescent="0.2">
      <c r="B1257" s="351"/>
      <c r="C1257" s="352"/>
      <c r="D1257" s="50"/>
      <c r="E1257" s="50"/>
      <c r="F1257" s="51"/>
      <c r="G1257" s="51"/>
      <c r="H1257" s="51"/>
      <c r="I1257" s="52">
        <f>+D1257*E1257*F1257*G1257</f>
        <v>0</v>
      </c>
    </row>
    <row r="1258" spans="2:9" ht="15.75" customHeight="1" x14ac:dyDescent="0.2">
      <c r="B1258" s="333"/>
      <c r="C1258" s="333"/>
      <c r="D1258" s="50"/>
      <c r="E1258" s="50"/>
      <c r="F1258" s="51"/>
      <c r="G1258" s="51"/>
      <c r="H1258" s="51"/>
      <c r="I1258" s="53"/>
    </row>
    <row r="1259" spans="2:9" ht="15" customHeight="1" x14ac:dyDescent="0.2">
      <c r="B1259" s="333"/>
      <c r="C1259" s="333"/>
      <c r="D1259" s="50"/>
      <c r="E1259" s="50"/>
      <c r="F1259" s="51"/>
      <c r="G1259" s="51"/>
      <c r="H1259" s="51"/>
      <c r="I1259" s="53"/>
    </row>
    <row r="1260" spans="2:9" ht="15" customHeight="1" x14ac:dyDescent="0.2">
      <c r="B1260" s="333"/>
      <c r="C1260" s="333"/>
      <c r="D1260" s="50"/>
      <c r="E1260" s="50"/>
      <c r="F1260" s="51"/>
      <c r="G1260" s="51"/>
      <c r="H1260" s="51"/>
      <c r="I1260" s="53"/>
    </row>
    <row r="1261" spans="2:9" ht="15" customHeight="1" x14ac:dyDescent="0.2">
      <c r="B1261" s="334" t="s">
        <v>29</v>
      </c>
      <c r="C1261" s="335"/>
      <c r="D1261" s="335"/>
      <c r="E1261" s="335"/>
      <c r="F1261" s="335"/>
      <c r="G1261" s="335"/>
      <c r="H1261" s="336"/>
      <c r="I1261" s="54">
        <f>SUM(I1256:I1260)</f>
        <v>0</v>
      </c>
    </row>
    <row r="1262" spans="2:9" ht="20" customHeight="1" x14ac:dyDescent="0.2">
      <c r="B1262" s="337" t="s">
        <v>30</v>
      </c>
      <c r="C1262" s="338"/>
      <c r="D1262" s="338"/>
      <c r="E1262" s="338"/>
      <c r="F1262" s="338"/>
      <c r="G1262" s="338"/>
      <c r="H1262" s="338"/>
      <c r="I1262" s="339"/>
    </row>
    <row r="1263" spans="2:9" ht="20" customHeight="1" x14ac:dyDescent="0.2">
      <c r="B1263" s="340"/>
      <c r="C1263" s="341"/>
      <c r="D1263" s="341"/>
      <c r="E1263" s="341"/>
      <c r="F1263" s="341"/>
      <c r="G1263" s="341"/>
      <c r="H1263" s="341"/>
      <c r="I1263" s="342"/>
    </row>
    <row r="1264" spans="2:9" ht="20" customHeight="1" x14ac:dyDescent="0.2">
      <c r="B1264" s="340"/>
      <c r="C1264" s="341"/>
      <c r="D1264" s="341"/>
      <c r="E1264" s="341"/>
      <c r="F1264" s="341"/>
      <c r="G1264" s="341"/>
      <c r="H1264" s="341"/>
      <c r="I1264" s="342"/>
    </row>
    <row r="1265" spans="2:9" ht="20" customHeight="1" x14ac:dyDescent="0.2">
      <c r="B1265" s="340"/>
      <c r="C1265" s="341"/>
      <c r="D1265" s="341"/>
      <c r="E1265" s="341"/>
      <c r="F1265" s="341"/>
      <c r="G1265" s="341"/>
      <c r="H1265" s="341"/>
      <c r="I1265" s="342"/>
    </row>
    <row r="1266" spans="2:9" ht="20" customHeight="1" x14ac:dyDescent="0.2">
      <c r="B1266" s="340"/>
      <c r="C1266" s="341"/>
      <c r="D1266" s="341"/>
      <c r="E1266" s="341"/>
      <c r="F1266" s="341"/>
      <c r="G1266" s="341"/>
      <c r="H1266" s="341"/>
      <c r="I1266" s="342"/>
    </row>
    <row r="1267" spans="2:9" ht="20" customHeight="1" x14ac:dyDescent="0.2">
      <c r="B1267" s="340"/>
      <c r="C1267" s="341"/>
      <c r="D1267" s="341"/>
      <c r="E1267" s="341"/>
      <c r="F1267" s="341"/>
      <c r="G1267" s="341"/>
      <c r="H1267" s="341"/>
      <c r="I1267" s="342"/>
    </row>
    <row r="1268" spans="2:9" ht="20" customHeight="1" x14ac:dyDescent="0.2">
      <c r="B1268" s="340"/>
      <c r="C1268" s="341"/>
      <c r="D1268" s="341"/>
      <c r="E1268" s="341"/>
      <c r="F1268" s="341"/>
      <c r="G1268" s="341"/>
      <c r="H1268" s="341"/>
      <c r="I1268" s="342"/>
    </row>
    <row r="1269" spans="2:9" ht="20" customHeight="1" x14ac:dyDescent="0.2">
      <c r="B1269" s="340"/>
      <c r="C1269" s="341"/>
      <c r="D1269" s="341"/>
      <c r="E1269" s="341"/>
      <c r="F1269" s="341"/>
      <c r="G1269" s="341"/>
      <c r="H1269" s="341"/>
      <c r="I1269" s="342"/>
    </row>
    <row r="1270" spans="2:9" ht="20" customHeight="1" x14ac:dyDescent="0.2">
      <c r="B1270" s="340"/>
      <c r="C1270" s="341"/>
      <c r="D1270" s="341"/>
      <c r="E1270" s="341"/>
      <c r="F1270" s="341"/>
      <c r="G1270" s="341"/>
      <c r="H1270" s="341"/>
      <c r="I1270" s="342"/>
    </row>
    <row r="1271" spans="2:9" ht="20" customHeight="1" x14ac:dyDescent="0.2">
      <c r="B1271" s="340"/>
      <c r="C1271" s="341"/>
      <c r="D1271" s="341"/>
      <c r="E1271" s="341"/>
      <c r="F1271" s="341"/>
      <c r="G1271" s="341"/>
      <c r="H1271" s="341"/>
      <c r="I1271" s="342"/>
    </row>
    <row r="1272" spans="2:9" ht="20" customHeight="1" x14ac:dyDescent="0.2">
      <c r="B1272" s="343"/>
      <c r="C1272" s="344"/>
      <c r="D1272" s="344"/>
      <c r="E1272" s="344"/>
      <c r="F1272" s="344"/>
      <c r="G1272" s="344"/>
      <c r="H1272" s="344"/>
      <c r="I1272" s="345"/>
    </row>
    <row r="1273" spans="2:9" ht="16" thickBot="1" x14ac:dyDescent="0.25"/>
    <row r="1274" spans="2:9" ht="18" customHeight="1" thickBot="1" x14ac:dyDescent="0.25">
      <c r="B1274" s="24" t="s">
        <v>21</v>
      </c>
      <c r="C1274" s="25"/>
      <c r="D1274" s="25"/>
      <c r="E1274" s="25"/>
      <c r="F1274" s="26"/>
      <c r="G1274" s="27"/>
      <c r="H1274" s="28"/>
      <c r="I1274" s="29"/>
    </row>
    <row r="1275" spans="2:9" ht="18" customHeight="1" thickBot="1" x14ac:dyDescent="0.25">
      <c r="B1275" s="30" t="s">
        <v>22</v>
      </c>
      <c r="C1275" s="31"/>
      <c r="D1275" s="31"/>
      <c r="E1275" s="31"/>
      <c r="F1275" s="26"/>
      <c r="G1275" s="27"/>
      <c r="H1275" s="32"/>
      <c r="I1275" s="33"/>
    </row>
    <row r="1276" spans="2:9" ht="33" customHeight="1" thickBot="1" x14ac:dyDescent="0.25">
      <c r="B1276" s="34" t="e">
        <f>+ACTIVIDADES!#REF!</f>
        <v>#REF!</v>
      </c>
      <c r="C1276" s="35"/>
      <c r="D1276" s="35"/>
      <c r="E1276" s="35"/>
      <c r="F1276" s="35"/>
      <c r="G1276" s="36"/>
      <c r="H1276" s="37"/>
      <c r="I1276" s="38"/>
    </row>
    <row r="1277" spans="2:9" ht="21" customHeight="1" thickBot="1" x14ac:dyDescent="0.25">
      <c r="B1277" s="39" t="s">
        <v>0</v>
      </c>
      <c r="C1277" s="346" t="s">
        <v>1</v>
      </c>
      <c r="D1277" s="346"/>
      <c r="E1277" s="346"/>
      <c r="F1277" s="346"/>
      <c r="G1277" s="346"/>
      <c r="H1277" s="40" t="s">
        <v>15</v>
      </c>
      <c r="I1277" s="41" t="s">
        <v>16</v>
      </c>
    </row>
    <row r="1278" spans="2:9" ht="95.25" customHeight="1" x14ac:dyDescent="0.2">
      <c r="B1278" s="42" t="e">
        <f>+B1254+0.01</f>
        <v>#REF!</v>
      </c>
      <c r="C1278" s="347" t="e">
        <f>INDEX(ACTIVIDADES!$B:$B,MATCH(B1278,ACTIVIDADES!$A:$A,0))</f>
        <v>#REF!</v>
      </c>
      <c r="D1278" s="348"/>
      <c r="E1278" s="348"/>
      <c r="F1278" s="348"/>
      <c r="G1278" s="349"/>
      <c r="H1278" s="43" t="e">
        <f>INDEX(ACTIVIDADES!$C:$C,MATCH(B1278,ACTIVIDADES!$A:$A,0))</f>
        <v>#REF!</v>
      </c>
      <c r="I1278" s="44">
        <f>I1285</f>
        <v>0</v>
      </c>
    </row>
    <row r="1279" spans="2:9" ht="21" customHeight="1" x14ac:dyDescent="0.2">
      <c r="B1279" s="350" t="s">
        <v>23</v>
      </c>
      <c r="C1279" s="350"/>
      <c r="D1279" s="45" t="s">
        <v>24</v>
      </c>
      <c r="E1279" s="46" t="s">
        <v>16</v>
      </c>
      <c r="F1279" s="47" t="s">
        <v>25</v>
      </c>
      <c r="G1279" s="47" t="s">
        <v>26</v>
      </c>
      <c r="H1279" s="48" t="s">
        <v>27</v>
      </c>
      <c r="I1279" s="49" t="s">
        <v>28</v>
      </c>
    </row>
    <row r="1280" spans="2:9" ht="15" customHeight="1" x14ac:dyDescent="0.2">
      <c r="B1280" s="351"/>
      <c r="C1280" s="352"/>
      <c r="D1280" s="50"/>
      <c r="E1280" s="50"/>
      <c r="F1280" s="51"/>
      <c r="G1280" s="51"/>
      <c r="H1280" s="51"/>
      <c r="I1280" s="52">
        <f>+D1280*E1280*F1280*G1280</f>
        <v>0</v>
      </c>
    </row>
    <row r="1281" spans="2:9" ht="15" customHeight="1" x14ac:dyDescent="0.2">
      <c r="B1281" s="351"/>
      <c r="C1281" s="352"/>
      <c r="D1281" s="50"/>
      <c r="E1281" s="50"/>
      <c r="F1281" s="51"/>
      <c r="G1281" s="51"/>
      <c r="H1281" s="51"/>
      <c r="I1281" s="52">
        <f>+D1281*E1281*F1281*G1281</f>
        <v>0</v>
      </c>
    </row>
    <row r="1282" spans="2:9" ht="15.75" customHeight="1" x14ac:dyDescent="0.2">
      <c r="B1282" s="333"/>
      <c r="C1282" s="333"/>
      <c r="D1282" s="50"/>
      <c r="E1282" s="50"/>
      <c r="F1282" s="51"/>
      <c r="G1282" s="51"/>
      <c r="H1282" s="51"/>
      <c r="I1282" s="53"/>
    </row>
    <row r="1283" spans="2:9" ht="15" customHeight="1" x14ac:dyDescent="0.2">
      <c r="B1283" s="333"/>
      <c r="C1283" s="333"/>
      <c r="D1283" s="50"/>
      <c r="E1283" s="50"/>
      <c r="F1283" s="51"/>
      <c r="G1283" s="51"/>
      <c r="H1283" s="51"/>
      <c r="I1283" s="53"/>
    </row>
    <row r="1284" spans="2:9" ht="15" customHeight="1" x14ac:dyDescent="0.2">
      <c r="B1284" s="333"/>
      <c r="C1284" s="333"/>
      <c r="D1284" s="50"/>
      <c r="E1284" s="50"/>
      <c r="F1284" s="51"/>
      <c r="G1284" s="51"/>
      <c r="H1284" s="51"/>
      <c r="I1284" s="53"/>
    </row>
    <row r="1285" spans="2:9" ht="15" customHeight="1" x14ac:dyDescent="0.2">
      <c r="B1285" s="334" t="s">
        <v>29</v>
      </c>
      <c r="C1285" s="335"/>
      <c r="D1285" s="335"/>
      <c r="E1285" s="335"/>
      <c r="F1285" s="335"/>
      <c r="G1285" s="335"/>
      <c r="H1285" s="336"/>
      <c r="I1285" s="54">
        <f>SUM(I1280:I1284)</f>
        <v>0</v>
      </c>
    </row>
    <row r="1286" spans="2:9" ht="20" customHeight="1" x14ac:dyDescent="0.2">
      <c r="B1286" s="337" t="s">
        <v>30</v>
      </c>
      <c r="C1286" s="338"/>
      <c r="D1286" s="338"/>
      <c r="E1286" s="338"/>
      <c r="F1286" s="338"/>
      <c r="G1286" s="338"/>
      <c r="H1286" s="338"/>
      <c r="I1286" s="339"/>
    </row>
    <row r="1287" spans="2:9" ht="20" customHeight="1" x14ac:dyDescent="0.2">
      <c r="B1287" s="340"/>
      <c r="C1287" s="341"/>
      <c r="D1287" s="341"/>
      <c r="E1287" s="341"/>
      <c r="F1287" s="341"/>
      <c r="G1287" s="341"/>
      <c r="H1287" s="341"/>
      <c r="I1287" s="342"/>
    </row>
    <row r="1288" spans="2:9" ht="20" customHeight="1" x14ac:dyDescent="0.2">
      <c r="B1288" s="340"/>
      <c r="C1288" s="341"/>
      <c r="D1288" s="341"/>
      <c r="E1288" s="341"/>
      <c r="F1288" s="341"/>
      <c r="G1288" s="341"/>
      <c r="H1288" s="341"/>
      <c r="I1288" s="342"/>
    </row>
    <row r="1289" spans="2:9" ht="20" customHeight="1" x14ac:dyDescent="0.2">
      <c r="B1289" s="340"/>
      <c r="C1289" s="341"/>
      <c r="D1289" s="341"/>
      <c r="E1289" s="341"/>
      <c r="F1289" s="341"/>
      <c r="G1289" s="341"/>
      <c r="H1289" s="341"/>
      <c r="I1289" s="342"/>
    </row>
    <row r="1290" spans="2:9" ht="20" customHeight="1" x14ac:dyDescent="0.2">
      <c r="B1290" s="340"/>
      <c r="C1290" s="341"/>
      <c r="D1290" s="341"/>
      <c r="E1290" s="341"/>
      <c r="F1290" s="341"/>
      <c r="G1290" s="341"/>
      <c r="H1290" s="341"/>
      <c r="I1290" s="342"/>
    </row>
    <row r="1291" spans="2:9" ht="20" customHeight="1" x14ac:dyDescent="0.2">
      <c r="B1291" s="340"/>
      <c r="C1291" s="341"/>
      <c r="D1291" s="341"/>
      <c r="E1291" s="341"/>
      <c r="F1291" s="341"/>
      <c r="G1291" s="341"/>
      <c r="H1291" s="341"/>
      <c r="I1291" s="342"/>
    </row>
    <row r="1292" spans="2:9" ht="20" customHeight="1" x14ac:dyDescent="0.2">
      <c r="B1292" s="340"/>
      <c r="C1292" s="341"/>
      <c r="D1292" s="341"/>
      <c r="E1292" s="341"/>
      <c r="F1292" s="341"/>
      <c r="G1292" s="341"/>
      <c r="H1292" s="341"/>
      <c r="I1292" s="342"/>
    </row>
    <row r="1293" spans="2:9" ht="20" customHeight="1" x14ac:dyDescent="0.2">
      <c r="B1293" s="340"/>
      <c r="C1293" s="341"/>
      <c r="D1293" s="341"/>
      <c r="E1293" s="341"/>
      <c r="F1293" s="341"/>
      <c r="G1293" s="341"/>
      <c r="H1293" s="341"/>
      <c r="I1293" s="342"/>
    </row>
    <row r="1294" spans="2:9" ht="20" customHeight="1" x14ac:dyDescent="0.2">
      <c r="B1294" s="340"/>
      <c r="C1294" s="341"/>
      <c r="D1294" s="341"/>
      <c r="E1294" s="341"/>
      <c r="F1294" s="341"/>
      <c r="G1294" s="341"/>
      <c r="H1294" s="341"/>
      <c r="I1294" s="342"/>
    </row>
    <row r="1295" spans="2:9" ht="20" customHeight="1" x14ac:dyDescent="0.2">
      <c r="B1295" s="340"/>
      <c r="C1295" s="341"/>
      <c r="D1295" s="341"/>
      <c r="E1295" s="341"/>
      <c r="F1295" s="341"/>
      <c r="G1295" s="341"/>
      <c r="H1295" s="341"/>
      <c r="I1295" s="342"/>
    </row>
    <row r="1296" spans="2:9" ht="20" customHeight="1" x14ac:dyDescent="0.2">
      <c r="B1296" s="343"/>
      <c r="C1296" s="344"/>
      <c r="D1296" s="344"/>
      <c r="E1296" s="344"/>
      <c r="F1296" s="344"/>
      <c r="G1296" s="344"/>
      <c r="H1296" s="344"/>
      <c r="I1296" s="345"/>
    </row>
    <row r="1297" spans="2:9" ht="16" thickBot="1" x14ac:dyDescent="0.25"/>
    <row r="1298" spans="2:9" ht="18" customHeight="1" thickBot="1" x14ac:dyDescent="0.25">
      <c r="B1298" s="24" t="s">
        <v>21</v>
      </c>
      <c r="C1298" s="25"/>
      <c r="D1298" s="25"/>
      <c r="E1298" s="25"/>
      <c r="F1298" s="26"/>
      <c r="G1298" s="27"/>
      <c r="H1298" s="28"/>
      <c r="I1298" s="29"/>
    </row>
    <row r="1299" spans="2:9" ht="18" customHeight="1" thickBot="1" x14ac:dyDescent="0.25">
      <c r="B1299" s="30" t="s">
        <v>22</v>
      </c>
      <c r="C1299" s="31"/>
      <c r="D1299" s="31"/>
      <c r="E1299" s="31"/>
      <c r="F1299" s="26"/>
      <c r="G1299" s="27"/>
      <c r="H1299" s="32"/>
      <c r="I1299" s="33"/>
    </row>
    <row r="1300" spans="2:9" ht="33" customHeight="1" thickBot="1" x14ac:dyDescent="0.25">
      <c r="B1300" s="34" t="e">
        <f>+ACTIVIDADES!#REF!</f>
        <v>#REF!</v>
      </c>
      <c r="C1300" s="35"/>
      <c r="D1300" s="35"/>
      <c r="E1300" s="35"/>
      <c r="F1300" s="35"/>
      <c r="G1300" s="36"/>
      <c r="H1300" s="37"/>
      <c r="I1300" s="38"/>
    </row>
    <row r="1301" spans="2:9" ht="21" customHeight="1" thickBot="1" x14ac:dyDescent="0.25">
      <c r="B1301" s="39" t="s">
        <v>0</v>
      </c>
      <c r="C1301" s="346" t="s">
        <v>1</v>
      </c>
      <c r="D1301" s="346"/>
      <c r="E1301" s="346"/>
      <c r="F1301" s="346"/>
      <c r="G1301" s="346"/>
      <c r="H1301" s="40" t="s">
        <v>15</v>
      </c>
      <c r="I1301" s="41" t="s">
        <v>16</v>
      </c>
    </row>
    <row r="1302" spans="2:9" ht="95.25" customHeight="1" x14ac:dyDescent="0.2">
      <c r="B1302" s="42" t="e">
        <f>+B1278+0.01</f>
        <v>#REF!</v>
      </c>
      <c r="C1302" s="347" t="e">
        <f>INDEX(ACTIVIDADES!$B:$B,MATCH(B1302,ACTIVIDADES!$A:$A,0))</f>
        <v>#REF!</v>
      </c>
      <c r="D1302" s="348"/>
      <c r="E1302" s="348"/>
      <c r="F1302" s="348"/>
      <c r="G1302" s="349"/>
      <c r="H1302" s="43" t="e">
        <f>INDEX(ACTIVIDADES!$C:$C,MATCH(B1302,ACTIVIDADES!$A:$A,0))</f>
        <v>#REF!</v>
      </c>
      <c r="I1302" s="44">
        <f>I1309</f>
        <v>0</v>
      </c>
    </row>
    <row r="1303" spans="2:9" ht="21" customHeight="1" x14ac:dyDescent="0.2">
      <c r="B1303" s="350" t="s">
        <v>23</v>
      </c>
      <c r="C1303" s="350"/>
      <c r="D1303" s="45" t="s">
        <v>24</v>
      </c>
      <c r="E1303" s="46" t="s">
        <v>16</v>
      </c>
      <c r="F1303" s="47" t="s">
        <v>25</v>
      </c>
      <c r="G1303" s="47" t="s">
        <v>26</v>
      </c>
      <c r="H1303" s="48" t="s">
        <v>27</v>
      </c>
      <c r="I1303" s="49" t="s">
        <v>28</v>
      </c>
    </row>
    <row r="1304" spans="2:9" ht="15" customHeight="1" x14ac:dyDescent="0.2">
      <c r="B1304" s="351"/>
      <c r="C1304" s="352"/>
      <c r="D1304" s="50"/>
      <c r="E1304" s="50"/>
      <c r="F1304" s="51"/>
      <c r="G1304" s="51"/>
      <c r="H1304" s="51"/>
      <c r="I1304" s="52">
        <f>+D1304*E1304*F1304*G1304</f>
        <v>0</v>
      </c>
    </row>
    <row r="1305" spans="2:9" ht="15" customHeight="1" x14ac:dyDescent="0.2">
      <c r="B1305" s="351"/>
      <c r="C1305" s="352"/>
      <c r="D1305" s="50"/>
      <c r="E1305" s="50"/>
      <c r="F1305" s="51"/>
      <c r="G1305" s="51"/>
      <c r="H1305" s="51"/>
      <c r="I1305" s="52">
        <f>+D1305*E1305*F1305*G1305</f>
        <v>0</v>
      </c>
    </row>
    <row r="1306" spans="2:9" ht="15.75" customHeight="1" x14ac:dyDescent="0.2">
      <c r="B1306" s="333"/>
      <c r="C1306" s="333"/>
      <c r="D1306" s="50"/>
      <c r="E1306" s="50"/>
      <c r="F1306" s="51"/>
      <c r="G1306" s="51"/>
      <c r="H1306" s="51"/>
      <c r="I1306" s="53"/>
    </row>
    <row r="1307" spans="2:9" ht="15" customHeight="1" x14ac:dyDescent="0.2">
      <c r="B1307" s="333"/>
      <c r="C1307" s="333"/>
      <c r="D1307" s="50"/>
      <c r="E1307" s="50"/>
      <c r="F1307" s="51"/>
      <c r="G1307" s="51"/>
      <c r="H1307" s="51"/>
      <c r="I1307" s="53"/>
    </row>
    <row r="1308" spans="2:9" ht="15" customHeight="1" x14ac:dyDescent="0.2">
      <c r="B1308" s="333"/>
      <c r="C1308" s="333"/>
      <c r="D1308" s="50"/>
      <c r="E1308" s="50"/>
      <c r="F1308" s="51"/>
      <c r="G1308" s="51"/>
      <c r="H1308" s="51"/>
      <c r="I1308" s="53"/>
    </row>
    <row r="1309" spans="2:9" ht="15" customHeight="1" x14ac:dyDescent="0.2">
      <c r="B1309" s="334" t="s">
        <v>29</v>
      </c>
      <c r="C1309" s="335"/>
      <c r="D1309" s="335"/>
      <c r="E1309" s="335"/>
      <c r="F1309" s="335"/>
      <c r="G1309" s="335"/>
      <c r="H1309" s="336"/>
      <c r="I1309" s="54">
        <f>SUM(I1304:I1308)</f>
        <v>0</v>
      </c>
    </row>
    <row r="1310" spans="2:9" ht="20" customHeight="1" x14ac:dyDescent="0.2">
      <c r="B1310" s="337" t="s">
        <v>30</v>
      </c>
      <c r="C1310" s="338"/>
      <c r="D1310" s="338"/>
      <c r="E1310" s="338"/>
      <c r="F1310" s="338"/>
      <c r="G1310" s="338"/>
      <c r="H1310" s="338"/>
      <c r="I1310" s="339"/>
    </row>
    <row r="1311" spans="2:9" ht="20" customHeight="1" x14ac:dyDescent="0.2">
      <c r="B1311" s="340"/>
      <c r="C1311" s="341"/>
      <c r="D1311" s="341"/>
      <c r="E1311" s="341"/>
      <c r="F1311" s="341"/>
      <c r="G1311" s="341"/>
      <c r="H1311" s="341"/>
      <c r="I1311" s="342"/>
    </row>
    <row r="1312" spans="2:9" ht="20" customHeight="1" x14ac:dyDescent="0.2">
      <c r="B1312" s="340"/>
      <c r="C1312" s="341"/>
      <c r="D1312" s="341"/>
      <c r="E1312" s="341"/>
      <c r="F1312" s="341"/>
      <c r="G1312" s="341"/>
      <c r="H1312" s="341"/>
      <c r="I1312" s="342"/>
    </row>
    <row r="1313" spans="2:9" ht="20" customHeight="1" x14ac:dyDescent="0.2">
      <c r="B1313" s="340"/>
      <c r="C1313" s="341"/>
      <c r="D1313" s="341"/>
      <c r="E1313" s="341"/>
      <c r="F1313" s="341"/>
      <c r="G1313" s="341"/>
      <c r="H1313" s="341"/>
      <c r="I1313" s="342"/>
    </row>
    <row r="1314" spans="2:9" ht="20" customHeight="1" x14ac:dyDescent="0.2">
      <c r="B1314" s="340"/>
      <c r="C1314" s="341"/>
      <c r="D1314" s="341"/>
      <c r="E1314" s="341"/>
      <c r="F1314" s="341"/>
      <c r="G1314" s="341"/>
      <c r="H1314" s="341"/>
      <c r="I1314" s="342"/>
    </row>
    <row r="1315" spans="2:9" ht="20" customHeight="1" x14ac:dyDescent="0.2">
      <c r="B1315" s="340"/>
      <c r="C1315" s="341"/>
      <c r="D1315" s="341"/>
      <c r="E1315" s="341"/>
      <c r="F1315" s="341"/>
      <c r="G1315" s="341"/>
      <c r="H1315" s="341"/>
      <c r="I1315" s="342"/>
    </row>
    <row r="1316" spans="2:9" ht="20" customHeight="1" x14ac:dyDescent="0.2">
      <c r="B1316" s="340"/>
      <c r="C1316" s="341"/>
      <c r="D1316" s="341"/>
      <c r="E1316" s="341"/>
      <c r="F1316" s="341"/>
      <c r="G1316" s="341"/>
      <c r="H1316" s="341"/>
      <c r="I1316" s="342"/>
    </row>
    <row r="1317" spans="2:9" ht="20" customHeight="1" x14ac:dyDescent="0.2">
      <c r="B1317" s="340"/>
      <c r="C1317" s="341"/>
      <c r="D1317" s="341"/>
      <c r="E1317" s="341"/>
      <c r="F1317" s="341"/>
      <c r="G1317" s="341"/>
      <c r="H1317" s="341"/>
      <c r="I1317" s="342"/>
    </row>
    <row r="1318" spans="2:9" ht="20" customHeight="1" x14ac:dyDescent="0.2">
      <c r="B1318" s="340"/>
      <c r="C1318" s="341"/>
      <c r="D1318" s="341"/>
      <c r="E1318" s="341"/>
      <c r="F1318" s="341"/>
      <c r="G1318" s="341"/>
      <c r="H1318" s="341"/>
      <c r="I1318" s="342"/>
    </row>
    <row r="1319" spans="2:9" ht="20" customHeight="1" x14ac:dyDescent="0.2">
      <c r="B1319" s="340"/>
      <c r="C1319" s="341"/>
      <c r="D1319" s="341"/>
      <c r="E1319" s="341"/>
      <c r="F1319" s="341"/>
      <c r="G1319" s="341"/>
      <c r="H1319" s="341"/>
      <c r="I1319" s="342"/>
    </row>
    <row r="1320" spans="2:9" ht="20" customHeight="1" x14ac:dyDescent="0.2">
      <c r="B1320" s="343"/>
      <c r="C1320" s="344"/>
      <c r="D1320" s="344"/>
      <c r="E1320" s="344"/>
      <c r="F1320" s="344"/>
      <c r="G1320" s="344"/>
      <c r="H1320" s="344"/>
      <c r="I1320" s="345"/>
    </row>
    <row r="1321" spans="2:9" ht="16" thickBot="1" x14ac:dyDescent="0.25"/>
    <row r="1322" spans="2:9" ht="18" customHeight="1" thickBot="1" x14ac:dyDescent="0.25">
      <c r="B1322" s="24" t="s">
        <v>21</v>
      </c>
      <c r="C1322" s="25"/>
      <c r="D1322" s="25"/>
      <c r="E1322" s="25"/>
      <c r="F1322" s="26"/>
      <c r="G1322" s="27"/>
      <c r="H1322" s="28"/>
      <c r="I1322" s="29"/>
    </row>
    <row r="1323" spans="2:9" ht="18" customHeight="1" thickBot="1" x14ac:dyDescent="0.25">
      <c r="B1323" s="30" t="s">
        <v>22</v>
      </c>
      <c r="C1323" s="31"/>
      <c r="D1323" s="31"/>
      <c r="E1323" s="31"/>
      <c r="F1323" s="26"/>
      <c r="G1323" s="27"/>
      <c r="H1323" s="32"/>
      <c r="I1323" s="33"/>
    </row>
    <row r="1324" spans="2:9" ht="33" customHeight="1" thickBot="1" x14ac:dyDescent="0.25">
      <c r="B1324" s="34" t="e">
        <f>+ACTIVIDADES!#REF!</f>
        <v>#REF!</v>
      </c>
      <c r="C1324" s="35"/>
      <c r="D1324" s="35"/>
      <c r="E1324" s="35"/>
      <c r="F1324" s="35"/>
      <c r="G1324" s="36"/>
      <c r="H1324" s="37"/>
      <c r="I1324" s="38"/>
    </row>
    <row r="1325" spans="2:9" ht="21" customHeight="1" thickBot="1" x14ac:dyDescent="0.25">
      <c r="B1325" s="39" t="s">
        <v>0</v>
      </c>
      <c r="C1325" s="346" t="s">
        <v>1</v>
      </c>
      <c r="D1325" s="346"/>
      <c r="E1325" s="346"/>
      <c r="F1325" s="346"/>
      <c r="G1325" s="346"/>
      <c r="H1325" s="40" t="s">
        <v>15</v>
      </c>
      <c r="I1325" s="41" t="s">
        <v>16</v>
      </c>
    </row>
    <row r="1326" spans="2:9" ht="95.25" customHeight="1" x14ac:dyDescent="0.2">
      <c r="B1326" s="42" t="e">
        <f>+B1302+0.01</f>
        <v>#REF!</v>
      </c>
      <c r="C1326" s="347" t="e">
        <f>INDEX(ACTIVIDADES!$B:$B,MATCH(B1326,ACTIVIDADES!$A:$A,0))</f>
        <v>#REF!</v>
      </c>
      <c r="D1326" s="348"/>
      <c r="E1326" s="348"/>
      <c r="F1326" s="348"/>
      <c r="G1326" s="349"/>
      <c r="H1326" s="43" t="e">
        <f>INDEX(ACTIVIDADES!$C:$C,MATCH(B1326,ACTIVIDADES!$A:$A,0))</f>
        <v>#REF!</v>
      </c>
      <c r="I1326" s="44">
        <f>I1333</f>
        <v>0</v>
      </c>
    </row>
    <row r="1327" spans="2:9" ht="21" customHeight="1" x14ac:dyDescent="0.2">
      <c r="B1327" s="350" t="s">
        <v>23</v>
      </c>
      <c r="C1327" s="350"/>
      <c r="D1327" s="45" t="s">
        <v>24</v>
      </c>
      <c r="E1327" s="46" t="s">
        <v>16</v>
      </c>
      <c r="F1327" s="47" t="s">
        <v>25</v>
      </c>
      <c r="G1327" s="47" t="s">
        <v>26</v>
      </c>
      <c r="H1327" s="48" t="s">
        <v>27</v>
      </c>
      <c r="I1327" s="49" t="s">
        <v>28</v>
      </c>
    </row>
    <row r="1328" spans="2:9" ht="15" customHeight="1" x14ac:dyDescent="0.2">
      <c r="B1328" s="351"/>
      <c r="C1328" s="352"/>
      <c r="D1328" s="50"/>
      <c r="E1328" s="50"/>
      <c r="F1328" s="51"/>
      <c r="G1328" s="51"/>
      <c r="H1328" s="51"/>
      <c r="I1328" s="52">
        <f>+D1328*E1328*F1328*G1328</f>
        <v>0</v>
      </c>
    </row>
    <row r="1329" spans="2:9" ht="15" customHeight="1" x14ac:dyDescent="0.2">
      <c r="B1329" s="351"/>
      <c r="C1329" s="352"/>
      <c r="D1329" s="50"/>
      <c r="E1329" s="50"/>
      <c r="F1329" s="51"/>
      <c r="G1329" s="51"/>
      <c r="H1329" s="51"/>
      <c r="I1329" s="52">
        <f>+D1329*E1329*F1329*G1329</f>
        <v>0</v>
      </c>
    </row>
    <row r="1330" spans="2:9" ht="15.75" customHeight="1" x14ac:dyDescent="0.2">
      <c r="B1330" s="333"/>
      <c r="C1330" s="333"/>
      <c r="D1330" s="50"/>
      <c r="E1330" s="50"/>
      <c r="F1330" s="51"/>
      <c r="G1330" s="51"/>
      <c r="H1330" s="51"/>
      <c r="I1330" s="53"/>
    </row>
    <row r="1331" spans="2:9" ht="15" customHeight="1" x14ac:dyDescent="0.2">
      <c r="B1331" s="333"/>
      <c r="C1331" s="333"/>
      <c r="D1331" s="50"/>
      <c r="E1331" s="50"/>
      <c r="F1331" s="51"/>
      <c r="G1331" s="51"/>
      <c r="H1331" s="51"/>
      <c r="I1331" s="53"/>
    </row>
    <row r="1332" spans="2:9" ht="15" customHeight="1" x14ac:dyDescent="0.2">
      <c r="B1332" s="333"/>
      <c r="C1332" s="333"/>
      <c r="D1332" s="50"/>
      <c r="E1332" s="50"/>
      <c r="F1332" s="51"/>
      <c r="G1332" s="51"/>
      <c r="H1332" s="51"/>
      <c r="I1332" s="53"/>
    </row>
    <row r="1333" spans="2:9" ht="15" customHeight="1" x14ac:dyDescent="0.2">
      <c r="B1333" s="334" t="s">
        <v>29</v>
      </c>
      <c r="C1333" s="335"/>
      <c r="D1333" s="335"/>
      <c r="E1333" s="335"/>
      <c r="F1333" s="335"/>
      <c r="G1333" s="335"/>
      <c r="H1333" s="336"/>
      <c r="I1333" s="54">
        <f>SUM(I1328:I1332)</f>
        <v>0</v>
      </c>
    </row>
    <row r="1334" spans="2:9" ht="20" customHeight="1" x14ac:dyDescent="0.2">
      <c r="B1334" s="337" t="s">
        <v>30</v>
      </c>
      <c r="C1334" s="338"/>
      <c r="D1334" s="338"/>
      <c r="E1334" s="338"/>
      <c r="F1334" s="338"/>
      <c r="G1334" s="338"/>
      <c r="H1334" s="338"/>
      <c r="I1334" s="339"/>
    </row>
    <row r="1335" spans="2:9" ht="20" customHeight="1" x14ac:dyDescent="0.2">
      <c r="B1335" s="340"/>
      <c r="C1335" s="341"/>
      <c r="D1335" s="341"/>
      <c r="E1335" s="341"/>
      <c r="F1335" s="341"/>
      <c r="G1335" s="341"/>
      <c r="H1335" s="341"/>
      <c r="I1335" s="342"/>
    </row>
    <row r="1336" spans="2:9" ht="20" customHeight="1" x14ac:dyDescent="0.2">
      <c r="B1336" s="340"/>
      <c r="C1336" s="341"/>
      <c r="D1336" s="341"/>
      <c r="E1336" s="341"/>
      <c r="F1336" s="341"/>
      <c r="G1336" s="341"/>
      <c r="H1336" s="341"/>
      <c r="I1336" s="342"/>
    </row>
    <row r="1337" spans="2:9" ht="20" customHeight="1" x14ac:dyDescent="0.2">
      <c r="B1337" s="340"/>
      <c r="C1337" s="341"/>
      <c r="D1337" s="341"/>
      <c r="E1337" s="341"/>
      <c r="F1337" s="341"/>
      <c r="G1337" s="341"/>
      <c r="H1337" s="341"/>
      <c r="I1337" s="342"/>
    </row>
    <row r="1338" spans="2:9" ht="20" customHeight="1" x14ac:dyDescent="0.2">
      <c r="B1338" s="340"/>
      <c r="C1338" s="341"/>
      <c r="D1338" s="341"/>
      <c r="E1338" s="341"/>
      <c r="F1338" s="341"/>
      <c r="G1338" s="341"/>
      <c r="H1338" s="341"/>
      <c r="I1338" s="342"/>
    </row>
    <row r="1339" spans="2:9" ht="20" customHeight="1" x14ac:dyDescent="0.2">
      <c r="B1339" s="340"/>
      <c r="C1339" s="341"/>
      <c r="D1339" s="341"/>
      <c r="E1339" s="341"/>
      <c r="F1339" s="341"/>
      <c r="G1339" s="341"/>
      <c r="H1339" s="341"/>
      <c r="I1339" s="342"/>
    </row>
    <row r="1340" spans="2:9" ht="20" customHeight="1" x14ac:dyDescent="0.2">
      <c r="B1340" s="340"/>
      <c r="C1340" s="341"/>
      <c r="D1340" s="341"/>
      <c r="E1340" s="341"/>
      <c r="F1340" s="341"/>
      <c r="G1340" s="341"/>
      <c r="H1340" s="341"/>
      <c r="I1340" s="342"/>
    </row>
    <row r="1341" spans="2:9" ht="20" customHeight="1" x14ac:dyDescent="0.2">
      <c r="B1341" s="340"/>
      <c r="C1341" s="341"/>
      <c r="D1341" s="341"/>
      <c r="E1341" s="341"/>
      <c r="F1341" s="341"/>
      <c r="G1341" s="341"/>
      <c r="H1341" s="341"/>
      <c r="I1341" s="342"/>
    </row>
    <row r="1342" spans="2:9" ht="20" customHeight="1" x14ac:dyDescent="0.2">
      <c r="B1342" s="340"/>
      <c r="C1342" s="341"/>
      <c r="D1342" s="341"/>
      <c r="E1342" s="341"/>
      <c r="F1342" s="341"/>
      <c r="G1342" s="341"/>
      <c r="H1342" s="341"/>
      <c r="I1342" s="342"/>
    </row>
    <row r="1343" spans="2:9" ht="20" customHeight="1" x14ac:dyDescent="0.2">
      <c r="B1343" s="340"/>
      <c r="C1343" s="341"/>
      <c r="D1343" s="341"/>
      <c r="E1343" s="341"/>
      <c r="F1343" s="341"/>
      <c r="G1343" s="341"/>
      <c r="H1343" s="341"/>
      <c r="I1343" s="342"/>
    </row>
    <row r="1344" spans="2:9" ht="20" customHeight="1" x14ac:dyDescent="0.2">
      <c r="B1344" s="343"/>
      <c r="C1344" s="344"/>
      <c r="D1344" s="344"/>
      <c r="E1344" s="344"/>
      <c r="F1344" s="344"/>
      <c r="G1344" s="344"/>
      <c r="H1344" s="344"/>
      <c r="I1344" s="345"/>
    </row>
    <row r="1345" spans="2:9" ht="16" thickBot="1" x14ac:dyDescent="0.25"/>
    <row r="1346" spans="2:9" ht="18" customHeight="1" thickBot="1" x14ac:dyDescent="0.25">
      <c r="B1346" s="24" t="s">
        <v>21</v>
      </c>
      <c r="C1346" s="25"/>
      <c r="D1346" s="25"/>
      <c r="E1346" s="25"/>
      <c r="F1346" s="26"/>
      <c r="G1346" s="27"/>
      <c r="H1346" s="28"/>
      <c r="I1346" s="29"/>
    </row>
    <row r="1347" spans="2:9" ht="18" customHeight="1" thickBot="1" x14ac:dyDescent="0.25">
      <c r="B1347" s="30" t="s">
        <v>22</v>
      </c>
      <c r="C1347" s="31"/>
      <c r="D1347" s="31"/>
      <c r="E1347" s="31"/>
      <c r="F1347" s="26"/>
      <c r="G1347" s="27"/>
      <c r="H1347" s="32"/>
      <c r="I1347" s="33"/>
    </row>
    <row r="1348" spans="2:9" ht="33" customHeight="1" thickBot="1" x14ac:dyDescent="0.25">
      <c r="B1348" s="34" t="e">
        <f>+ACTIVIDADES!#REF!</f>
        <v>#REF!</v>
      </c>
      <c r="C1348" s="35"/>
      <c r="D1348" s="35"/>
      <c r="E1348" s="35"/>
      <c r="F1348" s="35"/>
      <c r="G1348" s="36"/>
      <c r="H1348" s="37"/>
      <c r="I1348" s="38"/>
    </row>
    <row r="1349" spans="2:9" ht="21" customHeight="1" thickBot="1" x14ac:dyDescent="0.25">
      <c r="B1349" s="39" t="s">
        <v>0</v>
      </c>
      <c r="C1349" s="346" t="s">
        <v>1</v>
      </c>
      <c r="D1349" s="346"/>
      <c r="E1349" s="346"/>
      <c r="F1349" s="346"/>
      <c r="G1349" s="346"/>
      <c r="H1349" s="40" t="s">
        <v>15</v>
      </c>
      <c r="I1349" s="41" t="s">
        <v>16</v>
      </c>
    </row>
    <row r="1350" spans="2:9" ht="95.25" customHeight="1" x14ac:dyDescent="0.2">
      <c r="B1350" s="42" t="e">
        <f>+ACTIVIDADES!#REF!</f>
        <v>#REF!</v>
      </c>
      <c r="C1350" s="347" t="e">
        <f>INDEX(ACTIVIDADES!$B:$B,MATCH(B1350,ACTIVIDADES!$A:$A,0))</f>
        <v>#REF!</v>
      </c>
      <c r="D1350" s="348"/>
      <c r="E1350" s="348"/>
      <c r="F1350" s="348"/>
      <c r="G1350" s="349"/>
      <c r="H1350" s="43" t="e">
        <f>INDEX(ACTIVIDADES!$C:$C,MATCH(B1350,ACTIVIDADES!$A:$A,0))</f>
        <v>#REF!</v>
      </c>
      <c r="I1350" s="44">
        <f>I1357</f>
        <v>0</v>
      </c>
    </row>
    <row r="1351" spans="2:9" ht="21" customHeight="1" x14ac:dyDescent="0.2">
      <c r="B1351" s="350" t="s">
        <v>23</v>
      </c>
      <c r="C1351" s="350"/>
      <c r="D1351" s="45" t="s">
        <v>24</v>
      </c>
      <c r="E1351" s="46" t="s">
        <v>16</v>
      </c>
      <c r="F1351" s="47" t="s">
        <v>25</v>
      </c>
      <c r="G1351" s="47" t="s">
        <v>26</v>
      </c>
      <c r="H1351" s="48" t="s">
        <v>27</v>
      </c>
      <c r="I1351" s="49" t="s">
        <v>28</v>
      </c>
    </row>
    <row r="1352" spans="2:9" ht="15" customHeight="1" x14ac:dyDescent="0.2">
      <c r="B1352" s="351"/>
      <c r="C1352" s="352"/>
      <c r="D1352" s="50"/>
      <c r="E1352" s="50"/>
      <c r="F1352" s="51"/>
      <c r="G1352" s="51"/>
      <c r="H1352" s="51"/>
      <c r="I1352" s="52">
        <f>+D1352*E1352*F1352*G1352</f>
        <v>0</v>
      </c>
    </row>
    <row r="1353" spans="2:9" ht="15" customHeight="1" x14ac:dyDescent="0.2">
      <c r="B1353" s="351"/>
      <c r="C1353" s="352"/>
      <c r="D1353" s="50"/>
      <c r="E1353" s="50"/>
      <c r="F1353" s="51"/>
      <c r="G1353" s="51"/>
      <c r="H1353" s="51"/>
      <c r="I1353" s="52">
        <f>+D1353*E1353*F1353*G1353</f>
        <v>0</v>
      </c>
    </row>
    <row r="1354" spans="2:9" ht="15.75" customHeight="1" x14ac:dyDescent="0.2">
      <c r="B1354" s="333"/>
      <c r="C1354" s="333"/>
      <c r="D1354" s="50"/>
      <c r="E1354" s="50"/>
      <c r="F1354" s="51"/>
      <c r="G1354" s="51"/>
      <c r="H1354" s="51"/>
      <c r="I1354" s="53"/>
    </row>
    <row r="1355" spans="2:9" ht="15" customHeight="1" x14ac:dyDescent="0.2">
      <c r="B1355" s="333"/>
      <c r="C1355" s="333"/>
      <c r="D1355" s="50"/>
      <c r="E1355" s="50"/>
      <c r="F1355" s="51"/>
      <c r="G1355" s="51"/>
      <c r="H1355" s="51"/>
      <c r="I1355" s="53"/>
    </row>
    <row r="1356" spans="2:9" ht="15" customHeight="1" x14ac:dyDescent="0.2">
      <c r="B1356" s="333"/>
      <c r="C1356" s="333"/>
      <c r="D1356" s="50"/>
      <c r="E1356" s="50"/>
      <c r="F1356" s="51"/>
      <c r="G1356" s="51"/>
      <c r="H1356" s="51"/>
      <c r="I1356" s="53"/>
    </row>
    <row r="1357" spans="2:9" ht="15" customHeight="1" x14ac:dyDescent="0.2">
      <c r="B1357" s="334" t="s">
        <v>29</v>
      </c>
      <c r="C1357" s="335"/>
      <c r="D1357" s="335"/>
      <c r="E1357" s="335"/>
      <c r="F1357" s="335"/>
      <c r="G1357" s="335"/>
      <c r="H1357" s="336"/>
      <c r="I1357" s="54">
        <f>SUM(I1352:I1356)</f>
        <v>0</v>
      </c>
    </row>
    <row r="1358" spans="2:9" ht="20" customHeight="1" x14ac:dyDescent="0.2">
      <c r="B1358" s="337" t="s">
        <v>30</v>
      </c>
      <c r="C1358" s="338"/>
      <c r="D1358" s="338"/>
      <c r="E1358" s="338"/>
      <c r="F1358" s="338"/>
      <c r="G1358" s="338"/>
      <c r="H1358" s="338"/>
      <c r="I1358" s="339"/>
    </row>
    <row r="1359" spans="2:9" ht="20" customHeight="1" x14ac:dyDescent="0.2">
      <c r="B1359" s="340"/>
      <c r="C1359" s="341"/>
      <c r="D1359" s="341"/>
      <c r="E1359" s="341"/>
      <c r="F1359" s="341"/>
      <c r="G1359" s="341"/>
      <c r="H1359" s="341"/>
      <c r="I1359" s="342"/>
    </row>
    <row r="1360" spans="2:9" ht="20" customHeight="1" x14ac:dyDescent="0.2">
      <c r="B1360" s="340"/>
      <c r="C1360" s="341"/>
      <c r="D1360" s="341"/>
      <c r="E1360" s="341"/>
      <c r="F1360" s="341"/>
      <c r="G1360" s="341"/>
      <c r="H1360" s="341"/>
      <c r="I1360" s="342"/>
    </row>
    <row r="1361" spans="2:9" ht="20" customHeight="1" x14ac:dyDescent="0.2">
      <c r="B1361" s="340"/>
      <c r="C1361" s="341"/>
      <c r="D1361" s="341"/>
      <c r="E1361" s="341"/>
      <c r="F1361" s="341"/>
      <c r="G1361" s="341"/>
      <c r="H1361" s="341"/>
      <c r="I1361" s="342"/>
    </row>
    <row r="1362" spans="2:9" ht="20" customHeight="1" x14ac:dyDescent="0.2">
      <c r="B1362" s="340"/>
      <c r="C1362" s="341"/>
      <c r="D1362" s="341"/>
      <c r="E1362" s="341"/>
      <c r="F1362" s="341"/>
      <c r="G1362" s="341"/>
      <c r="H1362" s="341"/>
      <c r="I1362" s="342"/>
    </row>
    <row r="1363" spans="2:9" ht="20" customHeight="1" x14ac:dyDescent="0.2">
      <c r="B1363" s="340"/>
      <c r="C1363" s="341"/>
      <c r="D1363" s="341"/>
      <c r="E1363" s="341"/>
      <c r="F1363" s="341"/>
      <c r="G1363" s="341"/>
      <c r="H1363" s="341"/>
      <c r="I1363" s="342"/>
    </row>
    <row r="1364" spans="2:9" ht="20" customHeight="1" x14ac:dyDescent="0.2">
      <c r="B1364" s="340"/>
      <c r="C1364" s="341"/>
      <c r="D1364" s="341"/>
      <c r="E1364" s="341"/>
      <c r="F1364" s="341"/>
      <c r="G1364" s="341"/>
      <c r="H1364" s="341"/>
      <c r="I1364" s="342"/>
    </row>
    <row r="1365" spans="2:9" ht="20" customHeight="1" x14ac:dyDescent="0.2">
      <c r="B1365" s="340"/>
      <c r="C1365" s="341"/>
      <c r="D1365" s="341"/>
      <c r="E1365" s="341"/>
      <c r="F1365" s="341"/>
      <c r="G1365" s="341"/>
      <c r="H1365" s="341"/>
      <c r="I1365" s="342"/>
    </row>
    <row r="1366" spans="2:9" ht="20" customHeight="1" x14ac:dyDescent="0.2">
      <c r="B1366" s="340"/>
      <c r="C1366" s="341"/>
      <c r="D1366" s="341"/>
      <c r="E1366" s="341"/>
      <c r="F1366" s="341"/>
      <c r="G1366" s="341"/>
      <c r="H1366" s="341"/>
      <c r="I1366" s="342"/>
    </row>
    <row r="1367" spans="2:9" ht="20" customHeight="1" x14ac:dyDescent="0.2">
      <c r="B1367" s="340"/>
      <c r="C1367" s="341"/>
      <c r="D1367" s="341"/>
      <c r="E1367" s="341"/>
      <c r="F1367" s="341"/>
      <c r="G1367" s="341"/>
      <c r="H1367" s="341"/>
      <c r="I1367" s="342"/>
    </row>
    <row r="1368" spans="2:9" ht="20" customHeight="1" x14ac:dyDescent="0.2">
      <c r="B1368" s="343"/>
      <c r="C1368" s="344"/>
      <c r="D1368" s="344"/>
      <c r="E1368" s="344"/>
      <c r="F1368" s="344"/>
      <c r="G1368" s="344"/>
      <c r="H1368" s="344"/>
      <c r="I1368" s="345"/>
    </row>
    <row r="1369" spans="2:9" ht="16" thickBot="1" x14ac:dyDescent="0.25"/>
    <row r="1370" spans="2:9" ht="18" customHeight="1" thickBot="1" x14ac:dyDescent="0.25">
      <c r="B1370" s="24" t="s">
        <v>21</v>
      </c>
      <c r="C1370" s="25"/>
      <c r="D1370" s="25"/>
      <c r="E1370" s="25"/>
      <c r="F1370" s="26"/>
      <c r="G1370" s="27"/>
      <c r="H1370" s="28"/>
      <c r="I1370" s="29"/>
    </row>
    <row r="1371" spans="2:9" ht="18" customHeight="1" thickBot="1" x14ac:dyDescent="0.25">
      <c r="B1371" s="30" t="s">
        <v>22</v>
      </c>
      <c r="C1371" s="31"/>
      <c r="D1371" s="31"/>
      <c r="E1371" s="31"/>
      <c r="F1371" s="26"/>
      <c r="G1371" s="27"/>
      <c r="H1371" s="32"/>
      <c r="I1371" s="33"/>
    </row>
    <row r="1372" spans="2:9" ht="33" customHeight="1" thickBot="1" x14ac:dyDescent="0.25">
      <c r="B1372" s="34" t="e">
        <f>+ACTIVIDADES!#REF!</f>
        <v>#REF!</v>
      </c>
      <c r="C1372" s="35"/>
      <c r="D1372" s="35"/>
      <c r="E1372" s="35"/>
      <c r="F1372" s="35"/>
      <c r="G1372" s="36"/>
      <c r="H1372" s="37"/>
      <c r="I1372" s="38"/>
    </row>
    <row r="1373" spans="2:9" ht="21" customHeight="1" thickBot="1" x14ac:dyDescent="0.25">
      <c r="B1373" s="39" t="s">
        <v>0</v>
      </c>
      <c r="C1373" s="346" t="s">
        <v>1</v>
      </c>
      <c r="D1373" s="346"/>
      <c r="E1373" s="346"/>
      <c r="F1373" s="346"/>
      <c r="G1373" s="346"/>
      <c r="H1373" s="40" t="s">
        <v>15</v>
      </c>
      <c r="I1373" s="41" t="s">
        <v>16</v>
      </c>
    </row>
    <row r="1374" spans="2:9" ht="95.25" customHeight="1" x14ac:dyDescent="0.2">
      <c r="B1374" s="42" t="e">
        <f>+B1350+0.01</f>
        <v>#REF!</v>
      </c>
      <c r="C1374" s="347" t="e">
        <f>INDEX(ACTIVIDADES!$B:$B,MATCH(B1374,ACTIVIDADES!$A:$A,0))</f>
        <v>#REF!</v>
      </c>
      <c r="D1374" s="348"/>
      <c r="E1374" s="348"/>
      <c r="F1374" s="348"/>
      <c r="G1374" s="349"/>
      <c r="H1374" s="43" t="e">
        <f>INDEX(ACTIVIDADES!$C:$C,MATCH(B1374,ACTIVIDADES!$A:$A,0))</f>
        <v>#REF!</v>
      </c>
      <c r="I1374" s="44">
        <f>I1381</f>
        <v>0</v>
      </c>
    </row>
    <row r="1375" spans="2:9" ht="21" customHeight="1" x14ac:dyDescent="0.2">
      <c r="B1375" s="350" t="s">
        <v>23</v>
      </c>
      <c r="C1375" s="350"/>
      <c r="D1375" s="45" t="s">
        <v>24</v>
      </c>
      <c r="E1375" s="46" t="s">
        <v>16</v>
      </c>
      <c r="F1375" s="47" t="s">
        <v>25</v>
      </c>
      <c r="G1375" s="47" t="s">
        <v>26</v>
      </c>
      <c r="H1375" s="48" t="s">
        <v>27</v>
      </c>
      <c r="I1375" s="49" t="s">
        <v>28</v>
      </c>
    </row>
    <row r="1376" spans="2:9" ht="15" customHeight="1" x14ac:dyDescent="0.2">
      <c r="B1376" s="351"/>
      <c r="C1376" s="352"/>
      <c r="D1376" s="50"/>
      <c r="E1376" s="50"/>
      <c r="F1376" s="51"/>
      <c r="G1376" s="51"/>
      <c r="H1376" s="51"/>
      <c r="I1376" s="52">
        <f>+D1376*E1376*F1376*G1376</f>
        <v>0</v>
      </c>
    </row>
    <row r="1377" spans="2:9" ht="15" customHeight="1" x14ac:dyDescent="0.2">
      <c r="B1377" s="351"/>
      <c r="C1377" s="352"/>
      <c r="D1377" s="50"/>
      <c r="E1377" s="50"/>
      <c r="F1377" s="51"/>
      <c r="G1377" s="51"/>
      <c r="H1377" s="51"/>
      <c r="I1377" s="52">
        <f>+D1377*E1377*F1377*G1377</f>
        <v>0</v>
      </c>
    </row>
    <row r="1378" spans="2:9" ht="15.75" customHeight="1" x14ac:dyDescent="0.2">
      <c r="B1378" s="333"/>
      <c r="C1378" s="333"/>
      <c r="D1378" s="50"/>
      <c r="E1378" s="50"/>
      <c r="F1378" s="51"/>
      <c r="G1378" s="51"/>
      <c r="H1378" s="51"/>
      <c r="I1378" s="53"/>
    </row>
    <row r="1379" spans="2:9" ht="15" customHeight="1" x14ac:dyDescent="0.2">
      <c r="B1379" s="333"/>
      <c r="C1379" s="333"/>
      <c r="D1379" s="50"/>
      <c r="E1379" s="50"/>
      <c r="F1379" s="51"/>
      <c r="G1379" s="51"/>
      <c r="H1379" s="51"/>
      <c r="I1379" s="53"/>
    </row>
    <row r="1380" spans="2:9" ht="15" customHeight="1" x14ac:dyDescent="0.2">
      <c r="B1380" s="333"/>
      <c r="C1380" s="333"/>
      <c r="D1380" s="50"/>
      <c r="E1380" s="50"/>
      <c r="F1380" s="51"/>
      <c r="G1380" s="51"/>
      <c r="H1380" s="51"/>
      <c r="I1380" s="53"/>
    </row>
    <row r="1381" spans="2:9" ht="15" customHeight="1" x14ac:dyDescent="0.2">
      <c r="B1381" s="334" t="s">
        <v>29</v>
      </c>
      <c r="C1381" s="335"/>
      <c r="D1381" s="335"/>
      <c r="E1381" s="335"/>
      <c r="F1381" s="335"/>
      <c r="G1381" s="335"/>
      <c r="H1381" s="336"/>
      <c r="I1381" s="54">
        <f>SUM(I1376:I1380)</f>
        <v>0</v>
      </c>
    </row>
    <row r="1382" spans="2:9" ht="20" customHeight="1" x14ac:dyDescent="0.2">
      <c r="B1382" s="337" t="s">
        <v>30</v>
      </c>
      <c r="C1382" s="338"/>
      <c r="D1382" s="338"/>
      <c r="E1382" s="338"/>
      <c r="F1382" s="338"/>
      <c r="G1382" s="338"/>
      <c r="H1382" s="338"/>
      <c r="I1382" s="339"/>
    </row>
    <row r="1383" spans="2:9" ht="20" customHeight="1" x14ac:dyDescent="0.2">
      <c r="B1383" s="340"/>
      <c r="C1383" s="341"/>
      <c r="D1383" s="341"/>
      <c r="E1383" s="341"/>
      <c r="F1383" s="341"/>
      <c r="G1383" s="341"/>
      <c r="H1383" s="341"/>
      <c r="I1383" s="342"/>
    </row>
    <row r="1384" spans="2:9" ht="20" customHeight="1" x14ac:dyDescent="0.2">
      <c r="B1384" s="340"/>
      <c r="C1384" s="341"/>
      <c r="D1384" s="341"/>
      <c r="E1384" s="341"/>
      <c r="F1384" s="341"/>
      <c r="G1384" s="341"/>
      <c r="H1384" s="341"/>
      <c r="I1384" s="342"/>
    </row>
    <row r="1385" spans="2:9" ht="20" customHeight="1" x14ac:dyDescent="0.2">
      <c r="B1385" s="340"/>
      <c r="C1385" s="341"/>
      <c r="D1385" s="341"/>
      <c r="E1385" s="341"/>
      <c r="F1385" s="341"/>
      <c r="G1385" s="341"/>
      <c r="H1385" s="341"/>
      <c r="I1385" s="342"/>
    </row>
    <row r="1386" spans="2:9" ht="20" customHeight="1" x14ac:dyDescent="0.2">
      <c r="B1386" s="340"/>
      <c r="C1386" s="341"/>
      <c r="D1386" s="341"/>
      <c r="E1386" s="341"/>
      <c r="F1386" s="341"/>
      <c r="G1386" s="341"/>
      <c r="H1386" s="341"/>
      <c r="I1386" s="342"/>
    </row>
    <row r="1387" spans="2:9" ht="20" customHeight="1" x14ac:dyDescent="0.2">
      <c r="B1387" s="340"/>
      <c r="C1387" s="341"/>
      <c r="D1387" s="341"/>
      <c r="E1387" s="341"/>
      <c r="F1387" s="341"/>
      <c r="G1387" s="341"/>
      <c r="H1387" s="341"/>
      <c r="I1387" s="342"/>
    </row>
    <row r="1388" spans="2:9" ht="20" customHeight="1" x14ac:dyDescent="0.2">
      <c r="B1388" s="340"/>
      <c r="C1388" s="341"/>
      <c r="D1388" s="341"/>
      <c r="E1388" s="341"/>
      <c r="F1388" s="341"/>
      <c r="G1388" s="341"/>
      <c r="H1388" s="341"/>
      <c r="I1388" s="342"/>
    </row>
    <row r="1389" spans="2:9" ht="20" customHeight="1" x14ac:dyDescent="0.2">
      <c r="B1389" s="340"/>
      <c r="C1389" s="341"/>
      <c r="D1389" s="341"/>
      <c r="E1389" s="341"/>
      <c r="F1389" s="341"/>
      <c r="G1389" s="341"/>
      <c r="H1389" s="341"/>
      <c r="I1389" s="342"/>
    </row>
    <row r="1390" spans="2:9" ht="20" customHeight="1" x14ac:dyDescent="0.2">
      <c r="B1390" s="340"/>
      <c r="C1390" s="341"/>
      <c r="D1390" s="341"/>
      <c r="E1390" s="341"/>
      <c r="F1390" s="341"/>
      <c r="G1390" s="341"/>
      <c r="H1390" s="341"/>
      <c r="I1390" s="342"/>
    </row>
    <row r="1391" spans="2:9" ht="20" customHeight="1" x14ac:dyDescent="0.2">
      <c r="B1391" s="340"/>
      <c r="C1391" s="341"/>
      <c r="D1391" s="341"/>
      <c r="E1391" s="341"/>
      <c r="F1391" s="341"/>
      <c r="G1391" s="341"/>
      <c r="H1391" s="341"/>
      <c r="I1391" s="342"/>
    </row>
    <row r="1392" spans="2:9" ht="20" customHeight="1" x14ac:dyDescent="0.2">
      <c r="B1392" s="343"/>
      <c r="C1392" s="344"/>
      <c r="D1392" s="344"/>
      <c r="E1392" s="344"/>
      <c r="F1392" s="344"/>
      <c r="G1392" s="344"/>
      <c r="H1392" s="344"/>
      <c r="I1392" s="345"/>
    </row>
    <row r="1393" spans="2:9" ht="16" thickBot="1" x14ac:dyDescent="0.25"/>
    <row r="1394" spans="2:9" ht="18" customHeight="1" thickBot="1" x14ac:dyDescent="0.25">
      <c r="B1394" s="24" t="s">
        <v>21</v>
      </c>
      <c r="C1394" s="25"/>
      <c r="D1394" s="25"/>
      <c r="E1394" s="25"/>
      <c r="F1394" s="26"/>
      <c r="G1394" s="27"/>
      <c r="H1394" s="28"/>
      <c r="I1394" s="29"/>
    </row>
    <row r="1395" spans="2:9" ht="18" customHeight="1" thickBot="1" x14ac:dyDescent="0.25">
      <c r="B1395" s="30" t="s">
        <v>22</v>
      </c>
      <c r="C1395" s="31"/>
      <c r="D1395" s="31"/>
      <c r="E1395" s="31"/>
      <c r="F1395" s="26"/>
      <c r="G1395" s="27"/>
      <c r="H1395" s="32"/>
      <c r="I1395" s="33"/>
    </row>
    <row r="1396" spans="2:9" ht="33" customHeight="1" thickBot="1" x14ac:dyDescent="0.25">
      <c r="B1396" s="34" t="e">
        <f>+ACTIVIDADES!#REF!</f>
        <v>#REF!</v>
      </c>
      <c r="C1396" s="35"/>
      <c r="D1396" s="35"/>
      <c r="E1396" s="35"/>
      <c r="F1396" s="35"/>
      <c r="G1396" s="36"/>
      <c r="H1396" s="37"/>
      <c r="I1396" s="38"/>
    </row>
    <row r="1397" spans="2:9" ht="21" customHeight="1" thickBot="1" x14ac:dyDescent="0.25">
      <c r="B1397" s="39" t="s">
        <v>0</v>
      </c>
      <c r="C1397" s="346" t="s">
        <v>1</v>
      </c>
      <c r="D1397" s="346"/>
      <c r="E1397" s="346"/>
      <c r="F1397" s="346"/>
      <c r="G1397" s="346"/>
      <c r="H1397" s="40" t="s">
        <v>15</v>
      </c>
      <c r="I1397" s="41" t="s">
        <v>16</v>
      </c>
    </row>
    <row r="1398" spans="2:9" ht="95.25" customHeight="1" x14ac:dyDescent="0.2">
      <c r="B1398" s="42" t="e">
        <f>+B1374+0.01</f>
        <v>#REF!</v>
      </c>
      <c r="C1398" s="347" t="e">
        <f>INDEX(ACTIVIDADES!$B:$B,MATCH(B1398,ACTIVIDADES!$A:$A,0))</f>
        <v>#REF!</v>
      </c>
      <c r="D1398" s="348"/>
      <c r="E1398" s="348"/>
      <c r="F1398" s="348"/>
      <c r="G1398" s="349"/>
      <c r="H1398" s="43" t="e">
        <f>INDEX(ACTIVIDADES!$C:$C,MATCH(B1398,ACTIVIDADES!$A:$A,0))</f>
        <v>#REF!</v>
      </c>
      <c r="I1398" s="44">
        <f>I1405</f>
        <v>0</v>
      </c>
    </row>
    <row r="1399" spans="2:9" ht="21" customHeight="1" x14ac:dyDescent="0.2">
      <c r="B1399" s="350" t="s">
        <v>23</v>
      </c>
      <c r="C1399" s="350"/>
      <c r="D1399" s="45" t="s">
        <v>24</v>
      </c>
      <c r="E1399" s="46" t="s">
        <v>16</v>
      </c>
      <c r="F1399" s="47" t="s">
        <v>25</v>
      </c>
      <c r="G1399" s="47" t="s">
        <v>26</v>
      </c>
      <c r="H1399" s="48" t="s">
        <v>27</v>
      </c>
      <c r="I1399" s="49" t="s">
        <v>28</v>
      </c>
    </row>
    <row r="1400" spans="2:9" ht="15" customHeight="1" x14ac:dyDescent="0.2">
      <c r="B1400" s="351"/>
      <c r="C1400" s="352"/>
      <c r="D1400" s="50"/>
      <c r="E1400" s="50"/>
      <c r="F1400" s="51"/>
      <c r="G1400" s="51"/>
      <c r="H1400" s="51"/>
      <c r="I1400" s="52">
        <f>+D1400*E1400*F1400*G1400</f>
        <v>0</v>
      </c>
    </row>
    <row r="1401" spans="2:9" ht="15" customHeight="1" x14ac:dyDescent="0.2">
      <c r="B1401" s="351"/>
      <c r="C1401" s="352"/>
      <c r="D1401" s="50"/>
      <c r="E1401" s="50"/>
      <c r="F1401" s="51"/>
      <c r="G1401" s="51"/>
      <c r="H1401" s="51"/>
      <c r="I1401" s="52">
        <f>+D1401*E1401*F1401*G1401</f>
        <v>0</v>
      </c>
    </row>
    <row r="1402" spans="2:9" ht="15.75" customHeight="1" x14ac:dyDescent="0.2">
      <c r="B1402" s="333"/>
      <c r="C1402" s="333"/>
      <c r="D1402" s="50"/>
      <c r="E1402" s="50"/>
      <c r="F1402" s="51"/>
      <c r="G1402" s="51"/>
      <c r="H1402" s="51"/>
      <c r="I1402" s="53"/>
    </row>
    <row r="1403" spans="2:9" ht="15" customHeight="1" x14ac:dyDescent="0.2">
      <c r="B1403" s="333"/>
      <c r="C1403" s="333"/>
      <c r="D1403" s="50"/>
      <c r="E1403" s="50"/>
      <c r="F1403" s="51"/>
      <c r="G1403" s="51"/>
      <c r="H1403" s="51"/>
      <c r="I1403" s="53"/>
    </row>
    <row r="1404" spans="2:9" ht="15" customHeight="1" x14ac:dyDescent="0.2">
      <c r="B1404" s="333"/>
      <c r="C1404" s="333"/>
      <c r="D1404" s="50"/>
      <c r="E1404" s="50"/>
      <c r="F1404" s="51"/>
      <c r="G1404" s="51"/>
      <c r="H1404" s="51"/>
      <c r="I1404" s="53"/>
    </row>
    <row r="1405" spans="2:9" ht="15" customHeight="1" x14ac:dyDescent="0.2">
      <c r="B1405" s="334" t="s">
        <v>29</v>
      </c>
      <c r="C1405" s="335"/>
      <c r="D1405" s="335"/>
      <c r="E1405" s="335"/>
      <c r="F1405" s="335"/>
      <c r="G1405" s="335"/>
      <c r="H1405" s="336"/>
      <c r="I1405" s="54">
        <f>SUM(I1400:I1404)</f>
        <v>0</v>
      </c>
    </row>
    <row r="1406" spans="2:9" ht="20" customHeight="1" x14ac:dyDescent="0.2">
      <c r="B1406" s="337" t="s">
        <v>30</v>
      </c>
      <c r="C1406" s="338"/>
      <c r="D1406" s="338"/>
      <c r="E1406" s="338"/>
      <c r="F1406" s="338"/>
      <c r="G1406" s="338"/>
      <c r="H1406" s="338"/>
      <c r="I1406" s="339"/>
    </row>
    <row r="1407" spans="2:9" ht="20" customHeight="1" x14ac:dyDescent="0.2">
      <c r="B1407" s="340"/>
      <c r="C1407" s="341"/>
      <c r="D1407" s="341"/>
      <c r="E1407" s="341"/>
      <c r="F1407" s="341"/>
      <c r="G1407" s="341"/>
      <c r="H1407" s="341"/>
      <c r="I1407" s="342"/>
    </row>
    <row r="1408" spans="2:9" ht="20" customHeight="1" x14ac:dyDescent="0.2">
      <c r="B1408" s="340"/>
      <c r="C1408" s="341"/>
      <c r="D1408" s="341"/>
      <c r="E1408" s="341"/>
      <c r="F1408" s="341"/>
      <c r="G1408" s="341"/>
      <c r="H1408" s="341"/>
      <c r="I1408" s="342"/>
    </row>
    <row r="1409" spans="2:9" ht="20" customHeight="1" x14ac:dyDescent="0.2">
      <c r="B1409" s="340"/>
      <c r="C1409" s="341"/>
      <c r="D1409" s="341"/>
      <c r="E1409" s="341"/>
      <c r="F1409" s="341"/>
      <c r="G1409" s="341"/>
      <c r="H1409" s="341"/>
      <c r="I1409" s="342"/>
    </row>
    <row r="1410" spans="2:9" ht="20" customHeight="1" x14ac:dyDescent="0.2">
      <c r="B1410" s="340"/>
      <c r="C1410" s="341"/>
      <c r="D1410" s="341"/>
      <c r="E1410" s="341"/>
      <c r="F1410" s="341"/>
      <c r="G1410" s="341"/>
      <c r="H1410" s="341"/>
      <c r="I1410" s="342"/>
    </row>
    <row r="1411" spans="2:9" ht="20" customHeight="1" x14ac:dyDescent="0.2">
      <c r="B1411" s="340"/>
      <c r="C1411" s="341"/>
      <c r="D1411" s="341"/>
      <c r="E1411" s="341"/>
      <c r="F1411" s="341"/>
      <c r="G1411" s="341"/>
      <c r="H1411" s="341"/>
      <c r="I1411" s="342"/>
    </row>
    <row r="1412" spans="2:9" ht="20" customHeight="1" x14ac:dyDescent="0.2">
      <c r="B1412" s="340"/>
      <c r="C1412" s="341"/>
      <c r="D1412" s="341"/>
      <c r="E1412" s="341"/>
      <c r="F1412" s="341"/>
      <c r="G1412" s="341"/>
      <c r="H1412" s="341"/>
      <c r="I1412" s="342"/>
    </row>
    <row r="1413" spans="2:9" ht="20" customHeight="1" x14ac:dyDescent="0.2">
      <c r="B1413" s="340"/>
      <c r="C1413" s="341"/>
      <c r="D1413" s="341"/>
      <c r="E1413" s="341"/>
      <c r="F1413" s="341"/>
      <c r="G1413" s="341"/>
      <c r="H1413" s="341"/>
      <c r="I1413" s="342"/>
    </row>
    <row r="1414" spans="2:9" ht="20" customHeight="1" x14ac:dyDescent="0.2">
      <c r="B1414" s="340"/>
      <c r="C1414" s="341"/>
      <c r="D1414" s="341"/>
      <c r="E1414" s="341"/>
      <c r="F1414" s="341"/>
      <c r="G1414" s="341"/>
      <c r="H1414" s="341"/>
      <c r="I1414" s="342"/>
    </row>
    <row r="1415" spans="2:9" ht="20" customHeight="1" x14ac:dyDescent="0.2">
      <c r="B1415" s="340"/>
      <c r="C1415" s="341"/>
      <c r="D1415" s="341"/>
      <c r="E1415" s="341"/>
      <c r="F1415" s="341"/>
      <c r="G1415" s="341"/>
      <c r="H1415" s="341"/>
      <c r="I1415" s="342"/>
    </row>
    <row r="1416" spans="2:9" ht="20" customHeight="1" x14ac:dyDescent="0.2">
      <c r="B1416" s="343"/>
      <c r="C1416" s="344"/>
      <c r="D1416" s="344"/>
      <c r="E1416" s="344"/>
      <c r="F1416" s="344"/>
      <c r="G1416" s="344"/>
      <c r="H1416" s="344"/>
      <c r="I1416" s="345"/>
    </row>
    <row r="1417" spans="2:9" ht="16" thickBot="1" x14ac:dyDescent="0.25"/>
    <row r="1418" spans="2:9" ht="18" customHeight="1" thickBot="1" x14ac:dyDescent="0.25">
      <c r="B1418" s="24" t="s">
        <v>21</v>
      </c>
      <c r="C1418" s="25"/>
      <c r="D1418" s="25"/>
      <c r="E1418" s="25"/>
      <c r="F1418" s="26"/>
      <c r="G1418" s="27"/>
      <c r="H1418" s="28"/>
      <c r="I1418" s="29"/>
    </row>
    <row r="1419" spans="2:9" ht="18" customHeight="1" thickBot="1" x14ac:dyDescent="0.25">
      <c r="B1419" s="30" t="s">
        <v>22</v>
      </c>
      <c r="C1419" s="31"/>
      <c r="D1419" s="31"/>
      <c r="E1419" s="31"/>
      <c r="F1419" s="26"/>
      <c r="G1419" s="27"/>
      <c r="H1419" s="32"/>
      <c r="I1419" s="33"/>
    </row>
    <row r="1420" spans="2:9" ht="33" customHeight="1" thickBot="1" x14ac:dyDescent="0.25">
      <c r="B1420" s="34" t="e">
        <f>+ACTIVIDADES!#REF!</f>
        <v>#REF!</v>
      </c>
      <c r="C1420" s="35"/>
      <c r="D1420" s="35"/>
      <c r="E1420" s="35"/>
      <c r="F1420" s="35"/>
      <c r="G1420" s="36"/>
      <c r="H1420" s="37"/>
      <c r="I1420" s="38"/>
    </row>
    <row r="1421" spans="2:9" ht="21" customHeight="1" thickBot="1" x14ac:dyDescent="0.25">
      <c r="B1421" s="39" t="s">
        <v>0</v>
      </c>
      <c r="C1421" s="346" t="s">
        <v>1</v>
      </c>
      <c r="D1421" s="346"/>
      <c r="E1421" s="346"/>
      <c r="F1421" s="346"/>
      <c r="G1421" s="346"/>
      <c r="H1421" s="40" t="s">
        <v>15</v>
      </c>
      <c r="I1421" s="41" t="s">
        <v>16</v>
      </c>
    </row>
    <row r="1422" spans="2:9" ht="95.25" customHeight="1" x14ac:dyDescent="0.2">
      <c r="B1422" s="42" t="e">
        <f>+B1398+0.01</f>
        <v>#REF!</v>
      </c>
      <c r="C1422" s="347" t="e">
        <f>INDEX(ACTIVIDADES!$B:$B,MATCH(B1422,ACTIVIDADES!$A:$A,0))</f>
        <v>#REF!</v>
      </c>
      <c r="D1422" s="348"/>
      <c r="E1422" s="348"/>
      <c r="F1422" s="348"/>
      <c r="G1422" s="349"/>
      <c r="H1422" s="43" t="e">
        <f>INDEX(ACTIVIDADES!$C:$C,MATCH(B1422,ACTIVIDADES!$A:$A,0))</f>
        <v>#REF!</v>
      </c>
      <c r="I1422" s="44">
        <f>I1429</f>
        <v>0</v>
      </c>
    </row>
    <row r="1423" spans="2:9" ht="21" customHeight="1" x14ac:dyDescent="0.2">
      <c r="B1423" s="350" t="s">
        <v>23</v>
      </c>
      <c r="C1423" s="350"/>
      <c r="D1423" s="45" t="s">
        <v>24</v>
      </c>
      <c r="E1423" s="46" t="s">
        <v>16</v>
      </c>
      <c r="F1423" s="47" t="s">
        <v>25</v>
      </c>
      <c r="G1423" s="47" t="s">
        <v>26</v>
      </c>
      <c r="H1423" s="48" t="s">
        <v>27</v>
      </c>
      <c r="I1423" s="49" t="s">
        <v>28</v>
      </c>
    </row>
    <row r="1424" spans="2:9" ht="15" customHeight="1" x14ac:dyDescent="0.2">
      <c r="B1424" s="351"/>
      <c r="C1424" s="352"/>
      <c r="D1424" s="50"/>
      <c r="E1424" s="50"/>
      <c r="F1424" s="51"/>
      <c r="G1424" s="51"/>
      <c r="H1424" s="51"/>
      <c r="I1424" s="52">
        <f>+D1424*E1424*F1424*G1424</f>
        <v>0</v>
      </c>
    </row>
    <row r="1425" spans="2:9" ht="15" customHeight="1" x14ac:dyDescent="0.2">
      <c r="B1425" s="351"/>
      <c r="C1425" s="352"/>
      <c r="D1425" s="50"/>
      <c r="E1425" s="50"/>
      <c r="F1425" s="51"/>
      <c r="G1425" s="51"/>
      <c r="H1425" s="51"/>
      <c r="I1425" s="52">
        <f>+D1425*E1425*F1425*G1425</f>
        <v>0</v>
      </c>
    </row>
    <row r="1426" spans="2:9" ht="15.75" customHeight="1" x14ac:dyDescent="0.2">
      <c r="B1426" s="333"/>
      <c r="C1426" s="333"/>
      <c r="D1426" s="50"/>
      <c r="E1426" s="50"/>
      <c r="F1426" s="51"/>
      <c r="G1426" s="51"/>
      <c r="H1426" s="51"/>
      <c r="I1426" s="53"/>
    </row>
    <row r="1427" spans="2:9" ht="15" customHeight="1" x14ac:dyDescent="0.2">
      <c r="B1427" s="333"/>
      <c r="C1427" s="333"/>
      <c r="D1427" s="50"/>
      <c r="E1427" s="50"/>
      <c r="F1427" s="51"/>
      <c r="G1427" s="51"/>
      <c r="H1427" s="51"/>
      <c r="I1427" s="53"/>
    </row>
    <row r="1428" spans="2:9" ht="15" customHeight="1" x14ac:dyDescent="0.2">
      <c r="B1428" s="333"/>
      <c r="C1428" s="333"/>
      <c r="D1428" s="50"/>
      <c r="E1428" s="50"/>
      <c r="F1428" s="51"/>
      <c r="G1428" s="51"/>
      <c r="H1428" s="51"/>
      <c r="I1428" s="53"/>
    </row>
    <row r="1429" spans="2:9" ht="15" customHeight="1" x14ac:dyDescent="0.2">
      <c r="B1429" s="334" t="s">
        <v>29</v>
      </c>
      <c r="C1429" s="335"/>
      <c r="D1429" s="335"/>
      <c r="E1429" s="335"/>
      <c r="F1429" s="335"/>
      <c r="G1429" s="335"/>
      <c r="H1429" s="336"/>
      <c r="I1429" s="54">
        <f>SUM(I1424:I1428)</f>
        <v>0</v>
      </c>
    </row>
    <row r="1430" spans="2:9" ht="20" customHeight="1" x14ac:dyDescent="0.2">
      <c r="B1430" s="337" t="s">
        <v>30</v>
      </c>
      <c r="C1430" s="338"/>
      <c r="D1430" s="338"/>
      <c r="E1430" s="338"/>
      <c r="F1430" s="338"/>
      <c r="G1430" s="338"/>
      <c r="H1430" s="338"/>
      <c r="I1430" s="339"/>
    </row>
    <row r="1431" spans="2:9" ht="20" customHeight="1" x14ac:dyDescent="0.2">
      <c r="B1431" s="340"/>
      <c r="C1431" s="341"/>
      <c r="D1431" s="341"/>
      <c r="E1431" s="341"/>
      <c r="F1431" s="341"/>
      <c r="G1431" s="341"/>
      <c r="H1431" s="341"/>
      <c r="I1431" s="342"/>
    </row>
    <row r="1432" spans="2:9" ht="20" customHeight="1" x14ac:dyDescent="0.2">
      <c r="B1432" s="340"/>
      <c r="C1432" s="341"/>
      <c r="D1432" s="341"/>
      <c r="E1432" s="341"/>
      <c r="F1432" s="341"/>
      <c r="G1432" s="341"/>
      <c r="H1432" s="341"/>
      <c r="I1432" s="342"/>
    </row>
    <row r="1433" spans="2:9" ht="20" customHeight="1" x14ac:dyDescent="0.2">
      <c r="B1433" s="340"/>
      <c r="C1433" s="341"/>
      <c r="D1433" s="341"/>
      <c r="E1433" s="341"/>
      <c r="F1433" s="341"/>
      <c r="G1433" s="341"/>
      <c r="H1433" s="341"/>
      <c r="I1433" s="342"/>
    </row>
    <row r="1434" spans="2:9" ht="20" customHeight="1" x14ac:dyDescent="0.2">
      <c r="B1434" s="340"/>
      <c r="C1434" s="341"/>
      <c r="D1434" s="341"/>
      <c r="E1434" s="341"/>
      <c r="F1434" s="341"/>
      <c r="G1434" s="341"/>
      <c r="H1434" s="341"/>
      <c r="I1434" s="342"/>
    </row>
    <row r="1435" spans="2:9" ht="20" customHeight="1" x14ac:dyDescent="0.2">
      <c r="B1435" s="340"/>
      <c r="C1435" s="341"/>
      <c r="D1435" s="341"/>
      <c r="E1435" s="341"/>
      <c r="F1435" s="341"/>
      <c r="G1435" s="341"/>
      <c r="H1435" s="341"/>
      <c r="I1435" s="342"/>
    </row>
    <row r="1436" spans="2:9" ht="20" customHeight="1" x14ac:dyDescent="0.2">
      <c r="B1436" s="340"/>
      <c r="C1436" s="341"/>
      <c r="D1436" s="341"/>
      <c r="E1436" s="341"/>
      <c r="F1436" s="341"/>
      <c r="G1436" s="341"/>
      <c r="H1436" s="341"/>
      <c r="I1436" s="342"/>
    </row>
    <row r="1437" spans="2:9" ht="20" customHeight="1" x14ac:dyDescent="0.2">
      <c r="B1437" s="340"/>
      <c r="C1437" s="341"/>
      <c r="D1437" s="341"/>
      <c r="E1437" s="341"/>
      <c r="F1437" s="341"/>
      <c r="G1437" s="341"/>
      <c r="H1437" s="341"/>
      <c r="I1437" s="342"/>
    </row>
    <row r="1438" spans="2:9" ht="20" customHeight="1" x14ac:dyDescent="0.2">
      <c r="B1438" s="340"/>
      <c r="C1438" s="341"/>
      <c r="D1438" s="341"/>
      <c r="E1438" s="341"/>
      <c r="F1438" s="341"/>
      <c r="G1438" s="341"/>
      <c r="H1438" s="341"/>
      <c r="I1438" s="342"/>
    </row>
    <row r="1439" spans="2:9" ht="20" customHeight="1" x14ac:dyDescent="0.2">
      <c r="B1439" s="340"/>
      <c r="C1439" s="341"/>
      <c r="D1439" s="341"/>
      <c r="E1439" s="341"/>
      <c r="F1439" s="341"/>
      <c r="G1439" s="341"/>
      <c r="H1439" s="341"/>
      <c r="I1439" s="342"/>
    </row>
    <row r="1440" spans="2:9" ht="20" customHeight="1" x14ac:dyDescent="0.2">
      <c r="B1440" s="343"/>
      <c r="C1440" s="344"/>
      <c r="D1440" s="344"/>
      <c r="E1440" s="344"/>
      <c r="F1440" s="344"/>
      <c r="G1440" s="344"/>
      <c r="H1440" s="344"/>
      <c r="I1440" s="345"/>
    </row>
    <row r="1441" spans="2:9" ht="16" thickBot="1" x14ac:dyDescent="0.25"/>
    <row r="1442" spans="2:9" ht="18" customHeight="1" thickBot="1" x14ac:dyDescent="0.25">
      <c r="B1442" s="24" t="s">
        <v>21</v>
      </c>
      <c r="C1442" s="25"/>
      <c r="D1442" s="25"/>
      <c r="E1442" s="25"/>
      <c r="F1442" s="26"/>
      <c r="G1442" s="27"/>
      <c r="H1442" s="28"/>
      <c r="I1442" s="29"/>
    </row>
    <row r="1443" spans="2:9" ht="18" customHeight="1" thickBot="1" x14ac:dyDescent="0.25">
      <c r="B1443" s="30" t="s">
        <v>22</v>
      </c>
      <c r="C1443" s="31"/>
      <c r="D1443" s="31"/>
      <c r="E1443" s="31"/>
      <c r="F1443" s="26"/>
      <c r="G1443" s="27"/>
      <c r="H1443" s="32"/>
      <c r="I1443" s="33"/>
    </row>
    <row r="1444" spans="2:9" ht="33" customHeight="1" thickBot="1" x14ac:dyDescent="0.25">
      <c r="B1444" s="34" t="e">
        <f>+ACTIVIDADES!#REF!</f>
        <v>#REF!</v>
      </c>
      <c r="C1444" s="35"/>
      <c r="D1444" s="35"/>
      <c r="E1444" s="35"/>
      <c r="F1444" s="35"/>
      <c r="G1444" s="36"/>
      <c r="H1444" s="37"/>
      <c r="I1444" s="38"/>
    </row>
    <row r="1445" spans="2:9" ht="21" customHeight="1" thickBot="1" x14ac:dyDescent="0.25">
      <c r="B1445" s="39" t="s">
        <v>0</v>
      </c>
      <c r="C1445" s="346" t="s">
        <v>1</v>
      </c>
      <c r="D1445" s="346"/>
      <c r="E1445" s="346"/>
      <c r="F1445" s="346"/>
      <c r="G1445" s="346"/>
      <c r="H1445" s="40" t="s">
        <v>15</v>
      </c>
      <c r="I1445" s="41" t="s">
        <v>16</v>
      </c>
    </row>
    <row r="1446" spans="2:9" ht="95.25" customHeight="1" x14ac:dyDescent="0.2">
      <c r="B1446" s="42" t="e">
        <f>+B1422+0.01</f>
        <v>#REF!</v>
      </c>
      <c r="C1446" s="347" t="e">
        <f>INDEX(ACTIVIDADES!$B:$B,MATCH(B1446,ACTIVIDADES!$A:$A,0))</f>
        <v>#REF!</v>
      </c>
      <c r="D1446" s="348"/>
      <c r="E1446" s="348"/>
      <c r="F1446" s="348"/>
      <c r="G1446" s="349"/>
      <c r="H1446" s="43" t="e">
        <f>INDEX(ACTIVIDADES!$C:$C,MATCH(B1446,ACTIVIDADES!$A:$A,0))</f>
        <v>#REF!</v>
      </c>
      <c r="I1446" s="44">
        <f>I1453</f>
        <v>0</v>
      </c>
    </row>
    <row r="1447" spans="2:9" ht="21" customHeight="1" x14ac:dyDescent="0.2">
      <c r="B1447" s="350" t="s">
        <v>23</v>
      </c>
      <c r="C1447" s="350"/>
      <c r="D1447" s="45" t="s">
        <v>24</v>
      </c>
      <c r="E1447" s="46" t="s">
        <v>16</v>
      </c>
      <c r="F1447" s="47" t="s">
        <v>25</v>
      </c>
      <c r="G1447" s="47" t="s">
        <v>26</v>
      </c>
      <c r="H1447" s="48" t="s">
        <v>27</v>
      </c>
      <c r="I1447" s="49" t="s">
        <v>28</v>
      </c>
    </row>
    <row r="1448" spans="2:9" ht="15" customHeight="1" x14ac:dyDescent="0.2">
      <c r="B1448" s="351"/>
      <c r="C1448" s="352"/>
      <c r="D1448" s="50"/>
      <c r="E1448" s="50"/>
      <c r="F1448" s="51"/>
      <c r="G1448" s="51"/>
      <c r="H1448" s="51"/>
      <c r="I1448" s="52">
        <f>+D1448*E1448*F1448*G1448</f>
        <v>0</v>
      </c>
    </row>
    <row r="1449" spans="2:9" ht="15" customHeight="1" x14ac:dyDescent="0.2">
      <c r="B1449" s="351"/>
      <c r="C1449" s="352"/>
      <c r="D1449" s="50"/>
      <c r="E1449" s="50"/>
      <c r="F1449" s="51"/>
      <c r="G1449" s="51"/>
      <c r="H1449" s="51"/>
      <c r="I1449" s="52">
        <f>+D1449*E1449*F1449*G1449</f>
        <v>0</v>
      </c>
    </row>
    <row r="1450" spans="2:9" ht="15.75" customHeight="1" x14ac:dyDescent="0.2">
      <c r="B1450" s="333"/>
      <c r="C1450" s="333"/>
      <c r="D1450" s="50"/>
      <c r="E1450" s="50"/>
      <c r="F1450" s="51"/>
      <c r="G1450" s="51"/>
      <c r="H1450" s="51"/>
      <c r="I1450" s="53"/>
    </row>
    <row r="1451" spans="2:9" ht="15" customHeight="1" x14ac:dyDescent="0.2">
      <c r="B1451" s="333"/>
      <c r="C1451" s="333"/>
      <c r="D1451" s="50"/>
      <c r="E1451" s="50"/>
      <c r="F1451" s="51"/>
      <c r="G1451" s="51"/>
      <c r="H1451" s="51"/>
      <c r="I1451" s="53"/>
    </row>
    <row r="1452" spans="2:9" ht="15" customHeight="1" x14ac:dyDescent="0.2">
      <c r="B1452" s="333"/>
      <c r="C1452" s="333"/>
      <c r="D1452" s="50"/>
      <c r="E1452" s="50"/>
      <c r="F1452" s="51"/>
      <c r="G1452" s="51"/>
      <c r="H1452" s="51"/>
      <c r="I1452" s="53"/>
    </row>
    <row r="1453" spans="2:9" ht="15" customHeight="1" x14ac:dyDescent="0.2">
      <c r="B1453" s="334" t="s">
        <v>29</v>
      </c>
      <c r="C1453" s="335"/>
      <c r="D1453" s="335"/>
      <c r="E1453" s="335"/>
      <c r="F1453" s="335"/>
      <c r="G1453" s="335"/>
      <c r="H1453" s="336"/>
      <c r="I1453" s="54">
        <f>SUM(I1448:I1452)</f>
        <v>0</v>
      </c>
    </row>
    <row r="1454" spans="2:9" ht="20" customHeight="1" x14ac:dyDescent="0.2">
      <c r="B1454" s="337" t="s">
        <v>30</v>
      </c>
      <c r="C1454" s="338"/>
      <c r="D1454" s="338"/>
      <c r="E1454" s="338"/>
      <c r="F1454" s="338"/>
      <c r="G1454" s="338"/>
      <c r="H1454" s="338"/>
      <c r="I1454" s="339"/>
    </row>
    <row r="1455" spans="2:9" ht="20" customHeight="1" x14ac:dyDescent="0.2">
      <c r="B1455" s="340"/>
      <c r="C1455" s="341"/>
      <c r="D1455" s="341"/>
      <c r="E1455" s="341"/>
      <c r="F1455" s="341"/>
      <c r="G1455" s="341"/>
      <c r="H1455" s="341"/>
      <c r="I1455" s="342"/>
    </row>
    <row r="1456" spans="2:9" ht="20" customHeight="1" x14ac:dyDescent="0.2">
      <c r="B1456" s="340"/>
      <c r="C1456" s="341"/>
      <c r="D1456" s="341"/>
      <c r="E1456" s="341"/>
      <c r="F1456" s="341"/>
      <c r="G1456" s="341"/>
      <c r="H1456" s="341"/>
      <c r="I1456" s="342"/>
    </row>
    <row r="1457" spans="2:9" ht="20" customHeight="1" x14ac:dyDescent="0.2">
      <c r="B1457" s="340"/>
      <c r="C1457" s="341"/>
      <c r="D1457" s="341"/>
      <c r="E1457" s="341"/>
      <c r="F1457" s="341"/>
      <c r="G1457" s="341"/>
      <c r="H1457" s="341"/>
      <c r="I1457" s="342"/>
    </row>
    <row r="1458" spans="2:9" ht="20" customHeight="1" x14ac:dyDescent="0.2">
      <c r="B1458" s="340"/>
      <c r="C1458" s="341"/>
      <c r="D1458" s="341"/>
      <c r="E1458" s="341"/>
      <c r="F1458" s="341"/>
      <c r="G1458" s="341"/>
      <c r="H1458" s="341"/>
      <c r="I1458" s="342"/>
    </row>
    <row r="1459" spans="2:9" ht="20" customHeight="1" x14ac:dyDescent="0.2">
      <c r="B1459" s="340"/>
      <c r="C1459" s="341"/>
      <c r="D1459" s="341"/>
      <c r="E1459" s="341"/>
      <c r="F1459" s="341"/>
      <c r="G1459" s="341"/>
      <c r="H1459" s="341"/>
      <c r="I1459" s="342"/>
    </row>
    <row r="1460" spans="2:9" ht="20" customHeight="1" x14ac:dyDescent="0.2">
      <c r="B1460" s="340"/>
      <c r="C1460" s="341"/>
      <c r="D1460" s="341"/>
      <c r="E1460" s="341"/>
      <c r="F1460" s="341"/>
      <c r="G1460" s="341"/>
      <c r="H1460" s="341"/>
      <c r="I1460" s="342"/>
    </row>
    <row r="1461" spans="2:9" ht="20" customHeight="1" x14ac:dyDescent="0.2">
      <c r="B1461" s="340"/>
      <c r="C1461" s="341"/>
      <c r="D1461" s="341"/>
      <c r="E1461" s="341"/>
      <c r="F1461" s="341"/>
      <c r="G1461" s="341"/>
      <c r="H1461" s="341"/>
      <c r="I1461" s="342"/>
    </row>
    <row r="1462" spans="2:9" ht="20" customHeight="1" x14ac:dyDescent="0.2">
      <c r="B1462" s="340"/>
      <c r="C1462" s="341"/>
      <c r="D1462" s="341"/>
      <c r="E1462" s="341"/>
      <c r="F1462" s="341"/>
      <c r="G1462" s="341"/>
      <c r="H1462" s="341"/>
      <c r="I1462" s="342"/>
    </row>
    <row r="1463" spans="2:9" ht="20" customHeight="1" x14ac:dyDescent="0.2">
      <c r="B1463" s="340"/>
      <c r="C1463" s="341"/>
      <c r="D1463" s="341"/>
      <c r="E1463" s="341"/>
      <c r="F1463" s="341"/>
      <c r="G1463" s="341"/>
      <c r="H1463" s="341"/>
      <c r="I1463" s="342"/>
    </row>
    <row r="1464" spans="2:9" ht="20" customHeight="1" x14ac:dyDescent="0.2">
      <c r="B1464" s="343"/>
      <c r="C1464" s="344"/>
      <c r="D1464" s="344"/>
      <c r="E1464" s="344"/>
      <c r="F1464" s="344"/>
      <c r="G1464" s="344"/>
      <c r="H1464" s="344"/>
      <c r="I1464" s="345"/>
    </row>
    <row r="1465" spans="2:9" ht="16" thickBot="1" x14ac:dyDescent="0.25"/>
    <row r="1466" spans="2:9" ht="18" customHeight="1" thickBot="1" x14ac:dyDescent="0.25">
      <c r="B1466" s="24" t="s">
        <v>21</v>
      </c>
      <c r="C1466" s="25"/>
      <c r="D1466" s="25"/>
      <c r="E1466" s="25"/>
      <c r="F1466" s="26"/>
      <c r="G1466" s="27"/>
      <c r="H1466" s="28"/>
      <c r="I1466" s="29"/>
    </row>
    <row r="1467" spans="2:9" ht="18" customHeight="1" thickBot="1" x14ac:dyDescent="0.25">
      <c r="B1467" s="30" t="s">
        <v>22</v>
      </c>
      <c r="C1467" s="31"/>
      <c r="D1467" s="31"/>
      <c r="E1467" s="31"/>
      <c r="F1467" s="26"/>
      <c r="G1467" s="27"/>
      <c r="H1467" s="32"/>
      <c r="I1467" s="33"/>
    </row>
    <row r="1468" spans="2:9" ht="33" customHeight="1" thickBot="1" x14ac:dyDescent="0.25">
      <c r="B1468" s="34" t="e">
        <f>+ACTIVIDADES!#REF!</f>
        <v>#REF!</v>
      </c>
      <c r="C1468" s="35"/>
      <c r="D1468" s="35"/>
      <c r="E1468" s="35"/>
      <c r="F1468" s="35"/>
      <c r="G1468" s="36"/>
      <c r="H1468" s="37"/>
      <c r="I1468" s="38"/>
    </row>
    <row r="1469" spans="2:9" ht="21" customHeight="1" thickBot="1" x14ac:dyDescent="0.25">
      <c r="B1469" s="39" t="s">
        <v>0</v>
      </c>
      <c r="C1469" s="346" t="s">
        <v>1</v>
      </c>
      <c r="D1469" s="346"/>
      <c r="E1469" s="346"/>
      <c r="F1469" s="346"/>
      <c r="G1469" s="346"/>
      <c r="H1469" s="40" t="s">
        <v>15</v>
      </c>
      <c r="I1469" s="41" t="s">
        <v>16</v>
      </c>
    </row>
    <row r="1470" spans="2:9" ht="95.25" customHeight="1" x14ac:dyDescent="0.2">
      <c r="B1470" s="42" t="e">
        <f>+B1446+0.01</f>
        <v>#REF!</v>
      </c>
      <c r="C1470" s="347" t="e">
        <f>INDEX(ACTIVIDADES!$B:$B,MATCH(B1470,ACTIVIDADES!$A:$A,0))</f>
        <v>#REF!</v>
      </c>
      <c r="D1470" s="348"/>
      <c r="E1470" s="348"/>
      <c r="F1470" s="348"/>
      <c r="G1470" s="349"/>
      <c r="H1470" s="43" t="e">
        <f>INDEX(ACTIVIDADES!$C:$C,MATCH(B1470,ACTIVIDADES!$A:$A,0))</f>
        <v>#REF!</v>
      </c>
      <c r="I1470" s="44">
        <f>I1477</f>
        <v>0</v>
      </c>
    </row>
    <row r="1471" spans="2:9" ht="21" customHeight="1" x14ac:dyDescent="0.2">
      <c r="B1471" s="350" t="s">
        <v>23</v>
      </c>
      <c r="C1471" s="350"/>
      <c r="D1471" s="45" t="s">
        <v>24</v>
      </c>
      <c r="E1471" s="46" t="s">
        <v>16</v>
      </c>
      <c r="F1471" s="47" t="s">
        <v>25</v>
      </c>
      <c r="G1471" s="47" t="s">
        <v>26</v>
      </c>
      <c r="H1471" s="48" t="s">
        <v>27</v>
      </c>
      <c r="I1471" s="49" t="s">
        <v>28</v>
      </c>
    </row>
    <row r="1472" spans="2:9" ht="15" customHeight="1" x14ac:dyDescent="0.2">
      <c r="B1472" s="351"/>
      <c r="C1472" s="352"/>
      <c r="D1472" s="50"/>
      <c r="E1472" s="50"/>
      <c r="F1472" s="51"/>
      <c r="G1472" s="51"/>
      <c r="H1472" s="51"/>
      <c r="I1472" s="52">
        <f>+D1472*E1472*F1472*G1472</f>
        <v>0</v>
      </c>
    </row>
    <row r="1473" spans="2:9" ht="15" customHeight="1" x14ac:dyDescent="0.2">
      <c r="B1473" s="351"/>
      <c r="C1473" s="352"/>
      <c r="D1473" s="50"/>
      <c r="E1473" s="50"/>
      <c r="F1473" s="51"/>
      <c r="G1473" s="51"/>
      <c r="H1473" s="51"/>
      <c r="I1473" s="52">
        <f>+D1473*E1473*F1473*G1473</f>
        <v>0</v>
      </c>
    </row>
    <row r="1474" spans="2:9" ht="15.75" customHeight="1" x14ac:dyDescent="0.2">
      <c r="B1474" s="333"/>
      <c r="C1474" s="333"/>
      <c r="D1474" s="50"/>
      <c r="E1474" s="50"/>
      <c r="F1474" s="51"/>
      <c r="G1474" s="51"/>
      <c r="H1474" s="51"/>
      <c r="I1474" s="53"/>
    </row>
    <row r="1475" spans="2:9" ht="15" customHeight="1" x14ac:dyDescent="0.2">
      <c r="B1475" s="333"/>
      <c r="C1475" s="333"/>
      <c r="D1475" s="50"/>
      <c r="E1475" s="50"/>
      <c r="F1475" s="51"/>
      <c r="G1475" s="51"/>
      <c r="H1475" s="51"/>
      <c r="I1475" s="53"/>
    </row>
    <row r="1476" spans="2:9" ht="15" customHeight="1" x14ac:dyDescent="0.2">
      <c r="B1476" s="333"/>
      <c r="C1476" s="333"/>
      <c r="D1476" s="50"/>
      <c r="E1476" s="50"/>
      <c r="F1476" s="51"/>
      <c r="G1476" s="51"/>
      <c r="H1476" s="51"/>
      <c r="I1476" s="53"/>
    </row>
    <row r="1477" spans="2:9" ht="15" customHeight="1" x14ac:dyDescent="0.2">
      <c r="B1477" s="334" t="s">
        <v>29</v>
      </c>
      <c r="C1477" s="335"/>
      <c r="D1477" s="335"/>
      <c r="E1477" s="335"/>
      <c r="F1477" s="335"/>
      <c r="G1477" s="335"/>
      <c r="H1477" s="336"/>
      <c r="I1477" s="54">
        <f>SUM(I1472:I1476)</f>
        <v>0</v>
      </c>
    </row>
    <row r="1478" spans="2:9" ht="20" customHeight="1" x14ac:dyDescent="0.2">
      <c r="B1478" s="337" t="s">
        <v>30</v>
      </c>
      <c r="C1478" s="338"/>
      <c r="D1478" s="338"/>
      <c r="E1478" s="338"/>
      <c r="F1478" s="338"/>
      <c r="G1478" s="338"/>
      <c r="H1478" s="338"/>
      <c r="I1478" s="339"/>
    </row>
    <row r="1479" spans="2:9" ht="20" customHeight="1" x14ac:dyDescent="0.2">
      <c r="B1479" s="340"/>
      <c r="C1479" s="341"/>
      <c r="D1479" s="341"/>
      <c r="E1479" s="341"/>
      <c r="F1479" s="341"/>
      <c r="G1479" s="341"/>
      <c r="H1479" s="341"/>
      <c r="I1479" s="342"/>
    </row>
    <row r="1480" spans="2:9" ht="20" customHeight="1" x14ac:dyDescent="0.2">
      <c r="B1480" s="340"/>
      <c r="C1480" s="341"/>
      <c r="D1480" s="341"/>
      <c r="E1480" s="341"/>
      <c r="F1480" s="341"/>
      <c r="G1480" s="341"/>
      <c r="H1480" s="341"/>
      <c r="I1480" s="342"/>
    </row>
    <row r="1481" spans="2:9" ht="20" customHeight="1" x14ac:dyDescent="0.2">
      <c r="B1481" s="340"/>
      <c r="C1481" s="341"/>
      <c r="D1481" s="341"/>
      <c r="E1481" s="341"/>
      <c r="F1481" s="341"/>
      <c r="G1481" s="341"/>
      <c r="H1481" s="341"/>
      <c r="I1481" s="342"/>
    </row>
    <row r="1482" spans="2:9" ht="20" customHeight="1" x14ac:dyDescent="0.2">
      <c r="B1482" s="340"/>
      <c r="C1482" s="341"/>
      <c r="D1482" s="341"/>
      <c r="E1482" s="341"/>
      <c r="F1482" s="341"/>
      <c r="G1482" s="341"/>
      <c r="H1482" s="341"/>
      <c r="I1482" s="342"/>
    </row>
    <row r="1483" spans="2:9" ht="20" customHeight="1" x14ac:dyDescent="0.2">
      <c r="B1483" s="340"/>
      <c r="C1483" s="341"/>
      <c r="D1483" s="341"/>
      <c r="E1483" s="341"/>
      <c r="F1483" s="341"/>
      <c r="G1483" s="341"/>
      <c r="H1483" s="341"/>
      <c r="I1483" s="342"/>
    </row>
    <row r="1484" spans="2:9" ht="20" customHeight="1" x14ac:dyDescent="0.2">
      <c r="B1484" s="340"/>
      <c r="C1484" s="341"/>
      <c r="D1484" s="341"/>
      <c r="E1484" s="341"/>
      <c r="F1484" s="341"/>
      <c r="G1484" s="341"/>
      <c r="H1484" s="341"/>
      <c r="I1484" s="342"/>
    </row>
    <row r="1485" spans="2:9" ht="20" customHeight="1" x14ac:dyDescent="0.2">
      <c r="B1485" s="340"/>
      <c r="C1485" s="341"/>
      <c r="D1485" s="341"/>
      <c r="E1485" s="341"/>
      <c r="F1485" s="341"/>
      <c r="G1485" s="341"/>
      <c r="H1485" s="341"/>
      <c r="I1485" s="342"/>
    </row>
    <row r="1486" spans="2:9" ht="20" customHeight="1" x14ac:dyDescent="0.2">
      <c r="B1486" s="340"/>
      <c r="C1486" s="341"/>
      <c r="D1486" s="341"/>
      <c r="E1486" s="341"/>
      <c r="F1486" s="341"/>
      <c r="G1486" s="341"/>
      <c r="H1486" s="341"/>
      <c r="I1486" s="342"/>
    </row>
    <row r="1487" spans="2:9" ht="20" customHeight="1" x14ac:dyDescent="0.2">
      <c r="B1487" s="340"/>
      <c r="C1487" s="341"/>
      <c r="D1487" s="341"/>
      <c r="E1487" s="341"/>
      <c r="F1487" s="341"/>
      <c r="G1487" s="341"/>
      <c r="H1487" s="341"/>
      <c r="I1487" s="342"/>
    </row>
    <row r="1488" spans="2:9" ht="20" customHeight="1" x14ac:dyDescent="0.2">
      <c r="B1488" s="343"/>
      <c r="C1488" s="344"/>
      <c r="D1488" s="344"/>
      <c r="E1488" s="344"/>
      <c r="F1488" s="344"/>
      <c r="G1488" s="344"/>
      <c r="H1488" s="344"/>
      <c r="I1488" s="345"/>
    </row>
    <row r="1489" spans="2:9" ht="16" thickBot="1" x14ac:dyDescent="0.25"/>
    <row r="1490" spans="2:9" ht="18" customHeight="1" thickBot="1" x14ac:dyDescent="0.25">
      <c r="B1490" s="24" t="s">
        <v>21</v>
      </c>
      <c r="C1490" s="25"/>
      <c r="D1490" s="25"/>
      <c r="E1490" s="25"/>
      <c r="F1490" s="26"/>
      <c r="G1490" s="27"/>
      <c r="H1490" s="28"/>
      <c r="I1490" s="29"/>
    </row>
    <row r="1491" spans="2:9" ht="18" customHeight="1" thickBot="1" x14ac:dyDescent="0.25">
      <c r="B1491" s="30" t="s">
        <v>22</v>
      </c>
      <c r="C1491" s="31"/>
      <c r="D1491" s="31"/>
      <c r="E1491" s="31"/>
      <c r="F1491" s="26"/>
      <c r="G1491" s="27"/>
      <c r="H1491" s="32"/>
      <c r="I1491" s="33"/>
    </row>
    <row r="1492" spans="2:9" ht="33" customHeight="1" thickBot="1" x14ac:dyDescent="0.25">
      <c r="B1492" s="34" t="e">
        <f>+ACTIVIDADES!#REF!</f>
        <v>#REF!</v>
      </c>
      <c r="C1492" s="35"/>
      <c r="D1492" s="35"/>
      <c r="E1492" s="35"/>
      <c r="F1492" s="35"/>
      <c r="G1492" s="36"/>
      <c r="H1492" s="37"/>
      <c r="I1492" s="38"/>
    </row>
    <row r="1493" spans="2:9" ht="21" customHeight="1" thickBot="1" x14ac:dyDescent="0.25">
      <c r="B1493" s="39" t="s">
        <v>0</v>
      </c>
      <c r="C1493" s="346" t="s">
        <v>1</v>
      </c>
      <c r="D1493" s="346"/>
      <c r="E1493" s="346"/>
      <c r="F1493" s="346"/>
      <c r="G1493" s="346"/>
      <c r="H1493" s="40" t="s">
        <v>15</v>
      </c>
      <c r="I1493" s="41" t="s">
        <v>16</v>
      </c>
    </row>
    <row r="1494" spans="2:9" ht="95.25" customHeight="1" x14ac:dyDescent="0.2">
      <c r="B1494" s="42" t="e">
        <f>+B1470+0.01</f>
        <v>#REF!</v>
      </c>
      <c r="C1494" s="347" t="e">
        <f>INDEX(ACTIVIDADES!$B:$B,MATCH(B1494,ACTIVIDADES!$A:$A,0))</f>
        <v>#REF!</v>
      </c>
      <c r="D1494" s="348"/>
      <c r="E1494" s="348"/>
      <c r="F1494" s="348"/>
      <c r="G1494" s="349"/>
      <c r="H1494" s="43" t="e">
        <f>INDEX(ACTIVIDADES!$C:$C,MATCH(B1494,ACTIVIDADES!$A:$A,0))</f>
        <v>#REF!</v>
      </c>
      <c r="I1494" s="44">
        <f>I1501</f>
        <v>0</v>
      </c>
    </row>
    <row r="1495" spans="2:9" ht="21" customHeight="1" x14ac:dyDescent="0.2">
      <c r="B1495" s="350" t="s">
        <v>23</v>
      </c>
      <c r="C1495" s="350"/>
      <c r="D1495" s="45" t="s">
        <v>24</v>
      </c>
      <c r="E1495" s="46" t="s">
        <v>16</v>
      </c>
      <c r="F1495" s="47" t="s">
        <v>25</v>
      </c>
      <c r="G1495" s="47" t="s">
        <v>26</v>
      </c>
      <c r="H1495" s="48" t="s">
        <v>27</v>
      </c>
      <c r="I1495" s="49" t="s">
        <v>28</v>
      </c>
    </row>
    <row r="1496" spans="2:9" ht="15" customHeight="1" x14ac:dyDescent="0.2">
      <c r="B1496" s="351"/>
      <c r="C1496" s="352"/>
      <c r="D1496" s="50"/>
      <c r="E1496" s="50"/>
      <c r="F1496" s="51"/>
      <c r="G1496" s="51"/>
      <c r="H1496" s="51"/>
      <c r="I1496" s="52">
        <f>+D1496*E1496*F1496*G1496</f>
        <v>0</v>
      </c>
    </row>
    <row r="1497" spans="2:9" ht="15" customHeight="1" x14ac:dyDescent="0.2">
      <c r="B1497" s="351"/>
      <c r="C1497" s="352"/>
      <c r="D1497" s="50"/>
      <c r="E1497" s="50"/>
      <c r="F1497" s="51"/>
      <c r="G1497" s="51"/>
      <c r="H1497" s="51"/>
      <c r="I1497" s="52">
        <f>+D1497*E1497*F1497*G1497</f>
        <v>0</v>
      </c>
    </row>
    <row r="1498" spans="2:9" ht="15.75" customHeight="1" x14ac:dyDescent="0.2">
      <c r="B1498" s="333"/>
      <c r="C1498" s="333"/>
      <c r="D1498" s="50"/>
      <c r="E1498" s="50"/>
      <c r="F1498" s="51"/>
      <c r="G1498" s="51"/>
      <c r="H1498" s="51"/>
      <c r="I1498" s="53"/>
    </row>
    <row r="1499" spans="2:9" ht="15" customHeight="1" x14ac:dyDescent="0.2">
      <c r="B1499" s="333"/>
      <c r="C1499" s="333"/>
      <c r="D1499" s="50"/>
      <c r="E1499" s="50"/>
      <c r="F1499" s="51"/>
      <c r="G1499" s="51"/>
      <c r="H1499" s="51"/>
      <c r="I1499" s="53"/>
    </row>
    <row r="1500" spans="2:9" ht="15" customHeight="1" x14ac:dyDescent="0.2">
      <c r="B1500" s="333"/>
      <c r="C1500" s="333"/>
      <c r="D1500" s="50"/>
      <c r="E1500" s="50"/>
      <c r="F1500" s="51"/>
      <c r="G1500" s="51"/>
      <c r="H1500" s="51"/>
      <c r="I1500" s="53"/>
    </row>
    <row r="1501" spans="2:9" ht="15" customHeight="1" x14ac:dyDescent="0.2">
      <c r="B1501" s="334" t="s">
        <v>29</v>
      </c>
      <c r="C1501" s="335"/>
      <c r="D1501" s="335"/>
      <c r="E1501" s="335"/>
      <c r="F1501" s="335"/>
      <c r="G1501" s="335"/>
      <c r="H1501" s="336"/>
      <c r="I1501" s="54">
        <f>SUM(I1496:I1500)</f>
        <v>0</v>
      </c>
    </row>
    <row r="1502" spans="2:9" ht="20" customHeight="1" x14ac:dyDescent="0.2">
      <c r="B1502" s="337" t="s">
        <v>30</v>
      </c>
      <c r="C1502" s="338"/>
      <c r="D1502" s="338"/>
      <c r="E1502" s="338"/>
      <c r="F1502" s="338"/>
      <c r="G1502" s="338"/>
      <c r="H1502" s="338"/>
      <c r="I1502" s="339"/>
    </row>
    <row r="1503" spans="2:9" ht="20" customHeight="1" x14ac:dyDescent="0.2">
      <c r="B1503" s="340"/>
      <c r="C1503" s="341"/>
      <c r="D1503" s="341"/>
      <c r="E1503" s="341"/>
      <c r="F1503" s="341"/>
      <c r="G1503" s="341"/>
      <c r="H1503" s="341"/>
      <c r="I1503" s="342"/>
    </row>
    <row r="1504" spans="2:9" ht="20" customHeight="1" x14ac:dyDescent="0.2">
      <c r="B1504" s="340"/>
      <c r="C1504" s="341"/>
      <c r="D1504" s="341"/>
      <c r="E1504" s="341"/>
      <c r="F1504" s="341"/>
      <c r="G1504" s="341"/>
      <c r="H1504" s="341"/>
      <c r="I1504" s="342"/>
    </row>
    <row r="1505" spans="2:9" ht="20" customHeight="1" x14ac:dyDescent="0.2">
      <c r="B1505" s="340"/>
      <c r="C1505" s="341"/>
      <c r="D1505" s="341"/>
      <c r="E1505" s="341"/>
      <c r="F1505" s="341"/>
      <c r="G1505" s="341"/>
      <c r="H1505" s="341"/>
      <c r="I1505" s="342"/>
    </row>
    <row r="1506" spans="2:9" ht="20" customHeight="1" x14ac:dyDescent="0.2">
      <c r="B1506" s="340"/>
      <c r="C1506" s="341"/>
      <c r="D1506" s="341"/>
      <c r="E1506" s="341"/>
      <c r="F1506" s="341"/>
      <c r="G1506" s="341"/>
      <c r="H1506" s="341"/>
      <c r="I1506" s="342"/>
    </row>
    <row r="1507" spans="2:9" ht="20" customHeight="1" x14ac:dyDescent="0.2">
      <c r="B1507" s="340"/>
      <c r="C1507" s="341"/>
      <c r="D1507" s="341"/>
      <c r="E1507" s="341"/>
      <c r="F1507" s="341"/>
      <c r="G1507" s="341"/>
      <c r="H1507" s="341"/>
      <c r="I1507" s="342"/>
    </row>
    <row r="1508" spans="2:9" ht="20" customHeight="1" x14ac:dyDescent="0.2">
      <c r="B1508" s="340"/>
      <c r="C1508" s="341"/>
      <c r="D1508" s="341"/>
      <c r="E1508" s="341"/>
      <c r="F1508" s="341"/>
      <c r="G1508" s="341"/>
      <c r="H1508" s="341"/>
      <c r="I1508" s="342"/>
    </row>
    <row r="1509" spans="2:9" ht="20" customHeight="1" x14ac:dyDescent="0.2">
      <c r="B1509" s="340"/>
      <c r="C1509" s="341"/>
      <c r="D1509" s="341"/>
      <c r="E1509" s="341"/>
      <c r="F1509" s="341"/>
      <c r="G1509" s="341"/>
      <c r="H1509" s="341"/>
      <c r="I1509" s="342"/>
    </row>
    <row r="1510" spans="2:9" ht="20" customHeight="1" x14ac:dyDescent="0.2">
      <c r="B1510" s="340"/>
      <c r="C1510" s="341"/>
      <c r="D1510" s="341"/>
      <c r="E1510" s="341"/>
      <c r="F1510" s="341"/>
      <c r="G1510" s="341"/>
      <c r="H1510" s="341"/>
      <c r="I1510" s="342"/>
    </row>
    <row r="1511" spans="2:9" ht="20" customHeight="1" x14ac:dyDescent="0.2">
      <c r="B1511" s="340"/>
      <c r="C1511" s="341"/>
      <c r="D1511" s="341"/>
      <c r="E1511" s="341"/>
      <c r="F1511" s="341"/>
      <c r="G1511" s="341"/>
      <c r="H1511" s="341"/>
      <c r="I1511" s="342"/>
    </row>
    <row r="1512" spans="2:9" ht="20" customHeight="1" x14ac:dyDescent="0.2">
      <c r="B1512" s="343"/>
      <c r="C1512" s="344"/>
      <c r="D1512" s="344"/>
      <c r="E1512" s="344"/>
      <c r="F1512" s="344"/>
      <c r="G1512" s="344"/>
      <c r="H1512" s="344"/>
      <c r="I1512" s="345"/>
    </row>
    <row r="1513" spans="2:9" ht="16" thickBot="1" x14ac:dyDescent="0.25"/>
    <row r="1514" spans="2:9" ht="18" customHeight="1" thickBot="1" x14ac:dyDescent="0.25">
      <c r="B1514" s="24" t="s">
        <v>21</v>
      </c>
      <c r="C1514" s="25"/>
      <c r="D1514" s="25"/>
      <c r="E1514" s="25"/>
      <c r="F1514" s="26"/>
      <c r="G1514" s="27"/>
      <c r="H1514" s="28"/>
      <c r="I1514" s="29"/>
    </row>
    <row r="1515" spans="2:9" ht="18" customHeight="1" thickBot="1" x14ac:dyDescent="0.25">
      <c r="B1515" s="30" t="s">
        <v>22</v>
      </c>
      <c r="C1515" s="31"/>
      <c r="D1515" s="31"/>
      <c r="E1515" s="31"/>
      <c r="F1515" s="26"/>
      <c r="G1515" s="27"/>
      <c r="H1515" s="32"/>
      <c r="I1515" s="33"/>
    </row>
    <row r="1516" spans="2:9" ht="33" customHeight="1" thickBot="1" x14ac:dyDescent="0.25">
      <c r="B1516" s="34" t="e">
        <f>+ACTIVIDADES!#REF!</f>
        <v>#REF!</v>
      </c>
      <c r="C1516" s="35"/>
      <c r="D1516" s="35"/>
      <c r="E1516" s="35"/>
      <c r="F1516" s="35"/>
      <c r="G1516" s="36"/>
      <c r="H1516" s="37"/>
      <c r="I1516" s="38"/>
    </row>
    <row r="1517" spans="2:9" ht="21" customHeight="1" thickBot="1" x14ac:dyDescent="0.25">
      <c r="B1517" s="39" t="s">
        <v>0</v>
      </c>
      <c r="C1517" s="346" t="s">
        <v>1</v>
      </c>
      <c r="D1517" s="346"/>
      <c r="E1517" s="346"/>
      <c r="F1517" s="346"/>
      <c r="G1517" s="346"/>
      <c r="H1517" s="40" t="s">
        <v>15</v>
      </c>
      <c r="I1517" s="41" t="s">
        <v>16</v>
      </c>
    </row>
    <row r="1518" spans="2:9" ht="95.25" customHeight="1" x14ac:dyDescent="0.2">
      <c r="B1518" s="42" t="e">
        <f>+B1494+0.01</f>
        <v>#REF!</v>
      </c>
      <c r="C1518" s="347" t="e">
        <f>INDEX(ACTIVIDADES!$B:$B,MATCH(B1518,ACTIVIDADES!$A:$A,0))</f>
        <v>#REF!</v>
      </c>
      <c r="D1518" s="348"/>
      <c r="E1518" s="348"/>
      <c r="F1518" s="348"/>
      <c r="G1518" s="349"/>
      <c r="H1518" s="43" t="e">
        <f>INDEX(ACTIVIDADES!$C:$C,MATCH(B1518,ACTIVIDADES!$A:$A,0))</f>
        <v>#REF!</v>
      </c>
      <c r="I1518" s="44">
        <f>I1525</f>
        <v>0</v>
      </c>
    </row>
    <row r="1519" spans="2:9" ht="21" customHeight="1" x14ac:dyDescent="0.2">
      <c r="B1519" s="350" t="s">
        <v>23</v>
      </c>
      <c r="C1519" s="350"/>
      <c r="D1519" s="45" t="s">
        <v>24</v>
      </c>
      <c r="E1519" s="46" t="s">
        <v>16</v>
      </c>
      <c r="F1519" s="47" t="s">
        <v>25</v>
      </c>
      <c r="G1519" s="47" t="s">
        <v>26</v>
      </c>
      <c r="H1519" s="48" t="s">
        <v>27</v>
      </c>
      <c r="I1519" s="49" t="s">
        <v>28</v>
      </c>
    </row>
    <row r="1520" spans="2:9" ht="15" customHeight="1" x14ac:dyDescent="0.2">
      <c r="B1520" s="351"/>
      <c r="C1520" s="352"/>
      <c r="D1520" s="50"/>
      <c r="E1520" s="50"/>
      <c r="F1520" s="51"/>
      <c r="G1520" s="51"/>
      <c r="H1520" s="51"/>
      <c r="I1520" s="52">
        <f>+D1520*E1520*F1520*G1520</f>
        <v>0</v>
      </c>
    </row>
    <row r="1521" spans="2:9" ht="15" customHeight="1" x14ac:dyDescent="0.2">
      <c r="B1521" s="351"/>
      <c r="C1521" s="352"/>
      <c r="D1521" s="50"/>
      <c r="E1521" s="50"/>
      <c r="F1521" s="51"/>
      <c r="G1521" s="51"/>
      <c r="H1521" s="51"/>
      <c r="I1521" s="52">
        <f>+D1521*E1521*F1521*G1521</f>
        <v>0</v>
      </c>
    </row>
    <row r="1522" spans="2:9" ht="15.75" customHeight="1" x14ac:dyDescent="0.2">
      <c r="B1522" s="333"/>
      <c r="C1522" s="333"/>
      <c r="D1522" s="50"/>
      <c r="E1522" s="50"/>
      <c r="F1522" s="51"/>
      <c r="G1522" s="51"/>
      <c r="H1522" s="51"/>
      <c r="I1522" s="53"/>
    </row>
    <row r="1523" spans="2:9" ht="15" customHeight="1" x14ac:dyDescent="0.2">
      <c r="B1523" s="333"/>
      <c r="C1523" s="333"/>
      <c r="D1523" s="50"/>
      <c r="E1523" s="50"/>
      <c r="F1523" s="51"/>
      <c r="G1523" s="51"/>
      <c r="H1523" s="51"/>
      <c r="I1523" s="53"/>
    </row>
    <row r="1524" spans="2:9" ht="15" customHeight="1" x14ac:dyDescent="0.2">
      <c r="B1524" s="333"/>
      <c r="C1524" s="333"/>
      <c r="D1524" s="50"/>
      <c r="E1524" s="50"/>
      <c r="F1524" s="51"/>
      <c r="G1524" s="51"/>
      <c r="H1524" s="51"/>
      <c r="I1524" s="53"/>
    </row>
    <row r="1525" spans="2:9" ht="15" customHeight="1" x14ac:dyDescent="0.2">
      <c r="B1525" s="334" t="s">
        <v>29</v>
      </c>
      <c r="C1525" s="335"/>
      <c r="D1525" s="335"/>
      <c r="E1525" s="335"/>
      <c r="F1525" s="335"/>
      <c r="G1525" s="335"/>
      <c r="H1525" s="336"/>
      <c r="I1525" s="54">
        <f>SUM(I1520:I1524)</f>
        <v>0</v>
      </c>
    </row>
    <row r="1526" spans="2:9" ht="20" customHeight="1" x14ac:dyDescent="0.2">
      <c r="B1526" s="337" t="s">
        <v>30</v>
      </c>
      <c r="C1526" s="338"/>
      <c r="D1526" s="338"/>
      <c r="E1526" s="338"/>
      <c r="F1526" s="338"/>
      <c r="G1526" s="338"/>
      <c r="H1526" s="338"/>
      <c r="I1526" s="339"/>
    </row>
    <row r="1527" spans="2:9" ht="20" customHeight="1" x14ac:dyDescent="0.2">
      <c r="B1527" s="340"/>
      <c r="C1527" s="341"/>
      <c r="D1527" s="341"/>
      <c r="E1527" s="341"/>
      <c r="F1527" s="341"/>
      <c r="G1527" s="341"/>
      <c r="H1527" s="341"/>
      <c r="I1527" s="342"/>
    </row>
    <row r="1528" spans="2:9" ht="20" customHeight="1" x14ac:dyDescent="0.2">
      <c r="B1528" s="340"/>
      <c r="C1528" s="341"/>
      <c r="D1528" s="341"/>
      <c r="E1528" s="341"/>
      <c r="F1528" s="341"/>
      <c r="G1528" s="341"/>
      <c r="H1528" s="341"/>
      <c r="I1528" s="342"/>
    </row>
    <row r="1529" spans="2:9" ht="20" customHeight="1" x14ac:dyDescent="0.2">
      <c r="B1529" s="340"/>
      <c r="C1529" s="341"/>
      <c r="D1529" s="341"/>
      <c r="E1529" s="341"/>
      <c r="F1529" s="341"/>
      <c r="G1529" s="341"/>
      <c r="H1529" s="341"/>
      <c r="I1529" s="342"/>
    </row>
    <row r="1530" spans="2:9" ht="20" customHeight="1" x14ac:dyDescent="0.2">
      <c r="B1530" s="340"/>
      <c r="C1530" s="341"/>
      <c r="D1530" s="341"/>
      <c r="E1530" s="341"/>
      <c r="F1530" s="341"/>
      <c r="G1530" s="341"/>
      <c r="H1530" s="341"/>
      <c r="I1530" s="342"/>
    </row>
    <row r="1531" spans="2:9" ht="20" customHeight="1" x14ac:dyDescent="0.2">
      <c r="B1531" s="340"/>
      <c r="C1531" s="341"/>
      <c r="D1531" s="341"/>
      <c r="E1531" s="341"/>
      <c r="F1531" s="341"/>
      <c r="G1531" s="341"/>
      <c r="H1531" s="341"/>
      <c r="I1531" s="342"/>
    </row>
    <row r="1532" spans="2:9" ht="20" customHeight="1" x14ac:dyDescent="0.2">
      <c r="B1532" s="340"/>
      <c r="C1532" s="341"/>
      <c r="D1532" s="341"/>
      <c r="E1532" s="341"/>
      <c r="F1532" s="341"/>
      <c r="G1532" s="341"/>
      <c r="H1532" s="341"/>
      <c r="I1532" s="342"/>
    </row>
    <row r="1533" spans="2:9" ht="20" customHeight="1" x14ac:dyDescent="0.2">
      <c r="B1533" s="340"/>
      <c r="C1533" s="341"/>
      <c r="D1533" s="341"/>
      <c r="E1533" s="341"/>
      <c r="F1533" s="341"/>
      <c r="G1533" s="341"/>
      <c r="H1533" s="341"/>
      <c r="I1533" s="342"/>
    </row>
    <row r="1534" spans="2:9" ht="20" customHeight="1" x14ac:dyDescent="0.2">
      <c r="B1534" s="340"/>
      <c r="C1534" s="341"/>
      <c r="D1534" s="341"/>
      <c r="E1534" s="341"/>
      <c r="F1534" s="341"/>
      <c r="G1534" s="341"/>
      <c r="H1534" s="341"/>
      <c r="I1534" s="342"/>
    </row>
    <row r="1535" spans="2:9" ht="20" customHeight="1" x14ac:dyDescent="0.2">
      <c r="B1535" s="340"/>
      <c r="C1535" s="341"/>
      <c r="D1535" s="341"/>
      <c r="E1535" s="341"/>
      <c r="F1535" s="341"/>
      <c r="G1535" s="341"/>
      <c r="H1535" s="341"/>
      <c r="I1535" s="342"/>
    </row>
    <row r="1536" spans="2:9" ht="20" customHeight="1" x14ac:dyDescent="0.2">
      <c r="B1536" s="343"/>
      <c r="C1536" s="344"/>
      <c r="D1536" s="344"/>
      <c r="E1536" s="344"/>
      <c r="F1536" s="344"/>
      <c r="G1536" s="344"/>
      <c r="H1536" s="344"/>
      <c r="I1536" s="345"/>
    </row>
    <row r="1537" spans="2:9" ht="16" thickBot="1" x14ac:dyDescent="0.25"/>
    <row r="1538" spans="2:9" ht="18" customHeight="1" thickBot="1" x14ac:dyDescent="0.25">
      <c r="B1538" s="24" t="s">
        <v>21</v>
      </c>
      <c r="C1538" s="25"/>
      <c r="D1538" s="25"/>
      <c r="E1538" s="25"/>
      <c r="F1538" s="26"/>
      <c r="G1538" s="27"/>
      <c r="H1538" s="28"/>
      <c r="I1538" s="29"/>
    </row>
    <row r="1539" spans="2:9" ht="18" customHeight="1" thickBot="1" x14ac:dyDescent="0.25">
      <c r="B1539" s="30" t="s">
        <v>22</v>
      </c>
      <c r="C1539" s="31"/>
      <c r="D1539" s="31"/>
      <c r="E1539" s="31"/>
      <c r="F1539" s="26"/>
      <c r="G1539" s="27"/>
      <c r="H1539" s="32"/>
      <c r="I1539" s="33"/>
    </row>
    <row r="1540" spans="2:9" ht="33" customHeight="1" thickBot="1" x14ac:dyDescent="0.25">
      <c r="B1540" s="34" t="e">
        <f>+ACTIVIDADES!#REF!</f>
        <v>#REF!</v>
      </c>
      <c r="C1540" s="35"/>
      <c r="D1540" s="35"/>
      <c r="E1540" s="35"/>
      <c r="F1540" s="35"/>
      <c r="G1540" s="36"/>
      <c r="H1540" s="37"/>
      <c r="I1540" s="38"/>
    </row>
    <row r="1541" spans="2:9" ht="21" customHeight="1" thickBot="1" x14ac:dyDescent="0.25">
      <c r="B1541" s="39" t="s">
        <v>0</v>
      </c>
      <c r="C1541" s="346" t="s">
        <v>1</v>
      </c>
      <c r="D1541" s="346"/>
      <c r="E1541" s="346"/>
      <c r="F1541" s="346"/>
      <c r="G1541" s="346"/>
      <c r="H1541" s="40" t="s">
        <v>15</v>
      </c>
      <c r="I1541" s="41" t="s">
        <v>16</v>
      </c>
    </row>
    <row r="1542" spans="2:9" ht="95.25" customHeight="1" x14ac:dyDescent="0.2">
      <c r="B1542" s="42" t="e">
        <f>+B1518+0.01</f>
        <v>#REF!</v>
      </c>
      <c r="C1542" s="347" t="e">
        <f>INDEX(ACTIVIDADES!$B:$B,MATCH(B1542,ACTIVIDADES!$A:$A,0))</f>
        <v>#REF!</v>
      </c>
      <c r="D1542" s="348"/>
      <c r="E1542" s="348"/>
      <c r="F1542" s="348"/>
      <c r="G1542" s="349"/>
      <c r="H1542" s="43" t="e">
        <f>INDEX(ACTIVIDADES!$C:$C,MATCH(B1542,ACTIVIDADES!$A:$A,0))</f>
        <v>#REF!</v>
      </c>
      <c r="I1542" s="44">
        <f>I1549</f>
        <v>0</v>
      </c>
    </row>
    <row r="1543" spans="2:9" ht="21" customHeight="1" x14ac:dyDescent="0.2">
      <c r="B1543" s="350" t="s">
        <v>23</v>
      </c>
      <c r="C1543" s="350"/>
      <c r="D1543" s="45" t="s">
        <v>24</v>
      </c>
      <c r="E1543" s="46" t="s">
        <v>16</v>
      </c>
      <c r="F1543" s="47" t="s">
        <v>25</v>
      </c>
      <c r="G1543" s="47" t="s">
        <v>26</v>
      </c>
      <c r="H1543" s="48" t="s">
        <v>27</v>
      </c>
      <c r="I1543" s="49" t="s">
        <v>28</v>
      </c>
    </row>
    <row r="1544" spans="2:9" ht="15" customHeight="1" x14ac:dyDescent="0.2">
      <c r="B1544" s="351"/>
      <c r="C1544" s="352"/>
      <c r="D1544" s="50"/>
      <c r="E1544" s="50"/>
      <c r="F1544" s="51"/>
      <c r="G1544" s="51"/>
      <c r="H1544" s="51"/>
      <c r="I1544" s="52">
        <f>+D1544*E1544*F1544*G1544</f>
        <v>0</v>
      </c>
    </row>
    <row r="1545" spans="2:9" ht="15" customHeight="1" x14ac:dyDescent="0.2">
      <c r="B1545" s="351"/>
      <c r="C1545" s="352"/>
      <c r="D1545" s="50"/>
      <c r="E1545" s="50"/>
      <c r="F1545" s="51"/>
      <c r="G1545" s="51"/>
      <c r="H1545" s="51"/>
      <c r="I1545" s="52">
        <f>+D1545*E1545*F1545*G1545</f>
        <v>0</v>
      </c>
    </row>
    <row r="1546" spans="2:9" ht="15.75" customHeight="1" x14ac:dyDescent="0.2">
      <c r="B1546" s="333"/>
      <c r="C1546" s="333"/>
      <c r="D1546" s="50"/>
      <c r="E1546" s="50"/>
      <c r="F1546" s="51"/>
      <c r="G1546" s="51"/>
      <c r="H1546" s="51"/>
      <c r="I1546" s="53"/>
    </row>
    <row r="1547" spans="2:9" ht="15" customHeight="1" x14ac:dyDescent="0.2">
      <c r="B1547" s="333"/>
      <c r="C1547" s="333"/>
      <c r="D1547" s="50"/>
      <c r="E1547" s="50"/>
      <c r="F1547" s="51"/>
      <c r="G1547" s="51"/>
      <c r="H1547" s="51"/>
      <c r="I1547" s="53"/>
    </row>
    <row r="1548" spans="2:9" ht="15" customHeight="1" x14ac:dyDescent="0.2">
      <c r="B1548" s="333"/>
      <c r="C1548" s="333"/>
      <c r="D1548" s="50"/>
      <c r="E1548" s="50"/>
      <c r="F1548" s="51"/>
      <c r="G1548" s="51"/>
      <c r="H1548" s="51"/>
      <c r="I1548" s="53"/>
    </row>
    <row r="1549" spans="2:9" ht="15" customHeight="1" x14ac:dyDescent="0.2">
      <c r="B1549" s="334" t="s">
        <v>29</v>
      </c>
      <c r="C1549" s="335"/>
      <c r="D1549" s="335"/>
      <c r="E1549" s="335"/>
      <c r="F1549" s="335"/>
      <c r="G1549" s="335"/>
      <c r="H1549" s="336"/>
      <c r="I1549" s="54">
        <f>SUM(I1544:I1548)</f>
        <v>0</v>
      </c>
    </row>
    <row r="1550" spans="2:9" ht="20" customHeight="1" x14ac:dyDescent="0.2">
      <c r="B1550" s="337" t="s">
        <v>30</v>
      </c>
      <c r="C1550" s="338"/>
      <c r="D1550" s="338"/>
      <c r="E1550" s="338"/>
      <c r="F1550" s="338"/>
      <c r="G1550" s="338"/>
      <c r="H1550" s="338"/>
      <c r="I1550" s="339"/>
    </row>
    <row r="1551" spans="2:9" ht="20" customHeight="1" x14ac:dyDescent="0.2">
      <c r="B1551" s="340"/>
      <c r="C1551" s="341"/>
      <c r="D1551" s="341"/>
      <c r="E1551" s="341"/>
      <c r="F1551" s="341"/>
      <c r="G1551" s="341"/>
      <c r="H1551" s="341"/>
      <c r="I1551" s="342"/>
    </row>
    <row r="1552" spans="2:9" ht="20" customHeight="1" x14ac:dyDescent="0.2">
      <c r="B1552" s="340"/>
      <c r="C1552" s="341"/>
      <c r="D1552" s="341"/>
      <c r="E1552" s="341"/>
      <c r="F1552" s="341"/>
      <c r="G1552" s="341"/>
      <c r="H1552" s="341"/>
      <c r="I1552" s="342"/>
    </row>
    <row r="1553" spans="2:9" ht="20" customHeight="1" x14ac:dyDescent="0.2">
      <c r="B1553" s="340"/>
      <c r="C1553" s="341"/>
      <c r="D1553" s="341"/>
      <c r="E1553" s="341"/>
      <c r="F1553" s="341"/>
      <c r="G1553" s="341"/>
      <c r="H1553" s="341"/>
      <c r="I1553" s="342"/>
    </row>
    <row r="1554" spans="2:9" ht="20" customHeight="1" x14ac:dyDescent="0.2">
      <c r="B1554" s="340"/>
      <c r="C1554" s="341"/>
      <c r="D1554" s="341"/>
      <c r="E1554" s="341"/>
      <c r="F1554" s="341"/>
      <c r="G1554" s="341"/>
      <c r="H1554" s="341"/>
      <c r="I1554" s="342"/>
    </row>
    <row r="1555" spans="2:9" ht="20" customHeight="1" x14ac:dyDescent="0.2">
      <c r="B1555" s="340"/>
      <c r="C1555" s="341"/>
      <c r="D1555" s="341"/>
      <c r="E1555" s="341"/>
      <c r="F1555" s="341"/>
      <c r="G1555" s="341"/>
      <c r="H1555" s="341"/>
      <c r="I1555" s="342"/>
    </row>
    <row r="1556" spans="2:9" ht="20" customHeight="1" x14ac:dyDescent="0.2">
      <c r="B1556" s="340"/>
      <c r="C1556" s="341"/>
      <c r="D1556" s="341"/>
      <c r="E1556" s="341"/>
      <c r="F1556" s="341"/>
      <c r="G1556" s="341"/>
      <c r="H1556" s="341"/>
      <c r="I1556" s="342"/>
    </row>
    <row r="1557" spans="2:9" ht="20" customHeight="1" x14ac:dyDescent="0.2">
      <c r="B1557" s="340"/>
      <c r="C1557" s="341"/>
      <c r="D1557" s="341"/>
      <c r="E1557" s="341"/>
      <c r="F1557" s="341"/>
      <c r="G1557" s="341"/>
      <c r="H1557" s="341"/>
      <c r="I1557" s="342"/>
    </row>
    <row r="1558" spans="2:9" ht="20" customHeight="1" x14ac:dyDescent="0.2">
      <c r="B1558" s="340"/>
      <c r="C1558" s="341"/>
      <c r="D1558" s="341"/>
      <c r="E1558" s="341"/>
      <c r="F1558" s="341"/>
      <c r="G1558" s="341"/>
      <c r="H1558" s="341"/>
      <c r="I1558" s="342"/>
    </row>
    <row r="1559" spans="2:9" ht="20" customHeight="1" x14ac:dyDescent="0.2">
      <c r="B1559" s="340"/>
      <c r="C1559" s="341"/>
      <c r="D1559" s="341"/>
      <c r="E1559" s="341"/>
      <c r="F1559" s="341"/>
      <c r="G1559" s="341"/>
      <c r="H1559" s="341"/>
      <c r="I1559" s="342"/>
    </row>
    <row r="1560" spans="2:9" ht="20" customHeight="1" x14ac:dyDescent="0.2">
      <c r="B1560" s="343"/>
      <c r="C1560" s="344"/>
      <c r="D1560" s="344"/>
      <c r="E1560" s="344"/>
      <c r="F1560" s="344"/>
      <c r="G1560" s="344"/>
      <c r="H1560" s="344"/>
      <c r="I1560" s="345"/>
    </row>
    <row r="1561" spans="2:9" ht="16" thickBot="1" x14ac:dyDescent="0.25"/>
    <row r="1562" spans="2:9" ht="18" customHeight="1" thickBot="1" x14ac:dyDescent="0.25">
      <c r="B1562" s="24" t="s">
        <v>21</v>
      </c>
      <c r="C1562" s="25"/>
      <c r="D1562" s="25"/>
      <c r="E1562" s="25"/>
      <c r="F1562" s="26"/>
      <c r="G1562" s="27"/>
      <c r="H1562" s="28"/>
      <c r="I1562" s="29"/>
    </row>
    <row r="1563" spans="2:9" ht="18" customHeight="1" thickBot="1" x14ac:dyDescent="0.25">
      <c r="B1563" s="30" t="s">
        <v>22</v>
      </c>
      <c r="C1563" s="31"/>
      <c r="D1563" s="31"/>
      <c r="E1563" s="31"/>
      <c r="F1563" s="26"/>
      <c r="G1563" s="27"/>
      <c r="H1563" s="32"/>
      <c r="I1563" s="33"/>
    </row>
    <row r="1564" spans="2:9" ht="33" customHeight="1" thickBot="1" x14ac:dyDescent="0.25">
      <c r="B1564" s="34" t="e">
        <f>+ACTIVIDADES!#REF!</f>
        <v>#REF!</v>
      </c>
      <c r="C1564" s="35"/>
      <c r="D1564" s="35"/>
      <c r="E1564" s="35"/>
      <c r="F1564" s="35"/>
      <c r="G1564" s="36"/>
      <c r="H1564" s="37"/>
      <c r="I1564" s="38"/>
    </row>
    <row r="1565" spans="2:9" ht="21" customHeight="1" thickBot="1" x14ac:dyDescent="0.25">
      <c r="B1565" s="39" t="s">
        <v>0</v>
      </c>
      <c r="C1565" s="346" t="s">
        <v>1</v>
      </c>
      <c r="D1565" s="346"/>
      <c r="E1565" s="346"/>
      <c r="F1565" s="346"/>
      <c r="G1565" s="346"/>
      <c r="H1565" s="40" t="s">
        <v>15</v>
      </c>
      <c r="I1565" s="41" t="s">
        <v>16</v>
      </c>
    </row>
    <row r="1566" spans="2:9" ht="95.25" customHeight="1" x14ac:dyDescent="0.2">
      <c r="B1566" s="42" t="e">
        <f>+B1542+0.01</f>
        <v>#REF!</v>
      </c>
      <c r="C1566" s="347" t="e">
        <f>INDEX(ACTIVIDADES!$B:$B,MATCH(B1566,ACTIVIDADES!$A:$A,0))</f>
        <v>#REF!</v>
      </c>
      <c r="D1566" s="348"/>
      <c r="E1566" s="348"/>
      <c r="F1566" s="348"/>
      <c r="G1566" s="349"/>
      <c r="H1566" s="43" t="e">
        <f>INDEX(ACTIVIDADES!$C:$C,MATCH(B1566,ACTIVIDADES!$A:$A,0))</f>
        <v>#REF!</v>
      </c>
      <c r="I1566" s="44">
        <f>I1573</f>
        <v>0</v>
      </c>
    </row>
    <row r="1567" spans="2:9" ht="21" customHeight="1" x14ac:dyDescent="0.2">
      <c r="B1567" s="350" t="s">
        <v>23</v>
      </c>
      <c r="C1567" s="350"/>
      <c r="D1567" s="45" t="s">
        <v>24</v>
      </c>
      <c r="E1567" s="46" t="s">
        <v>16</v>
      </c>
      <c r="F1567" s="47" t="s">
        <v>25</v>
      </c>
      <c r="G1567" s="47" t="s">
        <v>26</v>
      </c>
      <c r="H1567" s="48" t="s">
        <v>27</v>
      </c>
      <c r="I1567" s="49" t="s">
        <v>28</v>
      </c>
    </row>
    <row r="1568" spans="2:9" ht="15" customHeight="1" x14ac:dyDescent="0.2">
      <c r="B1568" s="351"/>
      <c r="C1568" s="352"/>
      <c r="D1568" s="50"/>
      <c r="E1568" s="50"/>
      <c r="F1568" s="51"/>
      <c r="G1568" s="51"/>
      <c r="H1568" s="51"/>
      <c r="I1568" s="52">
        <f>+D1568*E1568*F1568*G1568</f>
        <v>0</v>
      </c>
    </row>
    <row r="1569" spans="2:9" ht="15" customHeight="1" x14ac:dyDescent="0.2">
      <c r="B1569" s="351"/>
      <c r="C1569" s="352"/>
      <c r="D1569" s="50"/>
      <c r="E1569" s="50"/>
      <c r="F1569" s="51"/>
      <c r="G1569" s="51"/>
      <c r="H1569" s="51"/>
      <c r="I1569" s="52">
        <f>+D1569*E1569*F1569*G1569</f>
        <v>0</v>
      </c>
    </row>
    <row r="1570" spans="2:9" ht="15.75" customHeight="1" x14ac:dyDescent="0.2">
      <c r="B1570" s="333"/>
      <c r="C1570" s="333"/>
      <c r="D1570" s="50"/>
      <c r="E1570" s="50"/>
      <c r="F1570" s="51"/>
      <c r="G1570" s="51"/>
      <c r="H1570" s="51"/>
      <c r="I1570" s="53"/>
    </row>
    <row r="1571" spans="2:9" ht="15" customHeight="1" x14ac:dyDescent="0.2">
      <c r="B1571" s="333"/>
      <c r="C1571" s="333"/>
      <c r="D1571" s="50"/>
      <c r="E1571" s="50"/>
      <c r="F1571" s="51"/>
      <c r="G1571" s="51"/>
      <c r="H1571" s="51"/>
      <c r="I1571" s="53"/>
    </row>
    <row r="1572" spans="2:9" ht="15" customHeight="1" x14ac:dyDescent="0.2">
      <c r="B1572" s="333"/>
      <c r="C1572" s="333"/>
      <c r="D1572" s="50"/>
      <c r="E1572" s="50"/>
      <c r="F1572" s="51"/>
      <c r="G1572" s="51"/>
      <c r="H1572" s="51"/>
      <c r="I1572" s="53"/>
    </row>
    <row r="1573" spans="2:9" ht="15" customHeight="1" x14ac:dyDescent="0.2">
      <c r="B1573" s="334" t="s">
        <v>29</v>
      </c>
      <c r="C1573" s="335"/>
      <c r="D1573" s="335"/>
      <c r="E1573" s="335"/>
      <c r="F1573" s="335"/>
      <c r="G1573" s="335"/>
      <c r="H1573" s="336"/>
      <c r="I1573" s="54">
        <f>SUM(I1568:I1572)</f>
        <v>0</v>
      </c>
    </row>
    <row r="1574" spans="2:9" ht="20" customHeight="1" x14ac:dyDescent="0.2">
      <c r="B1574" s="337" t="s">
        <v>30</v>
      </c>
      <c r="C1574" s="338"/>
      <c r="D1574" s="338"/>
      <c r="E1574" s="338"/>
      <c r="F1574" s="338"/>
      <c r="G1574" s="338"/>
      <c r="H1574" s="338"/>
      <c r="I1574" s="339"/>
    </row>
    <row r="1575" spans="2:9" ht="20" customHeight="1" x14ac:dyDescent="0.2">
      <c r="B1575" s="340"/>
      <c r="C1575" s="341"/>
      <c r="D1575" s="341"/>
      <c r="E1575" s="341"/>
      <c r="F1575" s="341"/>
      <c r="G1575" s="341"/>
      <c r="H1575" s="341"/>
      <c r="I1575" s="342"/>
    </row>
    <row r="1576" spans="2:9" ht="20" customHeight="1" x14ac:dyDescent="0.2">
      <c r="B1576" s="340"/>
      <c r="C1576" s="341"/>
      <c r="D1576" s="341"/>
      <c r="E1576" s="341"/>
      <c r="F1576" s="341"/>
      <c r="G1576" s="341"/>
      <c r="H1576" s="341"/>
      <c r="I1576" s="342"/>
    </row>
    <row r="1577" spans="2:9" ht="20" customHeight="1" x14ac:dyDescent="0.2">
      <c r="B1577" s="340"/>
      <c r="C1577" s="341"/>
      <c r="D1577" s="341"/>
      <c r="E1577" s="341"/>
      <c r="F1577" s="341"/>
      <c r="G1577" s="341"/>
      <c r="H1577" s="341"/>
      <c r="I1577" s="342"/>
    </row>
    <row r="1578" spans="2:9" ht="20" customHeight="1" x14ac:dyDescent="0.2">
      <c r="B1578" s="340"/>
      <c r="C1578" s="341"/>
      <c r="D1578" s="341"/>
      <c r="E1578" s="341"/>
      <c r="F1578" s="341"/>
      <c r="G1578" s="341"/>
      <c r="H1578" s="341"/>
      <c r="I1578" s="342"/>
    </row>
    <row r="1579" spans="2:9" ht="20" customHeight="1" x14ac:dyDescent="0.2">
      <c r="B1579" s="340"/>
      <c r="C1579" s="341"/>
      <c r="D1579" s="341"/>
      <c r="E1579" s="341"/>
      <c r="F1579" s="341"/>
      <c r="G1579" s="341"/>
      <c r="H1579" s="341"/>
      <c r="I1579" s="342"/>
    </row>
    <row r="1580" spans="2:9" ht="20" customHeight="1" x14ac:dyDescent="0.2">
      <c r="B1580" s="340"/>
      <c r="C1580" s="341"/>
      <c r="D1580" s="341"/>
      <c r="E1580" s="341"/>
      <c r="F1580" s="341"/>
      <c r="G1580" s="341"/>
      <c r="H1580" s="341"/>
      <c r="I1580" s="342"/>
    </row>
    <row r="1581" spans="2:9" ht="20" customHeight="1" x14ac:dyDescent="0.2">
      <c r="B1581" s="340"/>
      <c r="C1581" s="341"/>
      <c r="D1581" s="341"/>
      <c r="E1581" s="341"/>
      <c r="F1581" s="341"/>
      <c r="G1581" s="341"/>
      <c r="H1581" s="341"/>
      <c r="I1581" s="342"/>
    </row>
    <row r="1582" spans="2:9" ht="20" customHeight="1" x14ac:dyDescent="0.2">
      <c r="B1582" s="340"/>
      <c r="C1582" s="341"/>
      <c r="D1582" s="341"/>
      <c r="E1582" s="341"/>
      <c r="F1582" s="341"/>
      <c r="G1582" s="341"/>
      <c r="H1582" s="341"/>
      <c r="I1582" s="342"/>
    </row>
    <row r="1583" spans="2:9" ht="20" customHeight="1" x14ac:dyDescent="0.2">
      <c r="B1583" s="340"/>
      <c r="C1583" s="341"/>
      <c r="D1583" s="341"/>
      <c r="E1583" s="341"/>
      <c r="F1583" s="341"/>
      <c r="G1583" s="341"/>
      <c r="H1583" s="341"/>
      <c r="I1583" s="342"/>
    </row>
    <row r="1584" spans="2:9" ht="20" customHeight="1" x14ac:dyDescent="0.2">
      <c r="B1584" s="343"/>
      <c r="C1584" s="344"/>
      <c r="D1584" s="344"/>
      <c r="E1584" s="344"/>
      <c r="F1584" s="344"/>
      <c r="G1584" s="344"/>
      <c r="H1584" s="344"/>
      <c r="I1584" s="345"/>
    </row>
    <row r="1585" spans="2:9" ht="16" thickBot="1" x14ac:dyDescent="0.25"/>
    <row r="1586" spans="2:9" ht="18" customHeight="1" thickBot="1" x14ac:dyDescent="0.25">
      <c r="B1586" s="24" t="s">
        <v>21</v>
      </c>
      <c r="C1586" s="25"/>
      <c r="D1586" s="25"/>
      <c r="E1586" s="25"/>
      <c r="F1586" s="26"/>
      <c r="G1586" s="27"/>
      <c r="H1586" s="28"/>
      <c r="I1586" s="29"/>
    </row>
    <row r="1587" spans="2:9" ht="18" customHeight="1" thickBot="1" x14ac:dyDescent="0.25">
      <c r="B1587" s="30" t="s">
        <v>22</v>
      </c>
      <c r="C1587" s="31"/>
      <c r="D1587" s="31"/>
      <c r="E1587" s="31"/>
      <c r="F1587" s="26"/>
      <c r="G1587" s="27"/>
      <c r="H1587" s="32"/>
      <c r="I1587" s="33"/>
    </row>
    <row r="1588" spans="2:9" ht="33" customHeight="1" thickBot="1" x14ac:dyDescent="0.25">
      <c r="B1588" s="34" t="e">
        <f>+ACTIVIDADES!#REF!</f>
        <v>#REF!</v>
      </c>
      <c r="C1588" s="35"/>
      <c r="D1588" s="35"/>
      <c r="E1588" s="35"/>
      <c r="F1588" s="35"/>
      <c r="G1588" s="36"/>
      <c r="H1588" s="37"/>
      <c r="I1588" s="38"/>
    </row>
    <row r="1589" spans="2:9" ht="21" customHeight="1" thickBot="1" x14ac:dyDescent="0.25">
      <c r="B1589" s="39" t="s">
        <v>0</v>
      </c>
      <c r="C1589" s="346" t="s">
        <v>1</v>
      </c>
      <c r="D1589" s="346"/>
      <c r="E1589" s="346"/>
      <c r="F1589" s="346"/>
      <c r="G1589" s="346"/>
      <c r="H1589" s="40" t="s">
        <v>15</v>
      </c>
      <c r="I1589" s="41" t="s">
        <v>16</v>
      </c>
    </row>
    <row r="1590" spans="2:9" ht="95.25" customHeight="1" x14ac:dyDescent="0.2">
      <c r="B1590" s="42" t="e">
        <f>+B1566+0.01</f>
        <v>#REF!</v>
      </c>
      <c r="C1590" s="347" t="e">
        <f>INDEX(ACTIVIDADES!$B:$B,MATCH(B1590,ACTIVIDADES!$A:$A,0))</f>
        <v>#REF!</v>
      </c>
      <c r="D1590" s="348"/>
      <c r="E1590" s="348"/>
      <c r="F1590" s="348"/>
      <c r="G1590" s="349"/>
      <c r="H1590" s="43" t="e">
        <f>INDEX(ACTIVIDADES!$C:$C,MATCH(B1590,ACTIVIDADES!$A:$A,0))</f>
        <v>#REF!</v>
      </c>
      <c r="I1590" s="44">
        <f>I1597</f>
        <v>0</v>
      </c>
    </row>
    <row r="1591" spans="2:9" ht="21" customHeight="1" x14ac:dyDescent="0.2">
      <c r="B1591" s="350" t="s">
        <v>23</v>
      </c>
      <c r="C1591" s="350"/>
      <c r="D1591" s="45" t="s">
        <v>24</v>
      </c>
      <c r="E1591" s="46" t="s">
        <v>16</v>
      </c>
      <c r="F1591" s="47" t="s">
        <v>25</v>
      </c>
      <c r="G1591" s="47" t="s">
        <v>26</v>
      </c>
      <c r="H1591" s="48" t="s">
        <v>27</v>
      </c>
      <c r="I1591" s="49" t="s">
        <v>28</v>
      </c>
    </row>
    <row r="1592" spans="2:9" ht="15" customHeight="1" x14ac:dyDescent="0.2">
      <c r="B1592" s="351"/>
      <c r="C1592" s="352"/>
      <c r="D1592" s="50"/>
      <c r="E1592" s="50"/>
      <c r="F1592" s="51"/>
      <c r="G1592" s="51"/>
      <c r="H1592" s="51"/>
      <c r="I1592" s="52">
        <f>+D1592*E1592*F1592*G1592</f>
        <v>0</v>
      </c>
    </row>
    <row r="1593" spans="2:9" ht="15" customHeight="1" x14ac:dyDescent="0.2">
      <c r="B1593" s="351"/>
      <c r="C1593" s="352"/>
      <c r="D1593" s="50"/>
      <c r="E1593" s="50"/>
      <c r="F1593" s="51"/>
      <c r="G1593" s="51"/>
      <c r="H1593" s="51"/>
      <c r="I1593" s="52">
        <f>+D1593*E1593*F1593*G1593</f>
        <v>0</v>
      </c>
    </row>
    <row r="1594" spans="2:9" ht="15.75" customHeight="1" x14ac:dyDescent="0.2">
      <c r="B1594" s="333"/>
      <c r="C1594" s="333"/>
      <c r="D1594" s="50"/>
      <c r="E1594" s="50"/>
      <c r="F1594" s="51"/>
      <c r="G1594" s="51"/>
      <c r="H1594" s="51"/>
      <c r="I1594" s="53"/>
    </row>
    <row r="1595" spans="2:9" ht="15" customHeight="1" x14ac:dyDescent="0.2">
      <c r="B1595" s="333"/>
      <c r="C1595" s="333"/>
      <c r="D1595" s="50"/>
      <c r="E1595" s="50"/>
      <c r="F1595" s="51"/>
      <c r="G1595" s="51"/>
      <c r="H1595" s="51"/>
      <c r="I1595" s="53"/>
    </row>
    <row r="1596" spans="2:9" ht="15" customHeight="1" x14ac:dyDescent="0.2">
      <c r="B1596" s="333"/>
      <c r="C1596" s="333"/>
      <c r="D1596" s="50"/>
      <c r="E1596" s="50"/>
      <c r="F1596" s="51"/>
      <c r="G1596" s="51"/>
      <c r="H1596" s="51"/>
      <c r="I1596" s="53"/>
    </row>
    <row r="1597" spans="2:9" ht="15" customHeight="1" x14ac:dyDescent="0.2">
      <c r="B1597" s="334" t="s">
        <v>29</v>
      </c>
      <c r="C1597" s="335"/>
      <c r="D1597" s="335"/>
      <c r="E1597" s="335"/>
      <c r="F1597" s="335"/>
      <c r="G1597" s="335"/>
      <c r="H1597" s="336"/>
      <c r="I1597" s="54">
        <f>SUM(I1592:I1596)</f>
        <v>0</v>
      </c>
    </row>
    <row r="1598" spans="2:9" ht="20" customHeight="1" x14ac:dyDescent="0.2">
      <c r="B1598" s="337" t="s">
        <v>30</v>
      </c>
      <c r="C1598" s="338"/>
      <c r="D1598" s="338"/>
      <c r="E1598" s="338"/>
      <c r="F1598" s="338"/>
      <c r="G1598" s="338"/>
      <c r="H1598" s="338"/>
      <c r="I1598" s="339"/>
    </row>
    <row r="1599" spans="2:9" ht="20" customHeight="1" x14ac:dyDescent="0.2">
      <c r="B1599" s="340"/>
      <c r="C1599" s="341"/>
      <c r="D1599" s="341"/>
      <c r="E1599" s="341"/>
      <c r="F1599" s="341"/>
      <c r="G1599" s="341"/>
      <c r="H1599" s="341"/>
      <c r="I1599" s="342"/>
    </row>
    <row r="1600" spans="2:9" ht="20" customHeight="1" x14ac:dyDescent="0.2">
      <c r="B1600" s="340"/>
      <c r="C1600" s="341"/>
      <c r="D1600" s="341"/>
      <c r="E1600" s="341"/>
      <c r="F1600" s="341"/>
      <c r="G1600" s="341"/>
      <c r="H1600" s="341"/>
      <c r="I1600" s="342"/>
    </row>
    <row r="1601" spans="2:9" ht="20" customHeight="1" x14ac:dyDescent="0.2">
      <c r="B1601" s="340"/>
      <c r="C1601" s="341"/>
      <c r="D1601" s="341"/>
      <c r="E1601" s="341"/>
      <c r="F1601" s="341"/>
      <c r="G1601" s="341"/>
      <c r="H1601" s="341"/>
      <c r="I1601" s="342"/>
    </row>
    <row r="1602" spans="2:9" ht="20" customHeight="1" x14ac:dyDescent="0.2">
      <c r="B1602" s="340"/>
      <c r="C1602" s="341"/>
      <c r="D1602" s="341"/>
      <c r="E1602" s="341"/>
      <c r="F1602" s="341"/>
      <c r="G1602" s="341"/>
      <c r="H1602" s="341"/>
      <c r="I1602" s="342"/>
    </row>
    <row r="1603" spans="2:9" ht="20" customHeight="1" x14ac:dyDescent="0.2">
      <c r="B1603" s="340"/>
      <c r="C1603" s="341"/>
      <c r="D1603" s="341"/>
      <c r="E1603" s="341"/>
      <c r="F1603" s="341"/>
      <c r="G1603" s="341"/>
      <c r="H1603" s="341"/>
      <c r="I1603" s="342"/>
    </row>
    <row r="1604" spans="2:9" ht="20" customHeight="1" x14ac:dyDescent="0.2">
      <c r="B1604" s="340"/>
      <c r="C1604" s="341"/>
      <c r="D1604" s="341"/>
      <c r="E1604" s="341"/>
      <c r="F1604" s="341"/>
      <c r="G1604" s="341"/>
      <c r="H1604" s="341"/>
      <c r="I1604" s="342"/>
    </row>
    <row r="1605" spans="2:9" ht="20" customHeight="1" x14ac:dyDescent="0.2">
      <c r="B1605" s="340"/>
      <c r="C1605" s="341"/>
      <c r="D1605" s="341"/>
      <c r="E1605" s="341"/>
      <c r="F1605" s="341"/>
      <c r="G1605" s="341"/>
      <c r="H1605" s="341"/>
      <c r="I1605" s="342"/>
    </row>
    <row r="1606" spans="2:9" ht="20" customHeight="1" x14ac:dyDescent="0.2">
      <c r="B1606" s="340"/>
      <c r="C1606" s="341"/>
      <c r="D1606" s="341"/>
      <c r="E1606" s="341"/>
      <c r="F1606" s="341"/>
      <c r="G1606" s="341"/>
      <c r="H1606" s="341"/>
      <c r="I1606" s="342"/>
    </row>
    <row r="1607" spans="2:9" ht="20" customHeight="1" x14ac:dyDescent="0.2">
      <c r="B1607" s="340"/>
      <c r="C1607" s="341"/>
      <c r="D1607" s="341"/>
      <c r="E1607" s="341"/>
      <c r="F1607" s="341"/>
      <c r="G1607" s="341"/>
      <c r="H1607" s="341"/>
      <c r="I1607" s="342"/>
    </row>
    <row r="1608" spans="2:9" ht="20" customHeight="1" x14ac:dyDescent="0.2">
      <c r="B1608" s="343"/>
      <c r="C1608" s="344"/>
      <c r="D1608" s="344"/>
      <c r="E1608" s="344"/>
      <c r="F1608" s="344"/>
      <c r="G1608" s="344"/>
      <c r="H1608" s="344"/>
      <c r="I1608" s="345"/>
    </row>
    <row r="1609" spans="2:9" ht="16" thickBot="1" x14ac:dyDescent="0.25"/>
    <row r="1610" spans="2:9" ht="18" customHeight="1" thickBot="1" x14ac:dyDescent="0.25">
      <c r="B1610" s="24" t="s">
        <v>21</v>
      </c>
      <c r="C1610" s="25"/>
      <c r="D1610" s="25"/>
      <c r="E1610" s="25"/>
      <c r="F1610" s="26"/>
      <c r="G1610" s="27"/>
      <c r="H1610" s="28"/>
      <c r="I1610" s="29"/>
    </row>
    <row r="1611" spans="2:9" ht="18" customHeight="1" thickBot="1" x14ac:dyDescent="0.25">
      <c r="B1611" s="30" t="s">
        <v>22</v>
      </c>
      <c r="C1611" s="31"/>
      <c r="D1611" s="31"/>
      <c r="E1611" s="31"/>
      <c r="F1611" s="26"/>
      <c r="G1611" s="27"/>
      <c r="H1611" s="32"/>
      <c r="I1611" s="33"/>
    </row>
    <row r="1612" spans="2:9" ht="33" customHeight="1" thickBot="1" x14ac:dyDescent="0.25">
      <c r="B1612" s="34" t="e">
        <f>+ACTIVIDADES!#REF!</f>
        <v>#REF!</v>
      </c>
      <c r="C1612" s="35"/>
      <c r="D1612" s="35"/>
      <c r="E1612" s="35"/>
      <c r="F1612" s="35"/>
      <c r="G1612" s="36"/>
      <c r="H1612" s="37"/>
      <c r="I1612" s="38"/>
    </row>
    <row r="1613" spans="2:9" ht="21" customHeight="1" thickBot="1" x14ac:dyDescent="0.25">
      <c r="B1613" s="39" t="s">
        <v>0</v>
      </c>
      <c r="C1613" s="346" t="s">
        <v>1</v>
      </c>
      <c r="D1613" s="346"/>
      <c r="E1613" s="346"/>
      <c r="F1613" s="346"/>
      <c r="G1613" s="346"/>
      <c r="H1613" s="40" t="s">
        <v>15</v>
      </c>
      <c r="I1613" s="41" t="s">
        <v>16</v>
      </c>
    </row>
    <row r="1614" spans="2:9" ht="95.25" customHeight="1" x14ac:dyDescent="0.2">
      <c r="B1614" s="42" t="e">
        <f>+ACTIVIDADES!#REF!</f>
        <v>#REF!</v>
      </c>
      <c r="C1614" s="347" t="e">
        <f>INDEX(ACTIVIDADES!$B:$B,MATCH(B1614,ACTIVIDADES!$A:$A,0))</f>
        <v>#REF!</v>
      </c>
      <c r="D1614" s="348"/>
      <c r="E1614" s="348"/>
      <c r="F1614" s="348"/>
      <c r="G1614" s="349"/>
      <c r="H1614" s="43" t="e">
        <f>INDEX(ACTIVIDADES!$C:$C,MATCH(B1614,ACTIVIDADES!$A:$A,0))</f>
        <v>#REF!</v>
      </c>
      <c r="I1614" s="44">
        <f>I1621</f>
        <v>0</v>
      </c>
    </row>
    <row r="1615" spans="2:9" ht="21" customHeight="1" x14ac:dyDescent="0.2">
      <c r="B1615" s="350" t="s">
        <v>23</v>
      </c>
      <c r="C1615" s="350"/>
      <c r="D1615" s="45" t="s">
        <v>24</v>
      </c>
      <c r="E1615" s="46" t="s">
        <v>16</v>
      </c>
      <c r="F1615" s="47" t="s">
        <v>25</v>
      </c>
      <c r="G1615" s="47" t="s">
        <v>26</v>
      </c>
      <c r="H1615" s="48" t="s">
        <v>27</v>
      </c>
      <c r="I1615" s="49" t="s">
        <v>28</v>
      </c>
    </row>
    <row r="1616" spans="2:9" ht="15" customHeight="1" x14ac:dyDescent="0.2">
      <c r="B1616" s="351"/>
      <c r="C1616" s="352"/>
      <c r="D1616" s="50"/>
      <c r="E1616" s="50"/>
      <c r="F1616" s="51"/>
      <c r="G1616" s="51"/>
      <c r="H1616" s="51"/>
      <c r="I1616" s="52">
        <f>+D1616*E1616*F1616*G1616</f>
        <v>0</v>
      </c>
    </row>
    <row r="1617" spans="2:9" ht="15" customHeight="1" x14ac:dyDescent="0.2">
      <c r="B1617" s="351"/>
      <c r="C1617" s="352"/>
      <c r="D1617" s="50"/>
      <c r="E1617" s="50"/>
      <c r="F1617" s="51"/>
      <c r="G1617" s="51"/>
      <c r="H1617" s="51"/>
      <c r="I1617" s="52">
        <f>+D1617*E1617*F1617*G1617</f>
        <v>0</v>
      </c>
    </row>
    <row r="1618" spans="2:9" ht="15.75" customHeight="1" x14ac:dyDescent="0.2">
      <c r="B1618" s="333"/>
      <c r="C1618" s="333"/>
      <c r="D1618" s="50"/>
      <c r="E1618" s="50"/>
      <c r="F1618" s="51"/>
      <c r="G1618" s="51"/>
      <c r="H1618" s="51"/>
      <c r="I1618" s="53"/>
    </row>
    <row r="1619" spans="2:9" ht="15" customHeight="1" x14ac:dyDescent="0.2">
      <c r="B1619" s="333"/>
      <c r="C1619" s="333"/>
      <c r="D1619" s="50"/>
      <c r="E1619" s="50"/>
      <c r="F1619" s="51"/>
      <c r="G1619" s="51"/>
      <c r="H1619" s="51"/>
      <c r="I1619" s="53"/>
    </row>
    <row r="1620" spans="2:9" ht="15" customHeight="1" x14ac:dyDescent="0.2">
      <c r="B1620" s="333"/>
      <c r="C1620" s="333"/>
      <c r="D1620" s="50"/>
      <c r="E1620" s="50"/>
      <c r="F1620" s="51"/>
      <c r="G1620" s="51"/>
      <c r="H1620" s="51"/>
      <c r="I1620" s="53"/>
    </row>
    <row r="1621" spans="2:9" ht="15" customHeight="1" x14ac:dyDescent="0.2">
      <c r="B1621" s="334" t="s">
        <v>29</v>
      </c>
      <c r="C1621" s="335"/>
      <c r="D1621" s="335"/>
      <c r="E1621" s="335"/>
      <c r="F1621" s="335"/>
      <c r="G1621" s="335"/>
      <c r="H1621" s="336"/>
      <c r="I1621" s="54">
        <f>SUM(I1616:I1620)</f>
        <v>0</v>
      </c>
    </row>
    <row r="1622" spans="2:9" ht="20" customHeight="1" x14ac:dyDescent="0.2">
      <c r="B1622" s="337" t="s">
        <v>30</v>
      </c>
      <c r="C1622" s="338"/>
      <c r="D1622" s="338"/>
      <c r="E1622" s="338"/>
      <c r="F1622" s="338"/>
      <c r="G1622" s="338"/>
      <c r="H1622" s="338"/>
      <c r="I1622" s="339"/>
    </row>
    <row r="1623" spans="2:9" ht="20" customHeight="1" x14ac:dyDescent="0.2">
      <c r="B1623" s="340"/>
      <c r="C1623" s="341"/>
      <c r="D1623" s="341"/>
      <c r="E1623" s="341"/>
      <c r="F1623" s="341"/>
      <c r="G1623" s="341"/>
      <c r="H1623" s="341"/>
      <c r="I1623" s="342"/>
    </row>
    <row r="1624" spans="2:9" ht="20" customHeight="1" x14ac:dyDescent="0.2">
      <c r="B1624" s="340"/>
      <c r="C1624" s="341"/>
      <c r="D1624" s="341"/>
      <c r="E1624" s="341"/>
      <c r="F1624" s="341"/>
      <c r="G1624" s="341"/>
      <c r="H1624" s="341"/>
      <c r="I1624" s="342"/>
    </row>
    <row r="1625" spans="2:9" ht="20" customHeight="1" x14ac:dyDescent="0.2">
      <c r="B1625" s="340"/>
      <c r="C1625" s="341"/>
      <c r="D1625" s="341"/>
      <c r="E1625" s="341"/>
      <c r="F1625" s="341"/>
      <c r="G1625" s="341"/>
      <c r="H1625" s="341"/>
      <c r="I1625" s="342"/>
    </row>
    <row r="1626" spans="2:9" ht="20" customHeight="1" x14ac:dyDescent="0.2">
      <c r="B1626" s="340"/>
      <c r="C1626" s="341"/>
      <c r="D1626" s="341"/>
      <c r="E1626" s="341"/>
      <c r="F1626" s="341"/>
      <c r="G1626" s="341"/>
      <c r="H1626" s="341"/>
      <c r="I1626" s="342"/>
    </row>
    <row r="1627" spans="2:9" ht="20" customHeight="1" x14ac:dyDescent="0.2">
      <c r="B1627" s="340"/>
      <c r="C1627" s="341"/>
      <c r="D1627" s="341"/>
      <c r="E1627" s="341"/>
      <c r="F1627" s="341"/>
      <c r="G1627" s="341"/>
      <c r="H1627" s="341"/>
      <c r="I1627" s="342"/>
    </row>
    <row r="1628" spans="2:9" ht="20" customHeight="1" x14ac:dyDescent="0.2">
      <c r="B1628" s="340"/>
      <c r="C1628" s="341"/>
      <c r="D1628" s="341"/>
      <c r="E1628" s="341"/>
      <c r="F1628" s="341"/>
      <c r="G1628" s="341"/>
      <c r="H1628" s="341"/>
      <c r="I1628" s="342"/>
    </row>
    <row r="1629" spans="2:9" ht="20" customHeight="1" x14ac:dyDescent="0.2">
      <c r="B1629" s="340"/>
      <c r="C1629" s="341"/>
      <c r="D1629" s="341"/>
      <c r="E1629" s="341"/>
      <c r="F1629" s="341"/>
      <c r="G1629" s="341"/>
      <c r="H1629" s="341"/>
      <c r="I1629" s="342"/>
    </row>
    <row r="1630" spans="2:9" ht="20" customHeight="1" x14ac:dyDescent="0.2">
      <c r="B1630" s="340"/>
      <c r="C1630" s="341"/>
      <c r="D1630" s="341"/>
      <c r="E1630" s="341"/>
      <c r="F1630" s="341"/>
      <c r="G1630" s="341"/>
      <c r="H1630" s="341"/>
      <c r="I1630" s="342"/>
    </row>
    <row r="1631" spans="2:9" ht="20" customHeight="1" x14ac:dyDescent="0.2">
      <c r="B1631" s="340"/>
      <c r="C1631" s="341"/>
      <c r="D1631" s="341"/>
      <c r="E1631" s="341"/>
      <c r="F1631" s="341"/>
      <c r="G1631" s="341"/>
      <c r="H1631" s="341"/>
      <c r="I1631" s="342"/>
    </row>
    <row r="1632" spans="2:9" ht="20" customHeight="1" x14ac:dyDescent="0.2">
      <c r="B1632" s="343"/>
      <c r="C1632" s="344"/>
      <c r="D1632" s="344"/>
      <c r="E1632" s="344"/>
      <c r="F1632" s="344"/>
      <c r="G1632" s="344"/>
      <c r="H1632" s="344"/>
      <c r="I1632" s="345"/>
    </row>
    <row r="1633" spans="2:9" ht="16" thickBot="1" x14ac:dyDescent="0.25"/>
    <row r="1634" spans="2:9" ht="18" customHeight="1" thickBot="1" x14ac:dyDescent="0.25">
      <c r="B1634" s="24" t="s">
        <v>21</v>
      </c>
      <c r="C1634" s="25"/>
      <c r="D1634" s="25"/>
      <c r="E1634" s="25"/>
      <c r="F1634" s="26"/>
      <c r="G1634" s="27"/>
      <c r="H1634" s="28"/>
      <c r="I1634" s="29"/>
    </row>
    <row r="1635" spans="2:9" ht="18" customHeight="1" thickBot="1" x14ac:dyDescent="0.25">
      <c r="B1635" s="30" t="s">
        <v>22</v>
      </c>
      <c r="C1635" s="31"/>
      <c r="D1635" s="31"/>
      <c r="E1635" s="31"/>
      <c r="F1635" s="26"/>
      <c r="G1635" s="27"/>
      <c r="H1635" s="32"/>
      <c r="I1635" s="33"/>
    </row>
    <row r="1636" spans="2:9" ht="33" customHeight="1" thickBot="1" x14ac:dyDescent="0.25">
      <c r="B1636" s="34" t="e">
        <f>+ACTIVIDADES!#REF!</f>
        <v>#REF!</v>
      </c>
      <c r="C1636" s="35"/>
      <c r="D1636" s="35"/>
      <c r="E1636" s="35"/>
      <c r="F1636" s="35"/>
      <c r="G1636" s="36"/>
      <c r="H1636" s="37"/>
      <c r="I1636" s="38"/>
    </row>
    <row r="1637" spans="2:9" ht="21" customHeight="1" thickBot="1" x14ac:dyDescent="0.25">
      <c r="B1637" s="39" t="s">
        <v>0</v>
      </c>
      <c r="C1637" s="346" t="s">
        <v>1</v>
      </c>
      <c r="D1637" s="346"/>
      <c r="E1637" s="346"/>
      <c r="F1637" s="346"/>
      <c r="G1637" s="346"/>
      <c r="H1637" s="40" t="s">
        <v>15</v>
      </c>
      <c r="I1637" s="41" t="s">
        <v>16</v>
      </c>
    </row>
    <row r="1638" spans="2:9" ht="95.25" customHeight="1" x14ac:dyDescent="0.2">
      <c r="B1638" s="42" t="e">
        <f>+B1614+0.01</f>
        <v>#REF!</v>
      </c>
      <c r="C1638" s="347" t="e">
        <f>INDEX(ACTIVIDADES!$B:$B,MATCH(B1638,ACTIVIDADES!$A:$A,0))</f>
        <v>#REF!</v>
      </c>
      <c r="D1638" s="348"/>
      <c r="E1638" s="348"/>
      <c r="F1638" s="348"/>
      <c r="G1638" s="349"/>
      <c r="H1638" s="43" t="e">
        <f>INDEX(ACTIVIDADES!$C:$C,MATCH(B1638,ACTIVIDADES!$A:$A,0))</f>
        <v>#REF!</v>
      </c>
      <c r="I1638" s="44">
        <f>I1645</f>
        <v>0</v>
      </c>
    </row>
    <row r="1639" spans="2:9" ht="21" customHeight="1" x14ac:dyDescent="0.2">
      <c r="B1639" s="350" t="s">
        <v>23</v>
      </c>
      <c r="C1639" s="350"/>
      <c r="D1639" s="45" t="s">
        <v>24</v>
      </c>
      <c r="E1639" s="46" t="s">
        <v>16</v>
      </c>
      <c r="F1639" s="47" t="s">
        <v>25</v>
      </c>
      <c r="G1639" s="47" t="s">
        <v>26</v>
      </c>
      <c r="H1639" s="48" t="s">
        <v>27</v>
      </c>
      <c r="I1639" s="49" t="s">
        <v>28</v>
      </c>
    </row>
    <row r="1640" spans="2:9" ht="15" customHeight="1" x14ac:dyDescent="0.2">
      <c r="B1640" s="351"/>
      <c r="C1640" s="352"/>
      <c r="D1640" s="50"/>
      <c r="E1640" s="50"/>
      <c r="F1640" s="51"/>
      <c r="G1640" s="51"/>
      <c r="H1640" s="51"/>
      <c r="I1640" s="52">
        <f>+D1640*E1640*F1640*G1640</f>
        <v>0</v>
      </c>
    </row>
    <row r="1641" spans="2:9" ht="15" customHeight="1" x14ac:dyDescent="0.2">
      <c r="B1641" s="351"/>
      <c r="C1641" s="352"/>
      <c r="D1641" s="50"/>
      <c r="E1641" s="50"/>
      <c r="F1641" s="51"/>
      <c r="G1641" s="51"/>
      <c r="H1641" s="51"/>
      <c r="I1641" s="52">
        <f>+D1641*E1641*F1641*G1641</f>
        <v>0</v>
      </c>
    </row>
    <row r="1642" spans="2:9" ht="15.75" customHeight="1" x14ac:dyDescent="0.2">
      <c r="B1642" s="333"/>
      <c r="C1642" s="333"/>
      <c r="D1642" s="50"/>
      <c r="E1642" s="50"/>
      <c r="F1642" s="51"/>
      <c r="G1642" s="51"/>
      <c r="H1642" s="51"/>
      <c r="I1642" s="53"/>
    </row>
    <row r="1643" spans="2:9" ht="15" customHeight="1" x14ac:dyDescent="0.2">
      <c r="B1643" s="333"/>
      <c r="C1643" s="333"/>
      <c r="D1643" s="50"/>
      <c r="E1643" s="50"/>
      <c r="F1643" s="51"/>
      <c r="G1643" s="51"/>
      <c r="H1643" s="51"/>
      <c r="I1643" s="53"/>
    </row>
    <row r="1644" spans="2:9" ht="15" customHeight="1" x14ac:dyDescent="0.2">
      <c r="B1644" s="333"/>
      <c r="C1644" s="333"/>
      <c r="D1644" s="50"/>
      <c r="E1644" s="50"/>
      <c r="F1644" s="51"/>
      <c r="G1644" s="51"/>
      <c r="H1644" s="51"/>
      <c r="I1644" s="53"/>
    </row>
    <row r="1645" spans="2:9" ht="15" customHeight="1" x14ac:dyDescent="0.2">
      <c r="B1645" s="334" t="s">
        <v>29</v>
      </c>
      <c r="C1645" s="335"/>
      <c r="D1645" s="335"/>
      <c r="E1645" s="335"/>
      <c r="F1645" s="335"/>
      <c r="G1645" s="335"/>
      <c r="H1645" s="336"/>
      <c r="I1645" s="54">
        <f>SUM(I1640:I1644)</f>
        <v>0</v>
      </c>
    </row>
    <row r="1646" spans="2:9" ht="20" customHeight="1" x14ac:dyDescent="0.2">
      <c r="B1646" s="337" t="s">
        <v>30</v>
      </c>
      <c r="C1646" s="338"/>
      <c r="D1646" s="338"/>
      <c r="E1646" s="338"/>
      <c r="F1646" s="338"/>
      <c r="G1646" s="338"/>
      <c r="H1646" s="338"/>
      <c r="I1646" s="339"/>
    </row>
    <row r="1647" spans="2:9" ht="20" customHeight="1" x14ac:dyDescent="0.2">
      <c r="B1647" s="340"/>
      <c r="C1647" s="341"/>
      <c r="D1647" s="341"/>
      <c r="E1647" s="341"/>
      <c r="F1647" s="341"/>
      <c r="G1647" s="341"/>
      <c r="H1647" s="341"/>
      <c r="I1647" s="342"/>
    </row>
    <row r="1648" spans="2:9" ht="20" customHeight="1" x14ac:dyDescent="0.2">
      <c r="B1648" s="340"/>
      <c r="C1648" s="341"/>
      <c r="D1648" s="341"/>
      <c r="E1648" s="341"/>
      <c r="F1648" s="341"/>
      <c r="G1648" s="341"/>
      <c r="H1648" s="341"/>
      <c r="I1648" s="342"/>
    </row>
    <row r="1649" spans="2:9" ht="20" customHeight="1" x14ac:dyDescent="0.2">
      <c r="B1649" s="340"/>
      <c r="C1649" s="341"/>
      <c r="D1649" s="341"/>
      <c r="E1649" s="341"/>
      <c r="F1649" s="341"/>
      <c r="G1649" s="341"/>
      <c r="H1649" s="341"/>
      <c r="I1649" s="342"/>
    </row>
    <row r="1650" spans="2:9" ht="20" customHeight="1" x14ac:dyDescent="0.2">
      <c r="B1650" s="340"/>
      <c r="C1650" s="341"/>
      <c r="D1650" s="341"/>
      <c r="E1650" s="341"/>
      <c r="F1650" s="341"/>
      <c r="G1650" s="341"/>
      <c r="H1650" s="341"/>
      <c r="I1650" s="342"/>
    </row>
    <row r="1651" spans="2:9" ht="20" customHeight="1" x14ac:dyDescent="0.2">
      <c r="B1651" s="340"/>
      <c r="C1651" s="341"/>
      <c r="D1651" s="341"/>
      <c r="E1651" s="341"/>
      <c r="F1651" s="341"/>
      <c r="G1651" s="341"/>
      <c r="H1651" s="341"/>
      <c r="I1651" s="342"/>
    </row>
    <row r="1652" spans="2:9" ht="20" customHeight="1" x14ac:dyDescent="0.2">
      <c r="B1652" s="340"/>
      <c r="C1652" s="341"/>
      <c r="D1652" s="341"/>
      <c r="E1652" s="341"/>
      <c r="F1652" s="341"/>
      <c r="G1652" s="341"/>
      <c r="H1652" s="341"/>
      <c r="I1652" s="342"/>
    </row>
    <row r="1653" spans="2:9" ht="20" customHeight="1" x14ac:dyDescent="0.2">
      <c r="B1653" s="340"/>
      <c r="C1653" s="341"/>
      <c r="D1653" s="341"/>
      <c r="E1653" s="341"/>
      <c r="F1653" s="341"/>
      <c r="G1653" s="341"/>
      <c r="H1653" s="341"/>
      <c r="I1653" s="342"/>
    </row>
    <row r="1654" spans="2:9" ht="20" customHeight="1" x14ac:dyDescent="0.2">
      <c r="B1654" s="340"/>
      <c r="C1654" s="341"/>
      <c r="D1654" s="341"/>
      <c r="E1654" s="341"/>
      <c r="F1654" s="341"/>
      <c r="G1654" s="341"/>
      <c r="H1654" s="341"/>
      <c r="I1654" s="342"/>
    </row>
    <row r="1655" spans="2:9" ht="20" customHeight="1" x14ac:dyDescent="0.2">
      <c r="B1655" s="340"/>
      <c r="C1655" s="341"/>
      <c r="D1655" s="341"/>
      <c r="E1655" s="341"/>
      <c r="F1655" s="341"/>
      <c r="G1655" s="341"/>
      <c r="H1655" s="341"/>
      <c r="I1655" s="342"/>
    </row>
    <row r="1656" spans="2:9" ht="20" customHeight="1" x14ac:dyDescent="0.2">
      <c r="B1656" s="343"/>
      <c r="C1656" s="344"/>
      <c r="D1656" s="344"/>
      <c r="E1656" s="344"/>
      <c r="F1656" s="344"/>
      <c r="G1656" s="344"/>
      <c r="H1656" s="344"/>
      <c r="I1656" s="345"/>
    </row>
    <row r="1657" spans="2:9" ht="16" thickBot="1" x14ac:dyDescent="0.25"/>
    <row r="1658" spans="2:9" ht="18" customHeight="1" thickBot="1" x14ac:dyDescent="0.25">
      <c r="B1658" s="24" t="s">
        <v>21</v>
      </c>
      <c r="C1658" s="25"/>
      <c r="D1658" s="25"/>
      <c r="E1658" s="25"/>
      <c r="F1658" s="26"/>
      <c r="G1658" s="27"/>
      <c r="H1658" s="28"/>
      <c r="I1658" s="29"/>
    </row>
    <row r="1659" spans="2:9" ht="18" customHeight="1" thickBot="1" x14ac:dyDescent="0.25">
      <c r="B1659" s="30" t="s">
        <v>22</v>
      </c>
      <c r="C1659" s="31"/>
      <c r="D1659" s="31"/>
      <c r="E1659" s="31"/>
      <c r="F1659" s="26"/>
      <c r="G1659" s="27"/>
      <c r="H1659" s="32"/>
      <c r="I1659" s="33"/>
    </row>
    <row r="1660" spans="2:9" ht="33" customHeight="1" thickBot="1" x14ac:dyDescent="0.25">
      <c r="B1660" s="34" t="e">
        <f>+ACTIVIDADES!#REF!</f>
        <v>#REF!</v>
      </c>
      <c r="C1660" s="35"/>
      <c r="D1660" s="35"/>
      <c r="E1660" s="35"/>
      <c r="F1660" s="35"/>
      <c r="G1660" s="36"/>
      <c r="H1660" s="37"/>
      <c r="I1660" s="38"/>
    </row>
    <row r="1661" spans="2:9" ht="21" customHeight="1" thickBot="1" x14ac:dyDescent="0.25">
      <c r="B1661" s="39" t="s">
        <v>0</v>
      </c>
      <c r="C1661" s="346" t="s">
        <v>1</v>
      </c>
      <c r="D1661" s="346"/>
      <c r="E1661" s="346"/>
      <c r="F1661" s="346"/>
      <c r="G1661" s="346"/>
      <c r="H1661" s="40" t="s">
        <v>15</v>
      </c>
      <c r="I1661" s="41" t="s">
        <v>16</v>
      </c>
    </row>
    <row r="1662" spans="2:9" ht="95.25" customHeight="1" x14ac:dyDescent="0.2">
      <c r="B1662" s="42" t="e">
        <f>+B1638+0.01</f>
        <v>#REF!</v>
      </c>
      <c r="C1662" s="347" t="e">
        <f>INDEX(ACTIVIDADES!$B:$B,MATCH(B1662,ACTIVIDADES!$A:$A,0))</f>
        <v>#REF!</v>
      </c>
      <c r="D1662" s="348"/>
      <c r="E1662" s="348"/>
      <c r="F1662" s="348"/>
      <c r="G1662" s="349"/>
      <c r="H1662" s="43" t="e">
        <f>INDEX(ACTIVIDADES!$C:$C,MATCH(B1662,ACTIVIDADES!$A:$A,0))</f>
        <v>#REF!</v>
      </c>
      <c r="I1662" s="44">
        <f>I1669</f>
        <v>0</v>
      </c>
    </row>
    <row r="1663" spans="2:9" ht="21" customHeight="1" x14ac:dyDescent="0.2">
      <c r="B1663" s="350" t="s">
        <v>23</v>
      </c>
      <c r="C1663" s="350"/>
      <c r="D1663" s="45" t="s">
        <v>24</v>
      </c>
      <c r="E1663" s="46" t="s">
        <v>16</v>
      </c>
      <c r="F1663" s="47" t="s">
        <v>25</v>
      </c>
      <c r="G1663" s="47" t="s">
        <v>26</v>
      </c>
      <c r="H1663" s="48" t="s">
        <v>27</v>
      </c>
      <c r="I1663" s="49" t="s">
        <v>28</v>
      </c>
    </row>
    <row r="1664" spans="2:9" ht="15" customHeight="1" x14ac:dyDescent="0.2">
      <c r="B1664" s="351"/>
      <c r="C1664" s="352"/>
      <c r="D1664" s="50"/>
      <c r="E1664" s="50"/>
      <c r="F1664" s="51"/>
      <c r="G1664" s="51"/>
      <c r="H1664" s="51"/>
      <c r="I1664" s="52">
        <f>+D1664*E1664*F1664*G1664</f>
        <v>0</v>
      </c>
    </row>
    <row r="1665" spans="2:9" ht="15" customHeight="1" x14ac:dyDescent="0.2">
      <c r="B1665" s="351"/>
      <c r="C1665" s="352"/>
      <c r="D1665" s="50"/>
      <c r="E1665" s="50"/>
      <c r="F1665" s="51"/>
      <c r="G1665" s="51"/>
      <c r="H1665" s="51"/>
      <c r="I1665" s="52">
        <f>+D1665*E1665*F1665*G1665</f>
        <v>0</v>
      </c>
    </row>
    <row r="1666" spans="2:9" ht="15.75" customHeight="1" x14ac:dyDescent="0.2">
      <c r="B1666" s="333"/>
      <c r="C1666" s="333"/>
      <c r="D1666" s="50"/>
      <c r="E1666" s="50"/>
      <c r="F1666" s="51"/>
      <c r="G1666" s="51"/>
      <c r="H1666" s="51"/>
      <c r="I1666" s="53"/>
    </row>
    <row r="1667" spans="2:9" ht="15" customHeight="1" x14ac:dyDescent="0.2">
      <c r="B1667" s="333"/>
      <c r="C1667" s="333"/>
      <c r="D1667" s="50"/>
      <c r="E1667" s="50"/>
      <c r="F1667" s="51"/>
      <c r="G1667" s="51"/>
      <c r="H1667" s="51"/>
      <c r="I1667" s="53"/>
    </row>
    <row r="1668" spans="2:9" ht="15" customHeight="1" x14ac:dyDescent="0.2">
      <c r="B1668" s="333"/>
      <c r="C1668" s="333"/>
      <c r="D1668" s="50"/>
      <c r="E1668" s="50"/>
      <c r="F1668" s="51"/>
      <c r="G1668" s="51"/>
      <c r="H1668" s="51"/>
      <c r="I1668" s="53"/>
    </row>
    <row r="1669" spans="2:9" ht="15" customHeight="1" x14ac:dyDescent="0.2">
      <c r="B1669" s="334" t="s">
        <v>29</v>
      </c>
      <c r="C1669" s="335"/>
      <c r="D1669" s="335"/>
      <c r="E1669" s="335"/>
      <c r="F1669" s="335"/>
      <c r="G1669" s="335"/>
      <c r="H1669" s="336"/>
      <c r="I1669" s="54">
        <f>SUM(I1664:I1668)</f>
        <v>0</v>
      </c>
    </row>
    <row r="1670" spans="2:9" ht="20" customHeight="1" x14ac:dyDescent="0.2">
      <c r="B1670" s="337" t="s">
        <v>30</v>
      </c>
      <c r="C1670" s="338"/>
      <c r="D1670" s="338"/>
      <c r="E1670" s="338"/>
      <c r="F1670" s="338"/>
      <c r="G1670" s="338"/>
      <c r="H1670" s="338"/>
      <c r="I1670" s="339"/>
    </row>
    <row r="1671" spans="2:9" ht="20" customHeight="1" x14ac:dyDescent="0.2">
      <c r="B1671" s="340"/>
      <c r="C1671" s="341"/>
      <c r="D1671" s="341"/>
      <c r="E1671" s="341"/>
      <c r="F1671" s="341"/>
      <c r="G1671" s="341"/>
      <c r="H1671" s="341"/>
      <c r="I1671" s="342"/>
    </row>
    <row r="1672" spans="2:9" ht="20" customHeight="1" x14ac:dyDescent="0.2">
      <c r="B1672" s="340"/>
      <c r="C1672" s="341"/>
      <c r="D1672" s="341"/>
      <c r="E1672" s="341"/>
      <c r="F1672" s="341"/>
      <c r="G1672" s="341"/>
      <c r="H1672" s="341"/>
      <c r="I1672" s="342"/>
    </row>
    <row r="1673" spans="2:9" ht="20" customHeight="1" x14ac:dyDescent="0.2">
      <c r="B1673" s="340"/>
      <c r="C1673" s="341"/>
      <c r="D1673" s="341"/>
      <c r="E1673" s="341"/>
      <c r="F1673" s="341"/>
      <c r="G1673" s="341"/>
      <c r="H1673" s="341"/>
      <c r="I1673" s="342"/>
    </row>
    <row r="1674" spans="2:9" ht="20" customHeight="1" x14ac:dyDescent="0.2">
      <c r="B1674" s="340"/>
      <c r="C1674" s="341"/>
      <c r="D1674" s="341"/>
      <c r="E1674" s="341"/>
      <c r="F1674" s="341"/>
      <c r="G1674" s="341"/>
      <c r="H1674" s="341"/>
      <c r="I1674" s="342"/>
    </row>
    <row r="1675" spans="2:9" ht="20" customHeight="1" x14ac:dyDescent="0.2">
      <c r="B1675" s="340"/>
      <c r="C1675" s="341"/>
      <c r="D1675" s="341"/>
      <c r="E1675" s="341"/>
      <c r="F1675" s="341"/>
      <c r="G1675" s="341"/>
      <c r="H1675" s="341"/>
      <c r="I1675" s="342"/>
    </row>
    <row r="1676" spans="2:9" ht="20" customHeight="1" x14ac:dyDescent="0.2">
      <c r="B1676" s="340"/>
      <c r="C1676" s="341"/>
      <c r="D1676" s="341"/>
      <c r="E1676" s="341"/>
      <c r="F1676" s="341"/>
      <c r="G1676" s="341"/>
      <c r="H1676" s="341"/>
      <c r="I1676" s="342"/>
    </row>
    <row r="1677" spans="2:9" ht="20" customHeight="1" x14ac:dyDescent="0.2">
      <c r="B1677" s="340"/>
      <c r="C1677" s="341"/>
      <c r="D1677" s="341"/>
      <c r="E1677" s="341"/>
      <c r="F1677" s="341"/>
      <c r="G1677" s="341"/>
      <c r="H1677" s="341"/>
      <c r="I1677" s="342"/>
    </row>
    <row r="1678" spans="2:9" ht="20" customHeight="1" x14ac:dyDescent="0.2">
      <c r="B1678" s="340"/>
      <c r="C1678" s="341"/>
      <c r="D1678" s="341"/>
      <c r="E1678" s="341"/>
      <c r="F1678" s="341"/>
      <c r="G1678" s="341"/>
      <c r="H1678" s="341"/>
      <c r="I1678" s="342"/>
    </row>
    <row r="1679" spans="2:9" ht="20" customHeight="1" x14ac:dyDescent="0.2">
      <c r="B1679" s="340"/>
      <c r="C1679" s="341"/>
      <c r="D1679" s="341"/>
      <c r="E1679" s="341"/>
      <c r="F1679" s="341"/>
      <c r="G1679" s="341"/>
      <c r="H1679" s="341"/>
      <c r="I1679" s="342"/>
    </row>
    <row r="1680" spans="2:9" ht="20" customHeight="1" x14ac:dyDescent="0.2">
      <c r="B1680" s="343"/>
      <c r="C1680" s="344"/>
      <c r="D1680" s="344"/>
      <c r="E1680" s="344"/>
      <c r="F1680" s="344"/>
      <c r="G1680" s="344"/>
      <c r="H1680" s="344"/>
      <c r="I1680" s="345"/>
    </row>
    <row r="1681" spans="2:9" ht="16" thickBot="1" x14ac:dyDescent="0.25"/>
    <row r="1682" spans="2:9" ht="18" customHeight="1" thickBot="1" x14ac:dyDescent="0.25">
      <c r="B1682" s="24" t="s">
        <v>21</v>
      </c>
      <c r="C1682" s="25"/>
      <c r="D1682" s="25"/>
      <c r="E1682" s="25"/>
      <c r="F1682" s="26"/>
      <c r="G1682" s="27"/>
      <c r="H1682" s="28"/>
      <c r="I1682" s="29"/>
    </row>
    <row r="1683" spans="2:9" ht="18" customHeight="1" thickBot="1" x14ac:dyDescent="0.25">
      <c r="B1683" s="30" t="s">
        <v>22</v>
      </c>
      <c r="C1683" s="31"/>
      <c r="D1683" s="31"/>
      <c r="E1683" s="31"/>
      <c r="F1683" s="26"/>
      <c r="G1683" s="27"/>
      <c r="H1683" s="32"/>
      <c r="I1683" s="33"/>
    </row>
    <row r="1684" spans="2:9" ht="33" customHeight="1" thickBot="1" x14ac:dyDescent="0.25">
      <c r="B1684" s="34" t="e">
        <f>+ACTIVIDADES!#REF!</f>
        <v>#REF!</v>
      </c>
      <c r="C1684" s="35"/>
      <c r="D1684" s="35"/>
      <c r="E1684" s="35"/>
      <c r="F1684" s="35"/>
      <c r="G1684" s="36"/>
      <c r="H1684" s="37"/>
      <c r="I1684" s="38"/>
    </row>
    <row r="1685" spans="2:9" ht="21" customHeight="1" thickBot="1" x14ac:dyDescent="0.25">
      <c r="B1685" s="39" t="s">
        <v>0</v>
      </c>
      <c r="C1685" s="346" t="s">
        <v>1</v>
      </c>
      <c r="D1685" s="346"/>
      <c r="E1685" s="346"/>
      <c r="F1685" s="346"/>
      <c r="G1685" s="346"/>
      <c r="H1685" s="40" t="s">
        <v>15</v>
      </c>
      <c r="I1685" s="41" t="s">
        <v>16</v>
      </c>
    </row>
    <row r="1686" spans="2:9" ht="95.25" customHeight="1" x14ac:dyDescent="0.2">
      <c r="B1686" s="42" t="e">
        <f>+B1662+0.01</f>
        <v>#REF!</v>
      </c>
      <c r="C1686" s="347" t="e">
        <f>INDEX(ACTIVIDADES!$B:$B,MATCH(B1686,ACTIVIDADES!$A:$A,0))</f>
        <v>#REF!</v>
      </c>
      <c r="D1686" s="348"/>
      <c r="E1686" s="348"/>
      <c r="F1686" s="348"/>
      <c r="G1686" s="349"/>
      <c r="H1686" s="43" t="e">
        <f>INDEX(ACTIVIDADES!$C:$C,MATCH(B1686,ACTIVIDADES!$A:$A,0))</f>
        <v>#REF!</v>
      </c>
      <c r="I1686" s="44">
        <f>I1693</f>
        <v>0</v>
      </c>
    </row>
    <row r="1687" spans="2:9" ht="21" customHeight="1" x14ac:dyDescent="0.2">
      <c r="B1687" s="350" t="s">
        <v>23</v>
      </c>
      <c r="C1687" s="350"/>
      <c r="D1687" s="45" t="s">
        <v>24</v>
      </c>
      <c r="E1687" s="46" t="s">
        <v>16</v>
      </c>
      <c r="F1687" s="47" t="s">
        <v>25</v>
      </c>
      <c r="G1687" s="47" t="s">
        <v>26</v>
      </c>
      <c r="H1687" s="48" t="s">
        <v>27</v>
      </c>
      <c r="I1687" s="49" t="s">
        <v>28</v>
      </c>
    </row>
    <row r="1688" spans="2:9" ht="15" customHeight="1" x14ac:dyDescent="0.2">
      <c r="B1688" s="351"/>
      <c r="C1688" s="352"/>
      <c r="D1688" s="50"/>
      <c r="E1688" s="50"/>
      <c r="F1688" s="51"/>
      <c r="G1688" s="51"/>
      <c r="H1688" s="51"/>
      <c r="I1688" s="52">
        <f>+D1688*E1688*F1688*G1688</f>
        <v>0</v>
      </c>
    </row>
    <row r="1689" spans="2:9" ht="15" customHeight="1" x14ac:dyDescent="0.2">
      <c r="B1689" s="351"/>
      <c r="C1689" s="352"/>
      <c r="D1689" s="50"/>
      <c r="E1689" s="50"/>
      <c r="F1689" s="51"/>
      <c r="G1689" s="51"/>
      <c r="H1689" s="51"/>
      <c r="I1689" s="52">
        <f>+D1689*E1689*F1689*G1689</f>
        <v>0</v>
      </c>
    </row>
    <row r="1690" spans="2:9" ht="15.75" customHeight="1" x14ac:dyDescent="0.2">
      <c r="B1690" s="333"/>
      <c r="C1690" s="333"/>
      <c r="D1690" s="50"/>
      <c r="E1690" s="50"/>
      <c r="F1690" s="51"/>
      <c r="G1690" s="51"/>
      <c r="H1690" s="51"/>
      <c r="I1690" s="53"/>
    </row>
    <row r="1691" spans="2:9" ht="15" customHeight="1" x14ac:dyDescent="0.2">
      <c r="B1691" s="333"/>
      <c r="C1691" s="333"/>
      <c r="D1691" s="50"/>
      <c r="E1691" s="50"/>
      <c r="F1691" s="51"/>
      <c r="G1691" s="51"/>
      <c r="H1691" s="51"/>
      <c r="I1691" s="53"/>
    </row>
    <row r="1692" spans="2:9" ht="15" customHeight="1" x14ac:dyDescent="0.2">
      <c r="B1692" s="333"/>
      <c r="C1692" s="333"/>
      <c r="D1692" s="50"/>
      <c r="E1692" s="50"/>
      <c r="F1692" s="51"/>
      <c r="G1692" s="51"/>
      <c r="H1692" s="51"/>
      <c r="I1692" s="53"/>
    </row>
    <row r="1693" spans="2:9" ht="15" customHeight="1" x14ac:dyDescent="0.2">
      <c r="B1693" s="334" t="s">
        <v>29</v>
      </c>
      <c r="C1693" s="335"/>
      <c r="D1693" s="335"/>
      <c r="E1693" s="335"/>
      <c r="F1693" s="335"/>
      <c r="G1693" s="335"/>
      <c r="H1693" s="336"/>
      <c r="I1693" s="54">
        <f>SUM(I1688:I1692)</f>
        <v>0</v>
      </c>
    </row>
    <row r="1694" spans="2:9" ht="20" customHeight="1" x14ac:dyDescent="0.2">
      <c r="B1694" s="337" t="s">
        <v>30</v>
      </c>
      <c r="C1694" s="338"/>
      <c r="D1694" s="338"/>
      <c r="E1694" s="338"/>
      <c r="F1694" s="338"/>
      <c r="G1694" s="338"/>
      <c r="H1694" s="338"/>
      <c r="I1694" s="339"/>
    </row>
    <row r="1695" spans="2:9" ht="20" customHeight="1" x14ac:dyDescent="0.2">
      <c r="B1695" s="340"/>
      <c r="C1695" s="341"/>
      <c r="D1695" s="341"/>
      <c r="E1695" s="341"/>
      <c r="F1695" s="341"/>
      <c r="G1695" s="341"/>
      <c r="H1695" s="341"/>
      <c r="I1695" s="342"/>
    </row>
    <row r="1696" spans="2:9" ht="20" customHeight="1" x14ac:dyDescent="0.2">
      <c r="B1696" s="340"/>
      <c r="C1696" s="341"/>
      <c r="D1696" s="341"/>
      <c r="E1696" s="341"/>
      <c r="F1696" s="341"/>
      <c r="G1696" s="341"/>
      <c r="H1696" s="341"/>
      <c r="I1696" s="342"/>
    </row>
    <row r="1697" spans="2:9" ht="20" customHeight="1" x14ac:dyDescent="0.2">
      <c r="B1697" s="340"/>
      <c r="C1697" s="341"/>
      <c r="D1697" s="341"/>
      <c r="E1697" s="341"/>
      <c r="F1697" s="341"/>
      <c r="G1697" s="341"/>
      <c r="H1697" s="341"/>
      <c r="I1697" s="342"/>
    </row>
    <row r="1698" spans="2:9" ht="20" customHeight="1" x14ac:dyDescent="0.2">
      <c r="B1698" s="340"/>
      <c r="C1698" s="341"/>
      <c r="D1698" s="341"/>
      <c r="E1698" s="341"/>
      <c r="F1698" s="341"/>
      <c r="G1698" s="341"/>
      <c r="H1698" s="341"/>
      <c r="I1698" s="342"/>
    </row>
    <row r="1699" spans="2:9" ht="20" customHeight="1" x14ac:dyDescent="0.2">
      <c r="B1699" s="340"/>
      <c r="C1699" s="341"/>
      <c r="D1699" s="341"/>
      <c r="E1699" s="341"/>
      <c r="F1699" s="341"/>
      <c r="G1699" s="341"/>
      <c r="H1699" s="341"/>
      <c r="I1699" s="342"/>
    </row>
    <row r="1700" spans="2:9" ht="20" customHeight="1" x14ac:dyDescent="0.2">
      <c r="B1700" s="340"/>
      <c r="C1700" s="341"/>
      <c r="D1700" s="341"/>
      <c r="E1700" s="341"/>
      <c r="F1700" s="341"/>
      <c r="G1700" s="341"/>
      <c r="H1700" s="341"/>
      <c r="I1700" s="342"/>
    </row>
    <row r="1701" spans="2:9" ht="20" customHeight="1" x14ac:dyDescent="0.2">
      <c r="B1701" s="340"/>
      <c r="C1701" s="341"/>
      <c r="D1701" s="341"/>
      <c r="E1701" s="341"/>
      <c r="F1701" s="341"/>
      <c r="G1701" s="341"/>
      <c r="H1701" s="341"/>
      <c r="I1701" s="342"/>
    </row>
    <row r="1702" spans="2:9" ht="20" customHeight="1" x14ac:dyDescent="0.2">
      <c r="B1702" s="340"/>
      <c r="C1702" s="341"/>
      <c r="D1702" s="341"/>
      <c r="E1702" s="341"/>
      <c r="F1702" s="341"/>
      <c r="G1702" s="341"/>
      <c r="H1702" s="341"/>
      <c r="I1702" s="342"/>
    </row>
    <row r="1703" spans="2:9" ht="20" customHeight="1" x14ac:dyDescent="0.2">
      <c r="B1703" s="340"/>
      <c r="C1703" s="341"/>
      <c r="D1703" s="341"/>
      <c r="E1703" s="341"/>
      <c r="F1703" s="341"/>
      <c r="G1703" s="341"/>
      <c r="H1703" s="341"/>
      <c r="I1703" s="342"/>
    </row>
    <row r="1704" spans="2:9" ht="20" customHeight="1" x14ac:dyDescent="0.2">
      <c r="B1704" s="343"/>
      <c r="C1704" s="344"/>
      <c r="D1704" s="344"/>
      <c r="E1704" s="344"/>
      <c r="F1704" s="344"/>
      <c r="G1704" s="344"/>
      <c r="H1704" s="344"/>
      <c r="I1704" s="345"/>
    </row>
    <row r="1705" spans="2:9" ht="16" thickBot="1" x14ac:dyDescent="0.25"/>
    <row r="1706" spans="2:9" ht="18" customHeight="1" thickBot="1" x14ac:dyDescent="0.25">
      <c r="B1706" s="24" t="s">
        <v>21</v>
      </c>
      <c r="C1706" s="25"/>
      <c r="D1706" s="25"/>
      <c r="E1706" s="25"/>
      <c r="F1706" s="26"/>
      <c r="G1706" s="27"/>
      <c r="H1706" s="28"/>
      <c r="I1706" s="29"/>
    </row>
    <row r="1707" spans="2:9" ht="18" customHeight="1" thickBot="1" x14ac:dyDescent="0.25">
      <c r="B1707" s="30" t="s">
        <v>22</v>
      </c>
      <c r="C1707" s="31"/>
      <c r="D1707" s="31"/>
      <c r="E1707" s="31"/>
      <c r="F1707" s="26"/>
      <c r="G1707" s="27"/>
      <c r="H1707" s="32"/>
      <c r="I1707" s="33"/>
    </row>
    <row r="1708" spans="2:9" ht="33" customHeight="1" thickBot="1" x14ac:dyDescent="0.25">
      <c r="B1708" s="34" t="e">
        <f>+ACTIVIDADES!#REF!</f>
        <v>#REF!</v>
      </c>
      <c r="C1708" s="35"/>
      <c r="D1708" s="35"/>
      <c r="E1708" s="35"/>
      <c r="F1708" s="35"/>
      <c r="G1708" s="36"/>
      <c r="H1708" s="37"/>
      <c r="I1708" s="38"/>
    </row>
    <row r="1709" spans="2:9" ht="21" customHeight="1" thickBot="1" x14ac:dyDescent="0.25">
      <c r="B1709" s="39" t="s">
        <v>0</v>
      </c>
      <c r="C1709" s="346" t="s">
        <v>1</v>
      </c>
      <c r="D1709" s="346"/>
      <c r="E1709" s="346"/>
      <c r="F1709" s="346"/>
      <c r="G1709" s="346"/>
      <c r="H1709" s="40" t="s">
        <v>15</v>
      </c>
      <c r="I1709" s="41" t="s">
        <v>16</v>
      </c>
    </row>
    <row r="1710" spans="2:9" ht="95.25" customHeight="1" x14ac:dyDescent="0.2">
      <c r="B1710" s="42" t="e">
        <f>+B1686+0.01</f>
        <v>#REF!</v>
      </c>
      <c r="C1710" s="347" t="e">
        <f>INDEX(ACTIVIDADES!$B:$B,MATCH(B1710,ACTIVIDADES!$A:$A,0))</f>
        <v>#REF!</v>
      </c>
      <c r="D1710" s="348"/>
      <c r="E1710" s="348"/>
      <c r="F1710" s="348"/>
      <c r="G1710" s="349"/>
      <c r="H1710" s="43" t="e">
        <f>INDEX(ACTIVIDADES!$C:$C,MATCH(B1710,ACTIVIDADES!$A:$A,0))</f>
        <v>#REF!</v>
      </c>
      <c r="I1710" s="44">
        <f>I1717</f>
        <v>0</v>
      </c>
    </row>
    <row r="1711" spans="2:9" ht="21" customHeight="1" x14ac:dyDescent="0.2">
      <c r="B1711" s="350" t="s">
        <v>23</v>
      </c>
      <c r="C1711" s="350"/>
      <c r="D1711" s="45" t="s">
        <v>24</v>
      </c>
      <c r="E1711" s="46" t="s">
        <v>16</v>
      </c>
      <c r="F1711" s="47" t="s">
        <v>25</v>
      </c>
      <c r="G1711" s="47" t="s">
        <v>26</v>
      </c>
      <c r="H1711" s="48" t="s">
        <v>27</v>
      </c>
      <c r="I1711" s="49" t="s">
        <v>28</v>
      </c>
    </row>
    <row r="1712" spans="2:9" ht="15" customHeight="1" x14ac:dyDescent="0.2">
      <c r="B1712" s="351"/>
      <c r="C1712" s="352"/>
      <c r="D1712" s="50"/>
      <c r="E1712" s="50"/>
      <c r="F1712" s="51"/>
      <c r="G1712" s="51"/>
      <c r="H1712" s="51"/>
      <c r="I1712" s="52">
        <f>+D1712*E1712*F1712*G1712</f>
        <v>0</v>
      </c>
    </row>
    <row r="1713" spans="2:9" ht="15" customHeight="1" x14ac:dyDescent="0.2">
      <c r="B1713" s="351"/>
      <c r="C1713" s="352"/>
      <c r="D1713" s="50"/>
      <c r="E1713" s="50"/>
      <c r="F1713" s="51"/>
      <c r="G1713" s="51"/>
      <c r="H1713" s="51"/>
      <c r="I1713" s="52">
        <f>+D1713*E1713*F1713*G1713</f>
        <v>0</v>
      </c>
    </row>
    <row r="1714" spans="2:9" ht="15.75" customHeight="1" x14ac:dyDescent="0.2">
      <c r="B1714" s="333"/>
      <c r="C1714" s="333"/>
      <c r="D1714" s="50"/>
      <c r="E1714" s="50"/>
      <c r="F1714" s="51"/>
      <c r="G1714" s="51"/>
      <c r="H1714" s="51"/>
      <c r="I1714" s="53"/>
    </row>
    <row r="1715" spans="2:9" ht="15" customHeight="1" x14ac:dyDescent="0.2">
      <c r="B1715" s="333"/>
      <c r="C1715" s="333"/>
      <c r="D1715" s="50"/>
      <c r="E1715" s="50"/>
      <c r="F1715" s="51"/>
      <c r="G1715" s="51"/>
      <c r="H1715" s="51"/>
      <c r="I1715" s="53"/>
    </row>
    <row r="1716" spans="2:9" ht="15" customHeight="1" x14ac:dyDescent="0.2">
      <c r="B1716" s="333"/>
      <c r="C1716" s="333"/>
      <c r="D1716" s="50"/>
      <c r="E1716" s="50"/>
      <c r="F1716" s="51"/>
      <c r="G1716" s="51"/>
      <c r="H1716" s="51"/>
      <c r="I1716" s="53"/>
    </row>
    <row r="1717" spans="2:9" ht="15" customHeight="1" x14ac:dyDescent="0.2">
      <c r="B1717" s="334" t="s">
        <v>29</v>
      </c>
      <c r="C1717" s="335"/>
      <c r="D1717" s="335"/>
      <c r="E1717" s="335"/>
      <c r="F1717" s="335"/>
      <c r="G1717" s="335"/>
      <c r="H1717" s="336"/>
      <c r="I1717" s="54">
        <f>SUM(I1712:I1716)</f>
        <v>0</v>
      </c>
    </row>
    <row r="1718" spans="2:9" ht="20" customHeight="1" x14ac:dyDescent="0.2">
      <c r="B1718" s="337" t="s">
        <v>30</v>
      </c>
      <c r="C1718" s="338"/>
      <c r="D1718" s="338"/>
      <c r="E1718" s="338"/>
      <c r="F1718" s="338"/>
      <c r="G1718" s="338"/>
      <c r="H1718" s="338"/>
      <c r="I1718" s="339"/>
    </row>
    <row r="1719" spans="2:9" ht="20" customHeight="1" x14ac:dyDescent="0.2">
      <c r="B1719" s="340"/>
      <c r="C1719" s="341"/>
      <c r="D1719" s="341"/>
      <c r="E1719" s="341"/>
      <c r="F1719" s="341"/>
      <c r="G1719" s="341"/>
      <c r="H1719" s="341"/>
      <c r="I1719" s="342"/>
    </row>
    <row r="1720" spans="2:9" ht="20" customHeight="1" x14ac:dyDescent="0.2">
      <c r="B1720" s="340"/>
      <c r="C1720" s="341"/>
      <c r="D1720" s="341"/>
      <c r="E1720" s="341"/>
      <c r="F1720" s="341"/>
      <c r="G1720" s="341"/>
      <c r="H1720" s="341"/>
      <c r="I1720" s="342"/>
    </row>
    <row r="1721" spans="2:9" ht="20" customHeight="1" x14ac:dyDescent="0.2">
      <c r="B1721" s="340"/>
      <c r="C1721" s="341"/>
      <c r="D1721" s="341"/>
      <c r="E1721" s="341"/>
      <c r="F1721" s="341"/>
      <c r="G1721" s="341"/>
      <c r="H1721" s="341"/>
      <c r="I1721" s="342"/>
    </row>
    <row r="1722" spans="2:9" ht="20" customHeight="1" x14ac:dyDescent="0.2">
      <c r="B1722" s="340"/>
      <c r="C1722" s="341"/>
      <c r="D1722" s="341"/>
      <c r="E1722" s="341"/>
      <c r="F1722" s="341"/>
      <c r="G1722" s="341"/>
      <c r="H1722" s="341"/>
      <c r="I1722" s="342"/>
    </row>
    <row r="1723" spans="2:9" ht="20" customHeight="1" x14ac:dyDescent="0.2">
      <c r="B1723" s="340"/>
      <c r="C1723" s="341"/>
      <c r="D1723" s="341"/>
      <c r="E1723" s="341"/>
      <c r="F1723" s="341"/>
      <c r="G1723" s="341"/>
      <c r="H1723" s="341"/>
      <c r="I1723" s="342"/>
    </row>
    <row r="1724" spans="2:9" ht="20" customHeight="1" x14ac:dyDescent="0.2">
      <c r="B1724" s="340"/>
      <c r="C1724" s="341"/>
      <c r="D1724" s="341"/>
      <c r="E1724" s="341"/>
      <c r="F1724" s="341"/>
      <c r="G1724" s="341"/>
      <c r="H1724" s="341"/>
      <c r="I1724" s="342"/>
    </row>
    <row r="1725" spans="2:9" ht="20" customHeight="1" x14ac:dyDescent="0.2">
      <c r="B1725" s="340"/>
      <c r="C1725" s="341"/>
      <c r="D1725" s="341"/>
      <c r="E1725" s="341"/>
      <c r="F1725" s="341"/>
      <c r="G1725" s="341"/>
      <c r="H1725" s="341"/>
      <c r="I1725" s="342"/>
    </row>
    <row r="1726" spans="2:9" ht="20" customHeight="1" x14ac:dyDescent="0.2">
      <c r="B1726" s="340"/>
      <c r="C1726" s="341"/>
      <c r="D1726" s="341"/>
      <c r="E1726" s="341"/>
      <c r="F1726" s="341"/>
      <c r="G1726" s="341"/>
      <c r="H1726" s="341"/>
      <c r="I1726" s="342"/>
    </row>
    <row r="1727" spans="2:9" ht="20" customHeight="1" x14ac:dyDescent="0.2">
      <c r="B1727" s="340"/>
      <c r="C1727" s="341"/>
      <c r="D1727" s="341"/>
      <c r="E1727" s="341"/>
      <c r="F1727" s="341"/>
      <c r="G1727" s="341"/>
      <c r="H1727" s="341"/>
      <c r="I1727" s="342"/>
    </row>
    <row r="1728" spans="2:9" ht="20" customHeight="1" x14ac:dyDescent="0.2">
      <c r="B1728" s="343"/>
      <c r="C1728" s="344"/>
      <c r="D1728" s="344"/>
      <c r="E1728" s="344"/>
      <c r="F1728" s="344"/>
      <c r="G1728" s="344"/>
      <c r="H1728" s="344"/>
      <c r="I1728" s="345"/>
    </row>
    <row r="1729" spans="2:9" ht="16" thickBot="1" x14ac:dyDescent="0.25"/>
    <row r="1730" spans="2:9" ht="18" customHeight="1" thickBot="1" x14ac:dyDescent="0.25">
      <c r="B1730" s="24" t="s">
        <v>21</v>
      </c>
      <c r="C1730" s="25"/>
      <c r="D1730" s="25"/>
      <c r="E1730" s="25"/>
      <c r="F1730" s="26"/>
      <c r="G1730" s="27"/>
      <c r="H1730" s="28"/>
      <c r="I1730" s="29"/>
    </row>
    <row r="1731" spans="2:9" ht="18" customHeight="1" thickBot="1" x14ac:dyDescent="0.25">
      <c r="B1731" s="30" t="s">
        <v>22</v>
      </c>
      <c r="C1731" s="31"/>
      <c r="D1731" s="31"/>
      <c r="E1731" s="31"/>
      <c r="F1731" s="26"/>
      <c r="G1731" s="27"/>
      <c r="H1731" s="32"/>
      <c r="I1731" s="33"/>
    </row>
    <row r="1732" spans="2:9" ht="33" customHeight="1" thickBot="1" x14ac:dyDescent="0.25">
      <c r="B1732" s="34" t="e">
        <f>+ACTIVIDADES!#REF!</f>
        <v>#REF!</v>
      </c>
      <c r="C1732" s="35"/>
      <c r="D1732" s="35"/>
      <c r="E1732" s="35"/>
      <c r="F1732" s="35"/>
      <c r="G1732" s="36"/>
      <c r="H1732" s="37"/>
      <c r="I1732" s="38"/>
    </row>
    <row r="1733" spans="2:9" ht="21" customHeight="1" thickBot="1" x14ac:dyDescent="0.25">
      <c r="B1733" s="39" t="s">
        <v>0</v>
      </c>
      <c r="C1733" s="346" t="s">
        <v>1</v>
      </c>
      <c r="D1733" s="346"/>
      <c r="E1733" s="346"/>
      <c r="F1733" s="346"/>
      <c r="G1733" s="346"/>
      <c r="H1733" s="40" t="s">
        <v>15</v>
      </c>
      <c r="I1733" s="41" t="s">
        <v>16</v>
      </c>
    </row>
    <row r="1734" spans="2:9" ht="95.25" customHeight="1" x14ac:dyDescent="0.2">
      <c r="B1734" s="42" t="e">
        <f>+B1710+0.01</f>
        <v>#REF!</v>
      </c>
      <c r="C1734" s="347" t="e">
        <f>INDEX(ACTIVIDADES!$B:$B,MATCH(B1734,ACTIVIDADES!$A:$A,0))</f>
        <v>#REF!</v>
      </c>
      <c r="D1734" s="348"/>
      <c r="E1734" s="348"/>
      <c r="F1734" s="348"/>
      <c r="G1734" s="349"/>
      <c r="H1734" s="43" t="e">
        <f>INDEX(ACTIVIDADES!$C:$C,MATCH(B1734,ACTIVIDADES!$A:$A,0))</f>
        <v>#REF!</v>
      </c>
      <c r="I1734" s="44">
        <f>I1741</f>
        <v>0</v>
      </c>
    </row>
    <row r="1735" spans="2:9" ht="21" customHeight="1" x14ac:dyDescent="0.2">
      <c r="B1735" s="350" t="s">
        <v>23</v>
      </c>
      <c r="C1735" s="350"/>
      <c r="D1735" s="45" t="s">
        <v>24</v>
      </c>
      <c r="E1735" s="46" t="s">
        <v>16</v>
      </c>
      <c r="F1735" s="47" t="s">
        <v>25</v>
      </c>
      <c r="G1735" s="47" t="s">
        <v>26</v>
      </c>
      <c r="H1735" s="48" t="s">
        <v>27</v>
      </c>
      <c r="I1735" s="49" t="s">
        <v>28</v>
      </c>
    </row>
    <row r="1736" spans="2:9" ht="15" customHeight="1" x14ac:dyDescent="0.2">
      <c r="B1736" s="351"/>
      <c r="C1736" s="352"/>
      <c r="D1736" s="50"/>
      <c r="E1736" s="50"/>
      <c r="F1736" s="51"/>
      <c r="G1736" s="51"/>
      <c r="H1736" s="51"/>
      <c r="I1736" s="52">
        <f>+D1736*E1736*F1736*G1736</f>
        <v>0</v>
      </c>
    </row>
    <row r="1737" spans="2:9" ht="15" customHeight="1" x14ac:dyDescent="0.2">
      <c r="B1737" s="351"/>
      <c r="C1737" s="352"/>
      <c r="D1737" s="50"/>
      <c r="E1737" s="50"/>
      <c r="F1737" s="51"/>
      <c r="G1737" s="51"/>
      <c r="H1737" s="51"/>
      <c r="I1737" s="52">
        <f>+D1737*E1737*F1737*G1737</f>
        <v>0</v>
      </c>
    </row>
    <row r="1738" spans="2:9" ht="15.75" customHeight="1" x14ac:dyDescent="0.2">
      <c r="B1738" s="333"/>
      <c r="C1738" s="333"/>
      <c r="D1738" s="50"/>
      <c r="E1738" s="50"/>
      <c r="F1738" s="51"/>
      <c r="G1738" s="51"/>
      <c r="H1738" s="51"/>
      <c r="I1738" s="53"/>
    </row>
    <row r="1739" spans="2:9" ht="15" customHeight="1" x14ac:dyDescent="0.2">
      <c r="B1739" s="333"/>
      <c r="C1739" s="333"/>
      <c r="D1739" s="50"/>
      <c r="E1739" s="50"/>
      <c r="F1739" s="51"/>
      <c r="G1739" s="51"/>
      <c r="H1739" s="51"/>
      <c r="I1739" s="53"/>
    </row>
    <row r="1740" spans="2:9" ht="15" customHeight="1" x14ac:dyDescent="0.2">
      <c r="B1740" s="333"/>
      <c r="C1740" s="333"/>
      <c r="D1740" s="50"/>
      <c r="E1740" s="50"/>
      <c r="F1740" s="51"/>
      <c r="G1740" s="51"/>
      <c r="H1740" s="51"/>
      <c r="I1740" s="53"/>
    </row>
    <row r="1741" spans="2:9" ht="15" customHeight="1" x14ac:dyDescent="0.2">
      <c r="B1741" s="334" t="s">
        <v>29</v>
      </c>
      <c r="C1741" s="335"/>
      <c r="D1741" s="335"/>
      <c r="E1741" s="335"/>
      <c r="F1741" s="335"/>
      <c r="G1741" s="335"/>
      <c r="H1741" s="336"/>
      <c r="I1741" s="54">
        <f>SUM(I1736:I1740)</f>
        <v>0</v>
      </c>
    </row>
    <row r="1742" spans="2:9" ht="20" customHeight="1" x14ac:dyDescent="0.2">
      <c r="B1742" s="337" t="s">
        <v>30</v>
      </c>
      <c r="C1742" s="338"/>
      <c r="D1742" s="338"/>
      <c r="E1742" s="338"/>
      <c r="F1742" s="338"/>
      <c r="G1742" s="338"/>
      <c r="H1742" s="338"/>
      <c r="I1742" s="339"/>
    </row>
    <row r="1743" spans="2:9" ht="20" customHeight="1" x14ac:dyDescent="0.2">
      <c r="B1743" s="340"/>
      <c r="C1743" s="341"/>
      <c r="D1743" s="341"/>
      <c r="E1743" s="341"/>
      <c r="F1743" s="341"/>
      <c r="G1743" s="341"/>
      <c r="H1743" s="341"/>
      <c r="I1743" s="342"/>
    </row>
    <row r="1744" spans="2:9" ht="20" customHeight="1" x14ac:dyDescent="0.2">
      <c r="B1744" s="340"/>
      <c r="C1744" s="341"/>
      <c r="D1744" s="341"/>
      <c r="E1744" s="341"/>
      <c r="F1744" s="341"/>
      <c r="G1744" s="341"/>
      <c r="H1744" s="341"/>
      <c r="I1744" s="342"/>
    </row>
    <row r="1745" spans="2:9" ht="20" customHeight="1" x14ac:dyDescent="0.2">
      <c r="B1745" s="340"/>
      <c r="C1745" s="341"/>
      <c r="D1745" s="341"/>
      <c r="E1745" s="341"/>
      <c r="F1745" s="341"/>
      <c r="G1745" s="341"/>
      <c r="H1745" s="341"/>
      <c r="I1745" s="342"/>
    </row>
    <row r="1746" spans="2:9" ht="20" customHeight="1" x14ac:dyDescent="0.2">
      <c r="B1746" s="340"/>
      <c r="C1746" s="341"/>
      <c r="D1746" s="341"/>
      <c r="E1746" s="341"/>
      <c r="F1746" s="341"/>
      <c r="G1746" s="341"/>
      <c r="H1746" s="341"/>
      <c r="I1746" s="342"/>
    </row>
    <row r="1747" spans="2:9" ht="20" customHeight="1" x14ac:dyDescent="0.2">
      <c r="B1747" s="340"/>
      <c r="C1747" s="341"/>
      <c r="D1747" s="341"/>
      <c r="E1747" s="341"/>
      <c r="F1747" s="341"/>
      <c r="G1747" s="341"/>
      <c r="H1747" s="341"/>
      <c r="I1747" s="342"/>
    </row>
    <row r="1748" spans="2:9" ht="20" customHeight="1" x14ac:dyDescent="0.2">
      <c r="B1748" s="340"/>
      <c r="C1748" s="341"/>
      <c r="D1748" s="341"/>
      <c r="E1748" s="341"/>
      <c r="F1748" s="341"/>
      <c r="G1748" s="341"/>
      <c r="H1748" s="341"/>
      <c r="I1748" s="342"/>
    </row>
    <row r="1749" spans="2:9" ht="20" customHeight="1" x14ac:dyDescent="0.2">
      <c r="B1749" s="340"/>
      <c r="C1749" s="341"/>
      <c r="D1749" s="341"/>
      <c r="E1749" s="341"/>
      <c r="F1749" s="341"/>
      <c r="G1749" s="341"/>
      <c r="H1749" s="341"/>
      <c r="I1749" s="342"/>
    </row>
    <row r="1750" spans="2:9" ht="20" customHeight="1" x14ac:dyDescent="0.2">
      <c r="B1750" s="340"/>
      <c r="C1750" s="341"/>
      <c r="D1750" s="341"/>
      <c r="E1750" s="341"/>
      <c r="F1750" s="341"/>
      <c r="G1750" s="341"/>
      <c r="H1750" s="341"/>
      <c r="I1750" s="342"/>
    </row>
    <row r="1751" spans="2:9" ht="20" customHeight="1" x14ac:dyDescent="0.2">
      <c r="B1751" s="340"/>
      <c r="C1751" s="341"/>
      <c r="D1751" s="341"/>
      <c r="E1751" s="341"/>
      <c r="F1751" s="341"/>
      <c r="G1751" s="341"/>
      <c r="H1751" s="341"/>
      <c r="I1751" s="342"/>
    </row>
    <row r="1752" spans="2:9" ht="20" customHeight="1" x14ac:dyDescent="0.2">
      <c r="B1752" s="343"/>
      <c r="C1752" s="344"/>
      <c r="D1752" s="344"/>
      <c r="E1752" s="344"/>
      <c r="F1752" s="344"/>
      <c r="G1752" s="344"/>
      <c r="H1752" s="344"/>
      <c r="I1752" s="345"/>
    </row>
    <row r="1753" spans="2:9" ht="16" thickBot="1" x14ac:dyDescent="0.25"/>
    <row r="1754" spans="2:9" ht="18" customHeight="1" thickBot="1" x14ac:dyDescent="0.25">
      <c r="B1754" s="24" t="s">
        <v>21</v>
      </c>
      <c r="C1754" s="25"/>
      <c r="D1754" s="25"/>
      <c r="E1754" s="25"/>
      <c r="F1754" s="26"/>
      <c r="G1754" s="27"/>
      <c r="H1754" s="28"/>
      <c r="I1754" s="29"/>
    </row>
    <row r="1755" spans="2:9" ht="18" customHeight="1" thickBot="1" x14ac:dyDescent="0.25">
      <c r="B1755" s="30" t="s">
        <v>22</v>
      </c>
      <c r="C1755" s="31"/>
      <c r="D1755" s="31"/>
      <c r="E1755" s="31"/>
      <c r="F1755" s="26"/>
      <c r="G1755" s="27"/>
      <c r="H1755" s="32"/>
      <c r="I1755" s="33"/>
    </row>
    <row r="1756" spans="2:9" ht="33" customHeight="1" thickBot="1" x14ac:dyDescent="0.25">
      <c r="B1756" s="34" t="e">
        <f>+ACTIVIDADES!#REF!</f>
        <v>#REF!</v>
      </c>
      <c r="C1756" s="35"/>
      <c r="D1756" s="35"/>
      <c r="E1756" s="35"/>
      <c r="F1756" s="35"/>
      <c r="G1756" s="36"/>
      <c r="H1756" s="37"/>
      <c r="I1756" s="38"/>
    </row>
    <row r="1757" spans="2:9" ht="21" customHeight="1" thickBot="1" x14ac:dyDescent="0.25">
      <c r="B1757" s="39" t="s">
        <v>0</v>
      </c>
      <c r="C1757" s="346" t="s">
        <v>1</v>
      </c>
      <c r="D1757" s="346"/>
      <c r="E1757" s="346"/>
      <c r="F1757" s="346"/>
      <c r="G1757" s="346"/>
      <c r="H1757" s="40" t="s">
        <v>15</v>
      </c>
      <c r="I1757" s="41" t="s">
        <v>16</v>
      </c>
    </row>
    <row r="1758" spans="2:9" ht="95.25" customHeight="1" x14ac:dyDescent="0.2">
      <c r="B1758" s="42" t="e">
        <f>+B1734+0.01</f>
        <v>#REF!</v>
      </c>
      <c r="C1758" s="347" t="e">
        <f>INDEX(ACTIVIDADES!$B:$B,MATCH(B1758,ACTIVIDADES!$A:$A,0))</f>
        <v>#REF!</v>
      </c>
      <c r="D1758" s="348"/>
      <c r="E1758" s="348"/>
      <c r="F1758" s="348"/>
      <c r="G1758" s="349"/>
      <c r="H1758" s="43" t="e">
        <f>INDEX(ACTIVIDADES!$C:$C,MATCH(B1758,ACTIVIDADES!$A:$A,0))</f>
        <v>#REF!</v>
      </c>
      <c r="I1758" s="44">
        <f>I1765</f>
        <v>0</v>
      </c>
    </row>
    <row r="1759" spans="2:9" ht="21" customHeight="1" x14ac:dyDescent="0.2">
      <c r="B1759" s="350" t="s">
        <v>23</v>
      </c>
      <c r="C1759" s="350"/>
      <c r="D1759" s="45" t="s">
        <v>24</v>
      </c>
      <c r="E1759" s="46" t="s">
        <v>16</v>
      </c>
      <c r="F1759" s="47" t="s">
        <v>25</v>
      </c>
      <c r="G1759" s="47" t="s">
        <v>26</v>
      </c>
      <c r="H1759" s="48" t="s">
        <v>27</v>
      </c>
      <c r="I1759" s="49" t="s">
        <v>28</v>
      </c>
    </row>
    <row r="1760" spans="2:9" ht="15" customHeight="1" x14ac:dyDescent="0.2">
      <c r="B1760" s="351"/>
      <c r="C1760" s="352"/>
      <c r="D1760" s="50"/>
      <c r="E1760" s="50"/>
      <c r="F1760" s="51"/>
      <c r="G1760" s="51"/>
      <c r="H1760" s="51"/>
      <c r="I1760" s="52">
        <f>+D1760*E1760*F1760*G1760</f>
        <v>0</v>
      </c>
    </row>
    <row r="1761" spans="2:9" ht="15" customHeight="1" x14ac:dyDescent="0.2">
      <c r="B1761" s="351"/>
      <c r="C1761" s="352"/>
      <c r="D1761" s="50"/>
      <c r="E1761" s="50"/>
      <c r="F1761" s="51"/>
      <c r="G1761" s="51"/>
      <c r="H1761" s="51"/>
      <c r="I1761" s="52">
        <f>+D1761*E1761*F1761*G1761</f>
        <v>0</v>
      </c>
    </row>
    <row r="1762" spans="2:9" ht="15.75" customHeight="1" x14ac:dyDescent="0.2">
      <c r="B1762" s="333"/>
      <c r="C1762" s="333"/>
      <c r="D1762" s="50"/>
      <c r="E1762" s="50"/>
      <c r="F1762" s="51"/>
      <c r="G1762" s="51"/>
      <c r="H1762" s="51"/>
      <c r="I1762" s="53"/>
    </row>
    <row r="1763" spans="2:9" ht="15" customHeight="1" x14ac:dyDescent="0.2">
      <c r="B1763" s="333"/>
      <c r="C1763" s="333"/>
      <c r="D1763" s="50"/>
      <c r="E1763" s="50"/>
      <c r="F1763" s="51"/>
      <c r="G1763" s="51"/>
      <c r="H1763" s="51"/>
      <c r="I1763" s="53"/>
    </row>
    <row r="1764" spans="2:9" ht="15" customHeight="1" x14ac:dyDescent="0.2">
      <c r="B1764" s="333"/>
      <c r="C1764" s="333"/>
      <c r="D1764" s="50"/>
      <c r="E1764" s="50"/>
      <c r="F1764" s="51"/>
      <c r="G1764" s="51"/>
      <c r="H1764" s="51"/>
      <c r="I1764" s="53"/>
    </row>
    <row r="1765" spans="2:9" ht="15" customHeight="1" x14ac:dyDescent="0.2">
      <c r="B1765" s="334" t="s">
        <v>29</v>
      </c>
      <c r="C1765" s="335"/>
      <c r="D1765" s="335"/>
      <c r="E1765" s="335"/>
      <c r="F1765" s="335"/>
      <c r="G1765" s="335"/>
      <c r="H1765" s="336"/>
      <c r="I1765" s="54">
        <f>SUM(I1760:I1764)</f>
        <v>0</v>
      </c>
    </row>
    <row r="1766" spans="2:9" ht="20" customHeight="1" x14ac:dyDescent="0.2">
      <c r="B1766" s="337" t="s">
        <v>30</v>
      </c>
      <c r="C1766" s="338"/>
      <c r="D1766" s="338"/>
      <c r="E1766" s="338"/>
      <c r="F1766" s="338"/>
      <c r="G1766" s="338"/>
      <c r="H1766" s="338"/>
      <c r="I1766" s="339"/>
    </row>
    <row r="1767" spans="2:9" ht="20" customHeight="1" x14ac:dyDescent="0.2">
      <c r="B1767" s="340"/>
      <c r="C1767" s="341"/>
      <c r="D1767" s="341"/>
      <c r="E1767" s="341"/>
      <c r="F1767" s="341"/>
      <c r="G1767" s="341"/>
      <c r="H1767" s="341"/>
      <c r="I1767" s="342"/>
    </row>
    <row r="1768" spans="2:9" ht="20" customHeight="1" x14ac:dyDescent="0.2">
      <c r="B1768" s="340"/>
      <c r="C1768" s="341"/>
      <c r="D1768" s="341"/>
      <c r="E1768" s="341"/>
      <c r="F1768" s="341"/>
      <c r="G1768" s="341"/>
      <c r="H1768" s="341"/>
      <c r="I1768" s="342"/>
    </row>
    <row r="1769" spans="2:9" ht="20" customHeight="1" x14ac:dyDescent="0.2">
      <c r="B1769" s="340"/>
      <c r="C1769" s="341"/>
      <c r="D1769" s="341"/>
      <c r="E1769" s="341"/>
      <c r="F1769" s="341"/>
      <c r="G1769" s="341"/>
      <c r="H1769" s="341"/>
      <c r="I1769" s="342"/>
    </row>
    <row r="1770" spans="2:9" ht="20" customHeight="1" x14ac:dyDescent="0.2">
      <c r="B1770" s="340"/>
      <c r="C1770" s="341"/>
      <c r="D1770" s="341"/>
      <c r="E1770" s="341"/>
      <c r="F1770" s="341"/>
      <c r="G1770" s="341"/>
      <c r="H1770" s="341"/>
      <c r="I1770" s="342"/>
    </row>
    <row r="1771" spans="2:9" ht="20" customHeight="1" x14ac:dyDescent="0.2">
      <c r="B1771" s="340"/>
      <c r="C1771" s="341"/>
      <c r="D1771" s="341"/>
      <c r="E1771" s="341"/>
      <c r="F1771" s="341"/>
      <c r="G1771" s="341"/>
      <c r="H1771" s="341"/>
      <c r="I1771" s="342"/>
    </row>
    <row r="1772" spans="2:9" ht="20" customHeight="1" x14ac:dyDescent="0.2">
      <c r="B1772" s="340"/>
      <c r="C1772" s="341"/>
      <c r="D1772" s="341"/>
      <c r="E1772" s="341"/>
      <c r="F1772" s="341"/>
      <c r="G1772" s="341"/>
      <c r="H1772" s="341"/>
      <c r="I1772" s="342"/>
    </row>
    <row r="1773" spans="2:9" ht="20" customHeight="1" x14ac:dyDescent="0.2">
      <c r="B1773" s="340"/>
      <c r="C1773" s="341"/>
      <c r="D1773" s="341"/>
      <c r="E1773" s="341"/>
      <c r="F1773" s="341"/>
      <c r="G1773" s="341"/>
      <c r="H1773" s="341"/>
      <c r="I1773" s="342"/>
    </row>
    <row r="1774" spans="2:9" ht="20" customHeight="1" x14ac:dyDescent="0.2">
      <c r="B1774" s="340"/>
      <c r="C1774" s="341"/>
      <c r="D1774" s="341"/>
      <c r="E1774" s="341"/>
      <c r="F1774" s="341"/>
      <c r="G1774" s="341"/>
      <c r="H1774" s="341"/>
      <c r="I1774" s="342"/>
    </row>
    <row r="1775" spans="2:9" ht="20" customHeight="1" x14ac:dyDescent="0.2">
      <c r="B1775" s="340"/>
      <c r="C1775" s="341"/>
      <c r="D1775" s="341"/>
      <c r="E1775" s="341"/>
      <c r="F1775" s="341"/>
      <c r="G1775" s="341"/>
      <c r="H1775" s="341"/>
      <c r="I1775" s="342"/>
    </row>
    <row r="1776" spans="2:9" ht="20" customHeight="1" x14ac:dyDescent="0.2">
      <c r="B1776" s="343"/>
      <c r="C1776" s="344"/>
      <c r="D1776" s="344"/>
      <c r="E1776" s="344"/>
      <c r="F1776" s="344"/>
      <c r="G1776" s="344"/>
      <c r="H1776" s="344"/>
      <c r="I1776" s="345"/>
    </row>
    <row r="1777" spans="2:9" ht="16" thickBot="1" x14ac:dyDescent="0.25"/>
    <row r="1778" spans="2:9" ht="18" customHeight="1" thickBot="1" x14ac:dyDescent="0.25">
      <c r="B1778" s="24" t="s">
        <v>21</v>
      </c>
      <c r="C1778" s="25"/>
      <c r="D1778" s="25"/>
      <c r="E1778" s="25"/>
      <c r="F1778" s="26"/>
      <c r="G1778" s="27"/>
      <c r="H1778" s="28"/>
      <c r="I1778" s="29"/>
    </row>
    <row r="1779" spans="2:9" ht="18" customHeight="1" thickBot="1" x14ac:dyDescent="0.25">
      <c r="B1779" s="30" t="s">
        <v>22</v>
      </c>
      <c r="C1779" s="31"/>
      <c r="D1779" s="31"/>
      <c r="E1779" s="31"/>
      <c r="F1779" s="26"/>
      <c r="G1779" s="27"/>
      <c r="H1779" s="32"/>
      <c r="I1779" s="33"/>
    </row>
    <row r="1780" spans="2:9" ht="33" customHeight="1" thickBot="1" x14ac:dyDescent="0.25">
      <c r="B1780" s="34" t="e">
        <f>+ACTIVIDADES!#REF!</f>
        <v>#REF!</v>
      </c>
      <c r="C1780" s="35"/>
      <c r="D1780" s="35"/>
      <c r="E1780" s="35"/>
      <c r="F1780" s="35"/>
      <c r="G1780" s="36"/>
      <c r="H1780" s="37"/>
      <c r="I1780" s="38"/>
    </row>
    <row r="1781" spans="2:9" ht="21" customHeight="1" thickBot="1" x14ac:dyDescent="0.25">
      <c r="B1781" s="39" t="s">
        <v>0</v>
      </c>
      <c r="C1781" s="346" t="s">
        <v>1</v>
      </c>
      <c r="D1781" s="346"/>
      <c r="E1781" s="346"/>
      <c r="F1781" s="346"/>
      <c r="G1781" s="346"/>
      <c r="H1781" s="40" t="s">
        <v>15</v>
      </c>
      <c r="I1781" s="41" t="s">
        <v>16</v>
      </c>
    </row>
    <row r="1782" spans="2:9" ht="95.25" customHeight="1" x14ac:dyDescent="0.2">
      <c r="B1782" s="42" t="e">
        <f>+B1758+0.01</f>
        <v>#REF!</v>
      </c>
      <c r="C1782" s="347" t="e">
        <f>INDEX(ACTIVIDADES!$B:$B,MATCH(B1782,ACTIVIDADES!$A:$A,0))</f>
        <v>#REF!</v>
      </c>
      <c r="D1782" s="348"/>
      <c r="E1782" s="348"/>
      <c r="F1782" s="348"/>
      <c r="G1782" s="349"/>
      <c r="H1782" s="43" t="e">
        <f>INDEX(ACTIVIDADES!$C:$C,MATCH(B1782,ACTIVIDADES!$A:$A,0))</f>
        <v>#REF!</v>
      </c>
      <c r="I1782" s="44">
        <f>I1789</f>
        <v>0</v>
      </c>
    </row>
    <row r="1783" spans="2:9" ht="21" customHeight="1" x14ac:dyDescent="0.2">
      <c r="B1783" s="350" t="s">
        <v>23</v>
      </c>
      <c r="C1783" s="350"/>
      <c r="D1783" s="45" t="s">
        <v>24</v>
      </c>
      <c r="E1783" s="46" t="s">
        <v>16</v>
      </c>
      <c r="F1783" s="47" t="s">
        <v>25</v>
      </c>
      <c r="G1783" s="47" t="s">
        <v>26</v>
      </c>
      <c r="H1783" s="48" t="s">
        <v>27</v>
      </c>
      <c r="I1783" s="49" t="s">
        <v>28</v>
      </c>
    </row>
    <row r="1784" spans="2:9" ht="15" customHeight="1" x14ac:dyDescent="0.2">
      <c r="B1784" s="351"/>
      <c r="C1784" s="352"/>
      <c r="D1784" s="50"/>
      <c r="E1784" s="50"/>
      <c r="F1784" s="51"/>
      <c r="G1784" s="51"/>
      <c r="H1784" s="51"/>
      <c r="I1784" s="52">
        <f>+D1784*E1784*F1784*G1784</f>
        <v>0</v>
      </c>
    </row>
    <row r="1785" spans="2:9" ht="15" customHeight="1" x14ac:dyDescent="0.2">
      <c r="B1785" s="351"/>
      <c r="C1785" s="352"/>
      <c r="D1785" s="50"/>
      <c r="E1785" s="50"/>
      <c r="F1785" s="51"/>
      <c r="G1785" s="51"/>
      <c r="H1785" s="51"/>
      <c r="I1785" s="52">
        <f>+D1785*E1785*F1785*G1785</f>
        <v>0</v>
      </c>
    </row>
    <row r="1786" spans="2:9" ht="15.75" customHeight="1" x14ac:dyDescent="0.2">
      <c r="B1786" s="333"/>
      <c r="C1786" s="333"/>
      <c r="D1786" s="50"/>
      <c r="E1786" s="50"/>
      <c r="F1786" s="51"/>
      <c r="G1786" s="51"/>
      <c r="H1786" s="51"/>
      <c r="I1786" s="53"/>
    </row>
    <row r="1787" spans="2:9" ht="15" customHeight="1" x14ac:dyDescent="0.2">
      <c r="B1787" s="333"/>
      <c r="C1787" s="333"/>
      <c r="D1787" s="50"/>
      <c r="E1787" s="50"/>
      <c r="F1787" s="51"/>
      <c r="G1787" s="51"/>
      <c r="H1787" s="51"/>
      <c r="I1787" s="53"/>
    </row>
    <row r="1788" spans="2:9" ht="15" customHeight="1" x14ac:dyDescent="0.2">
      <c r="B1788" s="333"/>
      <c r="C1788" s="333"/>
      <c r="D1788" s="50"/>
      <c r="E1788" s="50"/>
      <c r="F1788" s="51"/>
      <c r="G1788" s="51"/>
      <c r="H1788" s="51"/>
      <c r="I1788" s="53"/>
    </row>
    <row r="1789" spans="2:9" ht="15" customHeight="1" x14ac:dyDescent="0.2">
      <c r="B1789" s="334" t="s">
        <v>29</v>
      </c>
      <c r="C1789" s="335"/>
      <c r="D1789" s="335"/>
      <c r="E1789" s="335"/>
      <c r="F1789" s="335"/>
      <c r="G1789" s="335"/>
      <c r="H1789" s="336"/>
      <c r="I1789" s="54">
        <f>SUM(I1784:I1788)</f>
        <v>0</v>
      </c>
    </row>
    <row r="1790" spans="2:9" ht="20" customHeight="1" x14ac:dyDescent="0.2">
      <c r="B1790" s="337" t="s">
        <v>30</v>
      </c>
      <c r="C1790" s="338"/>
      <c r="D1790" s="338"/>
      <c r="E1790" s="338"/>
      <c r="F1790" s="338"/>
      <c r="G1790" s="338"/>
      <c r="H1790" s="338"/>
      <c r="I1790" s="339"/>
    </row>
    <row r="1791" spans="2:9" ht="20" customHeight="1" x14ac:dyDescent="0.2">
      <c r="B1791" s="340"/>
      <c r="C1791" s="341"/>
      <c r="D1791" s="341"/>
      <c r="E1791" s="341"/>
      <c r="F1791" s="341"/>
      <c r="G1791" s="341"/>
      <c r="H1791" s="341"/>
      <c r="I1791" s="342"/>
    </row>
    <row r="1792" spans="2:9" ht="20" customHeight="1" x14ac:dyDescent="0.2">
      <c r="B1792" s="340"/>
      <c r="C1792" s="341"/>
      <c r="D1792" s="341"/>
      <c r="E1792" s="341"/>
      <c r="F1792" s="341"/>
      <c r="G1792" s="341"/>
      <c r="H1792" s="341"/>
      <c r="I1792" s="342"/>
    </row>
    <row r="1793" spans="2:9" ht="20" customHeight="1" x14ac:dyDescent="0.2">
      <c r="B1793" s="340"/>
      <c r="C1793" s="341"/>
      <c r="D1793" s="341"/>
      <c r="E1793" s="341"/>
      <c r="F1793" s="341"/>
      <c r="G1793" s="341"/>
      <c r="H1793" s="341"/>
      <c r="I1793" s="342"/>
    </row>
    <row r="1794" spans="2:9" ht="20" customHeight="1" x14ac:dyDescent="0.2">
      <c r="B1794" s="340"/>
      <c r="C1794" s="341"/>
      <c r="D1794" s="341"/>
      <c r="E1794" s="341"/>
      <c r="F1794" s="341"/>
      <c r="G1794" s="341"/>
      <c r="H1794" s="341"/>
      <c r="I1794" s="342"/>
    </row>
    <row r="1795" spans="2:9" ht="20" customHeight="1" x14ac:dyDescent="0.2">
      <c r="B1795" s="340"/>
      <c r="C1795" s="341"/>
      <c r="D1795" s="341"/>
      <c r="E1795" s="341"/>
      <c r="F1795" s="341"/>
      <c r="G1795" s="341"/>
      <c r="H1795" s="341"/>
      <c r="I1795" s="342"/>
    </row>
    <row r="1796" spans="2:9" ht="20" customHeight="1" x14ac:dyDescent="0.2">
      <c r="B1796" s="340"/>
      <c r="C1796" s="341"/>
      <c r="D1796" s="341"/>
      <c r="E1796" s="341"/>
      <c r="F1796" s="341"/>
      <c r="G1796" s="341"/>
      <c r="H1796" s="341"/>
      <c r="I1796" s="342"/>
    </row>
    <row r="1797" spans="2:9" ht="20" customHeight="1" x14ac:dyDescent="0.2">
      <c r="B1797" s="340"/>
      <c r="C1797" s="341"/>
      <c r="D1797" s="341"/>
      <c r="E1797" s="341"/>
      <c r="F1797" s="341"/>
      <c r="G1797" s="341"/>
      <c r="H1797" s="341"/>
      <c r="I1797" s="342"/>
    </row>
    <row r="1798" spans="2:9" ht="20" customHeight="1" x14ac:dyDescent="0.2">
      <c r="B1798" s="340"/>
      <c r="C1798" s="341"/>
      <c r="D1798" s="341"/>
      <c r="E1798" s="341"/>
      <c r="F1798" s="341"/>
      <c r="G1798" s="341"/>
      <c r="H1798" s="341"/>
      <c r="I1798" s="342"/>
    </row>
    <row r="1799" spans="2:9" ht="20" customHeight="1" x14ac:dyDescent="0.2">
      <c r="B1799" s="340"/>
      <c r="C1799" s="341"/>
      <c r="D1799" s="341"/>
      <c r="E1799" s="341"/>
      <c r="F1799" s="341"/>
      <c r="G1799" s="341"/>
      <c r="H1799" s="341"/>
      <c r="I1799" s="342"/>
    </row>
    <row r="1800" spans="2:9" ht="20" customHeight="1" x14ac:dyDescent="0.2">
      <c r="B1800" s="343"/>
      <c r="C1800" s="344"/>
      <c r="D1800" s="344"/>
      <c r="E1800" s="344"/>
      <c r="F1800" s="344"/>
      <c r="G1800" s="344"/>
      <c r="H1800" s="344"/>
      <c r="I1800" s="345"/>
    </row>
    <row r="1801" spans="2:9" ht="16" thickBot="1" x14ac:dyDescent="0.25"/>
    <row r="1802" spans="2:9" ht="18" customHeight="1" thickBot="1" x14ac:dyDescent="0.25">
      <c r="B1802" s="24" t="s">
        <v>21</v>
      </c>
      <c r="C1802" s="25"/>
      <c r="D1802" s="25"/>
      <c r="E1802" s="25"/>
      <c r="F1802" s="26"/>
      <c r="G1802" s="27"/>
      <c r="H1802" s="28"/>
      <c r="I1802" s="29"/>
    </row>
    <row r="1803" spans="2:9" ht="18" customHeight="1" thickBot="1" x14ac:dyDescent="0.25">
      <c r="B1803" s="30" t="s">
        <v>22</v>
      </c>
      <c r="C1803" s="31"/>
      <c r="D1803" s="31"/>
      <c r="E1803" s="31"/>
      <c r="F1803" s="26"/>
      <c r="G1803" s="27"/>
      <c r="H1803" s="32"/>
      <c r="I1803" s="33"/>
    </row>
    <row r="1804" spans="2:9" ht="33" customHeight="1" thickBot="1" x14ac:dyDescent="0.25">
      <c r="B1804" s="34" t="e">
        <f>+ACTIVIDADES!#REF!</f>
        <v>#REF!</v>
      </c>
      <c r="C1804" s="35"/>
      <c r="D1804" s="35"/>
      <c r="E1804" s="35"/>
      <c r="F1804" s="35"/>
      <c r="G1804" s="36"/>
      <c r="H1804" s="37"/>
      <c r="I1804" s="38"/>
    </row>
    <row r="1805" spans="2:9" ht="21" customHeight="1" thickBot="1" x14ac:dyDescent="0.25">
      <c r="B1805" s="39" t="s">
        <v>0</v>
      </c>
      <c r="C1805" s="346" t="s">
        <v>1</v>
      </c>
      <c r="D1805" s="346"/>
      <c r="E1805" s="346"/>
      <c r="F1805" s="346"/>
      <c r="G1805" s="346"/>
      <c r="H1805" s="40" t="s">
        <v>15</v>
      </c>
      <c r="I1805" s="41" t="s">
        <v>16</v>
      </c>
    </row>
    <row r="1806" spans="2:9" ht="95.25" customHeight="1" x14ac:dyDescent="0.2">
      <c r="B1806" s="42" t="e">
        <f>+B1782+0.01</f>
        <v>#REF!</v>
      </c>
      <c r="C1806" s="347" t="e">
        <f>INDEX(ACTIVIDADES!$B:$B,MATCH(B1806,ACTIVIDADES!$A:$A,0))</f>
        <v>#REF!</v>
      </c>
      <c r="D1806" s="348"/>
      <c r="E1806" s="348"/>
      <c r="F1806" s="348"/>
      <c r="G1806" s="349"/>
      <c r="H1806" s="43" t="e">
        <f>INDEX(ACTIVIDADES!$C:$C,MATCH(B1806,ACTIVIDADES!$A:$A,0))</f>
        <v>#REF!</v>
      </c>
      <c r="I1806" s="44">
        <f>I1813</f>
        <v>0</v>
      </c>
    </row>
    <row r="1807" spans="2:9" ht="21" customHeight="1" x14ac:dyDescent="0.2">
      <c r="B1807" s="350" t="s">
        <v>23</v>
      </c>
      <c r="C1807" s="350"/>
      <c r="D1807" s="45" t="s">
        <v>24</v>
      </c>
      <c r="E1807" s="46" t="s">
        <v>16</v>
      </c>
      <c r="F1807" s="47" t="s">
        <v>25</v>
      </c>
      <c r="G1807" s="47" t="s">
        <v>26</v>
      </c>
      <c r="H1807" s="48" t="s">
        <v>27</v>
      </c>
      <c r="I1807" s="49" t="s">
        <v>28</v>
      </c>
    </row>
    <row r="1808" spans="2:9" ht="15" customHeight="1" x14ac:dyDescent="0.2">
      <c r="B1808" s="351"/>
      <c r="C1808" s="352"/>
      <c r="D1808" s="50"/>
      <c r="E1808" s="50"/>
      <c r="F1808" s="51"/>
      <c r="G1808" s="51"/>
      <c r="H1808" s="51"/>
      <c r="I1808" s="52">
        <f>+D1808*E1808*F1808*G1808</f>
        <v>0</v>
      </c>
    </row>
    <row r="1809" spans="2:9" ht="15" customHeight="1" x14ac:dyDescent="0.2">
      <c r="B1809" s="351"/>
      <c r="C1809" s="352"/>
      <c r="D1809" s="50"/>
      <c r="E1809" s="50"/>
      <c r="F1809" s="51"/>
      <c r="G1809" s="51"/>
      <c r="H1809" s="51"/>
      <c r="I1809" s="52">
        <f>+D1809*E1809*F1809*G1809</f>
        <v>0</v>
      </c>
    </row>
    <row r="1810" spans="2:9" ht="15.75" customHeight="1" x14ac:dyDescent="0.2">
      <c r="B1810" s="333"/>
      <c r="C1810" s="333"/>
      <c r="D1810" s="50"/>
      <c r="E1810" s="50"/>
      <c r="F1810" s="51"/>
      <c r="G1810" s="51"/>
      <c r="H1810" s="51"/>
      <c r="I1810" s="53"/>
    </row>
    <row r="1811" spans="2:9" ht="15" customHeight="1" x14ac:dyDescent="0.2">
      <c r="B1811" s="333"/>
      <c r="C1811" s="333"/>
      <c r="D1811" s="50"/>
      <c r="E1811" s="50"/>
      <c r="F1811" s="51"/>
      <c r="G1811" s="51"/>
      <c r="H1811" s="51"/>
      <c r="I1811" s="53"/>
    </row>
    <row r="1812" spans="2:9" ht="15" customHeight="1" x14ac:dyDescent="0.2">
      <c r="B1812" s="333"/>
      <c r="C1812" s="333"/>
      <c r="D1812" s="50"/>
      <c r="E1812" s="50"/>
      <c r="F1812" s="51"/>
      <c r="G1812" s="51"/>
      <c r="H1812" s="51"/>
      <c r="I1812" s="53"/>
    </row>
    <row r="1813" spans="2:9" ht="15" customHeight="1" x14ac:dyDescent="0.2">
      <c r="B1813" s="334" t="s">
        <v>29</v>
      </c>
      <c r="C1813" s="335"/>
      <c r="D1813" s="335"/>
      <c r="E1813" s="335"/>
      <c r="F1813" s="335"/>
      <c r="G1813" s="335"/>
      <c r="H1813" s="336"/>
      <c r="I1813" s="54">
        <f>SUM(I1808:I1812)</f>
        <v>0</v>
      </c>
    </row>
    <row r="1814" spans="2:9" ht="20" customHeight="1" x14ac:dyDescent="0.2">
      <c r="B1814" s="337" t="s">
        <v>30</v>
      </c>
      <c r="C1814" s="338"/>
      <c r="D1814" s="338"/>
      <c r="E1814" s="338"/>
      <c r="F1814" s="338"/>
      <c r="G1814" s="338"/>
      <c r="H1814" s="338"/>
      <c r="I1814" s="339"/>
    </row>
    <row r="1815" spans="2:9" ht="20" customHeight="1" x14ac:dyDescent="0.2">
      <c r="B1815" s="340"/>
      <c r="C1815" s="341"/>
      <c r="D1815" s="341"/>
      <c r="E1815" s="341"/>
      <c r="F1815" s="341"/>
      <c r="G1815" s="341"/>
      <c r="H1815" s="341"/>
      <c r="I1815" s="342"/>
    </row>
    <row r="1816" spans="2:9" ht="20" customHeight="1" x14ac:dyDescent="0.2">
      <c r="B1816" s="340"/>
      <c r="C1816" s="341"/>
      <c r="D1816" s="341"/>
      <c r="E1816" s="341"/>
      <c r="F1816" s="341"/>
      <c r="G1816" s="341"/>
      <c r="H1816" s="341"/>
      <c r="I1816" s="342"/>
    </row>
    <row r="1817" spans="2:9" ht="20" customHeight="1" x14ac:dyDescent="0.2">
      <c r="B1817" s="340"/>
      <c r="C1817" s="341"/>
      <c r="D1817" s="341"/>
      <c r="E1817" s="341"/>
      <c r="F1817" s="341"/>
      <c r="G1817" s="341"/>
      <c r="H1817" s="341"/>
      <c r="I1817" s="342"/>
    </row>
    <row r="1818" spans="2:9" ht="20" customHeight="1" x14ac:dyDescent="0.2">
      <c r="B1818" s="340"/>
      <c r="C1818" s="341"/>
      <c r="D1818" s="341"/>
      <c r="E1818" s="341"/>
      <c r="F1818" s="341"/>
      <c r="G1818" s="341"/>
      <c r="H1818" s="341"/>
      <c r="I1818" s="342"/>
    </row>
    <row r="1819" spans="2:9" ht="20" customHeight="1" x14ac:dyDescent="0.2">
      <c r="B1819" s="340"/>
      <c r="C1819" s="341"/>
      <c r="D1819" s="341"/>
      <c r="E1819" s="341"/>
      <c r="F1819" s="341"/>
      <c r="G1819" s="341"/>
      <c r="H1819" s="341"/>
      <c r="I1819" s="342"/>
    </row>
    <row r="1820" spans="2:9" ht="20" customHeight="1" x14ac:dyDescent="0.2">
      <c r="B1820" s="340"/>
      <c r="C1820" s="341"/>
      <c r="D1820" s="341"/>
      <c r="E1820" s="341"/>
      <c r="F1820" s="341"/>
      <c r="G1820" s="341"/>
      <c r="H1820" s="341"/>
      <c r="I1820" s="342"/>
    </row>
    <row r="1821" spans="2:9" ht="20" customHeight="1" x14ac:dyDescent="0.2">
      <c r="B1821" s="340"/>
      <c r="C1821" s="341"/>
      <c r="D1821" s="341"/>
      <c r="E1821" s="341"/>
      <c r="F1821" s="341"/>
      <c r="G1821" s="341"/>
      <c r="H1821" s="341"/>
      <c r="I1821" s="342"/>
    </row>
    <row r="1822" spans="2:9" ht="20" customHeight="1" x14ac:dyDescent="0.2">
      <c r="B1822" s="340"/>
      <c r="C1822" s="341"/>
      <c r="D1822" s="341"/>
      <c r="E1822" s="341"/>
      <c r="F1822" s="341"/>
      <c r="G1822" s="341"/>
      <c r="H1822" s="341"/>
      <c r="I1822" s="342"/>
    </row>
    <row r="1823" spans="2:9" ht="20" customHeight="1" x14ac:dyDescent="0.2">
      <c r="B1823" s="340"/>
      <c r="C1823" s="341"/>
      <c r="D1823" s="341"/>
      <c r="E1823" s="341"/>
      <c r="F1823" s="341"/>
      <c r="G1823" s="341"/>
      <c r="H1823" s="341"/>
      <c r="I1823" s="342"/>
    </row>
    <row r="1824" spans="2:9" ht="20" customHeight="1" x14ac:dyDescent="0.2">
      <c r="B1824" s="343"/>
      <c r="C1824" s="344"/>
      <c r="D1824" s="344"/>
      <c r="E1824" s="344"/>
      <c r="F1824" s="344"/>
      <c r="G1824" s="344"/>
      <c r="H1824" s="344"/>
      <c r="I1824" s="345"/>
    </row>
    <row r="1825" spans="2:9" ht="16" thickBot="1" x14ac:dyDescent="0.25"/>
    <row r="1826" spans="2:9" ht="18" customHeight="1" thickBot="1" x14ac:dyDescent="0.25">
      <c r="B1826" s="24" t="s">
        <v>21</v>
      </c>
      <c r="C1826" s="25"/>
      <c r="D1826" s="25"/>
      <c r="E1826" s="25"/>
      <c r="F1826" s="26"/>
      <c r="G1826" s="27"/>
      <c r="H1826" s="28"/>
      <c r="I1826" s="29"/>
    </row>
    <row r="1827" spans="2:9" ht="18" customHeight="1" thickBot="1" x14ac:dyDescent="0.25">
      <c r="B1827" s="30" t="s">
        <v>22</v>
      </c>
      <c r="C1827" s="31"/>
      <c r="D1827" s="31"/>
      <c r="E1827" s="31"/>
      <c r="F1827" s="26"/>
      <c r="G1827" s="27"/>
      <c r="H1827" s="32"/>
      <c r="I1827" s="33"/>
    </row>
    <row r="1828" spans="2:9" ht="33" customHeight="1" thickBot="1" x14ac:dyDescent="0.25">
      <c r="B1828" s="34" t="e">
        <f>+ACTIVIDADES!#REF!</f>
        <v>#REF!</v>
      </c>
      <c r="C1828" s="35"/>
      <c r="D1828" s="35"/>
      <c r="E1828" s="35"/>
      <c r="F1828" s="35"/>
      <c r="G1828" s="36"/>
      <c r="H1828" s="37"/>
      <c r="I1828" s="38"/>
    </row>
    <row r="1829" spans="2:9" ht="21" customHeight="1" thickBot="1" x14ac:dyDescent="0.25">
      <c r="B1829" s="39" t="s">
        <v>0</v>
      </c>
      <c r="C1829" s="346" t="s">
        <v>1</v>
      </c>
      <c r="D1829" s="346"/>
      <c r="E1829" s="346"/>
      <c r="F1829" s="346"/>
      <c r="G1829" s="346"/>
      <c r="H1829" s="40" t="s">
        <v>15</v>
      </c>
      <c r="I1829" s="41" t="s">
        <v>16</v>
      </c>
    </row>
    <row r="1830" spans="2:9" ht="95.25" customHeight="1" x14ac:dyDescent="0.2">
      <c r="B1830" s="42" t="e">
        <f>+B1806+0.01</f>
        <v>#REF!</v>
      </c>
      <c r="C1830" s="347" t="e">
        <f>INDEX(ACTIVIDADES!$B:$B,MATCH(B1830,ACTIVIDADES!$A:$A,0))</f>
        <v>#REF!</v>
      </c>
      <c r="D1830" s="348"/>
      <c r="E1830" s="348"/>
      <c r="F1830" s="348"/>
      <c r="G1830" s="349"/>
      <c r="H1830" s="43" t="e">
        <f>INDEX(ACTIVIDADES!$C:$C,MATCH(B1830,ACTIVIDADES!$A:$A,0))</f>
        <v>#REF!</v>
      </c>
      <c r="I1830" s="44">
        <f>I1837</f>
        <v>0</v>
      </c>
    </row>
    <row r="1831" spans="2:9" ht="21" customHeight="1" x14ac:dyDescent="0.2">
      <c r="B1831" s="350" t="s">
        <v>23</v>
      </c>
      <c r="C1831" s="350"/>
      <c r="D1831" s="45" t="s">
        <v>24</v>
      </c>
      <c r="E1831" s="46" t="s">
        <v>16</v>
      </c>
      <c r="F1831" s="47" t="s">
        <v>25</v>
      </c>
      <c r="G1831" s="47" t="s">
        <v>26</v>
      </c>
      <c r="H1831" s="48" t="s">
        <v>27</v>
      </c>
      <c r="I1831" s="49" t="s">
        <v>28</v>
      </c>
    </row>
    <row r="1832" spans="2:9" ht="15" customHeight="1" x14ac:dyDescent="0.2">
      <c r="B1832" s="351"/>
      <c r="C1832" s="352"/>
      <c r="D1832" s="50"/>
      <c r="E1832" s="50"/>
      <c r="F1832" s="51"/>
      <c r="G1832" s="51"/>
      <c r="H1832" s="51"/>
      <c r="I1832" s="52">
        <f>+D1832*E1832*F1832*G1832</f>
        <v>0</v>
      </c>
    </row>
    <row r="1833" spans="2:9" ht="15" customHeight="1" x14ac:dyDescent="0.2">
      <c r="B1833" s="351"/>
      <c r="C1833" s="352"/>
      <c r="D1833" s="50"/>
      <c r="E1833" s="50"/>
      <c r="F1833" s="51"/>
      <c r="G1833" s="51"/>
      <c r="H1833" s="51"/>
      <c r="I1833" s="52">
        <f>+D1833*E1833*F1833*G1833</f>
        <v>0</v>
      </c>
    </row>
    <row r="1834" spans="2:9" ht="15.75" customHeight="1" x14ac:dyDescent="0.2">
      <c r="B1834" s="333"/>
      <c r="C1834" s="333"/>
      <c r="D1834" s="50"/>
      <c r="E1834" s="50"/>
      <c r="F1834" s="51"/>
      <c r="G1834" s="51"/>
      <c r="H1834" s="51"/>
      <c r="I1834" s="53"/>
    </row>
    <row r="1835" spans="2:9" ht="15" customHeight="1" x14ac:dyDescent="0.2">
      <c r="B1835" s="333"/>
      <c r="C1835" s="333"/>
      <c r="D1835" s="50"/>
      <c r="E1835" s="50"/>
      <c r="F1835" s="51"/>
      <c r="G1835" s="51"/>
      <c r="H1835" s="51"/>
      <c r="I1835" s="53"/>
    </row>
    <row r="1836" spans="2:9" ht="15" customHeight="1" x14ac:dyDescent="0.2">
      <c r="B1836" s="333"/>
      <c r="C1836" s="333"/>
      <c r="D1836" s="50"/>
      <c r="E1836" s="50"/>
      <c r="F1836" s="51"/>
      <c r="G1836" s="51"/>
      <c r="H1836" s="51"/>
      <c r="I1836" s="53"/>
    </row>
    <row r="1837" spans="2:9" ht="15" customHeight="1" x14ac:dyDescent="0.2">
      <c r="B1837" s="334" t="s">
        <v>29</v>
      </c>
      <c r="C1837" s="335"/>
      <c r="D1837" s="335"/>
      <c r="E1837" s="335"/>
      <c r="F1837" s="335"/>
      <c r="G1837" s="335"/>
      <c r="H1837" s="336"/>
      <c r="I1837" s="54">
        <f>SUM(I1832:I1836)</f>
        <v>0</v>
      </c>
    </row>
    <row r="1838" spans="2:9" ht="20" customHeight="1" x14ac:dyDescent="0.2">
      <c r="B1838" s="337" t="s">
        <v>30</v>
      </c>
      <c r="C1838" s="338"/>
      <c r="D1838" s="338"/>
      <c r="E1838" s="338"/>
      <c r="F1838" s="338"/>
      <c r="G1838" s="338"/>
      <c r="H1838" s="338"/>
      <c r="I1838" s="339"/>
    </row>
    <row r="1839" spans="2:9" ht="20" customHeight="1" x14ac:dyDescent="0.2">
      <c r="B1839" s="340"/>
      <c r="C1839" s="341"/>
      <c r="D1839" s="341"/>
      <c r="E1839" s="341"/>
      <c r="F1839" s="341"/>
      <c r="G1839" s="341"/>
      <c r="H1839" s="341"/>
      <c r="I1839" s="342"/>
    </row>
    <row r="1840" spans="2:9" ht="20" customHeight="1" x14ac:dyDescent="0.2">
      <c r="B1840" s="340"/>
      <c r="C1840" s="341"/>
      <c r="D1840" s="341"/>
      <c r="E1840" s="341"/>
      <c r="F1840" s="341"/>
      <c r="G1840" s="341"/>
      <c r="H1840" s="341"/>
      <c r="I1840" s="342"/>
    </row>
    <row r="1841" spans="2:9" ht="20" customHeight="1" x14ac:dyDescent="0.2">
      <c r="B1841" s="340"/>
      <c r="C1841" s="341"/>
      <c r="D1841" s="341"/>
      <c r="E1841" s="341"/>
      <c r="F1841" s="341"/>
      <c r="G1841" s="341"/>
      <c r="H1841" s="341"/>
      <c r="I1841" s="342"/>
    </row>
    <row r="1842" spans="2:9" ht="20" customHeight="1" x14ac:dyDescent="0.2">
      <c r="B1842" s="340"/>
      <c r="C1842" s="341"/>
      <c r="D1842" s="341"/>
      <c r="E1842" s="341"/>
      <c r="F1842" s="341"/>
      <c r="G1842" s="341"/>
      <c r="H1842" s="341"/>
      <c r="I1842" s="342"/>
    </row>
    <row r="1843" spans="2:9" ht="20" customHeight="1" x14ac:dyDescent="0.2">
      <c r="B1843" s="340"/>
      <c r="C1843" s="341"/>
      <c r="D1843" s="341"/>
      <c r="E1843" s="341"/>
      <c r="F1843" s="341"/>
      <c r="G1843" s="341"/>
      <c r="H1843" s="341"/>
      <c r="I1843" s="342"/>
    </row>
    <row r="1844" spans="2:9" ht="20" customHeight="1" x14ac:dyDescent="0.2">
      <c r="B1844" s="340"/>
      <c r="C1844" s="341"/>
      <c r="D1844" s="341"/>
      <c r="E1844" s="341"/>
      <c r="F1844" s="341"/>
      <c r="G1844" s="341"/>
      <c r="H1844" s="341"/>
      <c r="I1844" s="342"/>
    </row>
    <row r="1845" spans="2:9" ht="20" customHeight="1" x14ac:dyDescent="0.2">
      <c r="B1845" s="340"/>
      <c r="C1845" s="341"/>
      <c r="D1845" s="341"/>
      <c r="E1845" s="341"/>
      <c r="F1845" s="341"/>
      <c r="G1845" s="341"/>
      <c r="H1845" s="341"/>
      <c r="I1845" s="342"/>
    </row>
    <row r="1846" spans="2:9" ht="20" customHeight="1" x14ac:dyDescent="0.2">
      <c r="B1846" s="340"/>
      <c r="C1846" s="341"/>
      <c r="D1846" s="341"/>
      <c r="E1846" s="341"/>
      <c r="F1846" s="341"/>
      <c r="G1846" s="341"/>
      <c r="H1846" s="341"/>
      <c r="I1846" s="342"/>
    </row>
    <row r="1847" spans="2:9" ht="20" customHeight="1" x14ac:dyDescent="0.2">
      <c r="B1847" s="340"/>
      <c r="C1847" s="341"/>
      <c r="D1847" s="341"/>
      <c r="E1847" s="341"/>
      <c r="F1847" s="341"/>
      <c r="G1847" s="341"/>
      <c r="H1847" s="341"/>
      <c r="I1847" s="342"/>
    </row>
    <row r="1848" spans="2:9" ht="20" customHeight="1" x14ac:dyDescent="0.2">
      <c r="B1848" s="343"/>
      <c r="C1848" s="344"/>
      <c r="D1848" s="344"/>
      <c r="E1848" s="344"/>
      <c r="F1848" s="344"/>
      <c r="G1848" s="344"/>
      <c r="H1848" s="344"/>
      <c r="I1848" s="345"/>
    </row>
    <row r="1849" spans="2:9" ht="16" thickBot="1" x14ac:dyDescent="0.25"/>
    <row r="1850" spans="2:9" ht="18" customHeight="1" thickBot="1" x14ac:dyDescent="0.25">
      <c r="B1850" s="24" t="s">
        <v>21</v>
      </c>
      <c r="C1850" s="25"/>
      <c r="D1850" s="25"/>
      <c r="E1850" s="25"/>
      <c r="F1850" s="26"/>
      <c r="G1850" s="27"/>
      <c r="H1850" s="28"/>
      <c r="I1850" s="29"/>
    </row>
    <row r="1851" spans="2:9" ht="18" customHeight="1" thickBot="1" x14ac:dyDescent="0.25">
      <c r="B1851" s="30" t="s">
        <v>22</v>
      </c>
      <c r="C1851" s="31"/>
      <c r="D1851" s="31"/>
      <c r="E1851" s="31"/>
      <c r="F1851" s="26"/>
      <c r="G1851" s="27"/>
      <c r="H1851" s="32"/>
      <c r="I1851" s="33"/>
    </row>
    <row r="1852" spans="2:9" ht="33" customHeight="1" thickBot="1" x14ac:dyDescent="0.25">
      <c r="B1852" s="34" t="e">
        <f>+ACTIVIDADES!#REF!</f>
        <v>#REF!</v>
      </c>
      <c r="C1852" s="35"/>
      <c r="D1852" s="35"/>
      <c r="E1852" s="35"/>
      <c r="F1852" s="35"/>
      <c r="G1852" s="36"/>
      <c r="H1852" s="37"/>
      <c r="I1852" s="38"/>
    </row>
    <row r="1853" spans="2:9" ht="21" customHeight="1" thickBot="1" x14ac:dyDescent="0.25">
      <c r="B1853" s="39" t="s">
        <v>0</v>
      </c>
      <c r="C1853" s="346" t="s">
        <v>1</v>
      </c>
      <c r="D1853" s="346"/>
      <c r="E1853" s="346"/>
      <c r="F1853" s="346"/>
      <c r="G1853" s="346"/>
      <c r="H1853" s="40" t="s">
        <v>15</v>
      </c>
      <c r="I1853" s="41" t="s">
        <v>16</v>
      </c>
    </row>
    <row r="1854" spans="2:9" ht="95.25" customHeight="1" x14ac:dyDescent="0.2">
      <c r="B1854" s="42" t="e">
        <f>+B1830+0.01</f>
        <v>#REF!</v>
      </c>
      <c r="C1854" s="347" t="e">
        <f>INDEX(ACTIVIDADES!$B:$B,MATCH(B1854,ACTIVIDADES!$A:$A,0))</f>
        <v>#REF!</v>
      </c>
      <c r="D1854" s="348"/>
      <c r="E1854" s="348"/>
      <c r="F1854" s="348"/>
      <c r="G1854" s="349"/>
      <c r="H1854" s="43" t="e">
        <f>INDEX(ACTIVIDADES!$C:$C,MATCH(B1854,ACTIVIDADES!$A:$A,0))</f>
        <v>#REF!</v>
      </c>
      <c r="I1854" s="44">
        <f>I1861</f>
        <v>0</v>
      </c>
    </row>
    <row r="1855" spans="2:9" ht="21" customHeight="1" x14ac:dyDescent="0.2">
      <c r="B1855" s="350" t="s">
        <v>23</v>
      </c>
      <c r="C1855" s="350"/>
      <c r="D1855" s="45" t="s">
        <v>24</v>
      </c>
      <c r="E1855" s="46" t="s">
        <v>16</v>
      </c>
      <c r="F1855" s="47" t="s">
        <v>25</v>
      </c>
      <c r="G1855" s="47" t="s">
        <v>26</v>
      </c>
      <c r="H1855" s="48" t="s">
        <v>27</v>
      </c>
      <c r="I1855" s="49" t="s">
        <v>28</v>
      </c>
    </row>
    <row r="1856" spans="2:9" ht="15" customHeight="1" x14ac:dyDescent="0.2">
      <c r="B1856" s="351"/>
      <c r="C1856" s="352"/>
      <c r="D1856" s="50"/>
      <c r="E1856" s="50"/>
      <c r="F1856" s="51"/>
      <c r="G1856" s="51"/>
      <c r="H1856" s="51"/>
      <c r="I1856" s="52">
        <f>+D1856*E1856*F1856*G1856</f>
        <v>0</v>
      </c>
    </row>
    <row r="1857" spans="2:9" ht="15" customHeight="1" x14ac:dyDescent="0.2">
      <c r="B1857" s="351"/>
      <c r="C1857" s="352"/>
      <c r="D1857" s="50"/>
      <c r="E1857" s="50"/>
      <c r="F1857" s="51"/>
      <c r="G1857" s="51"/>
      <c r="H1857" s="51"/>
      <c r="I1857" s="52">
        <f>+D1857*E1857*F1857*G1857</f>
        <v>0</v>
      </c>
    </row>
    <row r="1858" spans="2:9" ht="15.75" customHeight="1" x14ac:dyDescent="0.2">
      <c r="B1858" s="333"/>
      <c r="C1858" s="333"/>
      <c r="D1858" s="50"/>
      <c r="E1858" s="50"/>
      <c r="F1858" s="51"/>
      <c r="G1858" s="51"/>
      <c r="H1858" s="51"/>
      <c r="I1858" s="53"/>
    </row>
    <row r="1859" spans="2:9" ht="15" customHeight="1" x14ac:dyDescent="0.2">
      <c r="B1859" s="333"/>
      <c r="C1859" s="333"/>
      <c r="D1859" s="50"/>
      <c r="E1859" s="50"/>
      <c r="F1859" s="51"/>
      <c r="G1859" s="51"/>
      <c r="H1859" s="51"/>
      <c r="I1859" s="53"/>
    </row>
    <row r="1860" spans="2:9" ht="15" customHeight="1" x14ac:dyDescent="0.2">
      <c r="B1860" s="333"/>
      <c r="C1860" s="333"/>
      <c r="D1860" s="50"/>
      <c r="E1860" s="50"/>
      <c r="F1860" s="51"/>
      <c r="G1860" s="51"/>
      <c r="H1860" s="51"/>
      <c r="I1860" s="53"/>
    </row>
    <row r="1861" spans="2:9" ht="15" customHeight="1" x14ac:dyDescent="0.2">
      <c r="B1861" s="334" t="s">
        <v>29</v>
      </c>
      <c r="C1861" s="335"/>
      <c r="D1861" s="335"/>
      <c r="E1861" s="335"/>
      <c r="F1861" s="335"/>
      <c r="G1861" s="335"/>
      <c r="H1861" s="336"/>
      <c r="I1861" s="54">
        <f>SUM(I1856:I1860)</f>
        <v>0</v>
      </c>
    </row>
    <row r="1862" spans="2:9" ht="20" customHeight="1" x14ac:dyDescent="0.2">
      <c r="B1862" s="337" t="s">
        <v>30</v>
      </c>
      <c r="C1862" s="338"/>
      <c r="D1862" s="338"/>
      <c r="E1862" s="338"/>
      <c r="F1862" s="338"/>
      <c r="G1862" s="338"/>
      <c r="H1862" s="338"/>
      <c r="I1862" s="339"/>
    </row>
    <row r="1863" spans="2:9" ht="20" customHeight="1" x14ac:dyDescent="0.2">
      <c r="B1863" s="340"/>
      <c r="C1863" s="341"/>
      <c r="D1863" s="341"/>
      <c r="E1863" s="341"/>
      <c r="F1863" s="341"/>
      <c r="G1863" s="341"/>
      <c r="H1863" s="341"/>
      <c r="I1863" s="342"/>
    </row>
    <row r="1864" spans="2:9" ht="20" customHeight="1" x14ac:dyDescent="0.2">
      <c r="B1864" s="340"/>
      <c r="C1864" s="341"/>
      <c r="D1864" s="341"/>
      <c r="E1864" s="341"/>
      <c r="F1864" s="341"/>
      <c r="G1864" s="341"/>
      <c r="H1864" s="341"/>
      <c r="I1864" s="342"/>
    </row>
    <row r="1865" spans="2:9" ht="20" customHeight="1" x14ac:dyDescent="0.2">
      <c r="B1865" s="340"/>
      <c r="C1865" s="341"/>
      <c r="D1865" s="341"/>
      <c r="E1865" s="341"/>
      <c r="F1865" s="341"/>
      <c r="G1865" s="341"/>
      <c r="H1865" s="341"/>
      <c r="I1865" s="342"/>
    </row>
    <row r="1866" spans="2:9" ht="20" customHeight="1" x14ac:dyDescent="0.2">
      <c r="B1866" s="340"/>
      <c r="C1866" s="341"/>
      <c r="D1866" s="341"/>
      <c r="E1866" s="341"/>
      <c r="F1866" s="341"/>
      <c r="G1866" s="341"/>
      <c r="H1866" s="341"/>
      <c r="I1866" s="342"/>
    </row>
    <row r="1867" spans="2:9" ht="20" customHeight="1" x14ac:dyDescent="0.2">
      <c r="B1867" s="340"/>
      <c r="C1867" s="341"/>
      <c r="D1867" s="341"/>
      <c r="E1867" s="341"/>
      <c r="F1867" s="341"/>
      <c r="G1867" s="341"/>
      <c r="H1867" s="341"/>
      <c r="I1867" s="342"/>
    </row>
    <row r="1868" spans="2:9" ht="20" customHeight="1" x14ac:dyDescent="0.2">
      <c r="B1868" s="340"/>
      <c r="C1868" s="341"/>
      <c r="D1868" s="341"/>
      <c r="E1868" s="341"/>
      <c r="F1868" s="341"/>
      <c r="G1868" s="341"/>
      <c r="H1868" s="341"/>
      <c r="I1868" s="342"/>
    </row>
    <row r="1869" spans="2:9" ht="20" customHeight="1" x14ac:dyDescent="0.2">
      <c r="B1869" s="340"/>
      <c r="C1869" s="341"/>
      <c r="D1869" s="341"/>
      <c r="E1869" s="341"/>
      <c r="F1869" s="341"/>
      <c r="G1869" s="341"/>
      <c r="H1869" s="341"/>
      <c r="I1869" s="342"/>
    </row>
    <row r="1870" spans="2:9" ht="20" customHeight="1" x14ac:dyDescent="0.2">
      <c r="B1870" s="340"/>
      <c r="C1870" s="341"/>
      <c r="D1870" s="341"/>
      <c r="E1870" s="341"/>
      <c r="F1870" s="341"/>
      <c r="G1870" s="341"/>
      <c r="H1870" s="341"/>
      <c r="I1870" s="342"/>
    </row>
    <row r="1871" spans="2:9" ht="20" customHeight="1" x14ac:dyDescent="0.2">
      <c r="B1871" s="340"/>
      <c r="C1871" s="341"/>
      <c r="D1871" s="341"/>
      <c r="E1871" s="341"/>
      <c r="F1871" s="341"/>
      <c r="G1871" s="341"/>
      <c r="H1871" s="341"/>
      <c r="I1871" s="342"/>
    </row>
    <row r="1872" spans="2:9" ht="20" customHeight="1" x14ac:dyDescent="0.2">
      <c r="B1872" s="343"/>
      <c r="C1872" s="344"/>
      <c r="D1872" s="344"/>
      <c r="E1872" s="344"/>
      <c r="F1872" s="344"/>
      <c r="G1872" s="344"/>
      <c r="H1872" s="344"/>
      <c r="I1872" s="345"/>
    </row>
    <row r="1873" spans="2:9" ht="16" thickBot="1" x14ac:dyDescent="0.25"/>
    <row r="1874" spans="2:9" ht="18" customHeight="1" thickBot="1" x14ac:dyDescent="0.25">
      <c r="B1874" s="24" t="s">
        <v>21</v>
      </c>
      <c r="C1874" s="25"/>
      <c r="D1874" s="25"/>
      <c r="E1874" s="25"/>
      <c r="F1874" s="26"/>
      <c r="G1874" s="27"/>
      <c r="H1874" s="28"/>
      <c r="I1874" s="29"/>
    </row>
    <row r="1875" spans="2:9" ht="18" customHeight="1" thickBot="1" x14ac:dyDescent="0.25">
      <c r="B1875" s="30" t="s">
        <v>22</v>
      </c>
      <c r="C1875" s="31"/>
      <c r="D1875" s="31"/>
      <c r="E1875" s="31"/>
      <c r="F1875" s="26"/>
      <c r="G1875" s="27"/>
      <c r="H1875" s="32"/>
      <c r="I1875" s="33"/>
    </row>
    <row r="1876" spans="2:9" ht="33" customHeight="1" thickBot="1" x14ac:dyDescent="0.25">
      <c r="B1876" s="34" t="e">
        <f>+ACTIVIDADES!#REF!</f>
        <v>#REF!</v>
      </c>
      <c r="C1876" s="35"/>
      <c r="D1876" s="35"/>
      <c r="E1876" s="35"/>
      <c r="F1876" s="35"/>
      <c r="G1876" s="36"/>
      <c r="H1876" s="37"/>
      <c r="I1876" s="38"/>
    </row>
    <row r="1877" spans="2:9" ht="21" customHeight="1" thickBot="1" x14ac:dyDescent="0.25">
      <c r="B1877" s="39" t="s">
        <v>0</v>
      </c>
      <c r="C1877" s="346" t="s">
        <v>1</v>
      </c>
      <c r="D1877" s="346"/>
      <c r="E1877" s="346"/>
      <c r="F1877" s="346"/>
      <c r="G1877" s="346"/>
      <c r="H1877" s="40" t="s">
        <v>15</v>
      </c>
      <c r="I1877" s="41" t="s">
        <v>16</v>
      </c>
    </row>
    <row r="1878" spans="2:9" ht="95.25" customHeight="1" x14ac:dyDescent="0.2">
      <c r="B1878" s="42" t="e">
        <f>+B1854+0.01</f>
        <v>#REF!</v>
      </c>
      <c r="C1878" s="347" t="e">
        <f>INDEX(ACTIVIDADES!$B:$B,MATCH(B1878,ACTIVIDADES!$A:$A,0))</f>
        <v>#REF!</v>
      </c>
      <c r="D1878" s="348"/>
      <c r="E1878" s="348"/>
      <c r="F1878" s="348"/>
      <c r="G1878" s="349"/>
      <c r="H1878" s="43" t="e">
        <f>INDEX(ACTIVIDADES!$C:$C,MATCH(B1878,ACTIVIDADES!$A:$A,0))</f>
        <v>#REF!</v>
      </c>
      <c r="I1878" s="44">
        <f>I1885</f>
        <v>0</v>
      </c>
    </row>
    <row r="1879" spans="2:9" ht="21" customHeight="1" x14ac:dyDescent="0.2">
      <c r="B1879" s="350" t="s">
        <v>23</v>
      </c>
      <c r="C1879" s="350"/>
      <c r="D1879" s="45" t="s">
        <v>24</v>
      </c>
      <c r="E1879" s="46" t="s">
        <v>16</v>
      </c>
      <c r="F1879" s="47" t="s">
        <v>25</v>
      </c>
      <c r="G1879" s="47" t="s">
        <v>26</v>
      </c>
      <c r="H1879" s="48" t="s">
        <v>27</v>
      </c>
      <c r="I1879" s="49" t="s">
        <v>28</v>
      </c>
    </row>
    <row r="1880" spans="2:9" ht="15" customHeight="1" x14ac:dyDescent="0.2">
      <c r="B1880" s="351"/>
      <c r="C1880" s="352"/>
      <c r="D1880" s="50"/>
      <c r="E1880" s="50"/>
      <c r="F1880" s="51"/>
      <c r="G1880" s="51"/>
      <c r="H1880" s="51"/>
      <c r="I1880" s="52">
        <f>+D1880*E1880*F1880*G1880</f>
        <v>0</v>
      </c>
    </row>
    <row r="1881" spans="2:9" ht="15" customHeight="1" x14ac:dyDescent="0.2">
      <c r="B1881" s="351"/>
      <c r="C1881" s="352"/>
      <c r="D1881" s="50"/>
      <c r="E1881" s="50"/>
      <c r="F1881" s="51"/>
      <c r="G1881" s="51"/>
      <c r="H1881" s="51"/>
      <c r="I1881" s="52">
        <f>+D1881*E1881*F1881*G1881</f>
        <v>0</v>
      </c>
    </row>
    <row r="1882" spans="2:9" ht="15.75" customHeight="1" x14ac:dyDescent="0.2">
      <c r="B1882" s="333"/>
      <c r="C1882" s="333"/>
      <c r="D1882" s="50"/>
      <c r="E1882" s="50"/>
      <c r="F1882" s="51"/>
      <c r="G1882" s="51"/>
      <c r="H1882" s="51"/>
      <c r="I1882" s="53"/>
    </row>
    <row r="1883" spans="2:9" ht="15" customHeight="1" x14ac:dyDescent="0.2">
      <c r="B1883" s="333"/>
      <c r="C1883" s="333"/>
      <c r="D1883" s="50"/>
      <c r="E1883" s="50"/>
      <c r="F1883" s="51"/>
      <c r="G1883" s="51"/>
      <c r="H1883" s="51"/>
      <c r="I1883" s="53"/>
    </row>
    <row r="1884" spans="2:9" ht="15" customHeight="1" x14ac:dyDescent="0.2">
      <c r="B1884" s="333"/>
      <c r="C1884" s="333"/>
      <c r="D1884" s="50"/>
      <c r="E1884" s="50"/>
      <c r="F1884" s="51"/>
      <c r="G1884" s="51"/>
      <c r="H1884" s="51"/>
      <c r="I1884" s="53"/>
    </row>
    <row r="1885" spans="2:9" ht="15" customHeight="1" x14ac:dyDescent="0.2">
      <c r="B1885" s="334" t="s">
        <v>29</v>
      </c>
      <c r="C1885" s="335"/>
      <c r="D1885" s="335"/>
      <c r="E1885" s="335"/>
      <c r="F1885" s="335"/>
      <c r="G1885" s="335"/>
      <c r="H1885" s="336"/>
      <c r="I1885" s="54">
        <f>SUM(I1880:I1884)</f>
        <v>0</v>
      </c>
    </row>
    <row r="1886" spans="2:9" ht="20" customHeight="1" x14ac:dyDescent="0.2">
      <c r="B1886" s="337" t="s">
        <v>30</v>
      </c>
      <c r="C1886" s="338"/>
      <c r="D1886" s="338"/>
      <c r="E1886" s="338"/>
      <c r="F1886" s="338"/>
      <c r="G1886" s="338"/>
      <c r="H1886" s="338"/>
      <c r="I1886" s="339"/>
    </row>
    <row r="1887" spans="2:9" ht="20" customHeight="1" x14ac:dyDescent="0.2">
      <c r="B1887" s="340"/>
      <c r="C1887" s="341"/>
      <c r="D1887" s="341"/>
      <c r="E1887" s="341"/>
      <c r="F1887" s="341"/>
      <c r="G1887" s="341"/>
      <c r="H1887" s="341"/>
      <c r="I1887" s="342"/>
    </row>
    <row r="1888" spans="2:9" ht="20" customHeight="1" x14ac:dyDescent="0.2">
      <c r="B1888" s="340"/>
      <c r="C1888" s="341"/>
      <c r="D1888" s="341"/>
      <c r="E1888" s="341"/>
      <c r="F1888" s="341"/>
      <c r="G1888" s="341"/>
      <c r="H1888" s="341"/>
      <c r="I1888" s="342"/>
    </row>
    <row r="1889" spans="2:9" ht="20" customHeight="1" x14ac:dyDescent="0.2">
      <c r="B1889" s="340"/>
      <c r="C1889" s="341"/>
      <c r="D1889" s="341"/>
      <c r="E1889" s="341"/>
      <c r="F1889" s="341"/>
      <c r="G1889" s="341"/>
      <c r="H1889" s="341"/>
      <c r="I1889" s="342"/>
    </row>
    <row r="1890" spans="2:9" ht="20" customHeight="1" x14ac:dyDescent="0.2">
      <c r="B1890" s="340"/>
      <c r="C1890" s="341"/>
      <c r="D1890" s="341"/>
      <c r="E1890" s="341"/>
      <c r="F1890" s="341"/>
      <c r="G1890" s="341"/>
      <c r="H1890" s="341"/>
      <c r="I1890" s="342"/>
    </row>
    <row r="1891" spans="2:9" ht="20" customHeight="1" x14ac:dyDescent="0.2">
      <c r="B1891" s="340"/>
      <c r="C1891" s="341"/>
      <c r="D1891" s="341"/>
      <c r="E1891" s="341"/>
      <c r="F1891" s="341"/>
      <c r="G1891" s="341"/>
      <c r="H1891" s="341"/>
      <c r="I1891" s="342"/>
    </row>
    <row r="1892" spans="2:9" ht="20" customHeight="1" x14ac:dyDescent="0.2">
      <c r="B1892" s="340"/>
      <c r="C1892" s="341"/>
      <c r="D1892" s="341"/>
      <c r="E1892" s="341"/>
      <c r="F1892" s="341"/>
      <c r="G1892" s="341"/>
      <c r="H1892" s="341"/>
      <c r="I1892" s="342"/>
    </row>
    <row r="1893" spans="2:9" ht="20" customHeight="1" x14ac:dyDescent="0.2">
      <c r="B1893" s="340"/>
      <c r="C1893" s="341"/>
      <c r="D1893" s="341"/>
      <c r="E1893" s="341"/>
      <c r="F1893" s="341"/>
      <c r="G1893" s="341"/>
      <c r="H1893" s="341"/>
      <c r="I1893" s="342"/>
    </row>
    <row r="1894" spans="2:9" ht="20" customHeight="1" x14ac:dyDescent="0.2">
      <c r="B1894" s="340"/>
      <c r="C1894" s="341"/>
      <c r="D1894" s="341"/>
      <c r="E1894" s="341"/>
      <c r="F1894" s="341"/>
      <c r="G1894" s="341"/>
      <c r="H1894" s="341"/>
      <c r="I1894" s="342"/>
    </row>
    <row r="1895" spans="2:9" ht="20" customHeight="1" x14ac:dyDescent="0.2">
      <c r="B1895" s="340"/>
      <c r="C1895" s="341"/>
      <c r="D1895" s="341"/>
      <c r="E1895" s="341"/>
      <c r="F1895" s="341"/>
      <c r="G1895" s="341"/>
      <c r="H1895" s="341"/>
      <c r="I1895" s="342"/>
    </row>
    <row r="1896" spans="2:9" ht="20" customHeight="1" x14ac:dyDescent="0.2">
      <c r="B1896" s="343"/>
      <c r="C1896" s="344"/>
      <c r="D1896" s="344"/>
      <c r="E1896" s="344"/>
      <c r="F1896" s="344"/>
      <c r="G1896" s="344"/>
      <c r="H1896" s="344"/>
      <c r="I1896" s="345"/>
    </row>
    <row r="1897" spans="2:9" ht="16" thickBot="1" x14ac:dyDescent="0.25"/>
    <row r="1898" spans="2:9" ht="18" customHeight="1" thickBot="1" x14ac:dyDescent="0.25">
      <c r="B1898" s="24" t="s">
        <v>21</v>
      </c>
      <c r="C1898" s="25"/>
      <c r="D1898" s="25"/>
      <c r="E1898" s="25"/>
      <c r="F1898" s="26"/>
      <c r="G1898" s="27"/>
      <c r="H1898" s="28"/>
      <c r="I1898" s="29"/>
    </row>
    <row r="1899" spans="2:9" ht="18" customHeight="1" thickBot="1" x14ac:dyDescent="0.25">
      <c r="B1899" s="30" t="s">
        <v>22</v>
      </c>
      <c r="C1899" s="31"/>
      <c r="D1899" s="31"/>
      <c r="E1899" s="31"/>
      <c r="F1899" s="26"/>
      <c r="G1899" s="27"/>
      <c r="H1899" s="32"/>
      <c r="I1899" s="33"/>
    </row>
    <row r="1900" spans="2:9" ht="33" customHeight="1" thickBot="1" x14ac:dyDescent="0.25">
      <c r="B1900" s="34" t="e">
        <f>+ACTIVIDADES!#REF!</f>
        <v>#REF!</v>
      </c>
      <c r="C1900" s="35"/>
      <c r="D1900" s="35"/>
      <c r="E1900" s="35"/>
      <c r="F1900" s="35"/>
      <c r="G1900" s="36"/>
      <c r="H1900" s="37"/>
      <c r="I1900" s="38"/>
    </row>
    <row r="1901" spans="2:9" ht="21" customHeight="1" thickBot="1" x14ac:dyDescent="0.25">
      <c r="B1901" s="39" t="s">
        <v>0</v>
      </c>
      <c r="C1901" s="346" t="s">
        <v>1</v>
      </c>
      <c r="D1901" s="346"/>
      <c r="E1901" s="346"/>
      <c r="F1901" s="346"/>
      <c r="G1901" s="346"/>
      <c r="H1901" s="40" t="s">
        <v>15</v>
      </c>
      <c r="I1901" s="41" t="s">
        <v>16</v>
      </c>
    </row>
    <row r="1902" spans="2:9" ht="95.25" customHeight="1" x14ac:dyDescent="0.2">
      <c r="B1902" s="42" t="e">
        <f>+B1878+0.01</f>
        <v>#REF!</v>
      </c>
      <c r="C1902" s="347" t="e">
        <f>INDEX(ACTIVIDADES!$B:$B,MATCH(B1902,ACTIVIDADES!$A:$A,0))</f>
        <v>#REF!</v>
      </c>
      <c r="D1902" s="348"/>
      <c r="E1902" s="348"/>
      <c r="F1902" s="348"/>
      <c r="G1902" s="349"/>
      <c r="H1902" s="43" t="e">
        <f>INDEX(ACTIVIDADES!$C:$C,MATCH(B1902,ACTIVIDADES!$A:$A,0))</f>
        <v>#REF!</v>
      </c>
      <c r="I1902" s="44">
        <f>I1909</f>
        <v>0</v>
      </c>
    </row>
    <row r="1903" spans="2:9" ht="21" customHeight="1" x14ac:dyDescent="0.2">
      <c r="B1903" s="350" t="s">
        <v>23</v>
      </c>
      <c r="C1903" s="350"/>
      <c r="D1903" s="45" t="s">
        <v>24</v>
      </c>
      <c r="E1903" s="46" t="s">
        <v>16</v>
      </c>
      <c r="F1903" s="47" t="s">
        <v>25</v>
      </c>
      <c r="G1903" s="47" t="s">
        <v>26</v>
      </c>
      <c r="H1903" s="48" t="s">
        <v>27</v>
      </c>
      <c r="I1903" s="49" t="s">
        <v>28</v>
      </c>
    </row>
    <row r="1904" spans="2:9" ht="15" customHeight="1" x14ac:dyDescent="0.2">
      <c r="B1904" s="351"/>
      <c r="C1904" s="352"/>
      <c r="D1904" s="50"/>
      <c r="E1904" s="50"/>
      <c r="F1904" s="51"/>
      <c r="G1904" s="51"/>
      <c r="H1904" s="51"/>
      <c r="I1904" s="52">
        <f>+D1904*E1904*F1904*G1904</f>
        <v>0</v>
      </c>
    </row>
    <row r="1905" spans="2:9" ht="15" customHeight="1" x14ac:dyDescent="0.2">
      <c r="B1905" s="351"/>
      <c r="C1905" s="352"/>
      <c r="D1905" s="50"/>
      <c r="E1905" s="50"/>
      <c r="F1905" s="51"/>
      <c r="G1905" s="51"/>
      <c r="H1905" s="51"/>
      <c r="I1905" s="52">
        <f>+D1905*E1905*F1905*G1905</f>
        <v>0</v>
      </c>
    </row>
    <row r="1906" spans="2:9" ht="15.75" customHeight="1" x14ac:dyDescent="0.2">
      <c r="B1906" s="333"/>
      <c r="C1906" s="333"/>
      <c r="D1906" s="50"/>
      <c r="E1906" s="50"/>
      <c r="F1906" s="51"/>
      <c r="G1906" s="51"/>
      <c r="H1906" s="51"/>
      <c r="I1906" s="53"/>
    </row>
    <row r="1907" spans="2:9" ht="15" customHeight="1" x14ac:dyDescent="0.2">
      <c r="B1907" s="333"/>
      <c r="C1907" s="333"/>
      <c r="D1907" s="50"/>
      <c r="E1907" s="50"/>
      <c r="F1907" s="51"/>
      <c r="G1907" s="51"/>
      <c r="H1907" s="51"/>
      <c r="I1907" s="53"/>
    </row>
    <row r="1908" spans="2:9" ht="15" customHeight="1" x14ac:dyDescent="0.2">
      <c r="B1908" s="333"/>
      <c r="C1908" s="333"/>
      <c r="D1908" s="50"/>
      <c r="E1908" s="50"/>
      <c r="F1908" s="51"/>
      <c r="G1908" s="51"/>
      <c r="H1908" s="51"/>
      <c r="I1908" s="53"/>
    </row>
    <row r="1909" spans="2:9" ht="15" customHeight="1" x14ac:dyDescent="0.2">
      <c r="B1909" s="334" t="s">
        <v>29</v>
      </c>
      <c r="C1909" s="335"/>
      <c r="D1909" s="335"/>
      <c r="E1909" s="335"/>
      <c r="F1909" s="335"/>
      <c r="G1909" s="335"/>
      <c r="H1909" s="336"/>
      <c r="I1909" s="54">
        <f>SUM(I1904:I1908)</f>
        <v>0</v>
      </c>
    </row>
    <row r="1910" spans="2:9" ht="20" customHeight="1" x14ac:dyDescent="0.2">
      <c r="B1910" s="337" t="s">
        <v>30</v>
      </c>
      <c r="C1910" s="338"/>
      <c r="D1910" s="338"/>
      <c r="E1910" s="338"/>
      <c r="F1910" s="338"/>
      <c r="G1910" s="338"/>
      <c r="H1910" s="338"/>
      <c r="I1910" s="339"/>
    </row>
    <row r="1911" spans="2:9" ht="20" customHeight="1" x14ac:dyDescent="0.2">
      <c r="B1911" s="340"/>
      <c r="C1911" s="341"/>
      <c r="D1911" s="341"/>
      <c r="E1911" s="341"/>
      <c r="F1911" s="341"/>
      <c r="G1911" s="341"/>
      <c r="H1911" s="341"/>
      <c r="I1911" s="342"/>
    </row>
    <row r="1912" spans="2:9" ht="20" customHeight="1" x14ac:dyDescent="0.2">
      <c r="B1912" s="340"/>
      <c r="C1912" s="341"/>
      <c r="D1912" s="341"/>
      <c r="E1912" s="341"/>
      <c r="F1912" s="341"/>
      <c r="G1912" s="341"/>
      <c r="H1912" s="341"/>
      <c r="I1912" s="342"/>
    </row>
    <row r="1913" spans="2:9" ht="20" customHeight="1" x14ac:dyDescent="0.2">
      <c r="B1913" s="340"/>
      <c r="C1913" s="341"/>
      <c r="D1913" s="341"/>
      <c r="E1913" s="341"/>
      <c r="F1913" s="341"/>
      <c r="G1913" s="341"/>
      <c r="H1913" s="341"/>
      <c r="I1913" s="342"/>
    </row>
    <row r="1914" spans="2:9" ht="20" customHeight="1" x14ac:dyDescent="0.2">
      <c r="B1914" s="340"/>
      <c r="C1914" s="341"/>
      <c r="D1914" s="341"/>
      <c r="E1914" s="341"/>
      <c r="F1914" s="341"/>
      <c r="G1914" s="341"/>
      <c r="H1914" s="341"/>
      <c r="I1914" s="342"/>
    </row>
    <row r="1915" spans="2:9" ht="20" customHeight="1" x14ac:dyDescent="0.2">
      <c r="B1915" s="340"/>
      <c r="C1915" s="341"/>
      <c r="D1915" s="341"/>
      <c r="E1915" s="341"/>
      <c r="F1915" s="341"/>
      <c r="G1915" s="341"/>
      <c r="H1915" s="341"/>
      <c r="I1915" s="342"/>
    </row>
    <row r="1916" spans="2:9" ht="20" customHeight="1" x14ac:dyDescent="0.2">
      <c r="B1916" s="340"/>
      <c r="C1916" s="341"/>
      <c r="D1916" s="341"/>
      <c r="E1916" s="341"/>
      <c r="F1916" s="341"/>
      <c r="G1916" s="341"/>
      <c r="H1916" s="341"/>
      <c r="I1916" s="342"/>
    </row>
    <row r="1917" spans="2:9" ht="20" customHeight="1" x14ac:dyDescent="0.2">
      <c r="B1917" s="340"/>
      <c r="C1917" s="341"/>
      <c r="D1917" s="341"/>
      <c r="E1917" s="341"/>
      <c r="F1917" s="341"/>
      <c r="G1917" s="341"/>
      <c r="H1917" s="341"/>
      <c r="I1917" s="342"/>
    </row>
    <row r="1918" spans="2:9" ht="20" customHeight="1" x14ac:dyDescent="0.2">
      <c r="B1918" s="340"/>
      <c r="C1918" s="341"/>
      <c r="D1918" s="341"/>
      <c r="E1918" s="341"/>
      <c r="F1918" s="341"/>
      <c r="G1918" s="341"/>
      <c r="H1918" s="341"/>
      <c r="I1918" s="342"/>
    </row>
    <row r="1919" spans="2:9" ht="20" customHeight="1" x14ac:dyDescent="0.2">
      <c r="B1919" s="340"/>
      <c r="C1919" s="341"/>
      <c r="D1919" s="341"/>
      <c r="E1919" s="341"/>
      <c r="F1919" s="341"/>
      <c r="G1919" s="341"/>
      <c r="H1919" s="341"/>
      <c r="I1919" s="342"/>
    </row>
    <row r="1920" spans="2:9" ht="20" customHeight="1" x14ac:dyDescent="0.2">
      <c r="B1920" s="343"/>
      <c r="C1920" s="344"/>
      <c r="D1920" s="344"/>
      <c r="E1920" s="344"/>
      <c r="F1920" s="344"/>
      <c r="G1920" s="344"/>
      <c r="H1920" s="344"/>
      <c r="I1920" s="345"/>
    </row>
    <row r="1921" spans="2:9" ht="16" thickBot="1" x14ac:dyDescent="0.25"/>
    <row r="1922" spans="2:9" ht="18" customHeight="1" thickBot="1" x14ac:dyDescent="0.25">
      <c r="B1922" s="24" t="s">
        <v>21</v>
      </c>
      <c r="C1922" s="25"/>
      <c r="D1922" s="25"/>
      <c r="E1922" s="25"/>
      <c r="F1922" s="26"/>
      <c r="G1922" s="27"/>
      <c r="H1922" s="28"/>
      <c r="I1922" s="29"/>
    </row>
    <row r="1923" spans="2:9" ht="18" customHeight="1" thickBot="1" x14ac:dyDescent="0.25">
      <c r="B1923" s="30" t="s">
        <v>22</v>
      </c>
      <c r="C1923" s="31"/>
      <c r="D1923" s="31"/>
      <c r="E1923" s="31"/>
      <c r="F1923" s="26"/>
      <c r="G1923" s="27"/>
      <c r="H1923" s="32"/>
      <c r="I1923" s="33"/>
    </row>
    <row r="1924" spans="2:9" ht="33" customHeight="1" thickBot="1" x14ac:dyDescent="0.25">
      <c r="B1924" s="34" t="e">
        <f>+ACTIVIDADES!#REF!</f>
        <v>#REF!</v>
      </c>
      <c r="C1924" s="35"/>
      <c r="D1924" s="35"/>
      <c r="E1924" s="35"/>
      <c r="F1924" s="35"/>
      <c r="G1924" s="36"/>
      <c r="H1924" s="37"/>
      <c r="I1924" s="38"/>
    </row>
    <row r="1925" spans="2:9" ht="21" customHeight="1" thickBot="1" x14ac:dyDescent="0.25">
      <c r="B1925" s="39" t="s">
        <v>0</v>
      </c>
      <c r="C1925" s="346" t="s">
        <v>1</v>
      </c>
      <c r="D1925" s="346"/>
      <c r="E1925" s="346"/>
      <c r="F1925" s="346"/>
      <c r="G1925" s="346"/>
      <c r="H1925" s="40" t="s">
        <v>15</v>
      </c>
      <c r="I1925" s="41" t="s">
        <v>16</v>
      </c>
    </row>
    <row r="1926" spans="2:9" ht="95.25" customHeight="1" x14ac:dyDescent="0.2">
      <c r="B1926" s="42" t="e">
        <f>+B1902+0.01</f>
        <v>#REF!</v>
      </c>
      <c r="C1926" s="347" t="e">
        <f>INDEX(ACTIVIDADES!$B:$B,MATCH(B1926,ACTIVIDADES!$A:$A,0))</f>
        <v>#REF!</v>
      </c>
      <c r="D1926" s="348"/>
      <c r="E1926" s="348"/>
      <c r="F1926" s="348"/>
      <c r="G1926" s="349"/>
      <c r="H1926" s="43" t="e">
        <f>INDEX(ACTIVIDADES!$C:$C,MATCH(B1926,ACTIVIDADES!$A:$A,0))</f>
        <v>#REF!</v>
      </c>
      <c r="I1926" s="44">
        <f>I1933</f>
        <v>0</v>
      </c>
    </row>
    <row r="1927" spans="2:9" ht="21" customHeight="1" x14ac:dyDescent="0.2">
      <c r="B1927" s="350" t="s">
        <v>23</v>
      </c>
      <c r="C1927" s="350"/>
      <c r="D1927" s="45" t="s">
        <v>24</v>
      </c>
      <c r="E1927" s="46" t="s">
        <v>16</v>
      </c>
      <c r="F1927" s="47" t="s">
        <v>25</v>
      </c>
      <c r="G1927" s="47" t="s">
        <v>26</v>
      </c>
      <c r="H1927" s="48" t="s">
        <v>27</v>
      </c>
      <c r="I1927" s="49" t="s">
        <v>28</v>
      </c>
    </row>
    <row r="1928" spans="2:9" ht="15" customHeight="1" x14ac:dyDescent="0.2">
      <c r="B1928" s="351"/>
      <c r="C1928" s="352"/>
      <c r="D1928" s="50"/>
      <c r="E1928" s="50"/>
      <c r="F1928" s="51"/>
      <c r="G1928" s="51"/>
      <c r="H1928" s="51"/>
      <c r="I1928" s="52">
        <f>+D1928*E1928*F1928*G1928</f>
        <v>0</v>
      </c>
    </row>
    <row r="1929" spans="2:9" ht="15" customHeight="1" x14ac:dyDescent="0.2">
      <c r="B1929" s="351"/>
      <c r="C1929" s="352"/>
      <c r="D1929" s="50"/>
      <c r="E1929" s="50"/>
      <c r="F1929" s="51"/>
      <c r="G1929" s="51"/>
      <c r="H1929" s="51"/>
      <c r="I1929" s="52">
        <f>+D1929*E1929*F1929*G1929</f>
        <v>0</v>
      </c>
    </row>
    <row r="1930" spans="2:9" ht="15.75" customHeight="1" x14ac:dyDescent="0.2">
      <c r="B1930" s="333"/>
      <c r="C1930" s="333"/>
      <c r="D1930" s="50"/>
      <c r="E1930" s="50"/>
      <c r="F1930" s="51"/>
      <c r="G1930" s="51"/>
      <c r="H1930" s="51"/>
      <c r="I1930" s="53"/>
    </row>
    <row r="1931" spans="2:9" ht="15" customHeight="1" x14ac:dyDescent="0.2">
      <c r="B1931" s="333"/>
      <c r="C1931" s="333"/>
      <c r="D1931" s="50"/>
      <c r="E1931" s="50"/>
      <c r="F1931" s="51"/>
      <c r="G1931" s="51"/>
      <c r="H1931" s="51"/>
      <c r="I1931" s="53"/>
    </row>
    <row r="1932" spans="2:9" ht="15" customHeight="1" x14ac:dyDescent="0.2">
      <c r="B1932" s="333"/>
      <c r="C1932" s="333"/>
      <c r="D1932" s="50"/>
      <c r="E1932" s="50"/>
      <c r="F1932" s="51"/>
      <c r="G1932" s="51"/>
      <c r="H1932" s="51"/>
      <c r="I1932" s="53"/>
    </row>
    <row r="1933" spans="2:9" ht="15" customHeight="1" x14ac:dyDescent="0.2">
      <c r="B1933" s="334" t="s">
        <v>29</v>
      </c>
      <c r="C1933" s="335"/>
      <c r="D1933" s="335"/>
      <c r="E1933" s="335"/>
      <c r="F1933" s="335"/>
      <c r="G1933" s="335"/>
      <c r="H1933" s="336"/>
      <c r="I1933" s="54">
        <f>SUM(I1928:I1932)</f>
        <v>0</v>
      </c>
    </row>
    <row r="1934" spans="2:9" ht="20" customHeight="1" x14ac:dyDescent="0.2">
      <c r="B1934" s="337" t="s">
        <v>30</v>
      </c>
      <c r="C1934" s="338"/>
      <c r="D1934" s="338"/>
      <c r="E1934" s="338"/>
      <c r="F1934" s="338"/>
      <c r="G1934" s="338"/>
      <c r="H1934" s="338"/>
      <c r="I1934" s="339"/>
    </row>
    <row r="1935" spans="2:9" ht="20" customHeight="1" x14ac:dyDescent="0.2">
      <c r="B1935" s="340"/>
      <c r="C1935" s="341"/>
      <c r="D1935" s="341"/>
      <c r="E1935" s="341"/>
      <c r="F1935" s="341"/>
      <c r="G1935" s="341"/>
      <c r="H1935" s="341"/>
      <c r="I1935" s="342"/>
    </row>
    <row r="1936" spans="2:9" ht="20" customHeight="1" x14ac:dyDescent="0.2">
      <c r="B1936" s="340"/>
      <c r="C1936" s="341"/>
      <c r="D1936" s="341"/>
      <c r="E1936" s="341"/>
      <c r="F1936" s="341"/>
      <c r="G1936" s="341"/>
      <c r="H1936" s="341"/>
      <c r="I1936" s="342"/>
    </row>
    <row r="1937" spans="2:9" ht="20" customHeight="1" x14ac:dyDescent="0.2">
      <c r="B1937" s="340"/>
      <c r="C1937" s="341"/>
      <c r="D1937" s="341"/>
      <c r="E1937" s="341"/>
      <c r="F1937" s="341"/>
      <c r="G1937" s="341"/>
      <c r="H1937" s="341"/>
      <c r="I1937" s="342"/>
    </row>
    <row r="1938" spans="2:9" ht="20" customHeight="1" x14ac:dyDescent="0.2">
      <c r="B1938" s="340"/>
      <c r="C1938" s="341"/>
      <c r="D1938" s="341"/>
      <c r="E1938" s="341"/>
      <c r="F1938" s="341"/>
      <c r="G1938" s="341"/>
      <c r="H1938" s="341"/>
      <c r="I1938" s="342"/>
    </row>
    <row r="1939" spans="2:9" ht="20" customHeight="1" x14ac:dyDescent="0.2">
      <c r="B1939" s="340"/>
      <c r="C1939" s="341"/>
      <c r="D1939" s="341"/>
      <c r="E1939" s="341"/>
      <c r="F1939" s="341"/>
      <c r="G1939" s="341"/>
      <c r="H1939" s="341"/>
      <c r="I1939" s="342"/>
    </row>
    <row r="1940" spans="2:9" ht="20" customHeight="1" x14ac:dyDescent="0.2">
      <c r="B1940" s="340"/>
      <c r="C1940" s="341"/>
      <c r="D1940" s="341"/>
      <c r="E1940" s="341"/>
      <c r="F1940" s="341"/>
      <c r="G1940" s="341"/>
      <c r="H1940" s="341"/>
      <c r="I1940" s="342"/>
    </row>
    <row r="1941" spans="2:9" ht="20" customHeight="1" x14ac:dyDescent="0.2">
      <c r="B1941" s="340"/>
      <c r="C1941" s="341"/>
      <c r="D1941" s="341"/>
      <c r="E1941" s="341"/>
      <c r="F1941" s="341"/>
      <c r="G1941" s="341"/>
      <c r="H1941" s="341"/>
      <c r="I1941" s="342"/>
    </row>
    <row r="1942" spans="2:9" ht="20" customHeight="1" x14ac:dyDescent="0.2">
      <c r="B1942" s="340"/>
      <c r="C1942" s="341"/>
      <c r="D1942" s="341"/>
      <c r="E1942" s="341"/>
      <c r="F1942" s="341"/>
      <c r="G1942" s="341"/>
      <c r="H1942" s="341"/>
      <c r="I1942" s="342"/>
    </row>
    <row r="1943" spans="2:9" ht="20" customHeight="1" x14ac:dyDescent="0.2">
      <c r="B1943" s="340"/>
      <c r="C1943" s="341"/>
      <c r="D1943" s="341"/>
      <c r="E1943" s="341"/>
      <c r="F1943" s="341"/>
      <c r="G1943" s="341"/>
      <c r="H1943" s="341"/>
      <c r="I1943" s="342"/>
    </row>
    <row r="1944" spans="2:9" ht="20" customHeight="1" x14ac:dyDescent="0.2">
      <c r="B1944" s="343"/>
      <c r="C1944" s="344"/>
      <c r="D1944" s="344"/>
      <c r="E1944" s="344"/>
      <c r="F1944" s="344"/>
      <c r="G1944" s="344"/>
      <c r="H1944" s="344"/>
      <c r="I1944" s="345"/>
    </row>
    <row r="1945" spans="2:9" ht="16" thickBot="1" x14ac:dyDescent="0.25"/>
    <row r="1946" spans="2:9" ht="18" customHeight="1" thickBot="1" x14ac:dyDescent="0.25">
      <c r="B1946" s="24" t="s">
        <v>21</v>
      </c>
      <c r="C1946" s="25"/>
      <c r="D1946" s="25"/>
      <c r="E1946" s="25"/>
      <c r="F1946" s="26"/>
      <c r="G1946" s="27"/>
      <c r="H1946" s="28"/>
      <c r="I1946" s="29"/>
    </row>
    <row r="1947" spans="2:9" ht="18" customHeight="1" thickBot="1" x14ac:dyDescent="0.25">
      <c r="B1947" s="30" t="s">
        <v>22</v>
      </c>
      <c r="C1947" s="31"/>
      <c r="D1947" s="31"/>
      <c r="E1947" s="31"/>
      <c r="F1947" s="26"/>
      <c r="G1947" s="27"/>
      <c r="H1947" s="32"/>
      <c r="I1947" s="33"/>
    </row>
    <row r="1948" spans="2:9" ht="33" customHeight="1" thickBot="1" x14ac:dyDescent="0.25">
      <c r="B1948" s="34" t="e">
        <f>+ACTIVIDADES!#REF!</f>
        <v>#REF!</v>
      </c>
      <c r="C1948" s="35"/>
      <c r="D1948" s="35"/>
      <c r="E1948" s="35"/>
      <c r="F1948" s="35"/>
      <c r="G1948" s="36"/>
      <c r="H1948" s="37"/>
      <c r="I1948" s="38"/>
    </row>
    <row r="1949" spans="2:9" ht="21" customHeight="1" thickBot="1" x14ac:dyDescent="0.25">
      <c r="B1949" s="39" t="s">
        <v>0</v>
      </c>
      <c r="C1949" s="346" t="s">
        <v>1</v>
      </c>
      <c r="D1949" s="346"/>
      <c r="E1949" s="346"/>
      <c r="F1949" s="346"/>
      <c r="G1949" s="346"/>
      <c r="H1949" s="40" t="s">
        <v>15</v>
      </c>
      <c r="I1949" s="41" t="s">
        <v>16</v>
      </c>
    </row>
    <row r="1950" spans="2:9" ht="95.25" customHeight="1" x14ac:dyDescent="0.2">
      <c r="B1950" s="42" t="e">
        <f>+B1926+0.01</f>
        <v>#REF!</v>
      </c>
      <c r="C1950" s="347" t="e">
        <f>INDEX(ACTIVIDADES!$B:$B,MATCH(B1950,ACTIVIDADES!$A:$A,0))</f>
        <v>#REF!</v>
      </c>
      <c r="D1950" s="348"/>
      <c r="E1950" s="348"/>
      <c r="F1950" s="348"/>
      <c r="G1950" s="349"/>
      <c r="H1950" s="43" t="e">
        <f>INDEX(ACTIVIDADES!$C:$C,MATCH(B1950,ACTIVIDADES!$A:$A,0))</f>
        <v>#REF!</v>
      </c>
      <c r="I1950" s="44">
        <f>I1957</f>
        <v>0</v>
      </c>
    </row>
    <row r="1951" spans="2:9" ht="21" customHeight="1" x14ac:dyDescent="0.2">
      <c r="B1951" s="350" t="s">
        <v>23</v>
      </c>
      <c r="C1951" s="350"/>
      <c r="D1951" s="45" t="s">
        <v>24</v>
      </c>
      <c r="E1951" s="46" t="s">
        <v>16</v>
      </c>
      <c r="F1951" s="47" t="s">
        <v>25</v>
      </c>
      <c r="G1951" s="47" t="s">
        <v>26</v>
      </c>
      <c r="H1951" s="48" t="s">
        <v>27</v>
      </c>
      <c r="I1951" s="49" t="s">
        <v>28</v>
      </c>
    </row>
    <row r="1952" spans="2:9" ht="15" customHeight="1" x14ac:dyDescent="0.2">
      <c r="B1952" s="351"/>
      <c r="C1952" s="352"/>
      <c r="D1952" s="50"/>
      <c r="E1952" s="50"/>
      <c r="F1952" s="51"/>
      <c r="G1952" s="51"/>
      <c r="H1952" s="51"/>
      <c r="I1952" s="52">
        <f>+D1952*E1952*F1952*G1952</f>
        <v>0</v>
      </c>
    </row>
    <row r="1953" spans="2:9" ht="15" customHeight="1" x14ac:dyDescent="0.2">
      <c r="B1953" s="351"/>
      <c r="C1953" s="352"/>
      <c r="D1953" s="50"/>
      <c r="E1953" s="50"/>
      <c r="F1953" s="51"/>
      <c r="G1953" s="51"/>
      <c r="H1953" s="51"/>
      <c r="I1953" s="52">
        <f>+D1953*E1953*F1953*G1953</f>
        <v>0</v>
      </c>
    </row>
    <row r="1954" spans="2:9" ht="15.75" customHeight="1" x14ac:dyDescent="0.2">
      <c r="B1954" s="333"/>
      <c r="C1954" s="333"/>
      <c r="D1954" s="50"/>
      <c r="E1954" s="50"/>
      <c r="F1954" s="51"/>
      <c r="G1954" s="51"/>
      <c r="H1954" s="51"/>
      <c r="I1954" s="53"/>
    </row>
    <row r="1955" spans="2:9" ht="15" customHeight="1" x14ac:dyDescent="0.2">
      <c r="B1955" s="333"/>
      <c r="C1955" s="333"/>
      <c r="D1955" s="50"/>
      <c r="E1955" s="50"/>
      <c r="F1955" s="51"/>
      <c r="G1955" s="51"/>
      <c r="H1955" s="51"/>
      <c r="I1955" s="53"/>
    </row>
    <row r="1956" spans="2:9" ht="15" customHeight="1" x14ac:dyDescent="0.2">
      <c r="B1956" s="333"/>
      <c r="C1956" s="333"/>
      <c r="D1956" s="50"/>
      <c r="E1956" s="50"/>
      <c r="F1956" s="51"/>
      <c r="G1956" s="51"/>
      <c r="H1956" s="51"/>
      <c r="I1956" s="53"/>
    </row>
    <row r="1957" spans="2:9" ht="15" customHeight="1" x14ac:dyDescent="0.2">
      <c r="B1957" s="334" t="s">
        <v>29</v>
      </c>
      <c r="C1957" s="335"/>
      <c r="D1957" s="335"/>
      <c r="E1957" s="335"/>
      <c r="F1957" s="335"/>
      <c r="G1957" s="335"/>
      <c r="H1957" s="336"/>
      <c r="I1957" s="54">
        <f>SUM(I1952:I1956)</f>
        <v>0</v>
      </c>
    </row>
    <row r="1958" spans="2:9" ht="20" customHeight="1" x14ac:dyDescent="0.2">
      <c r="B1958" s="337" t="s">
        <v>30</v>
      </c>
      <c r="C1958" s="338"/>
      <c r="D1958" s="338"/>
      <c r="E1958" s="338"/>
      <c r="F1958" s="338"/>
      <c r="G1958" s="338"/>
      <c r="H1958" s="338"/>
      <c r="I1958" s="339"/>
    </row>
    <row r="1959" spans="2:9" ht="20" customHeight="1" x14ac:dyDescent="0.2">
      <c r="B1959" s="340"/>
      <c r="C1959" s="341"/>
      <c r="D1959" s="341"/>
      <c r="E1959" s="341"/>
      <c r="F1959" s="341"/>
      <c r="G1959" s="341"/>
      <c r="H1959" s="341"/>
      <c r="I1959" s="342"/>
    </row>
    <row r="1960" spans="2:9" ht="20" customHeight="1" x14ac:dyDescent="0.2">
      <c r="B1960" s="340"/>
      <c r="C1960" s="341"/>
      <c r="D1960" s="341"/>
      <c r="E1960" s="341"/>
      <c r="F1960" s="341"/>
      <c r="G1960" s="341"/>
      <c r="H1960" s="341"/>
      <c r="I1960" s="342"/>
    </row>
    <row r="1961" spans="2:9" ht="20" customHeight="1" x14ac:dyDescent="0.2">
      <c r="B1961" s="340"/>
      <c r="C1961" s="341"/>
      <c r="D1961" s="341"/>
      <c r="E1961" s="341"/>
      <c r="F1961" s="341"/>
      <c r="G1961" s="341"/>
      <c r="H1961" s="341"/>
      <c r="I1961" s="342"/>
    </row>
    <row r="1962" spans="2:9" ht="20" customHeight="1" x14ac:dyDescent="0.2">
      <c r="B1962" s="340"/>
      <c r="C1962" s="341"/>
      <c r="D1962" s="341"/>
      <c r="E1962" s="341"/>
      <c r="F1962" s="341"/>
      <c r="G1962" s="341"/>
      <c r="H1962" s="341"/>
      <c r="I1962" s="342"/>
    </row>
    <row r="1963" spans="2:9" ht="20" customHeight="1" x14ac:dyDescent="0.2">
      <c r="B1963" s="340"/>
      <c r="C1963" s="341"/>
      <c r="D1963" s="341"/>
      <c r="E1963" s="341"/>
      <c r="F1963" s="341"/>
      <c r="G1963" s="341"/>
      <c r="H1963" s="341"/>
      <c r="I1963" s="342"/>
    </row>
    <row r="1964" spans="2:9" ht="20" customHeight="1" x14ac:dyDescent="0.2">
      <c r="B1964" s="340"/>
      <c r="C1964" s="341"/>
      <c r="D1964" s="341"/>
      <c r="E1964" s="341"/>
      <c r="F1964" s="341"/>
      <c r="G1964" s="341"/>
      <c r="H1964" s="341"/>
      <c r="I1964" s="342"/>
    </row>
    <row r="1965" spans="2:9" ht="20" customHeight="1" x14ac:dyDescent="0.2">
      <c r="B1965" s="340"/>
      <c r="C1965" s="341"/>
      <c r="D1965" s="341"/>
      <c r="E1965" s="341"/>
      <c r="F1965" s="341"/>
      <c r="G1965" s="341"/>
      <c r="H1965" s="341"/>
      <c r="I1965" s="342"/>
    </row>
    <row r="1966" spans="2:9" ht="20" customHeight="1" x14ac:dyDescent="0.2">
      <c r="B1966" s="340"/>
      <c r="C1966" s="341"/>
      <c r="D1966" s="341"/>
      <c r="E1966" s="341"/>
      <c r="F1966" s="341"/>
      <c r="G1966" s="341"/>
      <c r="H1966" s="341"/>
      <c r="I1966" s="342"/>
    </row>
    <row r="1967" spans="2:9" ht="20" customHeight="1" x14ac:dyDescent="0.2">
      <c r="B1967" s="340"/>
      <c r="C1967" s="341"/>
      <c r="D1967" s="341"/>
      <c r="E1967" s="341"/>
      <c r="F1967" s="341"/>
      <c r="G1967" s="341"/>
      <c r="H1967" s="341"/>
      <c r="I1967" s="342"/>
    </row>
    <row r="1968" spans="2:9" ht="20" customHeight="1" x14ac:dyDescent="0.2">
      <c r="B1968" s="343"/>
      <c r="C1968" s="344"/>
      <c r="D1968" s="344"/>
      <c r="E1968" s="344"/>
      <c r="F1968" s="344"/>
      <c r="G1968" s="344"/>
      <c r="H1968" s="344"/>
      <c r="I1968" s="345"/>
    </row>
    <row r="1969" spans="2:9" ht="16" thickBot="1" x14ac:dyDescent="0.25"/>
    <row r="1970" spans="2:9" ht="18" customHeight="1" thickBot="1" x14ac:dyDescent="0.25">
      <c r="B1970" s="24" t="s">
        <v>21</v>
      </c>
      <c r="C1970" s="25"/>
      <c r="D1970" s="25"/>
      <c r="E1970" s="25"/>
      <c r="F1970" s="26"/>
      <c r="G1970" s="27"/>
      <c r="H1970" s="28"/>
      <c r="I1970" s="29"/>
    </row>
    <row r="1971" spans="2:9" ht="18" customHeight="1" thickBot="1" x14ac:dyDescent="0.25">
      <c r="B1971" s="30" t="s">
        <v>22</v>
      </c>
      <c r="C1971" s="31"/>
      <c r="D1971" s="31"/>
      <c r="E1971" s="31"/>
      <c r="F1971" s="26"/>
      <c r="G1971" s="27"/>
      <c r="H1971" s="32"/>
      <c r="I1971" s="33"/>
    </row>
    <row r="1972" spans="2:9" ht="33" customHeight="1" thickBot="1" x14ac:dyDescent="0.25">
      <c r="B1972" s="34" t="e">
        <f>+ACTIVIDADES!#REF!</f>
        <v>#REF!</v>
      </c>
      <c r="C1972" s="35"/>
      <c r="D1972" s="35"/>
      <c r="E1972" s="35"/>
      <c r="F1972" s="35"/>
      <c r="G1972" s="36"/>
      <c r="H1972" s="37"/>
      <c r="I1972" s="38"/>
    </row>
    <row r="1973" spans="2:9" ht="21" customHeight="1" thickBot="1" x14ac:dyDescent="0.25">
      <c r="B1973" s="39" t="s">
        <v>0</v>
      </c>
      <c r="C1973" s="346" t="s">
        <v>1</v>
      </c>
      <c r="D1973" s="346"/>
      <c r="E1973" s="346"/>
      <c r="F1973" s="346"/>
      <c r="G1973" s="346"/>
      <c r="H1973" s="40" t="s">
        <v>15</v>
      </c>
      <c r="I1973" s="41" t="s">
        <v>16</v>
      </c>
    </row>
    <row r="1974" spans="2:9" ht="95.25" customHeight="1" x14ac:dyDescent="0.2">
      <c r="B1974" s="42" t="e">
        <f>+ACTIVIDADES!#REF!</f>
        <v>#REF!</v>
      </c>
      <c r="C1974" s="347" t="e">
        <f>INDEX(ACTIVIDADES!$B:$B,MATCH(B1974,ACTIVIDADES!$A:$A,0))</f>
        <v>#REF!</v>
      </c>
      <c r="D1974" s="348"/>
      <c r="E1974" s="348"/>
      <c r="F1974" s="348"/>
      <c r="G1974" s="349"/>
      <c r="H1974" s="43" t="e">
        <f>INDEX(ACTIVIDADES!$C:$C,MATCH(B1974,ACTIVIDADES!$A:$A,0))</f>
        <v>#REF!</v>
      </c>
      <c r="I1974" s="44">
        <f>I1981</f>
        <v>0</v>
      </c>
    </row>
    <row r="1975" spans="2:9" ht="21" customHeight="1" x14ac:dyDescent="0.2">
      <c r="B1975" s="350" t="s">
        <v>23</v>
      </c>
      <c r="C1975" s="350"/>
      <c r="D1975" s="45" t="s">
        <v>24</v>
      </c>
      <c r="E1975" s="46" t="s">
        <v>16</v>
      </c>
      <c r="F1975" s="47" t="s">
        <v>25</v>
      </c>
      <c r="G1975" s="47" t="s">
        <v>26</v>
      </c>
      <c r="H1975" s="48" t="s">
        <v>27</v>
      </c>
      <c r="I1975" s="49" t="s">
        <v>28</v>
      </c>
    </row>
    <row r="1976" spans="2:9" ht="15" customHeight="1" x14ac:dyDescent="0.2">
      <c r="B1976" s="351"/>
      <c r="C1976" s="352"/>
      <c r="D1976" s="50"/>
      <c r="E1976" s="50"/>
      <c r="F1976" s="51"/>
      <c r="G1976" s="51"/>
      <c r="H1976" s="51"/>
      <c r="I1976" s="52">
        <f>+D1976*E1976*F1976*G1976</f>
        <v>0</v>
      </c>
    </row>
    <row r="1977" spans="2:9" ht="15" customHeight="1" x14ac:dyDescent="0.2">
      <c r="B1977" s="351"/>
      <c r="C1977" s="352"/>
      <c r="D1977" s="50"/>
      <c r="E1977" s="50"/>
      <c r="F1977" s="51"/>
      <c r="G1977" s="51"/>
      <c r="H1977" s="51"/>
      <c r="I1977" s="52">
        <f>+D1977*E1977*F1977*G1977</f>
        <v>0</v>
      </c>
    </row>
    <row r="1978" spans="2:9" ht="15.75" customHeight="1" x14ac:dyDescent="0.2">
      <c r="B1978" s="333"/>
      <c r="C1978" s="333"/>
      <c r="D1978" s="50"/>
      <c r="E1978" s="50"/>
      <c r="F1978" s="51"/>
      <c r="G1978" s="51"/>
      <c r="H1978" s="51"/>
      <c r="I1978" s="53"/>
    </row>
    <row r="1979" spans="2:9" ht="15" customHeight="1" x14ac:dyDescent="0.2">
      <c r="B1979" s="333"/>
      <c r="C1979" s="333"/>
      <c r="D1979" s="50"/>
      <c r="E1979" s="50"/>
      <c r="F1979" s="51"/>
      <c r="G1979" s="51"/>
      <c r="H1979" s="51"/>
      <c r="I1979" s="53"/>
    </row>
    <row r="1980" spans="2:9" ht="15" customHeight="1" x14ac:dyDescent="0.2">
      <c r="B1980" s="333"/>
      <c r="C1980" s="333"/>
      <c r="D1980" s="50"/>
      <c r="E1980" s="50"/>
      <c r="F1980" s="51"/>
      <c r="G1980" s="51"/>
      <c r="H1980" s="51"/>
      <c r="I1980" s="53"/>
    </row>
    <row r="1981" spans="2:9" ht="15" customHeight="1" x14ac:dyDescent="0.2">
      <c r="B1981" s="334" t="s">
        <v>29</v>
      </c>
      <c r="C1981" s="335"/>
      <c r="D1981" s="335"/>
      <c r="E1981" s="335"/>
      <c r="F1981" s="335"/>
      <c r="G1981" s="335"/>
      <c r="H1981" s="336"/>
      <c r="I1981" s="54">
        <f>SUM(I1976:I1980)</f>
        <v>0</v>
      </c>
    </row>
    <row r="1982" spans="2:9" ht="20" customHeight="1" x14ac:dyDescent="0.2">
      <c r="B1982" s="337" t="s">
        <v>30</v>
      </c>
      <c r="C1982" s="338"/>
      <c r="D1982" s="338"/>
      <c r="E1982" s="338"/>
      <c r="F1982" s="338"/>
      <c r="G1982" s="338"/>
      <c r="H1982" s="338"/>
      <c r="I1982" s="339"/>
    </row>
    <row r="1983" spans="2:9" ht="20" customHeight="1" x14ac:dyDescent="0.2">
      <c r="B1983" s="340"/>
      <c r="C1983" s="341"/>
      <c r="D1983" s="341"/>
      <c r="E1983" s="341"/>
      <c r="F1983" s="341"/>
      <c r="G1983" s="341"/>
      <c r="H1983" s="341"/>
      <c r="I1983" s="342"/>
    </row>
    <row r="1984" spans="2:9" ht="20" customHeight="1" x14ac:dyDescent="0.2">
      <c r="B1984" s="340"/>
      <c r="C1984" s="341"/>
      <c r="D1984" s="341"/>
      <c r="E1984" s="341"/>
      <c r="F1984" s="341"/>
      <c r="G1984" s="341"/>
      <c r="H1984" s="341"/>
      <c r="I1984" s="342"/>
    </row>
    <row r="1985" spans="2:9" ht="20" customHeight="1" x14ac:dyDescent="0.2">
      <c r="B1985" s="340"/>
      <c r="C1985" s="341"/>
      <c r="D1985" s="341"/>
      <c r="E1985" s="341"/>
      <c r="F1985" s="341"/>
      <c r="G1985" s="341"/>
      <c r="H1985" s="341"/>
      <c r="I1985" s="342"/>
    </row>
    <row r="1986" spans="2:9" ht="20" customHeight="1" x14ac:dyDescent="0.2">
      <c r="B1986" s="340"/>
      <c r="C1986" s="341"/>
      <c r="D1986" s="341"/>
      <c r="E1986" s="341"/>
      <c r="F1986" s="341"/>
      <c r="G1986" s="341"/>
      <c r="H1986" s="341"/>
      <c r="I1986" s="342"/>
    </row>
    <row r="1987" spans="2:9" ht="20" customHeight="1" x14ac:dyDescent="0.2">
      <c r="B1987" s="340"/>
      <c r="C1987" s="341"/>
      <c r="D1987" s="341"/>
      <c r="E1987" s="341"/>
      <c r="F1987" s="341"/>
      <c r="G1987" s="341"/>
      <c r="H1987" s="341"/>
      <c r="I1987" s="342"/>
    </row>
    <row r="1988" spans="2:9" ht="20" customHeight="1" x14ac:dyDescent="0.2">
      <c r="B1988" s="340"/>
      <c r="C1988" s="341"/>
      <c r="D1988" s="341"/>
      <c r="E1988" s="341"/>
      <c r="F1988" s="341"/>
      <c r="G1988" s="341"/>
      <c r="H1988" s="341"/>
      <c r="I1988" s="342"/>
    </row>
    <row r="1989" spans="2:9" ht="20" customHeight="1" x14ac:dyDescent="0.2">
      <c r="B1989" s="340"/>
      <c r="C1989" s="341"/>
      <c r="D1989" s="341"/>
      <c r="E1989" s="341"/>
      <c r="F1989" s="341"/>
      <c r="G1989" s="341"/>
      <c r="H1989" s="341"/>
      <c r="I1989" s="342"/>
    </row>
    <row r="1990" spans="2:9" ht="20" customHeight="1" x14ac:dyDescent="0.2">
      <c r="B1990" s="340"/>
      <c r="C1990" s="341"/>
      <c r="D1990" s="341"/>
      <c r="E1990" s="341"/>
      <c r="F1990" s="341"/>
      <c r="G1990" s="341"/>
      <c r="H1990" s="341"/>
      <c r="I1990" s="342"/>
    </row>
    <row r="1991" spans="2:9" ht="20" customHeight="1" x14ac:dyDescent="0.2">
      <c r="B1991" s="340"/>
      <c r="C1991" s="341"/>
      <c r="D1991" s="341"/>
      <c r="E1991" s="341"/>
      <c r="F1991" s="341"/>
      <c r="G1991" s="341"/>
      <c r="H1991" s="341"/>
      <c r="I1991" s="342"/>
    </row>
    <row r="1992" spans="2:9" ht="20" customHeight="1" x14ac:dyDescent="0.2">
      <c r="B1992" s="343"/>
      <c r="C1992" s="344"/>
      <c r="D1992" s="344"/>
      <c r="E1992" s="344"/>
      <c r="F1992" s="344"/>
      <c r="G1992" s="344"/>
      <c r="H1992" s="344"/>
      <c r="I1992" s="345"/>
    </row>
    <row r="1993" spans="2:9" ht="16" thickBot="1" x14ac:dyDescent="0.25"/>
    <row r="1994" spans="2:9" ht="18" customHeight="1" thickBot="1" x14ac:dyDescent="0.25">
      <c r="B1994" s="24" t="s">
        <v>21</v>
      </c>
      <c r="C1994" s="25"/>
      <c r="D1994" s="25"/>
      <c r="E1994" s="25"/>
      <c r="F1994" s="26"/>
      <c r="G1994" s="27"/>
      <c r="H1994" s="28"/>
      <c r="I1994" s="29"/>
    </row>
    <row r="1995" spans="2:9" ht="18" customHeight="1" thickBot="1" x14ac:dyDescent="0.25">
      <c r="B1995" s="30" t="s">
        <v>22</v>
      </c>
      <c r="C1995" s="31"/>
      <c r="D1995" s="31"/>
      <c r="E1995" s="31"/>
      <c r="F1995" s="26"/>
      <c r="G1995" s="27"/>
      <c r="H1995" s="32"/>
      <c r="I1995" s="33"/>
    </row>
    <row r="1996" spans="2:9" ht="33" customHeight="1" thickBot="1" x14ac:dyDescent="0.25">
      <c r="B1996" s="34" t="e">
        <f>+ACTIVIDADES!#REF!</f>
        <v>#REF!</v>
      </c>
      <c r="C1996" s="35"/>
      <c r="D1996" s="35"/>
      <c r="E1996" s="35"/>
      <c r="F1996" s="35"/>
      <c r="G1996" s="36"/>
      <c r="H1996" s="37"/>
      <c r="I1996" s="38"/>
    </row>
    <row r="1997" spans="2:9" ht="21" customHeight="1" thickBot="1" x14ac:dyDescent="0.25">
      <c r="B1997" s="39" t="s">
        <v>0</v>
      </c>
      <c r="C1997" s="346" t="s">
        <v>1</v>
      </c>
      <c r="D1997" s="346"/>
      <c r="E1997" s="346"/>
      <c r="F1997" s="346"/>
      <c r="G1997" s="346"/>
      <c r="H1997" s="40" t="s">
        <v>15</v>
      </c>
      <c r="I1997" s="41" t="s">
        <v>16</v>
      </c>
    </row>
    <row r="1998" spans="2:9" ht="95.25" customHeight="1" x14ac:dyDescent="0.2">
      <c r="B1998" s="42" t="e">
        <f>+B1974+0.01</f>
        <v>#REF!</v>
      </c>
      <c r="C1998" s="347" t="e">
        <f>INDEX(ACTIVIDADES!$B:$B,MATCH(B1998,ACTIVIDADES!$A:$A,0))</f>
        <v>#REF!</v>
      </c>
      <c r="D1998" s="348"/>
      <c r="E1998" s="348"/>
      <c r="F1998" s="348"/>
      <c r="G1998" s="349"/>
      <c r="H1998" s="43" t="e">
        <f>INDEX(ACTIVIDADES!$C:$C,MATCH(B1998,ACTIVIDADES!$A:$A,0))</f>
        <v>#REF!</v>
      </c>
      <c r="I1998" s="44">
        <f>I2005</f>
        <v>0</v>
      </c>
    </row>
    <row r="1999" spans="2:9" ht="21" customHeight="1" x14ac:dyDescent="0.2">
      <c r="B1999" s="350" t="s">
        <v>23</v>
      </c>
      <c r="C1999" s="350"/>
      <c r="D1999" s="45" t="s">
        <v>24</v>
      </c>
      <c r="E1999" s="46" t="s">
        <v>16</v>
      </c>
      <c r="F1999" s="47" t="s">
        <v>25</v>
      </c>
      <c r="G1999" s="47" t="s">
        <v>26</v>
      </c>
      <c r="H1999" s="48" t="s">
        <v>27</v>
      </c>
      <c r="I1999" s="49" t="s">
        <v>28</v>
      </c>
    </row>
    <row r="2000" spans="2:9" ht="15" customHeight="1" x14ac:dyDescent="0.2">
      <c r="B2000" s="351"/>
      <c r="C2000" s="352"/>
      <c r="D2000" s="50"/>
      <c r="E2000" s="50"/>
      <c r="F2000" s="51"/>
      <c r="G2000" s="51"/>
      <c r="H2000" s="51"/>
      <c r="I2000" s="52">
        <f>+D2000*E2000*F2000*G2000</f>
        <v>0</v>
      </c>
    </row>
    <row r="2001" spans="2:9" ht="15" customHeight="1" x14ac:dyDescent="0.2">
      <c r="B2001" s="351"/>
      <c r="C2001" s="352"/>
      <c r="D2001" s="50"/>
      <c r="E2001" s="50"/>
      <c r="F2001" s="51"/>
      <c r="G2001" s="51"/>
      <c r="H2001" s="51"/>
      <c r="I2001" s="52">
        <f>+D2001*E2001*F2001*G2001</f>
        <v>0</v>
      </c>
    </row>
    <row r="2002" spans="2:9" ht="15.75" customHeight="1" x14ac:dyDescent="0.2">
      <c r="B2002" s="333"/>
      <c r="C2002" s="333"/>
      <c r="D2002" s="50"/>
      <c r="E2002" s="50"/>
      <c r="F2002" s="51"/>
      <c r="G2002" s="51"/>
      <c r="H2002" s="51"/>
      <c r="I2002" s="53"/>
    </row>
    <row r="2003" spans="2:9" ht="15" customHeight="1" x14ac:dyDescent="0.2">
      <c r="B2003" s="333"/>
      <c r="C2003" s="333"/>
      <c r="D2003" s="50"/>
      <c r="E2003" s="50"/>
      <c r="F2003" s="51"/>
      <c r="G2003" s="51"/>
      <c r="H2003" s="51"/>
      <c r="I2003" s="53"/>
    </row>
    <row r="2004" spans="2:9" ht="15" customHeight="1" x14ac:dyDescent="0.2">
      <c r="B2004" s="333"/>
      <c r="C2004" s="333"/>
      <c r="D2004" s="50"/>
      <c r="E2004" s="50"/>
      <c r="F2004" s="51"/>
      <c r="G2004" s="51"/>
      <c r="H2004" s="51"/>
      <c r="I2004" s="53"/>
    </row>
    <row r="2005" spans="2:9" ht="15" customHeight="1" x14ac:dyDescent="0.2">
      <c r="B2005" s="334" t="s">
        <v>29</v>
      </c>
      <c r="C2005" s="335"/>
      <c r="D2005" s="335"/>
      <c r="E2005" s="335"/>
      <c r="F2005" s="335"/>
      <c r="G2005" s="335"/>
      <c r="H2005" s="336"/>
      <c r="I2005" s="54">
        <f>SUM(I2000:I2004)</f>
        <v>0</v>
      </c>
    </row>
    <row r="2006" spans="2:9" ht="20" customHeight="1" x14ac:dyDescent="0.2">
      <c r="B2006" s="337" t="s">
        <v>30</v>
      </c>
      <c r="C2006" s="338"/>
      <c r="D2006" s="338"/>
      <c r="E2006" s="338"/>
      <c r="F2006" s="338"/>
      <c r="G2006" s="338"/>
      <c r="H2006" s="338"/>
      <c r="I2006" s="339"/>
    </row>
    <row r="2007" spans="2:9" ht="20" customHeight="1" x14ac:dyDescent="0.2">
      <c r="B2007" s="340"/>
      <c r="C2007" s="341"/>
      <c r="D2007" s="341"/>
      <c r="E2007" s="341"/>
      <c r="F2007" s="341"/>
      <c r="G2007" s="341"/>
      <c r="H2007" s="341"/>
      <c r="I2007" s="342"/>
    </row>
    <row r="2008" spans="2:9" ht="20" customHeight="1" x14ac:dyDescent="0.2">
      <c r="B2008" s="340"/>
      <c r="C2008" s="341"/>
      <c r="D2008" s="341"/>
      <c r="E2008" s="341"/>
      <c r="F2008" s="341"/>
      <c r="G2008" s="341"/>
      <c r="H2008" s="341"/>
      <c r="I2008" s="342"/>
    </row>
    <row r="2009" spans="2:9" ht="20" customHeight="1" x14ac:dyDescent="0.2">
      <c r="B2009" s="340"/>
      <c r="C2009" s="341"/>
      <c r="D2009" s="341"/>
      <c r="E2009" s="341"/>
      <c r="F2009" s="341"/>
      <c r="G2009" s="341"/>
      <c r="H2009" s="341"/>
      <c r="I2009" s="342"/>
    </row>
    <row r="2010" spans="2:9" ht="20" customHeight="1" x14ac:dyDescent="0.2">
      <c r="B2010" s="340"/>
      <c r="C2010" s="341"/>
      <c r="D2010" s="341"/>
      <c r="E2010" s="341"/>
      <c r="F2010" s="341"/>
      <c r="G2010" s="341"/>
      <c r="H2010" s="341"/>
      <c r="I2010" s="342"/>
    </row>
    <row r="2011" spans="2:9" ht="20" customHeight="1" x14ac:dyDescent="0.2">
      <c r="B2011" s="340"/>
      <c r="C2011" s="341"/>
      <c r="D2011" s="341"/>
      <c r="E2011" s="341"/>
      <c r="F2011" s="341"/>
      <c r="G2011" s="341"/>
      <c r="H2011" s="341"/>
      <c r="I2011" s="342"/>
    </row>
    <row r="2012" spans="2:9" ht="20" customHeight="1" x14ac:dyDescent="0.2">
      <c r="B2012" s="340"/>
      <c r="C2012" s="341"/>
      <c r="D2012" s="341"/>
      <c r="E2012" s="341"/>
      <c r="F2012" s="341"/>
      <c r="G2012" s="341"/>
      <c r="H2012" s="341"/>
      <c r="I2012" s="342"/>
    </row>
    <row r="2013" spans="2:9" ht="20" customHeight="1" x14ac:dyDescent="0.2">
      <c r="B2013" s="340"/>
      <c r="C2013" s="341"/>
      <c r="D2013" s="341"/>
      <c r="E2013" s="341"/>
      <c r="F2013" s="341"/>
      <c r="G2013" s="341"/>
      <c r="H2013" s="341"/>
      <c r="I2013" s="342"/>
    </row>
    <row r="2014" spans="2:9" ht="20" customHeight="1" x14ac:dyDescent="0.2">
      <c r="B2014" s="340"/>
      <c r="C2014" s="341"/>
      <c r="D2014" s="341"/>
      <c r="E2014" s="341"/>
      <c r="F2014" s="341"/>
      <c r="G2014" s="341"/>
      <c r="H2014" s="341"/>
      <c r="I2014" s="342"/>
    </row>
    <row r="2015" spans="2:9" ht="20" customHeight="1" x14ac:dyDescent="0.2">
      <c r="B2015" s="340"/>
      <c r="C2015" s="341"/>
      <c r="D2015" s="341"/>
      <c r="E2015" s="341"/>
      <c r="F2015" s="341"/>
      <c r="G2015" s="341"/>
      <c r="H2015" s="341"/>
      <c r="I2015" s="342"/>
    </row>
    <row r="2016" spans="2:9" ht="20" customHeight="1" x14ac:dyDescent="0.2">
      <c r="B2016" s="343"/>
      <c r="C2016" s="344"/>
      <c r="D2016" s="344"/>
      <c r="E2016" s="344"/>
      <c r="F2016" s="344"/>
      <c r="G2016" s="344"/>
      <c r="H2016" s="344"/>
      <c r="I2016" s="345"/>
    </row>
    <row r="2017" spans="2:9" ht="16" thickBot="1" x14ac:dyDescent="0.25"/>
    <row r="2018" spans="2:9" ht="18" customHeight="1" thickBot="1" x14ac:dyDescent="0.25">
      <c r="B2018" s="24" t="s">
        <v>21</v>
      </c>
      <c r="C2018" s="25"/>
      <c r="D2018" s="25"/>
      <c r="E2018" s="25"/>
      <c r="F2018" s="26"/>
      <c r="G2018" s="27"/>
      <c r="H2018" s="28"/>
      <c r="I2018" s="29"/>
    </row>
    <row r="2019" spans="2:9" ht="18" customHeight="1" thickBot="1" x14ac:dyDescent="0.25">
      <c r="B2019" s="30" t="s">
        <v>22</v>
      </c>
      <c r="C2019" s="31"/>
      <c r="D2019" s="31"/>
      <c r="E2019" s="31"/>
      <c r="F2019" s="26"/>
      <c r="G2019" s="27"/>
      <c r="H2019" s="32"/>
      <c r="I2019" s="33"/>
    </row>
    <row r="2020" spans="2:9" ht="33" customHeight="1" thickBot="1" x14ac:dyDescent="0.25">
      <c r="B2020" s="34" t="e">
        <f>+ACTIVIDADES!#REF!</f>
        <v>#REF!</v>
      </c>
      <c r="C2020" s="35"/>
      <c r="D2020" s="35"/>
      <c r="E2020" s="35"/>
      <c r="F2020" s="35"/>
      <c r="G2020" s="36"/>
      <c r="H2020" s="37"/>
      <c r="I2020" s="38"/>
    </row>
    <row r="2021" spans="2:9" ht="21" customHeight="1" thickBot="1" x14ac:dyDescent="0.25">
      <c r="B2021" s="39" t="s">
        <v>0</v>
      </c>
      <c r="C2021" s="346" t="s">
        <v>1</v>
      </c>
      <c r="D2021" s="346"/>
      <c r="E2021" s="346"/>
      <c r="F2021" s="346"/>
      <c r="G2021" s="346"/>
      <c r="H2021" s="40" t="s">
        <v>15</v>
      </c>
      <c r="I2021" s="41" t="s">
        <v>16</v>
      </c>
    </row>
    <row r="2022" spans="2:9" ht="95.25" customHeight="1" x14ac:dyDescent="0.2">
      <c r="B2022" s="42" t="e">
        <f>+B1998+0.01</f>
        <v>#REF!</v>
      </c>
      <c r="C2022" s="347" t="e">
        <f>INDEX(ACTIVIDADES!$B:$B,MATCH(B2022,ACTIVIDADES!$A:$A,0))</f>
        <v>#REF!</v>
      </c>
      <c r="D2022" s="348"/>
      <c r="E2022" s="348"/>
      <c r="F2022" s="348"/>
      <c r="G2022" s="349"/>
      <c r="H2022" s="43" t="e">
        <f>INDEX(ACTIVIDADES!$C:$C,MATCH(B2022,ACTIVIDADES!$A:$A,0))</f>
        <v>#REF!</v>
      </c>
      <c r="I2022" s="44">
        <f>I2029</f>
        <v>0</v>
      </c>
    </row>
    <row r="2023" spans="2:9" ht="21" customHeight="1" x14ac:dyDescent="0.2">
      <c r="B2023" s="350" t="s">
        <v>23</v>
      </c>
      <c r="C2023" s="350"/>
      <c r="D2023" s="45" t="s">
        <v>24</v>
      </c>
      <c r="E2023" s="46" t="s">
        <v>16</v>
      </c>
      <c r="F2023" s="47" t="s">
        <v>25</v>
      </c>
      <c r="G2023" s="47" t="s">
        <v>26</v>
      </c>
      <c r="H2023" s="48" t="s">
        <v>27</v>
      </c>
      <c r="I2023" s="49" t="s">
        <v>28</v>
      </c>
    </row>
    <row r="2024" spans="2:9" ht="15" customHeight="1" x14ac:dyDescent="0.2">
      <c r="B2024" s="351"/>
      <c r="C2024" s="352"/>
      <c r="D2024" s="50"/>
      <c r="E2024" s="50"/>
      <c r="F2024" s="51"/>
      <c r="G2024" s="51"/>
      <c r="H2024" s="51"/>
      <c r="I2024" s="52">
        <f>+D2024*E2024*F2024*G2024</f>
        <v>0</v>
      </c>
    </row>
    <row r="2025" spans="2:9" ht="15" customHeight="1" x14ac:dyDescent="0.2">
      <c r="B2025" s="351"/>
      <c r="C2025" s="352"/>
      <c r="D2025" s="50"/>
      <c r="E2025" s="50"/>
      <c r="F2025" s="51"/>
      <c r="G2025" s="51"/>
      <c r="H2025" s="51"/>
      <c r="I2025" s="52">
        <f>+D2025*E2025*F2025*G2025</f>
        <v>0</v>
      </c>
    </row>
    <row r="2026" spans="2:9" ht="15.75" customHeight="1" x14ac:dyDescent="0.2">
      <c r="B2026" s="333"/>
      <c r="C2026" s="333"/>
      <c r="D2026" s="50"/>
      <c r="E2026" s="50"/>
      <c r="F2026" s="51"/>
      <c r="G2026" s="51"/>
      <c r="H2026" s="51"/>
      <c r="I2026" s="53"/>
    </row>
    <row r="2027" spans="2:9" ht="15" customHeight="1" x14ac:dyDescent="0.2">
      <c r="B2027" s="333"/>
      <c r="C2027" s="333"/>
      <c r="D2027" s="50"/>
      <c r="E2027" s="50"/>
      <c r="F2027" s="51"/>
      <c r="G2027" s="51"/>
      <c r="H2027" s="51"/>
      <c r="I2027" s="53"/>
    </row>
    <row r="2028" spans="2:9" ht="15" customHeight="1" x14ac:dyDescent="0.2">
      <c r="B2028" s="333"/>
      <c r="C2028" s="333"/>
      <c r="D2028" s="50"/>
      <c r="E2028" s="50"/>
      <c r="F2028" s="51"/>
      <c r="G2028" s="51"/>
      <c r="H2028" s="51"/>
      <c r="I2028" s="53"/>
    </row>
    <row r="2029" spans="2:9" ht="15" customHeight="1" x14ac:dyDescent="0.2">
      <c r="B2029" s="334" t="s">
        <v>29</v>
      </c>
      <c r="C2029" s="335"/>
      <c r="D2029" s="335"/>
      <c r="E2029" s="335"/>
      <c r="F2029" s="335"/>
      <c r="G2029" s="335"/>
      <c r="H2029" s="336"/>
      <c r="I2029" s="54">
        <f>SUM(I2024:I2028)</f>
        <v>0</v>
      </c>
    </row>
    <row r="2030" spans="2:9" ht="20" customHeight="1" x14ac:dyDescent="0.2">
      <c r="B2030" s="337" t="s">
        <v>30</v>
      </c>
      <c r="C2030" s="338"/>
      <c r="D2030" s="338"/>
      <c r="E2030" s="338"/>
      <c r="F2030" s="338"/>
      <c r="G2030" s="338"/>
      <c r="H2030" s="338"/>
      <c r="I2030" s="339"/>
    </row>
    <row r="2031" spans="2:9" ht="20" customHeight="1" x14ac:dyDescent="0.2">
      <c r="B2031" s="340"/>
      <c r="C2031" s="341"/>
      <c r="D2031" s="341"/>
      <c r="E2031" s="341"/>
      <c r="F2031" s="341"/>
      <c r="G2031" s="341"/>
      <c r="H2031" s="341"/>
      <c r="I2031" s="342"/>
    </row>
    <row r="2032" spans="2:9" ht="20" customHeight="1" x14ac:dyDescent="0.2">
      <c r="B2032" s="340"/>
      <c r="C2032" s="341"/>
      <c r="D2032" s="341"/>
      <c r="E2032" s="341"/>
      <c r="F2032" s="341"/>
      <c r="G2032" s="341"/>
      <c r="H2032" s="341"/>
      <c r="I2032" s="342"/>
    </row>
    <row r="2033" spans="2:9" ht="20" customHeight="1" x14ac:dyDescent="0.2">
      <c r="B2033" s="340"/>
      <c r="C2033" s="341"/>
      <c r="D2033" s="341"/>
      <c r="E2033" s="341"/>
      <c r="F2033" s="341"/>
      <c r="G2033" s="341"/>
      <c r="H2033" s="341"/>
      <c r="I2033" s="342"/>
    </row>
    <row r="2034" spans="2:9" ht="20" customHeight="1" x14ac:dyDescent="0.2">
      <c r="B2034" s="340"/>
      <c r="C2034" s="341"/>
      <c r="D2034" s="341"/>
      <c r="E2034" s="341"/>
      <c r="F2034" s="341"/>
      <c r="G2034" s="341"/>
      <c r="H2034" s="341"/>
      <c r="I2034" s="342"/>
    </row>
    <row r="2035" spans="2:9" ht="20" customHeight="1" x14ac:dyDescent="0.2">
      <c r="B2035" s="340"/>
      <c r="C2035" s="341"/>
      <c r="D2035" s="341"/>
      <c r="E2035" s="341"/>
      <c r="F2035" s="341"/>
      <c r="G2035" s="341"/>
      <c r="H2035" s="341"/>
      <c r="I2035" s="342"/>
    </row>
    <row r="2036" spans="2:9" ht="20" customHeight="1" x14ac:dyDescent="0.2">
      <c r="B2036" s="340"/>
      <c r="C2036" s="341"/>
      <c r="D2036" s="341"/>
      <c r="E2036" s="341"/>
      <c r="F2036" s="341"/>
      <c r="G2036" s="341"/>
      <c r="H2036" s="341"/>
      <c r="I2036" s="342"/>
    </row>
    <row r="2037" spans="2:9" ht="20" customHeight="1" x14ac:dyDescent="0.2">
      <c r="B2037" s="340"/>
      <c r="C2037" s="341"/>
      <c r="D2037" s="341"/>
      <c r="E2037" s="341"/>
      <c r="F2037" s="341"/>
      <c r="G2037" s="341"/>
      <c r="H2037" s="341"/>
      <c r="I2037" s="342"/>
    </row>
    <row r="2038" spans="2:9" ht="20" customHeight="1" x14ac:dyDescent="0.2">
      <c r="B2038" s="340"/>
      <c r="C2038" s="341"/>
      <c r="D2038" s="341"/>
      <c r="E2038" s="341"/>
      <c r="F2038" s="341"/>
      <c r="G2038" s="341"/>
      <c r="H2038" s="341"/>
      <c r="I2038" s="342"/>
    </row>
    <row r="2039" spans="2:9" ht="20" customHeight="1" x14ac:dyDescent="0.2">
      <c r="B2039" s="340"/>
      <c r="C2039" s="341"/>
      <c r="D2039" s="341"/>
      <c r="E2039" s="341"/>
      <c r="F2039" s="341"/>
      <c r="G2039" s="341"/>
      <c r="H2039" s="341"/>
      <c r="I2039" s="342"/>
    </row>
    <row r="2040" spans="2:9" ht="20" customHeight="1" x14ac:dyDescent="0.2">
      <c r="B2040" s="343"/>
      <c r="C2040" s="344"/>
      <c r="D2040" s="344"/>
      <c r="E2040" s="344"/>
      <c r="F2040" s="344"/>
      <c r="G2040" s="344"/>
      <c r="H2040" s="344"/>
      <c r="I2040" s="345"/>
    </row>
    <row r="2041" spans="2:9" ht="16" thickBot="1" x14ac:dyDescent="0.25"/>
    <row r="2042" spans="2:9" ht="18" customHeight="1" thickBot="1" x14ac:dyDescent="0.25">
      <c r="B2042" s="24" t="s">
        <v>21</v>
      </c>
      <c r="C2042" s="25"/>
      <c r="D2042" s="25"/>
      <c r="E2042" s="25"/>
      <c r="F2042" s="26"/>
      <c r="G2042" s="27"/>
      <c r="H2042" s="28"/>
      <c r="I2042" s="29"/>
    </row>
    <row r="2043" spans="2:9" ht="18" customHeight="1" thickBot="1" x14ac:dyDescent="0.25">
      <c r="B2043" s="30" t="s">
        <v>22</v>
      </c>
      <c r="C2043" s="31"/>
      <c r="D2043" s="31"/>
      <c r="E2043" s="31"/>
      <c r="F2043" s="26"/>
      <c r="G2043" s="27"/>
      <c r="H2043" s="32"/>
      <c r="I2043" s="33"/>
    </row>
    <row r="2044" spans="2:9" ht="33" customHeight="1" thickBot="1" x14ac:dyDescent="0.25">
      <c r="B2044" s="34" t="e">
        <f>+ACTIVIDADES!#REF!</f>
        <v>#REF!</v>
      </c>
      <c r="C2044" s="35"/>
      <c r="D2044" s="35"/>
      <c r="E2044" s="35"/>
      <c r="F2044" s="35"/>
      <c r="G2044" s="36"/>
      <c r="H2044" s="37"/>
      <c r="I2044" s="38"/>
    </row>
    <row r="2045" spans="2:9" ht="21" customHeight="1" thickBot="1" x14ac:dyDescent="0.25">
      <c r="B2045" s="39" t="s">
        <v>0</v>
      </c>
      <c r="C2045" s="346" t="s">
        <v>1</v>
      </c>
      <c r="D2045" s="346"/>
      <c r="E2045" s="346"/>
      <c r="F2045" s="346"/>
      <c r="G2045" s="346"/>
      <c r="H2045" s="40" t="s">
        <v>15</v>
      </c>
      <c r="I2045" s="41" t="s">
        <v>16</v>
      </c>
    </row>
    <row r="2046" spans="2:9" ht="95.25" customHeight="1" x14ac:dyDescent="0.2">
      <c r="B2046" s="42" t="e">
        <f>+B2022+0.01</f>
        <v>#REF!</v>
      </c>
      <c r="C2046" s="347" t="e">
        <f>INDEX(ACTIVIDADES!$B:$B,MATCH(B2046,ACTIVIDADES!$A:$A,0))</f>
        <v>#REF!</v>
      </c>
      <c r="D2046" s="348"/>
      <c r="E2046" s="348"/>
      <c r="F2046" s="348"/>
      <c r="G2046" s="349"/>
      <c r="H2046" s="43" t="e">
        <f>INDEX(ACTIVIDADES!$C:$C,MATCH(B2046,ACTIVIDADES!$A:$A,0))</f>
        <v>#REF!</v>
      </c>
      <c r="I2046" s="44">
        <f>I2053</f>
        <v>0</v>
      </c>
    </row>
    <row r="2047" spans="2:9" ht="21" customHeight="1" x14ac:dyDescent="0.2">
      <c r="B2047" s="350" t="s">
        <v>23</v>
      </c>
      <c r="C2047" s="350"/>
      <c r="D2047" s="45" t="s">
        <v>24</v>
      </c>
      <c r="E2047" s="46" t="s">
        <v>16</v>
      </c>
      <c r="F2047" s="47" t="s">
        <v>25</v>
      </c>
      <c r="G2047" s="47" t="s">
        <v>26</v>
      </c>
      <c r="H2047" s="48" t="s">
        <v>27</v>
      </c>
      <c r="I2047" s="49" t="s">
        <v>28</v>
      </c>
    </row>
    <row r="2048" spans="2:9" ht="15" customHeight="1" x14ac:dyDescent="0.2">
      <c r="B2048" s="351"/>
      <c r="C2048" s="352"/>
      <c r="D2048" s="50"/>
      <c r="E2048" s="50"/>
      <c r="F2048" s="51"/>
      <c r="G2048" s="51"/>
      <c r="H2048" s="51"/>
      <c r="I2048" s="52">
        <f>+D2048*E2048*F2048*G2048</f>
        <v>0</v>
      </c>
    </row>
    <row r="2049" spans="2:9" ht="15" customHeight="1" x14ac:dyDescent="0.2">
      <c r="B2049" s="351"/>
      <c r="C2049" s="352"/>
      <c r="D2049" s="50"/>
      <c r="E2049" s="50"/>
      <c r="F2049" s="51"/>
      <c r="G2049" s="51"/>
      <c r="H2049" s="51"/>
      <c r="I2049" s="52">
        <f>+D2049*E2049*F2049*G2049</f>
        <v>0</v>
      </c>
    </row>
    <row r="2050" spans="2:9" ht="15.75" customHeight="1" x14ac:dyDescent="0.2">
      <c r="B2050" s="333"/>
      <c r="C2050" s="333"/>
      <c r="D2050" s="50"/>
      <c r="E2050" s="50"/>
      <c r="F2050" s="51"/>
      <c r="G2050" s="51"/>
      <c r="H2050" s="51"/>
      <c r="I2050" s="53"/>
    </row>
    <row r="2051" spans="2:9" ht="15" customHeight="1" x14ac:dyDescent="0.2">
      <c r="B2051" s="333"/>
      <c r="C2051" s="333"/>
      <c r="D2051" s="50"/>
      <c r="E2051" s="50"/>
      <c r="F2051" s="51"/>
      <c r="G2051" s="51"/>
      <c r="H2051" s="51"/>
      <c r="I2051" s="53"/>
    </row>
    <row r="2052" spans="2:9" ht="15" customHeight="1" x14ac:dyDescent="0.2">
      <c r="B2052" s="333"/>
      <c r="C2052" s="333"/>
      <c r="D2052" s="50"/>
      <c r="E2052" s="50"/>
      <c r="F2052" s="51"/>
      <c r="G2052" s="51"/>
      <c r="H2052" s="51"/>
      <c r="I2052" s="53"/>
    </row>
    <row r="2053" spans="2:9" ht="15" customHeight="1" x14ac:dyDescent="0.2">
      <c r="B2053" s="334" t="s">
        <v>29</v>
      </c>
      <c r="C2053" s="335"/>
      <c r="D2053" s="335"/>
      <c r="E2053" s="335"/>
      <c r="F2053" s="335"/>
      <c r="G2053" s="335"/>
      <c r="H2053" s="336"/>
      <c r="I2053" s="54">
        <f>SUM(I2048:I2052)</f>
        <v>0</v>
      </c>
    </row>
    <row r="2054" spans="2:9" ht="20" customHeight="1" x14ac:dyDescent="0.2">
      <c r="B2054" s="337" t="s">
        <v>30</v>
      </c>
      <c r="C2054" s="338"/>
      <c r="D2054" s="338"/>
      <c r="E2054" s="338"/>
      <c r="F2054" s="338"/>
      <c r="G2054" s="338"/>
      <c r="H2054" s="338"/>
      <c r="I2054" s="339"/>
    </row>
    <row r="2055" spans="2:9" ht="20" customHeight="1" x14ac:dyDescent="0.2">
      <c r="B2055" s="340"/>
      <c r="C2055" s="341"/>
      <c r="D2055" s="341"/>
      <c r="E2055" s="341"/>
      <c r="F2055" s="341"/>
      <c r="G2055" s="341"/>
      <c r="H2055" s="341"/>
      <c r="I2055" s="342"/>
    </row>
    <row r="2056" spans="2:9" ht="20" customHeight="1" x14ac:dyDescent="0.2">
      <c r="B2056" s="340"/>
      <c r="C2056" s="341"/>
      <c r="D2056" s="341"/>
      <c r="E2056" s="341"/>
      <c r="F2056" s="341"/>
      <c r="G2056" s="341"/>
      <c r="H2056" s="341"/>
      <c r="I2056" s="342"/>
    </row>
    <row r="2057" spans="2:9" ht="20" customHeight="1" x14ac:dyDescent="0.2">
      <c r="B2057" s="340"/>
      <c r="C2057" s="341"/>
      <c r="D2057" s="341"/>
      <c r="E2057" s="341"/>
      <c r="F2057" s="341"/>
      <c r="G2057" s="341"/>
      <c r="H2057" s="341"/>
      <c r="I2057" s="342"/>
    </row>
    <row r="2058" spans="2:9" ht="20" customHeight="1" x14ac:dyDescent="0.2">
      <c r="B2058" s="340"/>
      <c r="C2058" s="341"/>
      <c r="D2058" s="341"/>
      <c r="E2058" s="341"/>
      <c r="F2058" s="341"/>
      <c r="G2058" s="341"/>
      <c r="H2058" s="341"/>
      <c r="I2058" s="342"/>
    </row>
    <row r="2059" spans="2:9" ht="20" customHeight="1" x14ac:dyDescent="0.2">
      <c r="B2059" s="340"/>
      <c r="C2059" s="341"/>
      <c r="D2059" s="341"/>
      <c r="E2059" s="341"/>
      <c r="F2059" s="341"/>
      <c r="G2059" s="341"/>
      <c r="H2059" s="341"/>
      <c r="I2059" s="342"/>
    </row>
    <row r="2060" spans="2:9" ht="20" customHeight="1" x14ac:dyDescent="0.2">
      <c r="B2060" s="340"/>
      <c r="C2060" s="341"/>
      <c r="D2060" s="341"/>
      <c r="E2060" s="341"/>
      <c r="F2060" s="341"/>
      <c r="G2060" s="341"/>
      <c r="H2060" s="341"/>
      <c r="I2060" s="342"/>
    </row>
    <row r="2061" spans="2:9" ht="20" customHeight="1" x14ac:dyDescent="0.2">
      <c r="B2061" s="340"/>
      <c r="C2061" s="341"/>
      <c r="D2061" s="341"/>
      <c r="E2061" s="341"/>
      <c r="F2061" s="341"/>
      <c r="G2061" s="341"/>
      <c r="H2061" s="341"/>
      <c r="I2061" s="342"/>
    </row>
    <row r="2062" spans="2:9" ht="20" customHeight="1" x14ac:dyDescent="0.2">
      <c r="B2062" s="340"/>
      <c r="C2062" s="341"/>
      <c r="D2062" s="341"/>
      <c r="E2062" s="341"/>
      <c r="F2062" s="341"/>
      <c r="G2062" s="341"/>
      <c r="H2062" s="341"/>
      <c r="I2062" s="342"/>
    </row>
    <row r="2063" spans="2:9" ht="20" customHeight="1" x14ac:dyDescent="0.2">
      <c r="B2063" s="340"/>
      <c r="C2063" s="341"/>
      <c r="D2063" s="341"/>
      <c r="E2063" s="341"/>
      <c r="F2063" s="341"/>
      <c r="G2063" s="341"/>
      <c r="H2063" s="341"/>
      <c r="I2063" s="342"/>
    </row>
    <row r="2064" spans="2:9" ht="20" customHeight="1" x14ac:dyDescent="0.2">
      <c r="B2064" s="343"/>
      <c r="C2064" s="344"/>
      <c r="D2064" s="344"/>
      <c r="E2064" s="344"/>
      <c r="F2064" s="344"/>
      <c r="G2064" s="344"/>
      <c r="H2064" s="344"/>
      <c r="I2064" s="345"/>
    </row>
    <row r="2065" spans="2:9" ht="16" thickBot="1" x14ac:dyDescent="0.25"/>
    <row r="2066" spans="2:9" ht="18" customHeight="1" thickBot="1" x14ac:dyDescent="0.25">
      <c r="B2066" s="24" t="s">
        <v>21</v>
      </c>
      <c r="C2066" s="25"/>
      <c r="D2066" s="25"/>
      <c r="E2066" s="25"/>
      <c r="F2066" s="26"/>
      <c r="G2066" s="27"/>
      <c r="H2066" s="28"/>
      <c r="I2066" s="29"/>
    </row>
    <row r="2067" spans="2:9" ht="18" customHeight="1" thickBot="1" x14ac:dyDescent="0.25">
      <c r="B2067" s="30" t="s">
        <v>22</v>
      </c>
      <c r="C2067" s="31"/>
      <c r="D2067" s="31"/>
      <c r="E2067" s="31"/>
      <c r="F2067" s="26"/>
      <c r="G2067" s="27"/>
      <c r="H2067" s="32"/>
      <c r="I2067" s="33"/>
    </row>
    <row r="2068" spans="2:9" ht="33" customHeight="1" thickBot="1" x14ac:dyDescent="0.25">
      <c r="B2068" s="34" t="e">
        <f>+ACTIVIDADES!#REF!</f>
        <v>#REF!</v>
      </c>
      <c r="C2068" s="35"/>
      <c r="D2068" s="35"/>
      <c r="E2068" s="35"/>
      <c r="F2068" s="35"/>
      <c r="G2068" s="36"/>
      <c r="H2068" s="37"/>
      <c r="I2068" s="38"/>
    </row>
    <row r="2069" spans="2:9" ht="21" customHeight="1" thickBot="1" x14ac:dyDescent="0.25">
      <c r="B2069" s="39" t="s">
        <v>0</v>
      </c>
      <c r="C2069" s="346" t="s">
        <v>1</v>
      </c>
      <c r="D2069" s="346"/>
      <c r="E2069" s="346"/>
      <c r="F2069" s="346"/>
      <c r="G2069" s="346"/>
      <c r="H2069" s="40" t="s">
        <v>15</v>
      </c>
      <c r="I2069" s="41" t="s">
        <v>16</v>
      </c>
    </row>
    <row r="2070" spans="2:9" ht="95.25" customHeight="1" x14ac:dyDescent="0.2">
      <c r="B2070" s="42" t="e">
        <f>+B2046+0.01</f>
        <v>#REF!</v>
      </c>
      <c r="C2070" s="347" t="e">
        <f>INDEX(ACTIVIDADES!$B:$B,MATCH(B2070,ACTIVIDADES!$A:$A,0))</f>
        <v>#REF!</v>
      </c>
      <c r="D2070" s="348"/>
      <c r="E2070" s="348"/>
      <c r="F2070" s="348"/>
      <c r="G2070" s="349"/>
      <c r="H2070" s="43" t="e">
        <f>INDEX(ACTIVIDADES!$C:$C,MATCH(B2070,ACTIVIDADES!$A:$A,0))</f>
        <v>#REF!</v>
      </c>
      <c r="I2070" s="44">
        <f>I2077</f>
        <v>0</v>
      </c>
    </row>
    <row r="2071" spans="2:9" ht="21" customHeight="1" x14ac:dyDescent="0.2">
      <c r="B2071" s="350" t="s">
        <v>23</v>
      </c>
      <c r="C2071" s="350"/>
      <c r="D2071" s="45" t="s">
        <v>24</v>
      </c>
      <c r="E2071" s="46" t="s">
        <v>16</v>
      </c>
      <c r="F2071" s="47" t="s">
        <v>25</v>
      </c>
      <c r="G2071" s="47" t="s">
        <v>26</v>
      </c>
      <c r="H2071" s="48" t="s">
        <v>27</v>
      </c>
      <c r="I2071" s="49" t="s">
        <v>28</v>
      </c>
    </row>
    <row r="2072" spans="2:9" ht="15" customHeight="1" x14ac:dyDescent="0.2">
      <c r="B2072" s="351"/>
      <c r="C2072" s="352"/>
      <c r="D2072" s="50"/>
      <c r="E2072" s="50"/>
      <c r="F2072" s="51"/>
      <c r="G2072" s="51"/>
      <c r="H2072" s="51"/>
      <c r="I2072" s="52">
        <f>+D2072*E2072*F2072*G2072</f>
        <v>0</v>
      </c>
    </row>
    <row r="2073" spans="2:9" ht="15" customHeight="1" x14ac:dyDescent="0.2">
      <c r="B2073" s="351"/>
      <c r="C2073" s="352"/>
      <c r="D2073" s="50"/>
      <c r="E2073" s="50"/>
      <c r="F2073" s="51"/>
      <c r="G2073" s="51"/>
      <c r="H2073" s="51"/>
      <c r="I2073" s="52">
        <f>+D2073*E2073*F2073*G2073</f>
        <v>0</v>
      </c>
    </row>
    <row r="2074" spans="2:9" ht="15.75" customHeight="1" x14ac:dyDescent="0.2">
      <c r="B2074" s="333"/>
      <c r="C2074" s="333"/>
      <c r="D2074" s="50"/>
      <c r="E2074" s="50"/>
      <c r="F2074" s="51"/>
      <c r="G2074" s="51"/>
      <c r="H2074" s="51"/>
      <c r="I2074" s="53"/>
    </row>
    <row r="2075" spans="2:9" ht="15" customHeight="1" x14ac:dyDescent="0.2">
      <c r="B2075" s="333"/>
      <c r="C2075" s="333"/>
      <c r="D2075" s="50"/>
      <c r="E2075" s="50"/>
      <c r="F2075" s="51"/>
      <c r="G2075" s="51"/>
      <c r="H2075" s="51"/>
      <c r="I2075" s="53"/>
    </row>
    <row r="2076" spans="2:9" ht="15" customHeight="1" x14ac:dyDescent="0.2">
      <c r="B2076" s="333"/>
      <c r="C2076" s="333"/>
      <c r="D2076" s="50"/>
      <c r="E2076" s="50"/>
      <c r="F2076" s="51"/>
      <c r="G2076" s="51"/>
      <c r="H2076" s="51"/>
      <c r="I2076" s="53"/>
    </row>
    <row r="2077" spans="2:9" ht="15" customHeight="1" x14ac:dyDescent="0.2">
      <c r="B2077" s="334" t="s">
        <v>29</v>
      </c>
      <c r="C2077" s="335"/>
      <c r="D2077" s="335"/>
      <c r="E2077" s="335"/>
      <c r="F2077" s="335"/>
      <c r="G2077" s="335"/>
      <c r="H2077" s="336"/>
      <c r="I2077" s="54">
        <f>SUM(I2072:I2076)</f>
        <v>0</v>
      </c>
    </row>
    <row r="2078" spans="2:9" ht="20" customHeight="1" x14ac:dyDescent="0.2">
      <c r="B2078" s="337" t="s">
        <v>30</v>
      </c>
      <c r="C2078" s="338"/>
      <c r="D2078" s="338"/>
      <c r="E2078" s="338"/>
      <c r="F2078" s="338"/>
      <c r="G2078" s="338"/>
      <c r="H2078" s="338"/>
      <c r="I2078" s="339"/>
    </row>
    <row r="2079" spans="2:9" ht="20" customHeight="1" x14ac:dyDescent="0.2">
      <c r="B2079" s="340"/>
      <c r="C2079" s="341"/>
      <c r="D2079" s="341"/>
      <c r="E2079" s="341"/>
      <c r="F2079" s="341"/>
      <c r="G2079" s="341"/>
      <c r="H2079" s="341"/>
      <c r="I2079" s="342"/>
    </row>
    <row r="2080" spans="2:9" ht="20" customHeight="1" x14ac:dyDescent="0.2">
      <c r="B2080" s="340"/>
      <c r="C2080" s="341"/>
      <c r="D2080" s="341"/>
      <c r="E2080" s="341"/>
      <c r="F2080" s="341"/>
      <c r="G2080" s="341"/>
      <c r="H2080" s="341"/>
      <c r="I2080" s="342"/>
    </row>
    <row r="2081" spans="2:9" ht="20" customHeight="1" x14ac:dyDescent="0.2">
      <c r="B2081" s="340"/>
      <c r="C2081" s="341"/>
      <c r="D2081" s="341"/>
      <c r="E2081" s="341"/>
      <c r="F2081" s="341"/>
      <c r="G2081" s="341"/>
      <c r="H2081" s="341"/>
      <c r="I2081" s="342"/>
    </row>
    <row r="2082" spans="2:9" ht="20" customHeight="1" x14ac:dyDescent="0.2">
      <c r="B2082" s="340"/>
      <c r="C2082" s="341"/>
      <c r="D2082" s="341"/>
      <c r="E2082" s="341"/>
      <c r="F2082" s="341"/>
      <c r="G2082" s="341"/>
      <c r="H2082" s="341"/>
      <c r="I2082" s="342"/>
    </row>
    <row r="2083" spans="2:9" ht="20" customHeight="1" x14ac:dyDescent="0.2">
      <c r="B2083" s="340"/>
      <c r="C2083" s="341"/>
      <c r="D2083" s="341"/>
      <c r="E2083" s="341"/>
      <c r="F2083" s="341"/>
      <c r="G2083" s="341"/>
      <c r="H2083" s="341"/>
      <c r="I2083" s="342"/>
    </row>
    <row r="2084" spans="2:9" ht="20" customHeight="1" x14ac:dyDescent="0.2">
      <c r="B2084" s="340"/>
      <c r="C2084" s="341"/>
      <c r="D2084" s="341"/>
      <c r="E2084" s="341"/>
      <c r="F2084" s="341"/>
      <c r="G2084" s="341"/>
      <c r="H2084" s="341"/>
      <c r="I2084" s="342"/>
    </row>
    <row r="2085" spans="2:9" ht="20" customHeight="1" x14ac:dyDescent="0.2">
      <c r="B2085" s="340"/>
      <c r="C2085" s="341"/>
      <c r="D2085" s="341"/>
      <c r="E2085" s="341"/>
      <c r="F2085" s="341"/>
      <c r="G2085" s="341"/>
      <c r="H2085" s="341"/>
      <c r="I2085" s="342"/>
    </row>
    <row r="2086" spans="2:9" ht="20" customHeight="1" x14ac:dyDescent="0.2">
      <c r="B2086" s="340"/>
      <c r="C2086" s="341"/>
      <c r="D2086" s="341"/>
      <c r="E2086" s="341"/>
      <c r="F2086" s="341"/>
      <c r="G2086" s="341"/>
      <c r="H2086" s="341"/>
      <c r="I2086" s="342"/>
    </row>
    <row r="2087" spans="2:9" ht="20" customHeight="1" x14ac:dyDescent="0.2">
      <c r="B2087" s="340"/>
      <c r="C2087" s="341"/>
      <c r="D2087" s="341"/>
      <c r="E2087" s="341"/>
      <c r="F2087" s="341"/>
      <c r="G2087" s="341"/>
      <c r="H2087" s="341"/>
      <c r="I2087" s="342"/>
    </row>
    <row r="2088" spans="2:9" ht="20" customHeight="1" x14ac:dyDescent="0.2">
      <c r="B2088" s="343"/>
      <c r="C2088" s="344"/>
      <c r="D2088" s="344"/>
      <c r="E2088" s="344"/>
      <c r="F2088" s="344"/>
      <c r="G2088" s="344"/>
      <c r="H2088" s="344"/>
      <c r="I2088" s="345"/>
    </row>
    <row r="2089" spans="2:9" ht="16" thickBot="1" x14ac:dyDescent="0.25"/>
    <row r="2090" spans="2:9" ht="18" customHeight="1" thickBot="1" x14ac:dyDescent="0.25">
      <c r="B2090" s="24" t="s">
        <v>21</v>
      </c>
      <c r="C2090" s="25"/>
      <c r="D2090" s="25"/>
      <c r="E2090" s="25"/>
      <c r="F2090" s="26"/>
      <c r="G2090" s="27"/>
      <c r="H2090" s="28"/>
      <c r="I2090" s="29"/>
    </row>
    <row r="2091" spans="2:9" ht="18" customHeight="1" thickBot="1" x14ac:dyDescent="0.25">
      <c r="B2091" s="30" t="s">
        <v>22</v>
      </c>
      <c r="C2091" s="31"/>
      <c r="D2091" s="31"/>
      <c r="E2091" s="31"/>
      <c r="F2091" s="26"/>
      <c r="G2091" s="27"/>
      <c r="H2091" s="32"/>
      <c r="I2091" s="33"/>
    </row>
    <row r="2092" spans="2:9" ht="33" customHeight="1" thickBot="1" x14ac:dyDescent="0.25">
      <c r="B2092" s="34" t="e">
        <f>+ACTIVIDADES!#REF!</f>
        <v>#REF!</v>
      </c>
      <c r="C2092" s="35"/>
      <c r="D2092" s="35"/>
      <c r="E2092" s="35"/>
      <c r="F2092" s="35"/>
      <c r="G2092" s="36"/>
      <c r="H2092" s="37"/>
      <c r="I2092" s="38"/>
    </row>
    <row r="2093" spans="2:9" ht="21" customHeight="1" thickBot="1" x14ac:dyDescent="0.25">
      <c r="B2093" s="39" t="s">
        <v>0</v>
      </c>
      <c r="C2093" s="346" t="s">
        <v>1</v>
      </c>
      <c r="D2093" s="346"/>
      <c r="E2093" s="346"/>
      <c r="F2093" s="346"/>
      <c r="G2093" s="346"/>
      <c r="H2093" s="40" t="s">
        <v>15</v>
      </c>
      <c r="I2093" s="41" t="s">
        <v>16</v>
      </c>
    </row>
    <row r="2094" spans="2:9" ht="95.25" customHeight="1" x14ac:dyDescent="0.2">
      <c r="B2094" s="42" t="e">
        <f>+B2070+0.01</f>
        <v>#REF!</v>
      </c>
      <c r="C2094" s="347" t="e">
        <f>INDEX(ACTIVIDADES!$B:$B,MATCH(B2094,ACTIVIDADES!$A:$A,0))</f>
        <v>#REF!</v>
      </c>
      <c r="D2094" s="348"/>
      <c r="E2094" s="348"/>
      <c r="F2094" s="348"/>
      <c r="G2094" s="349"/>
      <c r="H2094" s="43" t="e">
        <f>INDEX(ACTIVIDADES!$C:$C,MATCH(B2094,ACTIVIDADES!$A:$A,0))</f>
        <v>#REF!</v>
      </c>
      <c r="I2094" s="44">
        <f>I2101</f>
        <v>0</v>
      </c>
    </row>
    <row r="2095" spans="2:9" ht="21" customHeight="1" x14ac:dyDescent="0.2">
      <c r="B2095" s="350" t="s">
        <v>23</v>
      </c>
      <c r="C2095" s="350"/>
      <c r="D2095" s="45" t="s">
        <v>24</v>
      </c>
      <c r="E2095" s="46" t="s">
        <v>16</v>
      </c>
      <c r="F2095" s="47" t="s">
        <v>25</v>
      </c>
      <c r="G2095" s="47" t="s">
        <v>26</v>
      </c>
      <c r="H2095" s="48" t="s">
        <v>27</v>
      </c>
      <c r="I2095" s="49" t="s">
        <v>28</v>
      </c>
    </row>
    <row r="2096" spans="2:9" ht="15" customHeight="1" x14ac:dyDescent="0.2">
      <c r="B2096" s="351"/>
      <c r="C2096" s="352"/>
      <c r="D2096" s="50"/>
      <c r="E2096" s="50"/>
      <c r="F2096" s="51"/>
      <c r="G2096" s="51"/>
      <c r="H2096" s="51"/>
      <c r="I2096" s="52">
        <f>+D2096*E2096*F2096*G2096</f>
        <v>0</v>
      </c>
    </row>
    <row r="2097" spans="2:9" ht="15" customHeight="1" x14ac:dyDescent="0.2">
      <c r="B2097" s="351"/>
      <c r="C2097" s="352"/>
      <c r="D2097" s="50"/>
      <c r="E2097" s="50"/>
      <c r="F2097" s="51"/>
      <c r="G2097" s="51"/>
      <c r="H2097" s="51"/>
      <c r="I2097" s="52">
        <f>+D2097*E2097*F2097*G2097</f>
        <v>0</v>
      </c>
    </row>
    <row r="2098" spans="2:9" ht="15.75" customHeight="1" x14ac:dyDescent="0.2">
      <c r="B2098" s="333"/>
      <c r="C2098" s="333"/>
      <c r="D2098" s="50"/>
      <c r="E2098" s="50"/>
      <c r="F2098" s="51"/>
      <c r="G2098" s="51"/>
      <c r="H2098" s="51"/>
      <c r="I2098" s="53"/>
    </row>
    <row r="2099" spans="2:9" ht="15" customHeight="1" x14ac:dyDescent="0.2">
      <c r="B2099" s="333"/>
      <c r="C2099" s="333"/>
      <c r="D2099" s="50"/>
      <c r="E2099" s="50"/>
      <c r="F2099" s="51"/>
      <c r="G2099" s="51"/>
      <c r="H2099" s="51"/>
      <c r="I2099" s="53"/>
    </row>
    <row r="2100" spans="2:9" ht="15" customHeight="1" x14ac:dyDescent="0.2">
      <c r="B2100" s="333"/>
      <c r="C2100" s="333"/>
      <c r="D2100" s="50"/>
      <c r="E2100" s="50"/>
      <c r="F2100" s="51"/>
      <c r="G2100" s="51"/>
      <c r="H2100" s="51"/>
      <c r="I2100" s="53"/>
    </row>
    <row r="2101" spans="2:9" ht="15" customHeight="1" x14ac:dyDescent="0.2">
      <c r="B2101" s="334" t="s">
        <v>29</v>
      </c>
      <c r="C2101" s="335"/>
      <c r="D2101" s="335"/>
      <c r="E2101" s="335"/>
      <c r="F2101" s="335"/>
      <c r="G2101" s="335"/>
      <c r="H2101" s="336"/>
      <c r="I2101" s="54">
        <f>SUM(I2096:I2100)</f>
        <v>0</v>
      </c>
    </row>
    <row r="2102" spans="2:9" ht="20" customHeight="1" x14ac:dyDescent="0.2">
      <c r="B2102" s="337" t="s">
        <v>30</v>
      </c>
      <c r="C2102" s="338"/>
      <c r="D2102" s="338"/>
      <c r="E2102" s="338"/>
      <c r="F2102" s="338"/>
      <c r="G2102" s="338"/>
      <c r="H2102" s="338"/>
      <c r="I2102" s="339"/>
    </row>
    <row r="2103" spans="2:9" ht="20" customHeight="1" x14ac:dyDescent="0.2">
      <c r="B2103" s="340"/>
      <c r="C2103" s="341"/>
      <c r="D2103" s="341"/>
      <c r="E2103" s="341"/>
      <c r="F2103" s="341"/>
      <c r="G2103" s="341"/>
      <c r="H2103" s="341"/>
      <c r="I2103" s="342"/>
    </row>
    <row r="2104" spans="2:9" ht="20" customHeight="1" x14ac:dyDescent="0.2">
      <c r="B2104" s="340"/>
      <c r="C2104" s="341"/>
      <c r="D2104" s="341"/>
      <c r="E2104" s="341"/>
      <c r="F2104" s="341"/>
      <c r="G2104" s="341"/>
      <c r="H2104" s="341"/>
      <c r="I2104" s="342"/>
    </row>
    <row r="2105" spans="2:9" ht="20" customHeight="1" x14ac:dyDescent="0.2">
      <c r="B2105" s="340"/>
      <c r="C2105" s="341"/>
      <c r="D2105" s="341"/>
      <c r="E2105" s="341"/>
      <c r="F2105" s="341"/>
      <c r="G2105" s="341"/>
      <c r="H2105" s="341"/>
      <c r="I2105" s="342"/>
    </row>
    <row r="2106" spans="2:9" ht="20" customHeight="1" x14ac:dyDescent="0.2">
      <c r="B2106" s="340"/>
      <c r="C2106" s="341"/>
      <c r="D2106" s="341"/>
      <c r="E2106" s="341"/>
      <c r="F2106" s="341"/>
      <c r="G2106" s="341"/>
      <c r="H2106" s="341"/>
      <c r="I2106" s="342"/>
    </row>
    <row r="2107" spans="2:9" ht="20" customHeight="1" x14ac:dyDescent="0.2">
      <c r="B2107" s="340"/>
      <c r="C2107" s="341"/>
      <c r="D2107" s="341"/>
      <c r="E2107" s="341"/>
      <c r="F2107" s="341"/>
      <c r="G2107" s="341"/>
      <c r="H2107" s="341"/>
      <c r="I2107" s="342"/>
    </row>
    <row r="2108" spans="2:9" ht="20" customHeight="1" x14ac:dyDescent="0.2">
      <c r="B2108" s="340"/>
      <c r="C2108" s="341"/>
      <c r="D2108" s="341"/>
      <c r="E2108" s="341"/>
      <c r="F2108" s="341"/>
      <c r="G2108" s="341"/>
      <c r="H2108" s="341"/>
      <c r="I2108" s="342"/>
    </row>
    <row r="2109" spans="2:9" ht="20" customHeight="1" x14ac:dyDescent="0.2">
      <c r="B2109" s="340"/>
      <c r="C2109" s="341"/>
      <c r="D2109" s="341"/>
      <c r="E2109" s="341"/>
      <c r="F2109" s="341"/>
      <c r="G2109" s="341"/>
      <c r="H2109" s="341"/>
      <c r="I2109" s="342"/>
    </row>
    <row r="2110" spans="2:9" ht="20" customHeight="1" x14ac:dyDescent="0.2">
      <c r="B2110" s="340"/>
      <c r="C2110" s="341"/>
      <c r="D2110" s="341"/>
      <c r="E2110" s="341"/>
      <c r="F2110" s="341"/>
      <c r="G2110" s="341"/>
      <c r="H2110" s="341"/>
      <c r="I2110" s="342"/>
    </row>
    <row r="2111" spans="2:9" ht="20" customHeight="1" x14ac:dyDescent="0.2">
      <c r="B2111" s="340"/>
      <c r="C2111" s="341"/>
      <c r="D2111" s="341"/>
      <c r="E2111" s="341"/>
      <c r="F2111" s="341"/>
      <c r="G2111" s="341"/>
      <c r="H2111" s="341"/>
      <c r="I2111" s="342"/>
    </row>
    <row r="2112" spans="2:9" ht="20" customHeight="1" x14ac:dyDescent="0.2">
      <c r="B2112" s="343"/>
      <c r="C2112" s="344"/>
      <c r="D2112" s="344"/>
      <c r="E2112" s="344"/>
      <c r="F2112" s="344"/>
      <c r="G2112" s="344"/>
      <c r="H2112" s="344"/>
      <c r="I2112" s="345"/>
    </row>
    <row r="2113" spans="2:9" ht="16" thickBot="1" x14ac:dyDescent="0.25"/>
    <row r="2114" spans="2:9" ht="18" customHeight="1" thickBot="1" x14ac:dyDescent="0.25">
      <c r="B2114" s="24" t="s">
        <v>21</v>
      </c>
      <c r="C2114" s="25"/>
      <c r="D2114" s="25"/>
      <c r="E2114" s="25"/>
      <c r="F2114" s="26"/>
      <c r="G2114" s="27"/>
      <c r="H2114" s="28"/>
      <c r="I2114" s="29"/>
    </row>
    <row r="2115" spans="2:9" ht="18" customHeight="1" thickBot="1" x14ac:dyDescent="0.25">
      <c r="B2115" s="30" t="s">
        <v>22</v>
      </c>
      <c r="C2115" s="31"/>
      <c r="D2115" s="31"/>
      <c r="E2115" s="31"/>
      <c r="F2115" s="26"/>
      <c r="G2115" s="27"/>
      <c r="H2115" s="32"/>
      <c r="I2115" s="33"/>
    </row>
    <row r="2116" spans="2:9" ht="33" customHeight="1" thickBot="1" x14ac:dyDescent="0.25">
      <c r="B2116" s="34" t="e">
        <f>+ACTIVIDADES!#REF!</f>
        <v>#REF!</v>
      </c>
      <c r="C2116" s="35"/>
      <c r="D2116" s="35"/>
      <c r="E2116" s="35"/>
      <c r="F2116" s="35"/>
      <c r="G2116" s="36"/>
      <c r="H2116" s="37"/>
      <c r="I2116" s="38"/>
    </row>
    <row r="2117" spans="2:9" ht="21" customHeight="1" thickBot="1" x14ac:dyDescent="0.25">
      <c r="B2117" s="39" t="s">
        <v>0</v>
      </c>
      <c r="C2117" s="346" t="s">
        <v>1</v>
      </c>
      <c r="D2117" s="346"/>
      <c r="E2117" s="346"/>
      <c r="F2117" s="346"/>
      <c r="G2117" s="346"/>
      <c r="H2117" s="40" t="s">
        <v>15</v>
      </c>
      <c r="I2117" s="41" t="s">
        <v>16</v>
      </c>
    </row>
    <row r="2118" spans="2:9" ht="95.25" customHeight="1" x14ac:dyDescent="0.2">
      <c r="B2118" s="42" t="e">
        <f>+B2094+0.01</f>
        <v>#REF!</v>
      </c>
      <c r="C2118" s="347" t="e">
        <f>INDEX(ACTIVIDADES!$B:$B,MATCH(B2118,ACTIVIDADES!$A:$A,0))</f>
        <v>#REF!</v>
      </c>
      <c r="D2118" s="348"/>
      <c r="E2118" s="348"/>
      <c r="F2118" s="348"/>
      <c r="G2118" s="349"/>
      <c r="H2118" s="43" t="e">
        <f>INDEX(ACTIVIDADES!$C:$C,MATCH(B2118,ACTIVIDADES!$A:$A,0))</f>
        <v>#REF!</v>
      </c>
      <c r="I2118" s="44">
        <f>I2125</f>
        <v>0</v>
      </c>
    </row>
    <row r="2119" spans="2:9" ht="21" customHeight="1" x14ac:dyDescent="0.2">
      <c r="B2119" s="350" t="s">
        <v>23</v>
      </c>
      <c r="C2119" s="350"/>
      <c r="D2119" s="45" t="s">
        <v>24</v>
      </c>
      <c r="E2119" s="46" t="s">
        <v>16</v>
      </c>
      <c r="F2119" s="47" t="s">
        <v>25</v>
      </c>
      <c r="G2119" s="47" t="s">
        <v>26</v>
      </c>
      <c r="H2119" s="48" t="s">
        <v>27</v>
      </c>
      <c r="I2119" s="49" t="s">
        <v>28</v>
      </c>
    </row>
    <row r="2120" spans="2:9" ht="15" customHeight="1" x14ac:dyDescent="0.2">
      <c r="B2120" s="351"/>
      <c r="C2120" s="352"/>
      <c r="D2120" s="50"/>
      <c r="E2120" s="50"/>
      <c r="F2120" s="51"/>
      <c r="G2120" s="51"/>
      <c r="H2120" s="51"/>
      <c r="I2120" s="52">
        <f>+D2120*E2120*F2120*G2120</f>
        <v>0</v>
      </c>
    </row>
    <row r="2121" spans="2:9" ht="15" customHeight="1" x14ac:dyDescent="0.2">
      <c r="B2121" s="351"/>
      <c r="C2121" s="352"/>
      <c r="D2121" s="50"/>
      <c r="E2121" s="50"/>
      <c r="F2121" s="51"/>
      <c r="G2121" s="51"/>
      <c r="H2121" s="51"/>
      <c r="I2121" s="52">
        <f>+D2121*E2121*F2121*G2121</f>
        <v>0</v>
      </c>
    </row>
    <row r="2122" spans="2:9" ht="15.75" customHeight="1" x14ac:dyDescent="0.2">
      <c r="B2122" s="333"/>
      <c r="C2122" s="333"/>
      <c r="D2122" s="50"/>
      <c r="E2122" s="50"/>
      <c r="F2122" s="51"/>
      <c r="G2122" s="51"/>
      <c r="H2122" s="51"/>
      <c r="I2122" s="53"/>
    </row>
    <row r="2123" spans="2:9" ht="15" customHeight="1" x14ac:dyDescent="0.2">
      <c r="B2123" s="333"/>
      <c r="C2123" s="333"/>
      <c r="D2123" s="50"/>
      <c r="E2123" s="50"/>
      <c r="F2123" s="51"/>
      <c r="G2123" s="51"/>
      <c r="H2123" s="51"/>
      <c r="I2123" s="53"/>
    </row>
    <row r="2124" spans="2:9" ht="15" customHeight="1" x14ac:dyDescent="0.2">
      <c r="B2124" s="333"/>
      <c r="C2124" s="333"/>
      <c r="D2124" s="50"/>
      <c r="E2124" s="50"/>
      <c r="F2124" s="51"/>
      <c r="G2124" s="51"/>
      <c r="H2124" s="51"/>
      <c r="I2124" s="53"/>
    </row>
    <row r="2125" spans="2:9" ht="15" customHeight="1" x14ac:dyDescent="0.2">
      <c r="B2125" s="334" t="s">
        <v>29</v>
      </c>
      <c r="C2125" s="335"/>
      <c r="D2125" s="335"/>
      <c r="E2125" s="335"/>
      <c r="F2125" s="335"/>
      <c r="G2125" s="335"/>
      <c r="H2125" s="336"/>
      <c r="I2125" s="54">
        <f>SUM(I2120:I2124)</f>
        <v>0</v>
      </c>
    </row>
    <row r="2126" spans="2:9" ht="20" customHeight="1" x14ac:dyDescent="0.2">
      <c r="B2126" s="337" t="s">
        <v>30</v>
      </c>
      <c r="C2126" s="338"/>
      <c r="D2126" s="338"/>
      <c r="E2126" s="338"/>
      <c r="F2126" s="338"/>
      <c r="G2126" s="338"/>
      <c r="H2126" s="338"/>
      <c r="I2126" s="339"/>
    </row>
    <row r="2127" spans="2:9" ht="20" customHeight="1" x14ac:dyDescent="0.2">
      <c r="B2127" s="340"/>
      <c r="C2127" s="341"/>
      <c r="D2127" s="341"/>
      <c r="E2127" s="341"/>
      <c r="F2127" s="341"/>
      <c r="G2127" s="341"/>
      <c r="H2127" s="341"/>
      <c r="I2127" s="342"/>
    </row>
    <row r="2128" spans="2:9" ht="20" customHeight="1" x14ac:dyDescent="0.2">
      <c r="B2128" s="340"/>
      <c r="C2128" s="341"/>
      <c r="D2128" s="341"/>
      <c r="E2128" s="341"/>
      <c r="F2128" s="341"/>
      <c r="G2128" s="341"/>
      <c r="H2128" s="341"/>
      <c r="I2128" s="342"/>
    </row>
    <row r="2129" spans="2:9" ht="20" customHeight="1" x14ac:dyDescent="0.2">
      <c r="B2129" s="340"/>
      <c r="C2129" s="341"/>
      <c r="D2129" s="341"/>
      <c r="E2129" s="341"/>
      <c r="F2129" s="341"/>
      <c r="G2129" s="341"/>
      <c r="H2129" s="341"/>
      <c r="I2129" s="342"/>
    </row>
    <row r="2130" spans="2:9" ht="20" customHeight="1" x14ac:dyDescent="0.2">
      <c r="B2130" s="340"/>
      <c r="C2130" s="341"/>
      <c r="D2130" s="341"/>
      <c r="E2130" s="341"/>
      <c r="F2130" s="341"/>
      <c r="G2130" s="341"/>
      <c r="H2130" s="341"/>
      <c r="I2130" s="342"/>
    </row>
    <row r="2131" spans="2:9" ht="20" customHeight="1" x14ac:dyDescent="0.2">
      <c r="B2131" s="340"/>
      <c r="C2131" s="341"/>
      <c r="D2131" s="341"/>
      <c r="E2131" s="341"/>
      <c r="F2131" s="341"/>
      <c r="G2131" s="341"/>
      <c r="H2131" s="341"/>
      <c r="I2131" s="342"/>
    </row>
    <row r="2132" spans="2:9" ht="20" customHeight="1" x14ac:dyDescent="0.2">
      <c r="B2132" s="340"/>
      <c r="C2132" s="341"/>
      <c r="D2132" s="341"/>
      <c r="E2132" s="341"/>
      <c r="F2132" s="341"/>
      <c r="G2132" s="341"/>
      <c r="H2132" s="341"/>
      <c r="I2132" s="342"/>
    </row>
    <row r="2133" spans="2:9" ht="20" customHeight="1" x14ac:dyDescent="0.2">
      <c r="B2133" s="340"/>
      <c r="C2133" s="341"/>
      <c r="D2133" s="341"/>
      <c r="E2133" s="341"/>
      <c r="F2133" s="341"/>
      <c r="G2133" s="341"/>
      <c r="H2133" s="341"/>
      <c r="I2133" s="342"/>
    </row>
    <row r="2134" spans="2:9" ht="20" customHeight="1" x14ac:dyDescent="0.2">
      <c r="B2134" s="340"/>
      <c r="C2134" s="341"/>
      <c r="D2134" s="341"/>
      <c r="E2134" s="341"/>
      <c r="F2134" s="341"/>
      <c r="G2134" s="341"/>
      <c r="H2134" s="341"/>
      <c r="I2134" s="342"/>
    </row>
    <row r="2135" spans="2:9" ht="20" customHeight="1" x14ac:dyDescent="0.2">
      <c r="B2135" s="340"/>
      <c r="C2135" s="341"/>
      <c r="D2135" s="341"/>
      <c r="E2135" s="341"/>
      <c r="F2135" s="341"/>
      <c r="G2135" s="341"/>
      <c r="H2135" s="341"/>
      <c r="I2135" s="342"/>
    </row>
    <row r="2136" spans="2:9" ht="20" customHeight="1" x14ac:dyDescent="0.2">
      <c r="B2136" s="343"/>
      <c r="C2136" s="344"/>
      <c r="D2136" s="344"/>
      <c r="E2136" s="344"/>
      <c r="F2136" s="344"/>
      <c r="G2136" s="344"/>
      <c r="H2136" s="344"/>
      <c r="I2136" s="345"/>
    </row>
    <row r="2137" spans="2:9" ht="16" thickBot="1" x14ac:dyDescent="0.25"/>
    <row r="2138" spans="2:9" ht="18" customHeight="1" thickBot="1" x14ac:dyDescent="0.25">
      <c r="B2138" s="24" t="s">
        <v>21</v>
      </c>
      <c r="C2138" s="25"/>
      <c r="D2138" s="25"/>
      <c r="E2138" s="25"/>
      <c r="F2138" s="26"/>
      <c r="G2138" s="27"/>
      <c r="H2138" s="28"/>
      <c r="I2138" s="29"/>
    </row>
    <row r="2139" spans="2:9" ht="18" customHeight="1" thickBot="1" x14ac:dyDescent="0.25">
      <c r="B2139" s="30" t="s">
        <v>22</v>
      </c>
      <c r="C2139" s="31"/>
      <c r="D2139" s="31"/>
      <c r="E2139" s="31"/>
      <c r="F2139" s="26"/>
      <c r="G2139" s="27"/>
      <c r="H2139" s="32"/>
      <c r="I2139" s="33"/>
    </row>
    <row r="2140" spans="2:9" ht="33" customHeight="1" thickBot="1" x14ac:dyDescent="0.25">
      <c r="B2140" s="34" t="e">
        <f>+ACTIVIDADES!#REF!</f>
        <v>#REF!</v>
      </c>
      <c r="C2140" s="35"/>
      <c r="D2140" s="35"/>
      <c r="E2140" s="35"/>
      <c r="F2140" s="35"/>
      <c r="G2140" s="36"/>
      <c r="H2140" s="37"/>
      <c r="I2140" s="38"/>
    </row>
    <row r="2141" spans="2:9" ht="21" customHeight="1" thickBot="1" x14ac:dyDescent="0.25">
      <c r="B2141" s="39" t="s">
        <v>0</v>
      </c>
      <c r="C2141" s="346" t="s">
        <v>1</v>
      </c>
      <c r="D2141" s="346"/>
      <c r="E2141" s="346"/>
      <c r="F2141" s="346"/>
      <c r="G2141" s="346"/>
      <c r="H2141" s="40" t="s">
        <v>15</v>
      </c>
      <c r="I2141" s="41" t="s">
        <v>16</v>
      </c>
    </row>
    <row r="2142" spans="2:9" ht="95.25" customHeight="1" x14ac:dyDescent="0.2">
      <c r="B2142" s="42" t="e">
        <f>+B2118+0.01</f>
        <v>#REF!</v>
      </c>
      <c r="C2142" s="347" t="e">
        <f>INDEX(ACTIVIDADES!$B:$B,MATCH(B2142,ACTIVIDADES!$A:$A,0))</f>
        <v>#REF!</v>
      </c>
      <c r="D2142" s="348"/>
      <c r="E2142" s="348"/>
      <c r="F2142" s="348"/>
      <c r="G2142" s="349"/>
      <c r="H2142" s="43" t="e">
        <f>INDEX(ACTIVIDADES!$C:$C,MATCH(B2142,ACTIVIDADES!$A:$A,0))</f>
        <v>#REF!</v>
      </c>
      <c r="I2142" s="44">
        <f>I2149</f>
        <v>0</v>
      </c>
    </row>
    <row r="2143" spans="2:9" ht="21" customHeight="1" x14ac:dyDescent="0.2">
      <c r="B2143" s="350" t="s">
        <v>23</v>
      </c>
      <c r="C2143" s="350"/>
      <c r="D2143" s="45" t="s">
        <v>24</v>
      </c>
      <c r="E2143" s="46" t="s">
        <v>16</v>
      </c>
      <c r="F2143" s="47" t="s">
        <v>25</v>
      </c>
      <c r="G2143" s="47" t="s">
        <v>26</v>
      </c>
      <c r="H2143" s="48" t="s">
        <v>27</v>
      </c>
      <c r="I2143" s="49" t="s">
        <v>28</v>
      </c>
    </row>
    <row r="2144" spans="2:9" ht="15" customHeight="1" x14ac:dyDescent="0.2">
      <c r="B2144" s="351"/>
      <c r="C2144" s="352"/>
      <c r="D2144" s="50"/>
      <c r="E2144" s="50"/>
      <c r="F2144" s="51"/>
      <c r="G2144" s="51"/>
      <c r="H2144" s="51"/>
      <c r="I2144" s="52">
        <f>+D2144*E2144*F2144*G2144</f>
        <v>0</v>
      </c>
    </row>
    <row r="2145" spans="2:9" ht="15" customHeight="1" x14ac:dyDescent="0.2">
      <c r="B2145" s="351"/>
      <c r="C2145" s="352"/>
      <c r="D2145" s="50"/>
      <c r="E2145" s="50"/>
      <c r="F2145" s="51"/>
      <c r="G2145" s="51"/>
      <c r="H2145" s="51"/>
      <c r="I2145" s="52">
        <f>+D2145*E2145*F2145*G2145</f>
        <v>0</v>
      </c>
    </row>
    <row r="2146" spans="2:9" ht="15.75" customHeight="1" x14ac:dyDescent="0.2">
      <c r="B2146" s="333"/>
      <c r="C2146" s="333"/>
      <c r="D2146" s="50"/>
      <c r="E2146" s="50"/>
      <c r="F2146" s="51"/>
      <c r="G2146" s="51"/>
      <c r="H2146" s="51"/>
      <c r="I2146" s="53"/>
    </row>
    <row r="2147" spans="2:9" ht="15" customHeight="1" x14ac:dyDescent="0.2">
      <c r="B2147" s="333"/>
      <c r="C2147" s="333"/>
      <c r="D2147" s="50"/>
      <c r="E2147" s="50"/>
      <c r="F2147" s="51"/>
      <c r="G2147" s="51"/>
      <c r="H2147" s="51"/>
      <c r="I2147" s="53"/>
    </row>
    <row r="2148" spans="2:9" ht="15" customHeight="1" x14ac:dyDescent="0.2">
      <c r="B2148" s="333"/>
      <c r="C2148" s="333"/>
      <c r="D2148" s="50"/>
      <c r="E2148" s="50"/>
      <c r="F2148" s="51"/>
      <c r="G2148" s="51"/>
      <c r="H2148" s="51"/>
      <c r="I2148" s="53"/>
    </row>
    <row r="2149" spans="2:9" ht="15" customHeight="1" x14ac:dyDescent="0.2">
      <c r="B2149" s="334" t="s">
        <v>29</v>
      </c>
      <c r="C2149" s="335"/>
      <c r="D2149" s="335"/>
      <c r="E2149" s="335"/>
      <c r="F2149" s="335"/>
      <c r="G2149" s="335"/>
      <c r="H2149" s="336"/>
      <c r="I2149" s="54">
        <f>SUM(I2144:I2148)</f>
        <v>0</v>
      </c>
    </row>
    <row r="2150" spans="2:9" ht="20" customHeight="1" x14ac:dyDescent="0.2">
      <c r="B2150" s="337" t="s">
        <v>30</v>
      </c>
      <c r="C2150" s="338"/>
      <c r="D2150" s="338"/>
      <c r="E2150" s="338"/>
      <c r="F2150" s="338"/>
      <c r="G2150" s="338"/>
      <c r="H2150" s="338"/>
      <c r="I2150" s="339"/>
    </row>
    <row r="2151" spans="2:9" ht="20" customHeight="1" x14ac:dyDescent="0.2">
      <c r="B2151" s="340"/>
      <c r="C2151" s="341"/>
      <c r="D2151" s="341"/>
      <c r="E2151" s="341"/>
      <c r="F2151" s="341"/>
      <c r="G2151" s="341"/>
      <c r="H2151" s="341"/>
      <c r="I2151" s="342"/>
    </row>
    <row r="2152" spans="2:9" ht="20" customHeight="1" x14ac:dyDescent="0.2">
      <c r="B2152" s="340"/>
      <c r="C2152" s="341"/>
      <c r="D2152" s="341"/>
      <c r="E2152" s="341"/>
      <c r="F2152" s="341"/>
      <c r="G2152" s="341"/>
      <c r="H2152" s="341"/>
      <c r="I2152" s="342"/>
    </row>
    <row r="2153" spans="2:9" ht="20" customHeight="1" x14ac:dyDescent="0.2">
      <c r="B2153" s="340"/>
      <c r="C2153" s="341"/>
      <c r="D2153" s="341"/>
      <c r="E2153" s="341"/>
      <c r="F2153" s="341"/>
      <c r="G2153" s="341"/>
      <c r="H2153" s="341"/>
      <c r="I2153" s="342"/>
    </row>
    <row r="2154" spans="2:9" ht="20" customHeight="1" x14ac:dyDescent="0.2">
      <c r="B2154" s="340"/>
      <c r="C2154" s="341"/>
      <c r="D2154" s="341"/>
      <c r="E2154" s="341"/>
      <c r="F2154" s="341"/>
      <c r="G2154" s="341"/>
      <c r="H2154" s="341"/>
      <c r="I2154" s="342"/>
    </row>
    <row r="2155" spans="2:9" ht="20" customHeight="1" x14ac:dyDescent="0.2">
      <c r="B2155" s="340"/>
      <c r="C2155" s="341"/>
      <c r="D2155" s="341"/>
      <c r="E2155" s="341"/>
      <c r="F2155" s="341"/>
      <c r="G2155" s="341"/>
      <c r="H2155" s="341"/>
      <c r="I2155" s="342"/>
    </row>
    <row r="2156" spans="2:9" ht="20" customHeight="1" x14ac:dyDescent="0.2">
      <c r="B2156" s="340"/>
      <c r="C2156" s="341"/>
      <c r="D2156" s="341"/>
      <c r="E2156" s="341"/>
      <c r="F2156" s="341"/>
      <c r="G2156" s="341"/>
      <c r="H2156" s="341"/>
      <c r="I2156" s="342"/>
    </row>
    <row r="2157" spans="2:9" ht="20" customHeight="1" x14ac:dyDescent="0.2">
      <c r="B2157" s="340"/>
      <c r="C2157" s="341"/>
      <c r="D2157" s="341"/>
      <c r="E2157" s="341"/>
      <c r="F2157" s="341"/>
      <c r="G2157" s="341"/>
      <c r="H2157" s="341"/>
      <c r="I2157" s="342"/>
    </row>
    <row r="2158" spans="2:9" ht="20" customHeight="1" x14ac:dyDescent="0.2">
      <c r="B2158" s="340"/>
      <c r="C2158" s="341"/>
      <c r="D2158" s="341"/>
      <c r="E2158" s="341"/>
      <c r="F2158" s="341"/>
      <c r="G2158" s="341"/>
      <c r="H2158" s="341"/>
      <c r="I2158" s="342"/>
    </row>
    <row r="2159" spans="2:9" ht="20" customHeight="1" x14ac:dyDescent="0.2">
      <c r="B2159" s="340"/>
      <c r="C2159" s="341"/>
      <c r="D2159" s="341"/>
      <c r="E2159" s="341"/>
      <c r="F2159" s="341"/>
      <c r="G2159" s="341"/>
      <c r="H2159" s="341"/>
      <c r="I2159" s="342"/>
    </row>
    <row r="2160" spans="2:9" ht="20" customHeight="1" x14ac:dyDescent="0.2">
      <c r="B2160" s="343"/>
      <c r="C2160" s="344"/>
      <c r="D2160" s="344"/>
      <c r="E2160" s="344"/>
      <c r="F2160" s="344"/>
      <c r="G2160" s="344"/>
      <c r="H2160" s="344"/>
      <c r="I2160" s="345"/>
    </row>
    <row r="2161" spans="2:9" ht="16" thickBot="1" x14ac:dyDescent="0.25"/>
    <row r="2162" spans="2:9" ht="18" customHeight="1" thickBot="1" x14ac:dyDescent="0.25">
      <c r="B2162" s="24" t="s">
        <v>21</v>
      </c>
      <c r="C2162" s="25"/>
      <c r="D2162" s="25"/>
      <c r="E2162" s="25"/>
      <c r="F2162" s="26"/>
      <c r="G2162" s="27"/>
      <c r="H2162" s="28"/>
      <c r="I2162" s="29"/>
    </row>
    <row r="2163" spans="2:9" ht="18" customHeight="1" thickBot="1" x14ac:dyDescent="0.25">
      <c r="B2163" s="30" t="s">
        <v>22</v>
      </c>
      <c r="C2163" s="31"/>
      <c r="D2163" s="31"/>
      <c r="E2163" s="31"/>
      <c r="F2163" s="26"/>
      <c r="G2163" s="27"/>
      <c r="H2163" s="32"/>
      <c r="I2163" s="33"/>
    </row>
    <row r="2164" spans="2:9" ht="33" customHeight="1" thickBot="1" x14ac:dyDescent="0.25">
      <c r="B2164" s="34" t="e">
        <f>+ACTIVIDADES!#REF!</f>
        <v>#REF!</v>
      </c>
      <c r="C2164" s="35"/>
      <c r="D2164" s="35"/>
      <c r="E2164" s="35"/>
      <c r="F2164" s="35"/>
      <c r="G2164" s="36"/>
      <c r="H2164" s="37"/>
      <c r="I2164" s="38"/>
    </row>
    <row r="2165" spans="2:9" ht="21" customHeight="1" thickBot="1" x14ac:dyDescent="0.25">
      <c r="B2165" s="39" t="s">
        <v>0</v>
      </c>
      <c r="C2165" s="346" t="s">
        <v>1</v>
      </c>
      <c r="D2165" s="346"/>
      <c r="E2165" s="346"/>
      <c r="F2165" s="346"/>
      <c r="G2165" s="346"/>
      <c r="H2165" s="40" t="s">
        <v>15</v>
      </c>
      <c r="I2165" s="41" t="s">
        <v>16</v>
      </c>
    </row>
    <row r="2166" spans="2:9" ht="95.25" customHeight="1" x14ac:dyDescent="0.2">
      <c r="B2166" s="42" t="e">
        <f>+B2142+0.01</f>
        <v>#REF!</v>
      </c>
      <c r="C2166" s="347" t="e">
        <f>INDEX(ACTIVIDADES!$B:$B,MATCH(B2166,ACTIVIDADES!$A:$A,0))</f>
        <v>#REF!</v>
      </c>
      <c r="D2166" s="348"/>
      <c r="E2166" s="348"/>
      <c r="F2166" s="348"/>
      <c r="G2166" s="349"/>
      <c r="H2166" s="43" t="e">
        <f>INDEX(ACTIVIDADES!$C:$C,MATCH(B2166,ACTIVIDADES!$A:$A,0))</f>
        <v>#REF!</v>
      </c>
      <c r="I2166" s="44">
        <f>I2173</f>
        <v>0</v>
      </c>
    </row>
    <row r="2167" spans="2:9" ht="21" customHeight="1" x14ac:dyDescent="0.2">
      <c r="B2167" s="350" t="s">
        <v>23</v>
      </c>
      <c r="C2167" s="350"/>
      <c r="D2167" s="45" t="s">
        <v>24</v>
      </c>
      <c r="E2167" s="46" t="s">
        <v>16</v>
      </c>
      <c r="F2167" s="47" t="s">
        <v>25</v>
      </c>
      <c r="G2167" s="47" t="s">
        <v>26</v>
      </c>
      <c r="H2167" s="48" t="s">
        <v>27</v>
      </c>
      <c r="I2167" s="49" t="s">
        <v>28</v>
      </c>
    </row>
    <row r="2168" spans="2:9" ht="15" customHeight="1" x14ac:dyDescent="0.2">
      <c r="B2168" s="351"/>
      <c r="C2168" s="352"/>
      <c r="D2168" s="50"/>
      <c r="E2168" s="50"/>
      <c r="F2168" s="51"/>
      <c r="G2168" s="51"/>
      <c r="H2168" s="51"/>
      <c r="I2168" s="52">
        <f>+D2168*E2168*F2168*G2168</f>
        <v>0</v>
      </c>
    </row>
    <row r="2169" spans="2:9" ht="15" customHeight="1" x14ac:dyDescent="0.2">
      <c r="B2169" s="351"/>
      <c r="C2169" s="352"/>
      <c r="D2169" s="50"/>
      <c r="E2169" s="50"/>
      <c r="F2169" s="51"/>
      <c r="G2169" s="51"/>
      <c r="H2169" s="51"/>
      <c r="I2169" s="52">
        <f>+D2169*E2169*F2169*G2169</f>
        <v>0</v>
      </c>
    </row>
    <row r="2170" spans="2:9" ht="15.75" customHeight="1" x14ac:dyDescent="0.2">
      <c r="B2170" s="333"/>
      <c r="C2170" s="333"/>
      <c r="D2170" s="50"/>
      <c r="E2170" s="50"/>
      <c r="F2170" s="51"/>
      <c r="G2170" s="51"/>
      <c r="H2170" s="51"/>
      <c r="I2170" s="53"/>
    </row>
    <row r="2171" spans="2:9" ht="15" customHeight="1" x14ac:dyDescent="0.2">
      <c r="B2171" s="333"/>
      <c r="C2171" s="333"/>
      <c r="D2171" s="50"/>
      <c r="E2171" s="50"/>
      <c r="F2171" s="51"/>
      <c r="G2171" s="51"/>
      <c r="H2171" s="51"/>
      <c r="I2171" s="53"/>
    </row>
    <row r="2172" spans="2:9" ht="15" customHeight="1" x14ac:dyDescent="0.2">
      <c r="B2172" s="333"/>
      <c r="C2172" s="333"/>
      <c r="D2172" s="50"/>
      <c r="E2172" s="50"/>
      <c r="F2172" s="51"/>
      <c r="G2172" s="51"/>
      <c r="H2172" s="51"/>
      <c r="I2172" s="53"/>
    </row>
    <row r="2173" spans="2:9" ht="15" customHeight="1" x14ac:dyDescent="0.2">
      <c r="B2173" s="334" t="s">
        <v>29</v>
      </c>
      <c r="C2173" s="335"/>
      <c r="D2173" s="335"/>
      <c r="E2173" s="335"/>
      <c r="F2173" s="335"/>
      <c r="G2173" s="335"/>
      <c r="H2173" s="336"/>
      <c r="I2173" s="54">
        <f>SUM(I2168:I2172)</f>
        <v>0</v>
      </c>
    </row>
    <row r="2174" spans="2:9" ht="20" customHeight="1" x14ac:dyDescent="0.2">
      <c r="B2174" s="337" t="s">
        <v>30</v>
      </c>
      <c r="C2174" s="338"/>
      <c r="D2174" s="338"/>
      <c r="E2174" s="338"/>
      <c r="F2174" s="338"/>
      <c r="G2174" s="338"/>
      <c r="H2174" s="338"/>
      <c r="I2174" s="339"/>
    </row>
    <row r="2175" spans="2:9" ht="20" customHeight="1" x14ac:dyDescent="0.2">
      <c r="B2175" s="340"/>
      <c r="C2175" s="341"/>
      <c r="D2175" s="341"/>
      <c r="E2175" s="341"/>
      <c r="F2175" s="341"/>
      <c r="G2175" s="341"/>
      <c r="H2175" s="341"/>
      <c r="I2175" s="342"/>
    </row>
    <row r="2176" spans="2:9" ht="20" customHeight="1" x14ac:dyDescent="0.2">
      <c r="B2176" s="340"/>
      <c r="C2176" s="341"/>
      <c r="D2176" s="341"/>
      <c r="E2176" s="341"/>
      <c r="F2176" s="341"/>
      <c r="G2176" s="341"/>
      <c r="H2176" s="341"/>
      <c r="I2176" s="342"/>
    </row>
    <row r="2177" spans="2:9" ht="20" customHeight="1" x14ac:dyDescent="0.2">
      <c r="B2177" s="340"/>
      <c r="C2177" s="341"/>
      <c r="D2177" s="341"/>
      <c r="E2177" s="341"/>
      <c r="F2177" s="341"/>
      <c r="G2177" s="341"/>
      <c r="H2177" s="341"/>
      <c r="I2177" s="342"/>
    </row>
    <row r="2178" spans="2:9" ht="20" customHeight="1" x14ac:dyDescent="0.2">
      <c r="B2178" s="340"/>
      <c r="C2178" s="341"/>
      <c r="D2178" s="341"/>
      <c r="E2178" s="341"/>
      <c r="F2178" s="341"/>
      <c r="G2178" s="341"/>
      <c r="H2178" s="341"/>
      <c r="I2178" s="342"/>
    </row>
    <row r="2179" spans="2:9" ht="20" customHeight="1" x14ac:dyDescent="0.2">
      <c r="B2179" s="340"/>
      <c r="C2179" s="341"/>
      <c r="D2179" s="341"/>
      <c r="E2179" s="341"/>
      <c r="F2179" s="341"/>
      <c r="G2179" s="341"/>
      <c r="H2179" s="341"/>
      <c r="I2179" s="342"/>
    </row>
    <row r="2180" spans="2:9" ht="20" customHeight="1" x14ac:dyDescent="0.2">
      <c r="B2180" s="340"/>
      <c r="C2180" s="341"/>
      <c r="D2180" s="341"/>
      <c r="E2180" s="341"/>
      <c r="F2180" s="341"/>
      <c r="G2180" s="341"/>
      <c r="H2180" s="341"/>
      <c r="I2180" s="342"/>
    </row>
    <row r="2181" spans="2:9" ht="20" customHeight="1" x14ac:dyDescent="0.2">
      <c r="B2181" s="340"/>
      <c r="C2181" s="341"/>
      <c r="D2181" s="341"/>
      <c r="E2181" s="341"/>
      <c r="F2181" s="341"/>
      <c r="G2181" s="341"/>
      <c r="H2181" s="341"/>
      <c r="I2181" s="342"/>
    </row>
    <row r="2182" spans="2:9" ht="20" customHeight="1" x14ac:dyDescent="0.2">
      <c r="B2182" s="340"/>
      <c r="C2182" s="341"/>
      <c r="D2182" s="341"/>
      <c r="E2182" s="341"/>
      <c r="F2182" s="341"/>
      <c r="G2182" s="341"/>
      <c r="H2182" s="341"/>
      <c r="I2182" s="342"/>
    </row>
    <row r="2183" spans="2:9" ht="20" customHeight="1" x14ac:dyDescent="0.2">
      <c r="B2183" s="340"/>
      <c r="C2183" s="341"/>
      <c r="D2183" s="341"/>
      <c r="E2183" s="341"/>
      <c r="F2183" s="341"/>
      <c r="G2183" s="341"/>
      <c r="H2183" s="341"/>
      <c r="I2183" s="342"/>
    </row>
    <row r="2184" spans="2:9" ht="20" customHeight="1" x14ac:dyDescent="0.2">
      <c r="B2184" s="343"/>
      <c r="C2184" s="344"/>
      <c r="D2184" s="344"/>
      <c r="E2184" s="344"/>
      <c r="F2184" s="344"/>
      <c r="G2184" s="344"/>
      <c r="H2184" s="344"/>
      <c r="I2184" s="345"/>
    </row>
    <row r="2185" spans="2:9" ht="16" thickBot="1" x14ac:dyDescent="0.25"/>
    <row r="2186" spans="2:9" ht="18" customHeight="1" thickBot="1" x14ac:dyDescent="0.25">
      <c r="B2186" s="24" t="s">
        <v>21</v>
      </c>
      <c r="C2186" s="25"/>
      <c r="D2186" s="25"/>
      <c r="E2186" s="25"/>
      <c r="F2186" s="26"/>
      <c r="G2186" s="27"/>
      <c r="H2186" s="28"/>
      <c r="I2186" s="29"/>
    </row>
    <row r="2187" spans="2:9" ht="18" customHeight="1" thickBot="1" x14ac:dyDescent="0.25">
      <c r="B2187" s="30" t="s">
        <v>22</v>
      </c>
      <c r="C2187" s="31"/>
      <c r="D2187" s="31"/>
      <c r="E2187" s="31"/>
      <c r="F2187" s="26"/>
      <c r="G2187" s="27"/>
      <c r="H2187" s="32"/>
      <c r="I2187" s="33"/>
    </row>
    <row r="2188" spans="2:9" ht="33" customHeight="1" thickBot="1" x14ac:dyDescent="0.25">
      <c r="B2188" s="34" t="e">
        <f>+ACTIVIDADES!#REF!</f>
        <v>#REF!</v>
      </c>
      <c r="C2188" s="35"/>
      <c r="D2188" s="35"/>
      <c r="E2188" s="35"/>
      <c r="F2188" s="35"/>
      <c r="G2188" s="36"/>
      <c r="H2188" s="37"/>
      <c r="I2188" s="38"/>
    </row>
    <row r="2189" spans="2:9" ht="21" customHeight="1" thickBot="1" x14ac:dyDescent="0.25">
      <c r="B2189" s="39" t="s">
        <v>0</v>
      </c>
      <c r="C2189" s="346" t="s">
        <v>1</v>
      </c>
      <c r="D2189" s="346"/>
      <c r="E2189" s="346"/>
      <c r="F2189" s="346"/>
      <c r="G2189" s="346"/>
      <c r="H2189" s="40" t="s">
        <v>15</v>
      </c>
      <c r="I2189" s="41" t="s">
        <v>16</v>
      </c>
    </row>
    <row r="2190" spans="2:9" ht="95.25" customHeight="1" x14ac:dyDescent="0.2">
      <c r="B2190" s="42" t="e">
        <f>+B2166+0.01</f>
        <v>#REF!</v>
      </c>
      <c r="C2190" s="347" t="e">
        <f>INDEX(ACTIVIDADES!$B:$B,MATCH(B2190,ACTIVIDADES!$A:$A,0))</f>
        <v>#REF!</v>
      </c>
      <c r="D2190" s="348"/>
      <c r="E2190" s="348"/>
      <c r="F2190" s="348"/>
      <c r="G2190" s="349"/>
      <c r="H2190" s="43" t="e">
        <f>INDEX(ACTIVIDADES!$C:$C,MATCH(B2190,ACTIVIDADES!$A:$A,0))</f>
        <v>#REF!</v>
      </c>
      <c r="I2190" s="44">
        <f>I2197</f>
        <v>0</v>
      </c>
    </row>
    <row r="2191" spans="2:9" ht="21" customHeight="1" x14ac:dyDescent="0.2">
      <c r="B2191" s="350" t="s">
        <v>23</v>
      </c>
      <c r="C2191" s="350"/>
      <c r="D2191" s="45" t="s">
        <v>24</v>
      </c>
      <c r="E2191" s="46" t="s">
        <v>16</v>
      </c>
      <c r="F2191" s="47" t="s">
        <v>25</v>
      </c>
      <c r="G2191" s="47" t="s">
        <v>26</v>
      </c>
      <c r="H2191" s="48" t="s">
        <v>27</v>
      </c>
      <c r="I2191" s="49" t="s">
        <v>28</v>
      </c>
    </row>
    <row r="2192" spans="2:9" ht="15" customHeight="1" x14ac:dyDescent="0.2">
      <c r="B2192" s="351"/>
      <c r="C2192" s="352"/>
      <c r="D2192" s="50"/>
      <c r="E2192" s="50"/>
      <c r="F2192" s="51"/>
      <c r="G2192" s="51"/>
      <c r="H2192" s="51"/>
      <c r="I2192" s="52">
        <f>+D2192*E2192*F2192*G2192</f>
        <v>0</v>
      </c>
    </row>
    <row r="2193" spans="2:9" ht="15" customHeight="1" x14ac:dyDescent="0.2">
      <c r="B2193" s="351"/>
      <c r="C2193" s="352"/>
      <c r="D2193" s="50"/>
      <c r="E2193" s="50"/>
      <c r="F2193" s="51"/>
      <c r="G2193" s="51"/>
      <c r="H2193" s="51"/>
      <c r="I2193" s="52">
        <f>+D2193*E2193*F2193*G2193</f>
        <v>0</v>
      </c>
    </row>
    <row r="2194" spans="2:9" ht="15.75" customHeight="1" x14ac:dyDescent="0.2">
      <c r="B2194" s="333"/>
      <c r="C2194" s="333"/>
      <c r="D2194" s="50"/>
      <c r="E2194" s="50"/>
      <c r="F2194" s="51"/>
      <c r="G2194" s="51"/>
      <c r="H2194" s="51"/>
      <c r="I2194" s="53"/>
    </row>
    <row r="2195" spans="2:9" ht="15" customHeight="1" x14ac:dyDescent="0.2">
      <c r="B2195" s="333"/>
      <c r="C2195" s="333"/>
      <c r="D2195" s="50"/>
      <c r="E2195" s="50"/>
      <c r="F2195" s="51"/>
      <c r="G2195" s="51"/>
      <c r="H2195" s="51"/>
      <c r="I2195" s="53"/>
    </row>
    <row r="2196" spans="2:9" ht="15" customHeight="1" x14ac:dyDescent="0.2">
      <c r="B2196" s="333"/>
      <c r="C2196" s="333"/>
      <c r="D2196" s="50"/>
      <c r="E2196" s="50"/>
      <c r="F2196" s="51"/>
      <c r="G2196" s="51"/>
      <c r="H2196" s="51"/>
      <c r="I2196" s="53"/>
    </row>
    <row r="2197" spans="2:9" ht="15" customHeight="1" x14ac:dyDescent="0.2">
      <c r="B2197" s="334" t="s">
        <v>29</v>
      </c>
      <c r="C2197" s="335"/>
      <c r="D2197" s="335"/>
      <c r="E2197" s="335"/>
      <c r="F2197" s="335"/>
      <c r="G2197" s="335"/>
      <c r="H2197" s="336"/>
      <c r="I2197" s="54">
        <f>SUM(I2192:I2196)</f>
        <v>0</v>
      </c>
    </row>
    <row r="2198" spans="2:9" ht="20" customHeight="1" x14ac:dyDescent="0.2">
      <c r="B2198" s="337" t="s">
        <v>30</v>
      </c>
      <c r="C2198" s="338"/>
      <c r="D2198" s="338"/>
      <c r="E2198" s="338"/>
      <c r="F2198" s="338"/>
      <c r="G2198" s="338"/>
      <c r="H2198" s="338"/>
      <c r="I2198" s="339"/>
    </row>
    <row r="2199" spans="2:9" ht="20" customHeight="1" x14ac:dyDescent="0.2">
      <c r="B2199" s="340"/>
      <c r="C2199" s="341"/>
      <c r="D2199" s="341"/>
      <c r="E2199" s="341"/>
      <c r="F2199" s="341"/>
      <c r="G2199" s="341"/>
      <c r="H2199" s="341"/>
      <c r="I2199" s="342"/>
    </row>
    <row r="2200" spans="2:9" ht="20" customHeight="1" x14ac:dyDescent="0.2">
      <c r="B2200" s="340"/>
      <c r="C2200" s="341"/>
      <c r="D2200" s="341"/>
      <c r="E2200" s="341"/>
      <c r="F2200" s="341"/>
      <c r="G2200" s="341"/>
      <c r="H2200" s="341"/>
      <c r="I2200" s="342"/>
    </row>
    <row r="2201" spans="2:9" ht="20" customHeight="1" x14ac:dyDescent="0.2">
      <c r="B2201" s="340"/>
      <c r="C2201" s="341"/>
      <c r="D2201" s="341"/>
      <c r="E2201" s="341"/>
      <c r="F2201" s="341"/>
      <c r="G2201" s="341"/>
      <c r="H2201" s="341"/>
      <c r="I2201" s="342"/>
    </row>
    <row r="2202" spans="2:9" ht="20" customHeight="1" x14ac:dyDescent="0.2">
      <c r="B2202" s="340"/>
      <c r="C2202" s="341"/>
      <c r="D2202" s="341"/>
      <c r="E2202" s="341"/>
      <c r="F2202" s="341"/>
      <c r="G2202" s="341"/>
      <c r="H2202" s="341"/>
      <c r="I2202" s="342"/>
    </row>
    <row r="2203" spans="2:9" ht="20" customHeight="1" x14ac:dyDescent="0.2">
      <c r="B2203" s="340"/>
      <c r="C2203" s="341"/>
      <c r="D2203" s="341"/>
      <c r="E2203" s="341"/>
      <c r="F2203" s="341"/>
      <c r="G2203" s="341"/>
      <c r="H2203" s="341"/>
      <c r="I2203" s="342"/>
    </row>
    <row r="2204" spans="2:9" ht="20" customHeight="1" x14ac:dyDescent="0.2">
      <c r="B2204" s="340"/>
      <c r="C2204" s="341"/>
      <c r="D2204" s="341"/>
      <c r="E2204" s="341"/>
      <c r="F2204" s="341"/>
      <c r="G2204" s="341"/>
      <c r="H2204" s="341"/>
      <c r="I2204" s="342"/>
    </row>
    <row r="2205" spans="2:9" ht="20" customHeight="1" x14ac:dyDescent="0.2">
      <c r="B2205" s="340"/>
      <c r="C2205" s="341"/>
      <c r="D2205" s="341"/>
      <c r="E2205" s="341"/>
      <c r="F2205" s="341"/>
      <c r="G2205" s="341"/>
      <c r="H2205" s="341"/>
      <c r="I2205" s="342"/>
    </row>
    <row r="2206" spans="2:9" ht="20" customHeight="1" x14ac:dyDescent="0.2">
      <c r="B2206" s="340"/>
      <c r="C2206" s="341"/>
      <c r="D2206" s="341"/>
      <c r="E2206" s="341"/>
      <c r="F2206" s="341"/>
      <c r="G2206" s="341"/>
      <c r="H2206" s="341"/>
      <c r="I2206" s="342"/>
    </row>
    <row r="2207" spans="2:9" ht="20" customHeight="1" x14ac:dyDescent="0.2">
      <c r="B2207" s="340"/>
      <c r="C2207" s="341"/>
      <c r="D2207" s="341"/>
      <c r="E2207" s="341"/>
      <c r="F2207" s="341"/>
      <c r="G2207" s="341"/>
      <c r="H2207" s="341"/>
      <c r="I2207" s="342"/>
    </row>
    <row r="2208" spans="2:9" ht="20" customHeight="1" x14ac:dyDescent="0.2">
      <c r="B2208" s="343"/>
      <c r="C2208" s="344"/>
      <c r="D2208" s="344"/>
      <c r="E2208" s="344"/>
      <c r="F2208" s="344"/>
      <c r="G2208" s="344"/>
      <c r="H2208" s="344"/>
      <c r="I2208" s="345"/>
    </row>
    <row r="2209" spans="2:9" ht="16" thickBot="1" x14ac:dyDescent="0.25"/>
    <row r="2210" spans="2:9" ht="18" customHeight="1" thickBot="1" x14ac:dyDescent="0.25">
      <c r="B2210" s="24" t="s">
        <v>21</v>
      </c>
      <c r="C2210" s="25"/>
      <c r="D2210" s="25"/>
      <c r="E2210" s="25"/>
      <c r="F2210" s="26"/>
      <c r="G2210" s="27"/>
      <c r="H2210" s="28"/>
      <c r="I2210" s="29"/>
    </row>
    <row r="2211" spans="2:9" ht="18" customHeight="1" thickBot="1" x14ac:dyDescent="0.25">
      <c r="B2211" s="30" t="s">
        <v>22</v>
      </c>
      <c r="C2211" s="31"/>
      <c r="D2211" s="31"/>
      <c r="E2211" s="31"/>
      <c r="F2211" s="26"/>
      <c r="G2211" s="27"/>
      <c r="H2211" s="32"/>
      <c r="I2211" s="33"/>
    </row>
    <row r="2212" spans="2:9" ht="33" customHeight="1" thickBot="1" x14ac:dyDescent="0.25">
      <c r="B2212" s="34" t="e">
        <f>+ACTIVIDADES!#REF!</f>
        <v>#REF!</v>
      </c>
      <c r="C2212" s="35"/>
      <c r="D2212" s="35"/>
      <c r="E2212" s="35"/>
      <c r="F2212" s="35"/>
      <c r="G2212" s="36"/>
      <c r="H2212" s="37"/>
      <c r="I2212" s="38"/>
    </row>
    <row r="2213" spans="2:9" ht="21" customHeight="1" thickBot="1" x14ac:dyDescent="0.25">
      <c r="B2213" s="39" t="s">
        <v>0</v>
      </c>
      <c r="C2213" s="346" t="s">
        <v>1</v>
      </c>
      <c r="D2213" s="346"/>
      <c r="E2213" s="346"/>
      <c r="F2213" s="346"/>
      <c r="G2213" s="346"/>
      <c r="H2213" s="40" t="s">
        <v>15</v>
      </c>
      <c r="I2213" s="41" t="s">
        <v>16</v>
      </c>
    </row>
    <row r="2214" spans="2:9" ht="95.25" customHeight="1" x14ac:dyDescent="0.2">
      <c r="B2214" s="42" t="e">
        <f>+B2190+0.01</f>
        <v>#REF!</v>
      </c>
      <c r="C2214" s="347" t="e">
        <f>INDEX(ACTIVIDADES!$B:$B,MATCH(B2214,ACTIVIDADES!$A:$A,0))</f>
        <v>#REF!</v>
      </c>
      <c r="D2214" s="348"/>
      <c r="E2214" s="348"/>
      <c r="F2214" s="348"/>
      <c r="G2214" s="349"/>
      <c r="H2214" s="43" t="e">
        <f>INDEX(ACTIVIDADES!$C:$C,MATCH(B2214,ACTIVIDADES!$A:$A,0))</f>
        <v>#REF!</v>
      </c>
      <c r="I2214" s="44">
        <f>I2221</f>
        <v>0</v>
      </c>
    </row>
    <row r="2215" spans="2:9" ht="21" customHeight="1" x14ac:dyDescent="0.2">
      <c r="B2215" s="350" t="s">
        <v>23</v>
      </c>
      <c r="C2215" s="350"/>
      <c r="D2215" s="45" t="s">
        <v>24</v>
      </c>
      <c r="E2215" s="46" t="s">
        <v>16</v>
      </c>
      <c r="F2215" s="47" t="s">
        <v>25</v>
      </c>
      <c r="G2215" s="47" t="s">
        <v>26</v>
      </c>
      <c r="H2215" s="48" t="s">
        <v>27</v>
      </c>
      <c r="I2215" s="49" t="s">
        <v>28</v>
      </c>
    </row>
    <row r="2216" spans="2:9" ht="15" customHeight="1" x14ac:dyDescent="0.2">
      <c r="B2216" s="351"/>
      <c r="C2216" s="352"/>
      <c r="D2216" s="50"/>
      <c r="E2216" s="50"/>
      <c r="F2216" s="51"/>
      <c r="G2216" s="51"/>
      <c r="H2216" s="51"/>
      <c r="I2216" s="52">
        <f>+D2216*E2216*F2216*G2216</f>
        <v>0</v>
      </c>
    </row>
    <row r="2217" spans="2:9" ht="15" customHeight="1" x14ac:dyDescent="0.2">
      <c r="B2217" s="351"/>
      <c r="C2217" s="352"/>
      <c r="D2217" s="50"/>
      <c r="E2217" s="50"/>
      <c r="F2217" s="51"/>
      <c r="G2217" s="51"/>
      <c r="H2217" s="51"/>
      <c r="I2217" s="52">
        <f>+D2217*E2217*F2217*G2217</f>
        <v>0</v>
      </c>
    </row>
    <row r="2218" spans="2:9" ht="15.75" customHeight="1" x14ac:dyDescent="0.2">
      <c r="B2218" s="333"/>
      <c r="C2218" s="333"/>
      <c r="D2218" s="50"/>
      <c r="E2218" s="50"/>
      <c r="F2218" s="51"/>
      <c r="G2218" s="51"/>
      <c r="H2218" s="51"/>
      <c r="I2218" s="53"/>
    </row>
    <row r="2219" spans="2:9" ht="15" customHeight="1" x14ac:dyDescent="0.2">
      <c r="B2219" s="333"/>
      <c r="C2219" s="333"/>
      <c r="D2219" s="50"/>
      <c r="E2219" s="50"/>
      <c r="F2219" s="51"/>
      <c r="G2219" s="51"/>
      <c r="H2219" s="51"/>
      <c r="I2219" s="53"/>
    </row>
    <row r="2220" spans="2:9" ht="15" customHeight="1" x14ac:dyDescent="0.2">
      <c r="B2220" s="333"/>
      <c r="C2220" s="333"/>
      <c r="D2220" s="50"/>
      <c r="E2220" s="50"/>
      <c r="F2220" s="51"/>
      <c r="G2220" s="51"/>
      <c r="H2220" s="51"/>
      <c r="I2220" s="53"/>
    </row>
    <row r="2221" spans="2:9" ht="15" customHeight="1" x14ac:dyDescent="0.2">
      <c r="B2221" s="334" t="s">
        <v>29</v>
      </c>
      <c r="C2221" s="335"/>
      <c r="D2221" s="335"/>
      <c r="E2221" s="335"/>
      <c r="F2221" s="335"/>
      <c r="G2221" s="335"/>
      <c r="H2221" s="336"/>
      <c r="I2221" s="54">
        <f>SUM(I2216:I2220)</f>
        <v>0</v>
      </c>
    </row>
    <row r="2222" spans="2:9" ht="20" customHeight="1" x14ac:dyDescent="0.2">
      <c r="B2222" s="337" t="s">
        <v>30</v>
      </c>
      <c r="C2222" s="338"/>
      <c r="D2222" s="338"/>
      <c r="E2222" s="338"/>
      <c r="F2222" s="338"/>
      <c r="G2222" s="338"/>
      <c r="H2222" s="338"/>
      <c r="I2222" s="339"/>
    </row>
    <row r="2223" spans="2:9" ht="20" customHeight="1" x14ac:dyDescent="0.2">
      <c r="B2223" s="340"/>
      <c r="C2223" s="341"/>
      <c r="D2223" s="341"/>
      <c r="E2223" s="341"/>
      <c r="F2223" s="341"/>
      <c r="G2223" s="341"/>
      <c r="H2223" s="341"/>
      <c r="I2223" s="342"/>
    </row>
    <row r="2224" spans="2:9" ht="20" customHeight="1" x14ac:dyDescent="0.2">
      <c r="B2224" s="340"/>
      <c r="C2224" s="341"/>
      <c r="D2224" s="341"/>
      <c r="E2224" s="341"/>
      <c r="F2224" s="341"/>
      <c r="G2224" s="341"/>
      <c r="H2224" s="341"/>
      <c r="I2224" s="342"/>
    </row>
    <row r="2225" spans="2:9" ht="20" customHeight="1" x14ac:dyDescent="0.2">
      <c r="B2225" s="340"/>
      <c r="C2225" s="341"/>
      <c r="D2225" s="341"/>
      <c r="E2225" s="341"/>
      <c r="F2225" s="341"/>
      <c r="G2225" s="341"/>
      <c r="H2225" s="341"/>
      <c r="I2225" s="342"/>
    </row>
    <row r="2226" spans="2:9" ht="20" customHeight="1" x14ac:dyDescent="0.2">
      <c r="B2226" s="340"/>
      <c r="C2226" s="341"/>
      <c r="D2226" s="341"/>
      <c r="E2226" s="341"/>
      <c r="F2226" s="341"/>
      <c r="G2226" s="341"/>
      <c r="H2226" s="341"/>
      <c r="I2226" s="342"/>
    </row>
    <row r="2227" spans="2:9" ht="20" customHeight="1" x14ac:dyDescent="0.2">
      <c r="B2227" s="340"/>
      <c r="C2227" s="341"/>
      <c r="D2227" s="341"/>
      <c r="E2227" s="341"/>
      <c r="F2227" s="341"/>
      <c r="G2227" s="341"/>
      <c r="H2227" s="341"/>
      <c r="I2227" s="342"/>
    </row>
    <row r="2228" spans="2:9" ht="20" customHeight="1" x14ac:dyDescent="0.2">
      <c r="B2228" s="340"/>
      <c r="C2228" s="341"/>
      <c r="D2228" s="341"/>
      <c r="E2228" s="341"/>
      <c r="F2228" s="341"/>
      <c r="G2228" s="341"/>
      <c r="H2228" s="341"/>
      <c r="I2228" s="342"/>
    </row>
    <row r="2229" spans="2:9" ht="20" customHeight="1" x14ac:dyDescent="0.2">
      <c r="B2229" s="340"/>
      <c r="C2229" s="341"/>
      <c r="D2229" s="341"/>
      <c r="E2229" s="341"/>
      <c r="F2229" s="341"/>
      <c r="G2229" s="341"/>
      <c r="H2229" s="341"/>
      <c r="I2229" s="342"/>
    </row>
    <row r="2230" spans="2:9" ht="20" customHeight="1" x14ac:dyDescent="0.2">
      <c r="B2230" s="340"/>
      <c r="C2230" s="341"/>
      <c r="D2230" s="341"/>
      <c r="E2230" s="341"/>
      <c r="F2230" s="341"/>
      <c r="G2230" s="341"/>
      <c r="H2230" s="341"/>
      <c r="I2230" s="342"/>
    </row>
    <row r="2231" spans="2:9" ht="20" customHeight="1" x14ac:dyDescent="0.2">
      <c r="B2231" s="340"/>
      <c r="C2231" s="341"/>
      <c r="D2231" s="341"/>
      <c r="E2231" s="341"/>
      <c r="F2231" s="341"/>
      <c r="G2231" s="341"/>
      <c r="H2231" s="341"/>
      <c r="I2231" s="342"/>
    </row>
    <row r="2232" spans="2:9" ht="20" customHeight="1" x14ac:dyDescent="0.2">
      <c r="B2232" s="343"/>
      <c r="C2232" s="344"/>
      <c r="D2232" s="344"/>
      <c r="E2232" s="344"/>
      <c r="F2232" s="344"/>
      <c r="G2232" s="344"/>
      <c r="H2232" s="344"/>
      <c r="I2232" s="345"/>
    </row>
    <row r="2233" spans="2:9" ht="16" thickBot="1" x14ac:dyDescent="0.25"/>
    <row r="2234" spans="2:9" ht="18" customHeight="1" thickBot="1" x14ac:dyDescent="0.25">
      <c r="B2234" s="24" t="s">
        <v>21</v>
      </c>
      <c r="C2234" s="25"/>
      <c r="D2234" s="25"/>
      <c r="E2234" s="25"/>
      <c r="F2234" s="26"/>
      <c r="G2234" s="27"/>
      <c r="H2234" s="28"/>
      <c r="I2234" s="29"/>
    </row>
    <row r="2235" spans="2:9" ht="18" customHeight="1" thickBot="1" x14ac:dyDescent="0.25">
      <c r="B2235" s="30" t="s">
        <v>22</v>
      </c>
      <c r="C2235" s="31"/>
      <c r="D2235" s="31"/>
      <c r="E2235" s="31"/>
      <c r="F2235" s="26"/>
      <c r="G2235" s="27"/>
      <c r="H2235" s="32"/>
      <c r="I2235" s="33"/>
    </row>
    <row r="2236" spans="2:9" ht="33" customHeight="1" thickBot="1" x14ac:dyDescent="0.25">
      <c r="B2236" s="34" t="e">
        <f>+ACTIVIDADES!#REF!</f>
        <v>#REF!</v>
      </c>
      <c r="C2236" s="35"/>
      <c r="D2236" s="35"/>
      <c r="E2236" s="35"/>
      <c r="F2236" s="35"/>
      <c r="G2236" s="36"/>
      <c r="H2236" s="37"/>
      <c r="I2236" s="38"/>
    </row>
    <row r="2237" spans="2:9" ht="21" customHeight="1" thickBot="1" x14ac:dyDescent="0.25">
      <c r="B2237" s="39" t="s">
        <v>0</v>
      </c>
      <c r="C2237" s="346" t="s">
        <v>1</v>
      </c>
      <c r="D2237" s="346"/>
      <c r="E2237" s="346"/>
      <c r="F2237" s="346"/>
      <c r="G2237" s="346"/>
      <c r="H2237" s="40" t="s">
        <v>15</v>
      </c>
      <c r="I2237" s="41" t="s">
        <v>16</v>
      </c>
    </row>
    <row r="2238" spans="2:9" ht="95.25" customHeight="1" x14ac:dyDescent="0.2">
      <c r="B2238" s="42" t="e">
        <f>+B2214+0.01</f>
        <v>#REF!</v>
      </c>
      <c r="C2238" s="347" t="e">
        <f>INDEX(ACTIVIDADES!$B:$B,MATCH(B2238,ACTIVIDADES!$A:$A,0))</f>
        <v>#REF!</v>
      </c>
      <c r="D2238" s="348"/>
      <c r="E2238" s="348"/>
      <c r="F2238" s="348"/>
      <c r="G2238" s="349"/>
      <c r="H2238" s="43" t="e">
        <f>INDEX(ACTIVIDADES!$C:$C,MATCH(B2238,ACTIVIDADES!$A:$A,0))</f>
        <v>#REF!</v>
      </c>
      <c r="I2238" s="44">
        <f>I2245</f>
        <v>0</v>
      </c>
    </row>
    <row r="2239" spans="2:9" ht="21" customHeight="1" x14ac:dyDescent="0.2">
      <c r="B2239" s="350" t="s">
        <v>23</v>
      </c>
      <c r="C2239" s="350"/>
      <c r="D2239" s="45" t="s">
        <v>24</v>
      </c>
      <c r="E2239" s="46" t="s">
        <v>16</v>
      </c>
      <c r="F2239" s="47" t="s">
        <v>25</v>
      </c>
      <c r="G2239" s="47" t="s">
        <v>26</v>
      </c>
      <c r="H2239" s="48" t="s">
        <v>27</v>
      </c>
      <c r="I2239" s="49" t="s">
        <v>28</v>
      </c>
    </row>
    <row r="2240" spans="2:9" ht="15" customHeight="1" x14ac:dyDescent="0.2">
      <c r="B2240" s="351"/>
      <c r="C2240" s="352"/>
      <c r="D2240" s="50"/>
      <c r="E2240" s="50"/>
      <c r="F2240" s="51"/>
      <c r="G2240" s="51"/>
      <c r="H2240" s="51"/>
      <c r="I2240" s="52">
        <f>+D2240*E2240*F2240*G2240</f>
        <v>0</v>
      </c>
    </row>
    <row r="2241" spans="2:9" ht="15" customHeight="1" x14ac:dyDescent="0.2">
      <c r="B2241" s="351"/>
      <c r="C2241" s="352"/>
      <c r="D2241" s="50"/>
      <c r="E2241" s="50"/>
      <c r="F2241" s="51"/>
      <c r="G2241" s="51"/>
      <c r="H2241" s="51"/>
      <c r="I2241" s="52">
        <f>+D2241*E2241*F2241*G2241</f>
        <v>0</v>
      </c>
    </row>
    <row r="2242" spans="2:9" ht="15.75" customHeight="1" x14ac:dyDescent="0.2">
      <c r="B2242" s="333"/>
      <c r="C2242" s="333"/>
      <c r="D2242" s="50"/>
      <c r="E2242" s="50"/>
      <c r="F2242" s="51"/>
      <c r="G2242" s="51"/>
      <c r="H2242" s="51"/>
      <c r="I2242" s="53"/>
    </row>
    <row r="2243" spans="2:9" ht="15" customHeight="1" x14ac:dyDescent="0.2">
      <c r="B2243" s="333"/>
      <c r="C2243" s="333"/>
      <c r="D2243" s="50"/>
      <c r="E2243" s="50"/>
      <c r="F2243" s="51"/>
      <c r="G2243" s="51"/>
      <c r="H2243" s="51"/>
      <c r="I2243" s="53"/>
    </row>
    <row r="2244" spans="2:9" ht="15" customHeight="1" x14ac:dyDescent="0.2">
      <c r="B2244" s="333"/>
      <c r="C2244" s="333"/>
      <c r="D2244" s="50"/>
      <c r="E2244" s="50"/>
      <c r="F2244" s="51"/>
      <c r="G2244" s="51"/>
      <c r="H2244" s="51"/>
      <c r="I2244" s="53"/>
    </row>
    <row r="2245" spans="2:9" ht="15" customHeight="1" x14ac:dyDescent="0.2">
      <c r="B2245" s="334" t="s">
        <v>29</v>
      </c>
      <c r="C2245" s="335"/>
      <c r="D2245" s="335"/>
      <c r="E2245" s="335"/>
      <c r="F2245" s="335"/>
      <c r="G2245" s="335"/>
      <c r="H2245" s="336"/>
      <c r="I2245" s="54">
        <f>SUM(I2240:I2244)</f>
        <v>0</v>
      </c>
    </row>
    <row r="2246" spans="2:9" ht="20" customHeight="1" x14ac:dyDescent="0.2">
      <c r="B2246" s="337" t="s">
        <v>30</v>
      </c>
      <c r="C2246" s="338"/>
      <c r="D2246" s="338"/>
      <c r="E2246" s="338"/>
      <c r="F2246" s="338"/>
      <c r="G2246" s="338"/>
      <c r="H2246" s="338"/>
      <c r="I2246" s="339"/>
    </row>
    <row r="2247" spans="2:9" ht="20" customHeight="1" x14ac:dyDescent="0.2">
      <c r="B2247" s="340"/>
      <c r="C2247" s="341"/>
      <c r="D2247" s="341"/>
      <c r="E2247" s="341"/>
      <c r="F2247" s="341"/>
      <c r="G2247" s="341"/>
      <c r="H2247" s="341"/>
      <c r="I2247" s="342"/>
    </row>
    <row r="2248" spans="2:9" ht="20" customHeight="1" x14ac:dyDescent="0.2">
      <c r="B2248" s="340"/>
      <c r="C2248" s="341"/>
      <c r="D2248" s="341"/>
      <c r="E2248" s="341"/>
      <c r="F2248" s="341"/>
      <c r="G2248" s="341"/>
      <c r="H2248" s="341"/>
      <c r="I2248" s="342"/>
    </row>
    <row r="2249" spans="2:9" ht="20" customHeight="1" x14ac:dyDescent="0.2">
      <c r="B2249" s="340"/>
      <c r="C2249" s="341"/>
      <c r="D2249" s="341"/>
      <c r="E2249" s="341"/>
      <c r="F2249" s="341"/>
      <c r="G2249" s="341"/>
      <c r="H2249" s="341"/>
      <c r="I2249" s="342"/>
    </row>
    <row r="2250" spans="2:9" ht="20" customHeight="1" x14ac:dyDescent="0.2">
      <c r="B2250" s="340"/>
      <c r="C2250" s="341"/>
      <c r="D2250" s="341"/>
      <c r="E2250" s="341"/>
      <c r="F2250" s="341"/>
      <c r="G2250" s="341"/>
      <c r="H2250" s="341"/>
      <c r="I2250" s="342"/>
    </row>
    <row r="2251" spans="2:9" ht="20" customHeight="1" x14ac:dyDescent="0.2">
      <c r="B2251" s="340"/>
      <c r="C2251" s="341"/>
      <c r="D2251" s="341"/>
      <c r="E2251" s="341"/>
      <c r="F2251" s="341"/>
      <c r="G2251" s="341"/>
      <c r="H2251" s="341"/>
      <c r="I2251" s="342"/>
    </row>
    <row r="2252" spans="2:9" ht="20" customHeight="1" x14ac:dyDescent="0.2">
      <c r="B2252" s="340"/>
      <c r="C2252" s="341"/>
      <c r="D2252" s="341"/>
      <c r="E2252" s="341"/>
      <c r="F2252" s="341"/>
      <c r="G2252" s="341"/>
      <c r="H2252" s="341"/>
      <c r="I2252" s="342"/>
    </row>
    <row r="2253" spans="2:9" ht="20" customHeight="1" x14ac:dyDescent="0.2">
      <c r="B2253" s="340"/>
      <c r="C2253" s="341"/>
      <c r="D2253" s="341"/>
      <c r="E2253" s="341"/>
      <c r="F2253" s="341"/>
      <c r="G2253" s="341"/>
      <c r="H2253" s="341"/>
      <c r="I2253" s="342"/>
    </row>
    <row r="2254" spans="2:9" ht="20" customHeight="1" x14ac:dyDescent="0.2">
      <c r="B2254" s="340"/>
      <c r="C2254" s="341"/>
      <c r="D2254" s="341"/>
      <c r="E2254" s="341"/>
      <c r="F2254" s="341"/>
      <c r="G2254" s="341"/>
      <c r="H2254" s="341"/>
      <c r="I2254" s="342"/>
    </row>
    <row r="2255" spans="2:9" ht="20" customHeight="1" x14ac:dyDescent="0.2">
      <c r="B2255" s="340"/>
      <c r="C2255" s="341"/>
      <c r="D2255" s="341"/>
      <c r="E2255" s="341"/>
      <c r="F2255" s="341"/>
      <c r="G2255" s="341"/>
      <c r="H2255" s="341"/>
      <c r="I2255" s="342"/>
    </row>
    <row r="2256" spans="2:9" ht="20" customHeight="1" x14ac:dyDescent="0.2">
      <c r="B2256" s="343"/>
      <c r="C2256" s="344"/>
      <c r="D2256" s="344"/>
      <c r="E2256" s="344"/>
      <c r="F2256" s="344"/>
      <c r="G2256" s="344"/>
      <c r="H2256" s="344"/>
      <c r="I2256" s="345"/>
    </row>
    <row r="2257" spans="2:9" ht="16" thickBot="1" x14ac:dyDescent="0.25"/>
    <row r="2258" spans="2:9" ht="18" customHeight="1" thickBot="1" x14ac:dyDescent="0.25">
      <c r="B2258" s="24" t="s">
        <v>21</v>
      </c>
      <c r="C2258" s="25"/>
      <c r="D2258" s="25"/>
      <c r="E2258" s="25"/>
      <c r="F2258" s="26"/>
      <c r="G2258" s="27"/>
      <c r="H2258" s="28"/>
      <c r="I2258" s="29"/>
    </row>
    <row r="2259" spans="2:9" ht="18" customHeight="1" thickBot="1" x14ac:dyDescent="0.25">
      <c r="B2259" s="30" t="s">
        <v>22</v>
      </c>
      <c r="C2259" s="31"/>
      <c r="D2259" s="31"/>
      <c r="E2259" s="31"/>
      <c r="F2259" s="26"/>
      <c r="G2259" s="27"/>
      <c r="H2259" s="32"/>
      <c r="I2259" s="33"/>
    </row>
    <row r="2260" spans="2:9" ht="33" customHeight="1" thickBot="1" x14ac:dyDescent="0.25">
      <c r="B2260" s="34" t="e">
        <f>+ACTIVIDADES!#REF!</f>
        <v>#REF!</v>
      </c>
      <c r="C2260" s="35"/>
      <c r="D2260" s="35"/>
      <c r="E2260" s="35"/>
      <c r="F2260" s="35"/>
      <c r="G2260" s="36"/>
      <c r="H2260" s="37"/>
      <c r="I2260" s="38"/>
    </row>
    <row r="2261" spans="2:9" ht="21" customHeight="1" thickBot="1" x14ac:dyDescent="0.25">
      <c r="B2261" s="39" t="s">
        <v>0</v>
      </c>
      <c r="C2261" s="346" t="s">
        <v>1</v>
      </c>
      <c r="D2261" s="346"/>
      <c r="E2261" s="346"/>
      <c r="F2261" s="346"/>
      <c r="G2261" s="346"/>
      <c r="H2261" s="40" t="s">
        <v>15</v>
      </c>
      <c r="I2261" s="41" t="s">
        <v>16</v>
      </c>
    </row>
    <row r="2262" spans="2:9" ht="95.25" customHeight="1" x14ac:dyDescent="0.2">
      <c r="B2262" s="42" t="e">
        <f>+B2238+0.01</f>
        <v>#REF!</v>
      </c>
      <c r="C2262" s="347" t="e">
        <f>INDEX(ACTIVIDADES!$B:$B,MATCH(B2262,ACTIVIDADES!$A:$A,0))</f>
        <v>#REF!</v>
      </c>
      <c r="D2262" s="348"/>
      <c r="E2262" s="348"/>
      <c r="F2262" s="348"/>
      <c r="G2262" s="349"/>
      <c r="H2262" s="43" t="e">
        <f>INDEX(ACTIVIDADES!$C:$C,MATCH(B2262,ACTIVIDADES!$A:$A,0))</f>
        <v>#REF!</v>
      </c>
      <c r="I2262" s="44">
        <f>I2269</f>
        <v>0</v>
      </c>
    </row>
    <row r="2263" spans="2:9" ht="21" customHeight="1" x14ac:dyDescent="0.2">
      <c r="B2263" s="350" t="s">
        <v>23</v>
      </c>
      <c r="C2263" s="350"/>
      <c r="D2263" s="45" t="s">
        <v>24</v>
      </c>
      <c r="E2263" s="46" t="s">
        <v>16</v>
      </c>
      <c r="F2263" s="47" t="s">
        <v>25</v>
      </c>
      <c r="G2263" s="47" t="s">
        <v>26</v>
      </c>
      <c r="H2263" s="48" t="s">
        <v>27</v>
      </c>
      <c r="I2263" s="49" t="s">
        <v>28</v>
      </c>
    </row>
    <row r="2264" spans="2:9" ht="15" customHeight="1" x14ac:dyDescent="0.2">
      <c r="B2264" s="351"/>
      <c r="C2264" s="352"/>
      <c r="D2264" s="50"/>
      <c r="E2264" s="50"/>
      <c r="F2264" s="51"/>
      <c r="G2264" s="51"/>
      <c r="H2264" s="51"/>
      <c r="I2264" s="52">
        <f>+D2264*E2264*F2264*G2264</f>
        <v>0</v>
      </c>
    </row>
    <row r="2265" spans="2:9" ht="15" customHeight="1" x14ac:dyDescent="0.2">
      <c r="B2265" s="351"/>
      <c r="C2265" s="352"/>
      <c r="D2265" s="50"/>
      <c r="E2265" s="50"/>
      <c r="F2265" s="51"/>
      <c r="G2265" s="51"/>
      <c r="H2265" s="51"/>
      <c r="I2265" s="52">
        <f>+D2265*E2265*F2265*G2265</f>
        <v>0</v>
      </c>
    </row>
    <row r="2266" spans="2:9" ht="15.75" customHeight="1" x14ac:dyDescent="0.2">
      <c r="B2266" s="333"/>
      <c r="C2266" s="333"/>
      <c r="D2266" s="50"/>
      <c r="E2266" s="50"/>
      <c r="F2266" s="51"/>
      <c r="G2266" s="51"/>
      <c r="H2266" s="51"/>
      <c r="I2266" s="53"/>
    </row>
    <row r="2267" spans="2:9" ht="15" customHeight="1" x14ac:dyDescent="0.2">
      <c r="B2267" s="333"/>
      <c r="C2267" s="333"/>
      <c r="D2267" s="50"/>
      <c r="E2267" s="50"/>
      <c r="F2267" s="51"/>
      <c r="G2267" s="51"/>
      <c r="H2267" s="51"/>
      <c r="I2267" s="53"/>
    </row>
    <row r="2268" spans="2:9" ht="15" customHeight="1" x14ac:dyDescent="0.2">
      <c r="B2268" s="333"/>
      <c r="C2268" s="333"/>
      <c r="D2268" s="50"/>
      <c r="E2268" s="50"/>
      <c r="F2268" s="51"/>
      <c r="G2268" s="51"/>
      <c r="H2268" s="51"/>
      <c r="I2268" s="53"/>
    </row>
    <row r="2269" spans="2:9" ht="15" customHeight="1" x14ac:dyDescent="0.2">
      <c r="B2269" s="334" t="s">
        <v>29</v>
      </c>
      <c r="C2269" s="335"/>
      <c r="D2269" s="335"/>
      <c r="E2269" s="335"/>
      <c r="F2269" s="335"/>
      <c r="G2269" s="335"/>
      <c r="H2269" s="336"/>
      <c r="I2269" s="54">
        <f>SUM(I2264:I2268)</f>
        <v>0</v>
      </c>
    </row>
    <row r="2270" spans="2:9" ht="20" customHeight="1" x14ac:dyDescent="0.2">
      <c r="B2270" s="337" t="s">
        <v>30</v>
      </c>
      <c r="C2270" s="338"/>
      <c r="D2270" s="338"/>
      <c r="E2270" s="338"/>
      <c r="F2270" s="338"/>
      <c r="G2270" s="338"/>
      <c r="H2270" s="338"/>
      <c r="I2270" s="339"/>
    </row>
    <row r="2271" spans="2:9" ht="20" customHeight="1" x14ac:dyDescent="0.2">
      <c r="B2271" s="340"/>
      <c r="C2271" s="341"/>
      <c r="D2271" s="341"/>
      <c r="E2271" s="341"/>
      <c r="F2271" s="341"/>
      <c r="G2271" s="341"/>
      <c r="H2271" s="341"/>
      <c r="I2271" s="342"/>
    </row>
    <row r="2272" spans="2:9" ht="20" customHeight="1" x14ac:dyDescent="0.2">
      <c r="B2272" s="340"/>
      <c r="C2272" s="341"/>
      <c r="D2272" s="341"/>
      <c r="E2272" s="341"/>
      <c r="F2272" s="341"/>
      <c r="G2272" s="341"/>
      <c r="H2272" s="341"/>
      <c r="I2272" s="342"/>
    </row>
    <row r="2273" spans="2:9" ht="20" customHeight="1" x14ac:dyDescent="0.2">
      <c r="B2273" s="340"/>
      <c r="C2273" s="341"/>
      <c r="D2273" s="341"/>
      <c r="E2273" s="341"/>
      <c r="F2273" s="341"/>
      <c r="G2273" s="341"/>
      <c r="H2273" s="341"/>
      <c r="I2273" s="342"/>
    </row>
    <row r="2274" spans="2:9" ht="20" customHeight="1" x14ac:dyDescent="0.2">
      <c r="B2274" s="340"/>
      <c r="C2274" s="341"/>
      <c r="D2274" s="341"/>
      <c r="E2274" s="341"/>
      <c r="F2274" s="341"/>
      <c r="G2274" s="341"/>
      <c r="H2274" s="341"/>
      <c r="I2274" s="342"/>
    </row>
    <row r="2275" spans="2:9" ht="20" customHeight="1" x14ac:dyDescent="0.2">
      <c r="B2275" s="340"/>
      <c r="C2275" s="341"/>
      <c r="D2275" s="341"/>
      <c r="E2275" s="341"/>
      <c r="F2275" s="341"/>
      <c r="G2275" s="341"/>
      <c r="H2275" s="341"/>
      <c r="I2275" s="342"/>
    </row>
    <row r="2276" spans="2:9" ht="20" customHeight="1" x14ac:dyDescent="0.2">
      <c r="B2276" s="340"/>
      <c r="C2276" s="341"/>
      <c r="D2276" s="341"/>
      <c r="E2276" s="341"/>
      <c r="F2276" s="341"/>
      <c r="G2276" s="341"/>
      <c r="H2276" s="341"/>
      <c r="I2276" s="342"/>
    </row>
    <row r="2277" spans="2:9" ht="20" customHeight="1" x14ac:dyDescent="0.2">
      <c r="B2277" s="340"/>
      <c r="C2277" s="341"/>
      <c r="D2277" s="341"/>
      <c r="E2277" s="341"/>
      <c r="F2277" s="341"/>
      <c r="G2277" s="341"/>
      <c r="H2277" s="341"/>
      <c r="I2277" s="342"/>
    </row>
    <row r="2278" spans="2:9" ht="20" customHeight="1" x14ac:dyDescent="0.2">
      <c r="B2278" s="340"/>
      <c r="C2278" s="341"/>
      <c r="D2278" s="341"/>
      <c r="E2278" s="341"/>
      <c r="F2278" s="341"/>
      <c r="G2278" s="341"/>
      <c r="H2278" s="341"/>
      <c r="I2278" s="342"/>
    </row>
    <row r="2279" spans="2:9" ht="20" customHeight="1" x14ac:dyDescent="0.2">
      <c r="B2279" s="340"/>
      <c r="C2279" s="341"/>
      <c r="D2279" s="341"/>
      <c r="E2279" s="341"/>
      <c r="F2279" s="341"/>
      <c r="G2279" s="341"/>
      <c r="H2279" s="341"/>
      <c r="I2279" s="342"/>
    </row>
    <row r="2280" spans="2:9" ht="20" customHeight="1" x14ac:dyDescent="0.2">
      <c r="B2280" s="343"/>
      <c r="C2280" s="344"/>
      <c r="D2280" s="344"/>
      <c r="E2280" s="344"/>
      <c r="F2280" s="344"/>
      <c r="G2280" s="344"/>
      <c r="H2280" s="344"/>
      <c r="I2280" s="345"/>
    </row>
    <row r="2281" spans="2:9" ht="16" thickBot="1" x14ac:dyDescent="0.25"/>
    <row r="2282" spans="2:9" ht="18" customHeight="1" thickBot="1" x14ac:dyDescent="0.25">
      <c r="B2282" s="24" t="s">
        <v>21</v>
      </c>
      <c r="C2282" s="25"/>
      <c r="D2282" s="25"/>
      <c r="E2282" s="25"/>
      <c r="F2282" s="26"/>
      <c r="G2282" s="27"/>
      <c r="H2282" s="28"/>
      <c r="I2282" s="29"/>
    </row>
    <row r="2283" spans="2:9" ht="18" customHeight="1" thickBot="1" x14ac:dyDescent="0.25">
      <c r="B2283" s="30" t="s">
        <v>22</v>
      </c>
      <c r="C2283" s="31"/>
      <c r="D2283" s="31"/>
      <c r="E2283" s="31"/>
      <c r="F2283" s="26"/>
      <c r="G2283" s="27"/>
      <c r="H2283" s="32"/>
      <c r="I2283" s="33"/>
    </row>
    <row r="2284" spans="2:9" ht="33" customHeight="1" thickBot="1" x14ac:dyDescent="0.25">
      <c r="B2284" s="34" t="e">
        <f>+ACTIVIDADES!#REF!</f>
        <v>#REF!</v>
      </c>
      <c r="C2284" s="35"/>
      <c r="D2284" s="35"/>
      <c r="E2284" s="35"/>
      <c r="F2284" s="35"/>
      <c r="G2284" s="36"/>
      <c r="H2284" s="37"/>
      <c r="I2284" s="38"/>
    </row>
    <row r="2285" spans="2:9" ht="21" customHeight="1" thickBot="1" x14ac:dyDescent="0.25">
      <c r="B2285" s="39" t="s">
        <v>0</v>
      </c>
      <c r="C2285" s="346" t="s">
        <v>1</v>
      </c>
      <c r="D2285" s="346"/>
      <c r="E2285" s="346"/>
      <c r="F2285" s="346"/>
      <c r="G2285" s="346"/>
      <c r="H2285" s="40" t="s">
        <v>15</v>
      </c>
      <c r="I2285" s="41" t="s">
        <v>16</v>
      </c>
    </row>
    <row r="2286" spans="2:9" ht="95.25" customHeight="1" x14ac:dyDescent="0.2">
      <c r="B2286" s="42" t="e">
        <f>+B2262+0.01</f>
        <v>#REF!</v>
      </c>
      <c r="C2286" s="347" t="e">
        <f>INDEX(ACTIVIDADES!$B:$B,MATCH(B2286,ACTIVIDADES!$A:$A,0))</f>
        <v>#REF!</v>
      </c>
      <c r="D2286" s="348"/>
      <c r="E2286" s="348"/>
      <c r="F2286" s="348"/>
      <c r="G2286" s="349"/>
      <c r="H2286" s="43" t="e">
        <f>INDEX(ACTIVIDADES!$C:$C,MATCH(B2286,ACTIVIDADES!$A:$A,0))</f>
        <v>#REF!</v>
      </c>
      <c r="I2286" s="44">
        <f>I2293</f>
        <v>0</v>
      </c>
    </row>
    <row r="2287" spans="2:9" ht="21" customHeight="1" x14ac:dyDescent="0.2">
      <c r="B2287" s="350" t="s">
        <v>23</v>
      </c>
      <c r="C2287" s="350"/>
      <c r="D2287" s="45" t="s">
        <v>24</v>
      </c>
      <c r="E2287" s="46" t="s">
        <v>16</v>
      </c>
      <c r="F2287" s="47" t="s">
        <v>25</v>
      </c>
      <c r="G2287" s="47" t="s">
        <v>26</v>
      </c>
      <c r="H2287" s="48" t="s">
        <v>27</v>
      </c>
      <c r="I2287" s="49" t="s">
        <v>28</v>
      </c>
    </row>
    <row r="2288" spans="2:9" ht="15" customHeight="1" x14ac:dyDescent="0.2">
      <c r="B2288" s="351"/>
      <c r="C2288" s="352"/>
      <c r="D2288" s="50"/>
      <c r="E2288" s="50"/>
      <c r="F2288" s="51"/>
      <c r="G2288" s="51"/>
      <c r="H2288" s="51"/>
      <c r="I2288" s="52">
        <f>+D2288*E2288*F2288*G2288</f>
        <v>0</v>
      </c>
    </row>
    <row r="2289" spans="2:9" ht="15" customHeight="1" x14ac:dyDescent="0.2">
      <c r="B2289" s="351"/>
      <c r="C2289" s="352"/>
      <c r="D2289" s="50"/>
      <c r="E2289" s="50"/>
      <c r="F2289" s="51"/>
      <c r="G2289" s="51"/>
      <c r="H2289" s="51"/>
      <c r="I2289" s="52">
        <f>+D2289*E2289*F2289*G2289</f>
        <v>0</v>
      </c>
    </row>
    <row r="2290" spans="2:9" ht="15.75" customHeight="1" x14ac:dyDescent="0.2">
      <c r="B2290" s="333"/>
      <c r="C2290" s="333"/>
      <c r="D2290" s="50"/>
      <c r="E2290" s="50"/>
      <c r="F2290" s="51"/>
      <c r="G2290" s="51"/>
      <c r="H2290" s="51"/>
      <c r="I2290" s="53"/>
    </row>
    <row r="2291" spans="2:9" ht="15" customHeight="1" x14ac:dyDescent="0.2">
      <c r="B2291" s="333"/>
      <c r="C2291" s="333"/>
      <c r="D2291" s="50"/>
      <c r="E2291" s="50"/>
      <c r="F2291" s="51"/>
      <c r="G2291" s="51"/>
      <c r="H2291" s="51"/>
      <c r="I2291" s="53"/>
    </row>
    <row r="2292" spans="2:9" ht="15" customHeight="1" x14ac:dyDescent="0.2">
      <c r="B2292" s="333"/>
      <c r="C2292" s="333"/>
      <c r="D2292" s="50"/>
      <c r="E2292" s="50"/>
      <c r="F2292" s="51"/>
      <c r="G2292" s="51"/>
      <c r="H2292" s="51"/>
      <c r="I2292" s="53"/>
    </row>
    <row r="2293" spans="2:9" ht="15" customHeight="1" x14ac:dyDescent="0.2">
      <c r="B2293" s="334" t="s">
        <v>29</v>
      </c>
      <c r="C2293" s="335"/>
      <c r="D2293" s="335"/>
      <c r="E2293" s="335"/>
      <c r="F2293" s="335"/>
      <c r="G2293" s="335"/>
      <c r="H2293" s="336"/>
      <c r="I2293" s="54">
        <f>SUM(I2288:I2292)</f>
        <v>0</v>
      </c>
    </row>
    <row r="2294" spans="2:9" ht="20" customHeight="1" x14ac:dyDescent="0.2">
      <c r="B2294" s="337" t="s">
        <v>30</v>
      </c>
      <c r="C2294" s="338"/>
      <c r="D2294" s="338"/>
      <c r="E2294" s="338"/>
      <c r="F2294" s="338"/>
      <c r="G2294" s="338"/>
      <c r="H2294" s="338"/>
      <c r="I2294" s="339"/>
    </row>
    <row r="2295" spans="2:9" ht="20" customHeight="1" x14ac:dyDescent="0.2">
      <c r="B2295" s="340"/>
      <c r="C2295" s="341"/>
      <c r="D2295" s="341"/>
      <c r="E2295" s="341"/>
      <c r="F2295" s="341"/>
      <c r="G2295" s="341"/>
      <c r="H2295" s="341"/>
      <c r="I2295" s="342"/>
    </row>
    <row r="2296" spans="2:9" ht="20" customHeight="1" x14ac:dyDescent="0.2">
      <c r="B2296" s="340"/>
      <c r="C2296" s="341"/>
      <c r="D2296" s="341"/>
      <c r="E2296" s="341"/>
      <c r="F2296" s="341"/>
      <c r="G2296" s="341"/>
      <c r="H2296" s="341"/>
      <c r="I2296" s="342"/>
    </row>
    <row r="2297" spans="2:9" ht="20" customHeight="1" x14ac:dyDescent="0.2">
      <c r="B2297" s="340"/>
      <c r="C2297" s="341"/>
      <c r="D2297" s="341"/>
      <c r="E2297" s="341"/>
      <c r="F2297" s="341"/>
      <c r="G2297" s="341"/>
      <c r="H2297" s="341"/>
      <c r="I2297" s="342"/>
    </row>
    <row r="2298" spans="2:9" ht="20" customHeight="1" x14ac:dyDescent="0.2">
      <c r="B2298" s="340"/>
      <c r="C2298" s="341"/>
      <c r="D2298" s="341"/>
      <c r="E2298" s="341"/>
      <c r="F2298" s="341"/>
      <c r="G2298" s="341"/>
      <c r="H2298" s="341"/>
      <c r="I2298" s="342"/>
    </row>
    <row r="2299" spans="2:9" ht="20" customHeight="1" x14ac:dyDescent="0.2">
      <c r="B2299" s="340"/>
      <c r="C2299" s="341"/>
      <c r="D2299" s="341"/>
      <c r="E2299" s="341"/>
      <c r="F2299" s="341"/>
      <c r="G2299" s="341"/>
      <c r="H2299" s="341"/>
      <c r="I2299" s="342"/>
    </row>
    <row r="2300" spans="2:9" ht="20" customHeight="1" x14ac:dyDescent="0.2">
      <c r="B2300" s="340"/>
      <c r="C2300" s="341"/>
      <c r="D2300" s="341"/>
      <c r="E2300" s="341"/>
      <c r="F2300" s="341"/>
      <c r="G2300" s="341"/>
      <c r="H2300" s="341"/>
      <c r="I2300" s="342"/>
    </row>
    <row r="2301" spans="2:9" ht="20" customHeight="1" x14ac:dyDescent="0.2">
      <c r="B2301" s="340"/>
      <c r="C2301" s="341"/>
      <c r="D2301" s="341"/>
      <c r="E2301" s="341"/>
      <c r="F2301" s="341"/>
      <c r="G2301" s="341"/>
      <c r="H2301" s="341"/>
      <c r="I2301" s="342"/>
    </row>
    <row r="2302" spans="2:9" ht="20" customHeight="1" x14ac:dyDescent="0.2">
      <c r="B2302" s="340"/>
      <c r="C2302" s="341"/>
      <c r="D2302" s="341"/>
      <c r="E2302" s="341"/>
      <c r="F2302" s="341"/>
      <c r="G2302" s="341"/>
      <c r="H2302" s="341"/>
      <c r="I2302" s="342"/>
    </row>
    <row r="2303" spans="2:9" ht="20" customHeight="1" x14ac:dyDescent="0.2">
      <c r="B2303" s="340"/>
      <c r="C2303" s="341"/>
      <c r="D2303" s="341"/>
      <c r="E2303" s="341"/>
      <c r="F2303" s="341"/>
      <c r="G2303" s="341"/>
      <c r="H2303" s="341"/>
      <c r="I2303" s="342"/>
    </row>
    <row r="2304" spans="2:9" ht="20" customHeight="1" x14ac:dyDescent="0.2">
      <c r="B2304" s="343"/>
      <c r="C2304" s="344"/>
      <c r="D2304" s="344"/>
      <c r="E2304" s="344"/>
      <c r="F2304" s="344"/>
      <c r="G2304" s="344"/>
      <c r="H2304" s="344"/>
      <c r="I2304" s="345"/>
    </row>
    <row r="2305" spans="2:9" ht="16" thickBot="1" x14ac:dyDescent="0.25"/>
    <row r="2306" spans="2:9" ht="18" customHeight="1" thickBot="1" x14ac:dyDescent="0.25">
      <c r="B2306" s="24" t="s">
        <v>21</v>
      </c>
      <c r="C2306" s="25"/>
      <c r="D2306" s="25"/>
      <c r="E2306" s="25"/>
      <c r="F2306" s="26"/>
      <c r="G2306" s="27"/>
      <c r="H2306" s="28"/>
      <c r="I2306" s="29"/>
    </row>
    <row r="2307" spans="2:9" ht="18" customHeight="1" thickBot="1" x14ac:dyDescent="0.25">
      <c r="B2307" s="30" t="s">
        <v>22</v>
      </c>
      <c r="C2307" s="31"/>
      <c r="D2307" s="31"/>
      <c r="E2307" s="31"/>
      <c r="F2307" s="26"/>
      <c r="G2307" s="27"/>
      <c r="H2307" s="32"/>
      <c r="I2307" s="33"/>
    </row>
    <row r="2308" spans="2:9" ht="33" customHeight="1" thickBot="1" x14ac:dyDescent="0.25">
      <c r="B2308" s="34" t="e">
        <f>+ACTIVIDADES!#REF!</f>
        <v>#REF!</v>
      </c>
      <c r="C2308" s="35"/>
      <c r="D2308" s="35"/>
      <c r="E2308" s="35"/>
      <c r="F2308" s="35"/>
      <c r="G2308" s="36"/>
      <c r="H2308" s="37"/>
      <c r="I2308" s="38"/>
    </row>
    <row r="2309" spans="2:9" ht="21" customHeight="1" thickBot="1" x14ac:dyDescent="0.25">
      <c r="B2309" s="39" t="s">
        <v>0</v>
      </c>
      <c r="C2309" s="346" t="s">
        <v>1</v>
      </c>
      <c r="D2309" s="346"/>
      <c r="E2309" s="346"/>
      <c r="F2309" s="346"/>
      <c r="G2309" s="346"/>
      <c r="H2309" s="40" t="s">
        <v>15</v>
      </c>
      <c r="I2309" s="41" t="s">
        <v>16</v>
      </c>
    </row>
    <row r="2310" spans="2:9" ht="95.25" customHeight="1" x14ac:dyDescent="0.2">
      <c r="B2310" s="42" t="e">
        <f>+B2286+0.01</f>
        <v>#REF!</v>
      </c>
      <c r="C2310" s="347" t="e">
        <f>INDEX(ACTIVIDADES!$B:$B,MATCH(B2310,ACTIVIDADES!$A:$A,0))</f>
        <v>#REF!</v>
      </c>
      <c r="D2310" s="348"/>
      <c r="E2310" s="348"/>
      <c r="F2310" s="348"/>
      <c r="G2310" s="349"/>
      <c r="H2310" s="43" t="e">
        <f>INDEX(ACTIVIDADES!$C:$C,MATCH(B2310,ACTIVIDADES!$A:$A,0))</f>
        <v>#REF!</v>
      </c>
      <c r="I2310" s="44">
        <f>I2317</f>
        <v>0</v>
      </c>
    </row>
    <row r="2311" spans="2:9" ht="21" customHeight="1" x14ac:dyDescent="0.2">
      <c r="B2311" s="350" t="s">
        <v>23</v>
      </c>
      <c r="C2311" s="350"/>
      <c r="D2311" s="45" t="s">
        <v>24</v>
      </c>
      <c r="E2311" s="46" t="s">
        <v>16</v>
      </c>
      <c r="F2311" s="47" t="s">
        <v>25</v>
      </c>
      <c r="G2311" s="47" t="s">
        <v>26</v>
      </c>
      <c r="H2311" s="48" t="s">
        <v>27</v>
      </c>
      <c r="I2311" s="49" t="s">
        <v>28</v>
      </c>
    </row>
    <row r="2312" spans="2:9" ht="15" customHeight="1" x14ac:dyDescent="0.2">
      <c r="B2312" s="351"/>
      <c r="C2312" s="352"/>
      <c r="D2312" s="50"/>
      <c r="E2312" s="50"/>
      <c r="F2312" s="51"/>
      <c r="G2312" s="51"/>
      <c r="H2312" s="51"/>
      <c r="I2312" s="52">
        <f>+D2312*E2312*F2312*G2312</f>
        <v>0</v>
      </c>
    </row>
    <row r="2313" spans="2:9" ht="15" customHeight="1" x14ac:dyDescent="0.2">
      <c r="B2313" s="351"/>
      <c r="C2313" s="352"/>
      <c r="D2313" s="50"/>
      <c r="E2313" s="50"/>
      <c r="F2313" s="51"/>
      <c r="G2313" s="51"/>
      <c r="H2313" s="51"/>
      <c r="I2313" s="52">
        <f>+D2313*E2313*F2313*G2313</f>
        <v>0</v>
      </c>
    </row>
    <row r="2314" spans="2:9" ht="15.75" customHeight="1" x14ac:dyDescent="0.2">
      <c r="B2314" s="333"/>
      <c r="C2314" s="333"/>
      <c r="D2314" s="50"/>
      <c r="E2314" s="50"/>
      <c r="F2314" s="51"/>
      <c r="G2314" s="51"/>
      <c r="H2314" s="51"/>
      <c r="I2314" s="53"/>
    </row>
    <row r="2315" spans="2:9" ht="15" customHeight="1" x14ac:dyDescent="0.2">
      <c r="B2315" s="333"/>
      <c r="C2315" s="333"/>
      <c r="D2315" s="50"/>
      <c r="E2315" s="50"/>
      <c r="F2315" s="51"/>
      <c r="G2315" s="51"/>
      <c r="H2315" s="51"/>
      <c r="I2315" s="53"/>
    </row>
    <row r="2316" spans="2:9" ht="15" customHeight="1" x14ac:dyDescent="0.2">
      <c r="B2316" s="333"/>
      <c r="C2316" s="333"/>
      <c r="D2316" s="50"/>
      <c r="E2316" s="50"/>
      <c r="F2316" s="51"/>
      <c r="G2316" s="51"/>
      <c r="H2316" s="51"/>
      <c r="I2316" s="53"/>
    </row>
    <row r="2317" spans="2:9" ht="15" customHeight="1" x14ac:dyDescent="0.2">
      <c r="B2317" s="334" t="s">
        <v>29</v>
      </c>
      <c r="C2317" s="335"/>
      <c r="D2317" s="335"/>
      <c r="E2317" s="335"/>
      <c r="F2317" s="335"/>
      <c r="G2317" s="335"/>
      <c r="H2317" s="336"/>
      <c r="I2317" s="54">
        <f>SUM(I2312:I2316)</f>
        <v>0</v>
      </c>
    </row>
    <row r="2318" spans="2:9" ht="20" customHeight="1" x14ac:dyDescent="0.2">
      <c r="B2318" s="337" t="s">
        <v>30</v>
      </c>
      <c r="C2318" s="338"/>
      <c r="D2318" s="338"/>
      <c r="E2318" s="338"/>
      <c r="F2318" s="338"/>
      <c r="G2318" s="338"/>
      <c r="H2318" s="338"/>
      <c r="I2318" s="339"/>
    </row>
    <row r="2319" spans="2:9" ht="20" customHeight="1" x14ac:dyDescent="0.2">
      <c r="B2319" s="340"/>
      <c r="C2319" s="341"/>
      <c r="D2319" s="341"/>
      <c r="E2319" s="341"/>
      <c r="F2319" s="341"/>
      <c r="G2319" s="341"/>
      <c r="H2319" s="341"/>
      <c r="I2319" s="342"/>
    </row>
    <row r="2320" spans="2:9" ht="20" customHeight="1" x14ac:dyDescent="0.2">
      <c r="B2320" s="340"/>
      <c r="C2320" s="341"/>
      <c r="D2320" s="341"/>
      <c r="E2320" s="341"/>
      <c r="F2320" s="341"/>
      <c r="G2320" s="341"/>
      <c r="H2320" s="341"/>
      <c r="I2320" s="342"/>
    </row>
    <row r="2321" spans="2:9" ht="20" customHeight="1" x14ac:dyDescent="0.2">
      <c r="B2321" s="340"/>
      <c r="C2321" s="341"/>
      <c r="D2321" s="341"/>
      <c r="E2321" s="341"/>
      <c r="F2321" s="341"/>
      <c r="G2321" s="341"/>
      <c r="H2321" s="341"/>
      <c r="I2321" s="342"/>
    </row>
    <row r="2322" spans="2:9" ht="20" customHeight="1" x14ac:dyDescent="0.2">
      <c r="B2322" s="340"/>
      <c r="C2322" s="341"/>
      <c r="D2322" s="341"/>
      <c r="E2322" s="341"/>
      <c r="F2322" s="341"/>
      <c r="G2322" s="341"/>
      <c r="H2322" s="341"/>
      <c r="I2322" s="342"/>
    </row>
    <row r="2323" spans="2:9" ht="20" customHeight="1" x14ac:dyDescent="0.2">
      <c r="B2323" s="340"/>
      <c r="C2323" s="341"/>
      <c r="D2323" s="341"/>
      <c r="E2323" s="341"/>
      <c r="F2323" s="341"/>
      <c r="G2323" s="341"/>
      <c r="H2323" s="341"/>
      <c r="I2323" s="342"/>
    </row>
    <row r="2324" spans="2:9" ht="20" customHeight="1" x14ac:dyDescent="0.2">
      <c r="B2324" s="340"/>
      <c r="C2324" s="341"/>
      <c r="D2324" s="341"/>
      <c r="E2324" s="341"/>
      <c r="F2324" s="341"/>
      <c r="G2324" s="341"/>
      <c r="H2324" s="341"/>
      <c r="I2324" s="342"/>
    </row>
    <row r="2325" spans="2:9" ht="20" customHeight="1" x14ac:dyDescent="0.2">
      <c r="B2325" s="340"/>
      <c r="C2325" s="341"/>
      <c r="D2325" s="341"/>
      <c r="E2325" s="341"/>
      <c r="F2325" s="341"/>
      <c r="G2325" s="341"/>
      <c r="H2325" s="341"/>
      <c r="I2325" s="342"/>
    </row>
    <row r="2326" spans="2:9" ht="20" customHeight="1" x14ac:dyDescent="0.2">
      <c r="B2326" s="340"/>
      <c r="C2326" s="341"/>
      <c r="D2326" s="341"/>
      <c r="E2326" s="341"/>
      <c r="F2326" s="341"/>
      <c r="G2326" s="341"/>
      <c r="H2326" s="341"/>
      <c r="I2326" s="342"/>
    </row>
    <row r="2327" spans="2:9" ht="20" customHeight="1" x14ac:dyDescent="0.2">
      <c r="B2327" s="340"/>
      <c r="C2327" s="341"/>
      <c r="D2327" s="341"/>
      <c r="E2327" s="341"/>
      <c r="F2327" s="341"/>
      <c r="G2327" s="341"/>
      <c r="H2327" s="341"/>
      <c r="I2327" s="342"/>
    </row>
    <row r="2328" spans="2:9" ht="20" customHeight="1" x14ac:dyDescent="0.2">
      <c r="B2328" s="343"/>
      <c r="C2328" s="344"/>
      <c r="D2328" s="344"/>
      <c r="E2328" s="344"/>
      <c r="F2328" s="344"/>
      <c r="G2328" s="344"/>
      <c r="H2328" s="344"/>
      <c r="I2328" s="345"/>
    </row>
    <row r="2329" spans="2:9" ht="16" thickBot="1" x14ac:dyDescent="0.25"/>
    <row r="2330" spans="2:9" ht="18" customHeight="1" thickBot="1" x14ac:dyDescent="0.25">
      <c r="B2330" s="24" t="s">
        <v>21</v>
      </c>
      <c r="C2330" s="25"/>
      <c r="D2330" s="25"/>
      <c r="E2330" s="25"/>
      <c r="F2330" s="26"/>
      <c r="G2330" s="27"/>
      <c r="H2330" s="28"/>
      <c r="I2330" s="29"/>
    </row>
    <row r="2331" spans="2:9" ht="18" customHeight="1" thickBot="1" x14ac:dyDescent="0.25">
      <c r="B2331" s="30" t="s">
        <v>22</v>
      </c>
      <c r="C2331" s="31"/>
      <c r="D2331" s="31"/>
      <c r="E2331" s="31"/>
      <c r="F2331" s="26"/>
      <c r="G2331" s="27"/>
      <c r="H2331" s="32"/>
      <c r="I2331" s="33"/>
    </row>
    <row r="2332" spans="2:9" ht="33" customHeight="1" thickBot="1" x14ac:dyDescent="0.25">
      <c r="B2332" s="34" t="e">
        <f>+ACTIVIDADES!#REF!</f>
        <v>#REF!</v>
      </c>
      <c r="C2332" s="35"/>
      <c r="D2332" s="35"/>
      <c r="E2332" s="35"/>
      <c r="F2332" s="35"/>
      <c r="G2332" s="36"/>
      <c r="H2332" s="37"/>
      <c r="I2332" s="38"/>
    </row>
    <row r="2333" spans="2:9" ht="21" customHeight="1" thickBot="1" x14ac:dyDescent="0.25">
      <c r="B2333" s="39" t="s">
        <v>0</v>
      </c>
      <c r="C2333" s="346" t="s">
        <v>1</v>
      </c>
      <c r="D2333" s="346"/>
      <c r="E2333" s="346"/>
      <c r="F2333" s="346"/>
      <c r="G2333" s="346"/>
      <c r="H2333" s="40" t="s">
        <v>15</v>
      </c>
      <c r="I2333" s="41" t="s">
        <v>16</v>
      </c>
    </row>
    <row r="2334" spans="2:9" ht="95.25" customHeight="1" x14ac:dyDescent="0.2">
      <c r="B2334" s="42" t="e">
        <f>+B2310+0.01</f>
        <v>#REF!</v>
      </c>
      <c r="C2334" s="347" t="e">
        <f>INDEX(ACTIVIDADES!$B:$B,MATCH(B2334,ACTIVIDADES!$A:$A,0))</f>
        <v>#REF!</v>
      </c>
      <c r="D2334" s="348"/>
      <c r="E2334" s="348"/>
      <c r="F2334" s="348"/>
      <c r="G2334" s="349"/>
      <c r="H2334" s="43" t="e">
        <f>INDEX(ACTIVIDADES!$C:$C,MATCH(B2334,ACTIVIDADES!$A:$A,0))</f>
        <v>#REF!</v>
      </c>
      <c r="I2334" s="44">
        <f>I2341</f>
        <v>0</v>
      </c>
    </row>
    <row r="2335" spans="2:9" ht="21" customHeight="1" x14ac:dyDescent="0.2">
      <c r="B2335" s="350" t="s">
        <v>23</v>
      </c>
      <c r="C2335" s="350"/>
      <c r="D2335" s="45" t="s">
        <v>24</v>
      </c>
      <c r="E2335" s="46" t="s">
        <v>16</v>
      </c>
      <c r="F2335" s="47" t="s">
        <v>25</v>
      </c>
      <c r="G2335" s="47" t="s">
        <v>26</v>
      </c>
      <c r="H2335" s="48" t="s">
        <v>27</v>
      </c>
      <c r="I2335" s="49" t="s">
        <v>28</v>
      </c>
    </row>
    <row r="2336" spans="2:9" ht="15" customHeight="1" x14ac:dyDescent="0.2">
      <c r="B2336" s="351"/>
      <c r="C2336" s="352"/>
      <c r="D2336" s="50"/>
      <c r="E2336" s="50"/>
      <c r="F2336" s="51"/>
      <c r="G2336" s="51"/>
      <c r="H2336" s="51"/>
      <c r="I2336" s="52">
        <f>+D2336*E2336*F2336*G2336</f>
        <v>0</v>
      </c>
    </row>
    <row r="2337" spans="2:9" ht="15" customHeight="1" x14ac:dyDescent="0.2">
      <c r="B2337" s="351"/>
      <c r="C2337" s="352"/>
      <c r="D2337" s="50"/>
      <c r="E2337" s="50"/>
      <c r="F2337" s="51"/>
      <c r="G2337" s="51"/>
      <c r="H2337" s="51"/>
      <c r="I2337" s="52">
        <f>+D2337*E2337*F2337*G2337</f>
        <v>0</v>
      </c>
    </row>
    <row r="2338" spans="2:9" ht="15.75" customHeight="1" x14ac:dyDescent="0.2">
      <c r="B2338" s="333"/>
      <c r="C2338" s="333"/>
      <c r="D2338" s="50"/>
      <c r="E2338" s="50"/>
      <c r="F2338" s="51"/>
      <c r="G2338" s="51"/>
      <c r="H2338" s="51"/>
      <c r="I2338" s="53"/>
    </row>
    <row r="2339" spans="2:9" ht="15" customHeight="1" x14ac:dyDescent="0.2">
      <c r="B2339" s="333"/>
      <c r="C2339" s="333"/>
      <c r="D2339" s="50"/>
      <c r="E2339" s="50"/>
      <c r="F2339" s="51"/>
      <c r="G2339" s="51"/>
      <c r="H2339" s="51"/>
      <c r="I2339" s="53"/>
    </row>
    <row r="2340" spans="2:9" ht="15" customHeight="1" x14ac:dyDescent="0.2">
      <c r="B2340" s="333"/>
      <c r="C2340" s="333"/>
      <c r="D2340" s="50"/>
      <c r="E2340" s="50"/>
      <c r="F2340" s="51"/>
      <c r="G2340" s="51"/>
      <c r="H2340" s="51"/>
      <c r="I2340" s="53"/>
    </row>
    <row r="2341" spans="2:9" ht="15" customHeight="1" x14ac:dyDescent="0.2">
      <c r="B2341" s="334" t="s">
        <v>29</v>
      </c>
      <c r="C2341" s="335"/>
      <c r="D2341" s="335"/>
      <c r="E2341" s="335"/>
      <c r="F2341" s="335"/>
      <c r="G2341" s="335"/>
      <c r="H2341" s="336"/>
      <c r="I2341" s="54">
        <f>SUM(I2336:I2340)</f>
        <v>0</v>
      </c>
    </row>
    <row r="2342" spans="2:9" ht="20" customHeight="1" x14ac:dyDescent="0.2">
      <c r="B2342" s="337" t="s">
        <v>30</v>
      </c>
      <c r="C2342" s="338"/>
      <c r="D2342" s="338"/>
      <c r="E2342" s="338"/>
      <c r="F2342" s="338"/>
      <c r="G2342" s="338"/>
      <c r="H2342" s="338"/>
      <c r="I2342" s="339"/>
    </row>
    <row r="2343" spans="2:9" ht="20" customHeight="1" x14ac:dyDescent="0.2">
      <c r="B2343" s="340"/>
      <c r="C2343" s="341"/>
      <c r="D2343" s="341"/>
      <c r="E2343" s="341"/>
      <c r="F2343" s="341"/>
      <c r="G2343" s="341"/>
      <c r="H2343" s="341"/>
      <c r="I2343" s="342"/>
    </row>
    <row r="2344" spans="2:9" ht="20" customHeight="1" x14ac:dyDescent="0.2">
      <c r="B2344" s="340"/>
      <c r="C2344" s="341"/>
      <c r="D2344" s="341"/>
      <c r="E2344" s="341"/>
      <c r="F2344" s="341"/>
      <c r="G2344" s="341"/>
      <c r="H2344" s="341"/>
      <c r="I2344" s="342"/>
    </row>
    <row r="2345" spans="2:9" ht="20" customHeight="1" x14ac:dyDescent="0.2">
      <c r="B2345" s="340"/>
      <c r="C2345" s="341"/>
      <c r="D2345" s="341"/>
      <c r="E2345" s="341"/>
      <c r="F2345" s="341"/>
      <c r="G2345" s="341"/>
      <c r="H2345" s="341"/>
      <c r="I2345" s="342"/>
    </row>
    <row r="2346" spans="2:9" ht="20" customHeight="1" x14ac:dyDescent="0.2">
      <c r="B2346" s="340"/>
      <c r="C2346" s="341"/>
      <c r="D2346" s="341"/>
      <c r="E2346" s="341"/>
      <c r="F2346" s="341"/>
      <c r="G2346" s="341"/>
      <c r="H2346" s="341"/>
      <c r="I2346" s="342"/>
    </row>
    <row r="2347" spans="2:9" ht="20" customHeight="1" x14ac:dyDescent="0.2">
      <c r="B2347" s="340"/>
      <c r="C2347" s="341"/>
      <c r="D2347" s="341"/>
      <c r="E2347" s="341"/>
      <c r="F2347" s="341"/>
      <c r="G2347" s="341"/>
      <c r="H2347" s="341"/>
      <c r="I2347" s="342"/>
    </row>
    <row r="2348" spans="2:9" ht="20" customHeight="1" x14ac:dyDescent="0.2">
      <c r="B2348" s="340"/>
      <c r="C2348" s="341"/>
      <c r="D2348" s="341"/>
      <c r="E2348" s="341"/>
      <c r="F2348" s="341"/>
      <c r="G2348" s="341"/>
      <c r="H2348" s="341"/>
      <c r="I2348" s="342"/>
    </row>
    <row r="2349" spans="2:9" ht="20" customHeight="1" x14ac:dyDescent="0.2">
      <c r="B2349" s="340"/>
      <c r="C2349" s="341"/>
      <c r="D2349" s="341"/>
      <c r="E2349" s="341"/>
      <c r="F2349" s="341"/>
      <c r="G2349" s="341"/>
      <c r="H2349" s="341"/>
      <c r="I2349" s="342"/>
    </row>
    <row r="2350" spans="2:9" ht="20" customHeight="1" x14ac:dyDescent="0.2">
      <c r="B2350" s="340"/>
      <c r="C2350" s="341"/>
      <c r="D2350" s="341"/>
      <c r="E2350" s="341"/>
      <c r="F2350" s="341"/>
      <c r="G2350" s="341"/>
      <c r="H2350" s="341"/>
      <c r="I2350" s="342"/>
    </row>
    <row r="2351" spans="2:9" ht="20" customHeight="1" x14ac:dyDescent="0.2">
      <c r="B2351" s="340"/>
      <c r="C2351" s="341"/>
      <c r="D2351" s="341"/>
      <c r="E2351" s="341"/>
      <c r="F2351" s="341"/>
      <c r="G2351" s="341"/>
      <c r="H2351" s="341"/>
      <c r="I2351" s="342"/>
    </row>
    <row r="2352" spans="2:9" ht="20" customHeight="1" x14ac:dyDescent="0.2">
      <c r="B2352" s="343"/>
      <c r="C2352" s="344"/>
      <c r="D2352" s="344"/>
      <c r="E2352" s="344"/>
      <c r="F2352" s="344"/>
      <c r="G2352" s="344"/>
      <c r="H2352" s="344"/>
      <c r="I2352" s="345"/>
    </row>
    <row r="2353" spans="2:9" ht="16" thickBot="1" x14ac:dyDescent="0.25"/>
    <row r="2354" spans="2:9" ht="18" customHeight="1" thickBot="1" x14ac:dyDescent="0.25">
      <c r="B2354" s="24" t="s">
        <v>21</v>
      </c>
      <c r="C2354" s="25"/>
      <c r="D2354" s="25"/>
      <c r="E2354" s="25"/>
      <c r="F2354" s="26"/>
      <c r="G2354" s="27"/>
      <c r="H2354" s="28"/>
      <c r="I2354" s="29"/>
    </row>
    <row r="2355" spans="2:9" ht="18" customHeight="1" thickBot="1" x14ac:dyDescent="0.25">
      <c r="B2355" s="30" t="s">
        <v>22</v>
      </c>
      <c r="C2355" s="31"/>
      <c r="D2355" s="31"/>
      <c r="E2355" s="31"/>
      <c r="F2355" s="26"/>
      <c r="G2355" s="27"/>
      <c r="H2355" s="32"/>
      <c r="I2355" s="33"/>
    </row>
    <row r="2356" spans="2:9" ht="33" customHeight="1" thickBot="1" x14ac:dyDescent="0.25">
      <c r="B2356" s="34" t="e">
        <f>+ACTIVIDADES!#REF!</f>
        <v>#REF!</v>
      </c>
      <c r="C2356" s="35"/>
      <c r="D2356" s="35"/>
      <c r="E2356" s="35"/>
      <c r="F2356" s="35"/>
      <c r="G2356" s="36"/>
      <c r="H2356" s="37"/>
      <c r="I2356" s="38"/>
    </row>
    <row r="2357" spans="2:9" ht="21" customHeight="1" thickBot="1" x14ac:dyDescent="0.25">
      <c r="B2357" s="39" t="s">
        <v>0</v>
      </c>
      <c r="C2357" s="346" t="s">
        <v>1</v>
      </c>
      <c r="D2357" s="346"/>
      <c r="E2357" s="346"/>
      <c r="F2357" s="346"/>
      <c r="G2357" s="346"/>
      <c r="H2357" s="40" t="s">
        <v>15</v>
      </c>
      <c r="I2357" s="41" t="s">
        <v>16</v>
      </c>
    </row>
    <row r="2358" spans="2:9" ht="95.25" customHeight="1" x14ac:dyDescent="0.2">
      <c r="B2358" s="42" t="e">
        <f>+B2334+0.01</f>
        <v>#REF!</v>
      </c>
      <c r="C2358" s="347" t="e">
        <f>INDEX(ACTIVIDADES!$B:$B,MATCH(B2358,ACTIVIDADES!$A:$A,0))</f>
        <v>#REF!</v>
      </c>
      <c r="D2358" s="348"/>
      <c r="E2358" s="348"/>
      <c r="F2358" s="348"/>
      <c r="G2358" s="349"/>
      <c r="H2358" s="43" t="e">
        <f>INDEX(ACTIVIDADES!$C:$C,MATCH(B2358,ACTIVIDADES!$A:$A,0))</f>
        <v>#REF!</v>
      </c>
      <c r="I2358" s="44">
        <f>I2365</f>
        <v>0</v>
      </c>
    </row>
    <row r="2359" spans="2:9" ht="21" customHeight="1" x14ac:dyDescent="0.2">
      <c r="B2359" s="350" t="s">
        <v>23</v>
      </c>
      <c r="C2359" s="350"/>
      <c r="D2359" s="45" t="s">
        <v>24</v>
      </c>
      <c r="E2359" s="46" t="s">
        <v>16</v>
      </c>
      <c r="F2359" s="47" t="s">
        <v>25</v>
      </c>
      <c r="G2359" s="47" t="s">
        <v>26</v>
      </c>
      <c r="H2359" s="48" t="s">
        <v>27</v>
      </c>
      <c r="I2359" s="49" t="s">
        <v>28</v>
      </c>
    </row>
    <row r="2360" spans="2:9" ht="15" customHeight="1" x14ac:dyDescent="0.2">
      <c r="B2360" s="351"/>
      <c r="C2360" s="352"/>
      <c r="D2360" s="50"/>
      <c r="E2360" s="50"/>
      <c r="F2360" s="51"/>
      <c r="G2360" s="51"/>
      <c r="H2360" s="51"/>
      <c r="I2360" s="52">
        <f>+D2360*E2360*F2360*G2360</f>
        <v>0</v>
      </c>
    </row>
    <row r="2361" spans="2:9" ht="15" customHeight="1" x14ac:dyDescent="0.2">
      <c r="B2361" s="351"/>
      <c r="C2361" s="352"/>
      <c r="D2361" s="50"/>
      <c r="E2361" s="50"/>
      <c r="F2361" s="51"/>
      <c r="G2361" s="51"/>
      <c r="H2361" s="51"/>
      <c r="I2361" s="52">
        <f>+D2361*E2361*F2361*G2361</f>
        <v>0</v>
      </c>
    </row>
    <row r="2362" spans="2:9" ht="15.75" customHeight="1" x14ac:dyDescent="0.2">
      <c r="B2362" s="333"/>
      <c r="C2362" s="333"/>
      <c r="D2362" s="50"/>
      <c r="E2362" s="50"/>
      <c r="F2362" s="51"/>
      <c r="G2362" s="51"/>
      <c r="H2362" s="51"/>
      <c r="I2362" s="53"/>
    </row>
    <row r="2363" spans="2:9" ht="15" customHeight="1" x14ac:dyDescent="0.2">
      <c r="B2363" s="333"/>
      <c r="C2363" s="333"/>
      <c r="D2363" s="50"/>
      <c r="E2363" s="50"/>
      <c r="F2363" s="51"/>
      <c r="G2363" s="51"/>
      <c r="H2363" s="51"/>
      <c r="I2363" s="53"/>
    </row>
    <row r="2364" spans="2:9" ht="15" customHeight="1" x14ac:dyDescent="0.2">
      <c r="B2364" s="333"/>
      <c r="C2364" s="333"/>
      <c r="D2364" s="50"/>
      <c r="E2364" s="50"/>
      <c r="F2364" s="51"/>
      <c r="G2364" s="51"/>
      <c r="H2364" s="51"/>
      <c r="I2364" s="53"/>
    </row>
    <row r="2365" spans="2:9" ht="15" customHeight="1" x14ac:dyDescent="0.2">
      <c r="B2365" s="334" t="s">
        <v>29</v>
      </c>
      <c r="C2365" s="335"/>
      <c r="D2365" s="335"/>
      <c r="E2365" s="335"/>
      <c r="F2365" s="335"/>
      <c r="G2365" s="335"/>
      <c r="H2365" s="336"/>
      <c r="I2365" s="54">
        <f>SUM(I2360:I2364)</f>
        <v>0</v>
      </c>
    </row>
    <row r="2366" spans="2:9" ht="20" customHeight="1" x14ac:dyDescent="0.2">
      <c r="B2366" s="337" t="s">
        <v>30</v>
      </c>
      <c r="C2366" s="338"/>
      <c r="D2366" s="338"/>
      <c r="E2366" s="338"/>
      <c r="F2366" s="338"/>
      <c r="G2366" s="338"/>
      <c r="H2366" s="338"/>
      <c r="I2366" s="339"/>
    </row>
    <row r="2367" spans="2:9" ht="20" customHeight="1" x14ac:dyDescent="0.2">
      <c r="B2367" s="340"/>
      <c r="C2367" s="341"/>
      <c r="D2367" s="341"/>
      <c r="E2367" s="341"/>
      <c r="F2367" s="341"/>
      <c r="G2367" s="341"/>
      <c r="H2367" s="341"/>
      <c r="I2367" s="342"/>
    </row>
    <row r="2368" spans="2:9" ht="20" customHeight="1" x14ac:dyDescent="0.2">
      <c r="B2368" s="340"/>
      <c r="C2368" s="341"/>
      <c r="D2368" s="341"/>
      <c r="E2368" s="341"/>
      <c r="F2368" s="341"/>
      <c r="G2368" s="341"/>
      <c r="H2368" s="341"/>
      <c r="I2368" s="342"/>
    </row>
    <row r="2369" spans="2:9" ht="20" customHeight="1" x14ac:dyDescent="0.2">
      <c r="B2369" s="340"/>
      <c r="C2369" s="341"/>
      <c r="D2369" s="341"/>
      <c r="E2369" s="341"/>
      <c r="F2369" s="341"/>
      <c r="G2369" s="341"/>
      <c r="H2369" s="341"/>
      <c r="I2369" s="342"/>
    </row>
    <row r="2370" spans="2:9" ht="20" customHeight="1" x14ac:dyDescent="0.2">
      <c r="B2370" s="340"/>
      <c r="C2370" s="341"/>
      <c r="D2370" s="341"/>
      <c r="E2370" s="341"/>
      <c r="F2370" s="341"/>
      <c r="G2370" s="341"/>
      <c r="H2370" s="341"/>
      <c r="I2370" s="342"/>
    </row>
    <row r="2371" spans="2:9" ht="20" customHeight="1" x14ac:dyDescent="0.2">
      <c r="B2371" s="340"/>
      <c r="C2371" s="341"/>
      <c r="D2371" s="341"/>
      <c r="E2371" s="341"/>
      <c r="F2371" s="341"/>
      <c r="G2371" s="341"/>
      <c r="H2371" s="341"/>
      <c r="I2371" s="342"/>
    </row>
    <row r="2372" spans="2:9" ht="20" customHeight="1" x14ac:dyDescent="0.2">
      <c r="B2372" s="340"/>
      <c r="C2372" s="341"/>
      <c r="D2372" s="341"/>
      <c r="E2372" s="341"/>
      <c r="F2372" s="341"/>
      <c r="G2372" s="341"/>
      <c r="H2372" s="341"/>
      <c r="I2372" s="342"/>
    </row>
    <row r="2373" spans="2:9" ht="20" customHeight="1" x14ac:dyDescent="0.2">
      <c r="B2373" s="340"/>
      <c r="C2373" s="341"/>
      <c r="D2373" s="341"/>
      <c r="E2373" s="341"/>
      <c r="F2373" s="341"/>
      <c r="G2373" s="341"/>
      <c r="H2373" s="341"/>
      <c r="I2373" s="342"/>
    </row>
    <row r="2374" spans="2:9" ht="20" customHeight="1" x14ac:dyDescent="0.2">
      <c r="B2374" s="340"/>
      <c r="C2374" s="341"/>
      <c r="D2374" s="341"/>
      <c r="E2374" s="341"/>
      <c r="F2374" s="341"/>
      <c r="G2374" s="341"/>
      <c r="H2374" s="341"/>
      <c r="I2374" s="342"/>
    </row>
    <row r="2375" spans="2:9" ht="20" customHeight="1" x14ac:dyDescent="0.2">
      <c r="B2375" s="340"/>
      <c r="C2375" s="341"/>
      <c r="D2375" s="341"/>
      <c r="E2375" s="341"/>
      <c r="F2375" s="341"/>
      <c r="G2375" s="341"/>
      <c r="H2375" s="341"/>
      <c r="I2375" s="342"/>
    </row>
    <row r="2376" spans="2:9" ht="20" customHeight="1" x14ac:dyDescent="0.2">
      <c r="B2376" s="343"/>
      <c r="C2376" s="344"/>
      <c r="D2376" s="344"/>
      <c r="E2376" s="344"/>
      <c r="F2376" s="344"/>
      <c r="G2376" s="344"/>
      <c r="H2376" s="344"/>
      <c r="I2376" s="345"/>
    </row>
    <row r="2377" spans="2:9" ht="16" thickBot="1" x14ac:dyDescent="0.25"/>
    <row r="2378" spans="2:9" ht="18" customHeight="1" thickBot="1" x14ac:dyDescent="0.25">
      <c r="B2378" s="24" t="s">
        <v>21</v>
      </c>
      <c r="C2378" s="25"/>
      <c r="D2378" s="25"/>
      <c r="E2378" s="25"/>
      <c r="F2378" s="26"/>
      <c r="G2378" s="27"/>
      <c r="H2378" s="28"/>
      <c r="I2378" s="29"/>
    </row>
    <row r="2379" spans="2:9" ht="18" customHeight="1" thickBot="1" x14ac:dyDescent="0.25">
      <c r="B2379" s="30" t="s">
        <v>22</v>
      </c>
      <c r="C2379" s="31"/>
      <c r="D2379" s="31"/>
      <c r="E2379" s="31"/>
      <c r="F2379" s="26"/>
      <c r="G2379" s="27"/>
      <c r="H2379" s="32"/>
      <c r="I2379" s="33"/>
    </row>
    <row r="2380" spans="2:9" ht="33" customHeight="1" thickBot="1" x14ac:dyDescent="0.25">
      <c r="B2380" s="34" t="e">
        <f>+ACTIVIDADES!#REF!</f>
        <v>#REF!</v>
      </c>
      <c r="C2380" s="35"/>
      <c r="D2380" s="35"/>
      <c r="E2380" s="35"/>
      <c r="F2380" s="35"/>
      <c r="G2380" s="36"/>
      <c r="H2380" s="37"/>
      <c r="I2380" s="38"/>
    </row>
    <row r="2381" spans="2:9" ht="21" customHeight="1" thickBot="1" x14ac:dyDescent="0.25">
      <c r="B2381" s="39" t="s">
        <v>0</v>
      </c>
      <c r="C2381" s="346" t="s">
        <v>1</v>
      </c>
      <c r="D2381" s="346"/>
      <c r="E2381" s="346"/>
      <c r="F2381" s="346"/>
      <c r="G2381" s="346"/>
      <c r="H2381" s="40" t="s">
        <v>15</v>
      </c>
      <c r="I2381" s="41" t="s">
        <v>16</v>
      </c>
    </row>
    <row r="2382" spans="2:9" ht="95.25" customHeight="1" x14ac:dyDescent="0.2">
      <c r="B2382" s="42" t="e">
        <f>+B2358+0.01</f>
        <v>#REF!</v>
      </c>
      <c r="C2382" s="347" t="e">
        <f>INDEX(ACTIVIDADES!$B:$B,MATCH(B2382,ACTIVIDADES!$A:$A,0))</f>
        <v>#REF!</v>
      </c>
      <c r="D2382" s="348"/>
      <c r="E2382" s="348"/>
      <c r="F2382" s="348"/>
      <c r="G2382" s="349"/>
      <c r="H2382" s="43" t="e">
        <f>INDEX(ACTIVIDADES!$C:$C,MATCH(B2382,ACTIVIDADES!$A:$A,0))</f>
        <v>#REF!</v>
      </c>
      <c r="I2382" s="44">
        <f>I2389</f>
        <v>0</v>
      </c>
    </row>
    <row r="2383" spans="2:9" ht="21" customHeight="1" x14ac:dyDescent="0.2">
      <c r="B2383" s="350" t="s">
        <v>23</v>
      </c>
      <c r="C2383" s="350"/>
      <c r="D2383" s="45" t="s">
        <v>24</v>
      </c>
      <c r="E2383" s="46" t="s">
        <v>16</v>
      </c>
      <c r="F2383" s="47" t="s">
        <v>25</v>
      </c>
      <c r="G2383" s="47" t="s">
        <v>26</v>
      </c>
      <c r="H2383" s="48" t="s">
        <v>27</v>
      </c>
      <c r="I2383" s="49" t="s">
        <v>28</v>
      </c>
    </row>
    <row r="2384" spans="2:9" ht="15" customHeight="1" x14ac:dyDescent="0.2">
      <c r="B2384" s="351"/>
      <c r="C2384" s="352"/>
      <c r="D2384" s="50"/>
      <c r="E2384" s="50"/>
      <c r="F2384" s="51"/>
      <c r="G2384" s="51"/>
      <c r="H2384" s="51"/>
      <c r="I2384" s="52">
        <f>+D2384*E2384*F2384*G2384</f>
        <v>0</v>
      </c>
    </row>
    <row r="2385" spans="2:9" ht="15" customHeight="1" x14ac:dyDescent="0.2">
      <c r="B2385" s="351"/>
      <c r="C2385" s="352"/>
      <c r="D2385" s="50"/>
      <c r="E2385" s="50"/>
      <c r="F2385" s="51"/>
      <c r="G2385" s="51"/>
      <c r="H2385" s="51"/>
      <c r="I2385" s="52">
        <f>+D2385*E2385*F2385*G2385</f>
        <v>0</v>
      </c>
    </row>
    <row r="2386" spans="2:9" ht="15.75" customHeight="1" x14ac:dyDescent="0.2">
      <c r="B2386" s="333"/>
      <c r="C2386" s="333"/>
      <c r="D2386" s="50"/>
      <c r="E2386" s="50"/>
      <c r="F2386" s="51"/>
      <c r="G2386" s="51"/>
      <c r="H2386" s="51"/>
      <c r="I2386" s="53"/>
    </row>
    <row r="2387" spans="2:9" ht="15" customHeight="1" x14ac:dyDescent="0.2">
      <c r="B2387" s="333"/>
      <c r="C2387" s="333"/>
      <c r="D2387" s="50"/>
      <c r="E2387" s="50"/>
      <c r="F2387" s="51"/>
      <c r="G2387" s="51"/>
      <c r="H2387" s="51"/>
      <c r="I2387" s="53"/>
    </row>
    <row r="2388" spans="2:9" ht="15" customHeight="1" x14ac:dyDescent="0.2">
      <c r="B2388" s="333"/>
      <c r="C2388" s="333"/>
      <c r="D2388" s="50"/>
      <c r="E2388" s="50"/>
      <c r="F2388" s="51"/>
      <c r="G2388" s="51"/>
      <c r="H2388" s="51"/>
      <c r="I2388" s="53"/>
    </row>
    <row r="2389" spans="2:9" ht="15" customHeight="1" x14ac:dyDescent="0.2">
      <c r="B2389" s="334" t="s">
        <v>29</v>
      </c>
      <c r="C2389" s="335"/>
      <c r="D2389" s="335"/>
      <c r="E2389" s="335"/>
      <c r="F2389" s="335"/>
      <c r="G2389" s="335"/>
      <c r="H2389" s="336"/>
      <c r="I2389" s="54">
        <f>SUM(I2384:I2388)</f>
        <v>0</v>
      </c>
    </row>
    <row r="2390" spans="2:9" ht="20" customHeight="1" x14ac:dyDescent="0.2">
      <c r="B2390" s="337" t="s">
        <v>30</v>
      </c>
      <c r="C2390" s="338"/>
      <c r="D2390" s="338"/>
      <c r="E2390" s="338"/>
      <c r="F2390" s="338"/>
      <c r="G2390" s="338"/>
      <c r="H2390" s="338"/>
      <c r="I2390" s="339"/>
    </row>
    <row r="2391" spans="2:9" ht="20" customHeight="1" x14ac:dyDescent="0.2">
      <c r="B2391" s="340"/>
      <c r="C2391" s="341"/>
      <c r="D2391" s="341"/>
      <c r="E2391" s="341"/>
      <c r="F2391" s="341"/>
      <c r="G2391" s="341"/>
      <c r="H2391" s="341"/>
      <c r="I2391" s="342"/>
    </row>
    <row r="2392" spans="2:9" ht="20" customHeight="1" x14ac:dyDescent="0.2">
      <c r="B2392" s="340"/>
      <c r="C2392" s="341"/>
      <c r="D2392" s="341"/>
      <c r="E2392" s="341"/>
      <c r="F2392" s="341"/>
      <c r="G2392" s="341"/>
      <c r="H2392" s="341"/>
      <c r="I2392" s="342"/>
    </row>
    <row r="2393" spans="2:9" ht="20" customHeight="1" x14ac:dyDescent="0.2">
      <c r="B2393" s="340"/>
      <c r="C2393" s="341"/>
      <c r="D2393" s="341"/>
      <c r="E2393" s="341"/>
      <c r="F2393" s="341"/>
      <c r="G2393" s="341"/>
      <c r="H2393" s="341"/>
      <c r="I2393" s="342"/>
    </row>
    <row r="2394" spans="2:9" ht="20" customHeight="1" x14ac:dyDescent="0.2">
      <c r="B2394" s="340"/>
      <c r="C2394" s="341"/>
      <c r="D2394" s="341"/>
      <c r="E2394" s="341"/>
      <c r="F2394" s="341"/>
      <c r="G2394" s="341"/>
      <c r="H2394" s="341"/>
      <c r="I2394" s="342"/>
    </row>
    <row r="2395" spans="2:9" ht="20" customHeight="1" x14ac:dyDescent="0.2">
      <c r="B2395" s="340"/>
      <c r="C2395" s="341"/>
      <c r="D2395" s="341"/>
      <c r="E2395" s="341"/>
      <c r="F2395" s="341"/>
      <c r="G2395" s="341"/>
      <c r="H2395" s="341"/>
      <c r="I2395" s="342"/>
    </row>
    <row r="2396" spans="2:9" ht="20" customHeight="1" x14ac:dyDescent="0.2">
      <c r="B2396" s="340"/>
      <c r="C2396" s="341"/>
      <c r="D2396" s="341"/>
      <c r="E2396" s="341"/>
      <c r="F2396" s="341"/>
      <c r="G2396" s="341"/>
      <c r="H2396" s="341"/>
      <c r="I2396" s="342"/>
    </row>
    <row r="2397" spans="2:9" ht="20" customHeight="1" x14ac:dyDescent="0.2">
      <c r="B2397" s="340"/>
      <c r="C2397" s="341"/>
      <c r="D2397" s="341"/>
      <c r="E2397" s="341"/>
      <c r="F2397" s="341"/>
      <c r="G2397" s="341"/>
      <c r="H2397" s="341"/>
      <c r="I2397" s="342"/>
    </row>
    <row r="2398" spans="2:9" ht="20" customHeight="1" x14ac:dyDescent="0.2">
      <c r="B2398" s="340"/>
      <c r="C2398" s="341"/>
      <c r="D2398" s="341"/>
      <c r="E2398" s="341"/>
      <c r="F2398" s="341"/>
      <c r="G2398" s="341"/>
      <c r="H2398" s="341"/>
      <c r="I2398" s="342"/>
    </row>
    <row r="2399" spans="2:9" ht="20" customHeight="1" x14ac:dyDescent="0.2">
      <c r="B2399" s="340"/>
      <c r="C2399" s="341"/>
      <c r="D2399" s="341"/>
      <c r="E2399" s="341"/>
      <c r="F2399" s="341"/>
      <c r="G2399" s="341"/>
      <c r="H2399" s="341"/>
      <c r="I2399" s="342"/>
    </row>
    <row r="2400" spans="2:9" ht="20" customHeight="1" x14ac:dyDescent="0.2">
      <c r="B2400" s="343"/>
      <c r="C2400" s="344"/>
      <c r="D2400" s="344"/>
      <c r="E2400" s="344"/>
      <c r="F2400" s="344"/>
      <c r="G2400" s="344"/>
      <c r="H2400" s="344"/>
      <c r="I2400" s="345"/>
    </row>
    <row r="2401" spans="2:9" ht="16" thickBot="1" x14ac:dyDescent="0.25"/>
    <row r="2402" spans="2:9" ht="18" customHeight="1" thickBot="1" x14ac:dyDescent="0.25">
      <c r="B2402" s="24" t="s">
        <v>21</v>
      </c>
      <c r="C2402" s="25"/>
      <c r="D2402" s="25"/>
      <c r="E2402" s="25"/>
      <c r="F2402" s="26"/>
      <c r="G2402" s="27"/>
      <c r="H2402" s="28"/>
      <c r="I2402" s="29"/>
    </row>
    <row r="2403" spans="2:9" ht="18" customHeight="1" thickBot="1" x14ac:dyDescent="0.25">
      <c r="B2403" s="30" t="s">
        <v>22</v>
      </c>
      <c r="C2403" s="31"/>
      <c r="D2403" s="31"/>
      <c r="E2403" s="31"/>
      <c r="F2403" s="26"/>
      <c r="G2403" s="27"/>
      <c r="H2403" s="32"/>
      <c r="I2403" s="33"/>
    </row>
    <row r="2404" spans="2:9" ht="33" customHeight="1" thickBot="1" x14ac:dyDescent="0.25">
      <c r="B2404" s="34" t="e">
        <f>+ACTIVIDADES!#REF!</f>
        <v>#REF!</v>
      </c>
      <c r="C2404" s="35"/>
      <c r="D2404" s="35"/>
      <c r="E2404" s="35"/>
      <c r="F2404" s="35"/>
      <c r="G2404" s="36"/>
      <c r="H2404" s="37"/>
      <c r="I2404" s="38"/>
    </row>
    <row r="2405" spans="2:9" ht="21" customHeight="1" thickBot="1" x14ac:dyDescent="0.25">
      <c r="B2405" s="39" t="s">
        <v>0</v>
      </c>
      <c r="C2405" s="346" t="s">
        <v>1</v>
      </c>
      <c r="D2405" s="346"/>
      <c r="E2405" s="346"/>
      <c r="F2405" s="346"/>
      <c r="G2405" s="346"/>
      <c r="H2405" s="40" t="s">
        <v>15</v>
      </c>
      <c r="I2405" s="41" t="s">
        <v>16</v>
      </c>
    </row>
    <row r="2406" spans="2:9" ht="95.25" customHeight="1" x14ac:dyDescent="0.2">
      <c r="B2406" s="42" t="e">
        <f>+B2382+0.01</f>
        <v>#REF!</v>
      </c>
      <c r="C2406" s="347" t="e">
        <f>INDEX(ACTIVIDADES!$B:$B,MATCH(B2406,ACTIVIDADES!$A:$A,0))</f>
        <v>#REF!</v>
      </c>
      <c r="D2406" s="348"/>
      <c r="E2406" s="348"/>
      <c r="F2406" s="348"/>
      <c r="G2406" s="349"/>
      <c r="H2406" s="43" t="e">
        <f>INDEX(ACTIVIDADES!$C:$C,MATCH(B2406,ACTIVIDADES!$A:$A,0))</f>
        <v>#REF!</v>
      </c>
      <c r="I2406" s="44">
        <f>I2413</f>
        <v>0</v>
      </c>
    </row>
    <row r="2407" spans="2:9" ht="21" customHeight="1" x14ac:dyDescent="0.2">
      <c r="B2407" s="350" t="s">
        <v>23</v>
      </c>
      <c r="C2407" s="350"/>
      <c r="D2407" s="45" t="s">
        <v>24</v>
      </c>
      <c r="E2407" s="46" t="s">
        <v>16</v>
      </c>
      <c r="F2407" s="47" t="s">
        <v>25</v>
      </c>
      <c r="G2407" s="47" t="s">
        <v>26</v>
      </c>
      <c r="H2407" s="48" t="s">
        <v>27</v>
      </c>
      <c r="I2407" s="49" t="s">
        <v>28</v>
      </c>
    </row>
    <row r="2408" spans="2:9" ht="15" customHeight="1" x14ac:dyDescent="0.2">
      <c r="B2408" s="351"/>
      <c r="C2408" s="352"/>
      <c r="D2408" s="50"/>
      <c r="E2408" s="50"/>
      <c r="F2408" s="51"/>
      <c r="G2408" s="51"/>
      <c r="H2408" s="51"/>
      <c r="I2408" s="52">
        <f>+D2408*E2408*F2408*G2408</f>
        <v>0</v>
      </c>
    </row>
    <row r="2409" spans="2:9" ht="15" customHeight="1" x14ac:dyDescent="0.2">
      <c r="B2409" s="351"/>
      <c r="C2409" s="352"/>
      <c r="D2409" s="50"/>
      <c r="E2409" s="50"/>
      <c r="F2409" s="51"/>
      <c r="G2409" s="51"/>
      <c r="H2409" s="51"/>
      <c r="I2409" s="52">
        <f>+D2409*E2409*F2409*G2409</f>
        <v>0</v>
      </c>
    </row>
    <row r="2410" spans="2:9" ht="15.75" customHeight="1" x14ac:dyDescent="0.2">
      <c r="B2410" s="333"/>
      <c r="C2410" s="333"/>
      <c r="D2410" s="50"/>
      <c r="E2410" s="50"/>
      <c r="F2410" s="51"/>
      <c r="G2410" s="51"/>
      <c r="H2410" s="51"/>
      <c r="I2410" s="53"/>
    </row>
    <row r="2411" spans="2:9" ht="15" customHeight="1" x14ac:dyDescent="0.2">
      <c r="B2411" s="333"/>
      <c r="C2411" s="333"/>
      <c r="D2411" s="50"/>
      <c r="E2411" s="50"/>
      <c r="F2411" s="51"/>
      <c r="G2411" s="51"/>
      <c r="H2411" s="51"/>
      <c r="I2411" s="53"/>
    </row>
    <row r="2412" spans="2:9" ht="15" customHeight="1" x14ac:dyDescent="0.2">
      <c r="B2412" s="333"/>
      <c r="C2412" s="333"/>
      <c r="D2412" s="50"/>
      <c r="E2412" s="50"/>
      <c r="F2412" s="51"/>
      <c r="G2412" s="51"/>
      <c r="H2412" s="51"/>
      <c r="I2412" s="53"/>
    </row>
    <row r="2413" spans="2:9" ht="15" customHeight="1" x14ac:dyDescent="0.2">
      <c r="B2413" s="334" t="s">
        <v>29</v>
      </c>
      <c r="C2413" s="335"/>
      <c r="D2413" s="335"/>
      <c r="E2413" s="335"/>
      <c r="F2413" s="335"/>
      <c r="G2413" s="335"/>
      <c r="H2413" s="336"/>
      <c r="I2413" s="54">
        <f>SUM(I2408:I2412)</f>
        <v>0</v>
      </c>
    </row>
    <row r="2414" spans="2:9" ht="20" customHeight="1" x14ac:dyDescent="0.2">
      <c r="B2414" s="337" t="s">
        <v>30</v>
      </c>
      <c r="C2414" s="338"/>
      <c r="D2414" s="338"/>
      <c r="E2414" s="338"/>
      <c r="F2414" s="338"/>
      <c r="G2414" s="338"/>
      <c r="H2414" s="338"/>
      <c r="I2414" s="339"/>
    </row>
    <row r="2415" spans="2:9" ht="20" customHeight="1" x14ac:dyDescent="0.2">
      <c r="B2415" s="340"/>
      <c r="C2415" s="341"/>
      <c r="D2415" s="341"/>
      <c r="E2415" s="341"/>
      <c r="F2415" s="341"/>
      <c r="G2415" s="341"/>
      <c r="H2415" s="341"/>
      <c r="I2415" s="342"/>
    </row>
    <row r="2416" spans="2:9" ht="20" customHeight="1" x14ac:dyDescent="0.2">
      <c r="B2416" s="340"/>
      <c r="C2416" s="341"/>
      <c r="D2416" s="341"/>
      <c r="E2416" s="341"/>
      <c r="F2416" s="341"/>
      <c r="G2416" s="341"/>
      <c r="H2416" s="341"/>
      <c r="I2416" s="342"/>
    </row>
    <row r="2417" spans="2:9" ht="20" customHeight="1" x14ac:dyDescent="0.2">
      <c r="B2417" s="340"/>
      <c r="C2417" s="341"/>
      <c r="D2417" s="341"/>
      <c r="E2417" s="341"/>
      <c r="F2417" s="341"/>
      <c r="G2417" s="341"/>
      <c r="H2417" s="341"/>
      <c r="I2417" s="342"/>
    </row>
    <row r="2418" spans="2:9" ht="20" customHeight="1" x14ac:dyDescent="0.2">
      <c r="B2418" s="340"/>
      <c r="C2418" s="341"/>
      <c r="D2418" s="341"/>
      <c r="E2418" s="341"/>
      <c r="F2418" s="341"/>
      <c r="G2418" s="341"/>
      <c r="H2418" s="341"/>
      <c r="I2418" s="342"/>
    </row>
    <row r="2419" spans="2:9" ht="20" customHeight="1" x14ac:dyDescent="0.2">
      <c r="B2419" s="340"/>
      <c r="C2419" s="341"/>
      <c r="D2419" s="341"/>
      <c r="E2419" s="341"/>
      <c r="F2419" s="341"/>
      <c r="G2419" s="341"/>
      <c r="H2419" s="341"/>
      <c r="I2419" s="342"/>
    </row>
    <row r="2420" spans="2:9" ht="20" customHeight="1" x14ac:dyDescent="0.2">
      <c r="B2420" s="340"/>
      <c r="C2420" s="341"/>
      <c r="D2420" s="341"/>
      <c r="E2420" s="341"/>
      <c r="F2420" s="341"/>
      <c r="G2420" s="341"/>
      <c r="H2420" s="341"/>
      <c r="I2420" s="342"/>
    </row>
    <row r="2421" spans="2:9" ht="20" customHeight="1" x14ac:dyDescent="0.2">
      <c r="B2421" s="340"/>
      <c r="C2421" s="341"/>
      <c r="D2421" s="341"/>
      <c r="E2421" s="341"/>
      <c r="F2421" s="341"/>
      <c r="G2421" s="341"/>
      <c r="H2421" s="341"/>
      <c r="I2421" s="342"/>
    </row>
    <row r="2422" spans="2:9" ht="20" customHeight="1" x14ac:dyDescent="0.2">
      <c r="B2422" s="340"/>
      <c r="C2422" s="341"/>
      <c r="D2422" s="341"/>
      <c r="E2422" s="341"/>
      <c r="F2422" s="341"/>
      <c r="G2422" s="341"/>
      <c r="H2422" s="341"/>
      <c r="I2422" s="342"/>
    </row>
    <row r="2423" spans="2:9" ht="20" customHeight="1" x14ac:dyDescent="0.2">
      <c r="B2423" s="340"/>
      <c r="C2423" s="341"/>
      <c r="D2423" s="341"/>
      <c r="E2423" s="341"/>
      <c r="F2423" s="341"/>
      <c r="G2423" s="341"/>
      <c r="H2423" s="341"/>
      <c r="I2423" s="342"/>
    </row>
    <row r="2424" spans="2:9" ht="20" customHeight="1" x14ac:dyDescent="0.2">
      <c r="B2424" s="343"/>
      <c r="C2424" s="344"/>
      <c r="D2424" s="344"/>
      <c r="E2424" s="344"/>
      <c r="F2424" s="344"/>
      <c r="G2424" s="344"/>
      <c r="H2424" s="344"/>
      <c r="I2424" s="345"/>
    </row>
    <row r="2425" spans="2:9" ht="16" thickBot="1" x14ac:dyDescent="0.25"/>
    <row r="2426" spans="2:9" ht="18" customHeight="1" thickBot="1" x14ac:dyDescent="0.25">
      <c r="B2426" s="24" t="s">
        <v>21</v>
      </c>
      <c r="C2426" s="25"/>
      <c r="D2426" s="25"/>
      <c r="E2426" s="25"/>
      <c r="F2426" s="26"/>
      <c r="G2426" s="27"/>
      <c r="H2426" s="28"/>
      <c r="I2426" s="29"/>
    </row>
    <row r="2427" spans="2:9" ht="18" customHeight="1" thickBot="1" x14ac:dyDescent="0.25">
      <c r="B2427" s="30" t="s">
        <v>22</v>
      </c>
      <c r="C2427" s="31"/>
      <c r="D2427" s="31"/>
      <c r="E2427" s="31"/>
      <c r="F2427" s="26"/>
      <c r="G2427" s="27"/>
      <c r="H2427" s="32"/>
      <c r="I2427" s="33"/>
    </row>
    <row r="2428" spans="2:9" ht="33" customHeight="1" thickBot="1" x14ac:dyDescent="0.25">
      <c r="B2428" s="34" t="e">
        <f>+ACTIVIDADES!#REF!</f>
        <v>#REF!</v>
      </c>
      <c r="C2428" s="35"/>
      <c r="D2428" s="35"/>
      <c r="E2428" s="35"/>
      <c r="F2428" s="35"/>
      <c r="G2428" s="36"/>
      <c r="H2428" s="37"/>
      <c r="I2428" s="38"/>
    </row>
    <row r="2429" spans="2:9" ht="21" customHeight="1" thickBot="1" x14ac:dyDescent="0.25">
      <c r="B2429" s="39" t="s">
        <v>0</v>
      </c>
      <c r="C2429" s="346" t="s">
        <v>1</v>
      </c>
      <c r="D2429" s="346"/>
      <c r="E2429" s="346"/>
      <c r="F2429" s="346"/>
      <c r="G2429" s="346"/>
      <c r="H2429" s="40" t="s">
        <v>15</v>
      </c>
      <c r="I2429" s="41" t="s">
        <v>16</v>
      </c>
    </row>
    <row r="2430" spans="2:9" ht="95.25" customHeight="1" x14ac:dyDescent="0.2">
      <c r="B2430" s="42" t="e">
        <f>+B2406+0.01</f>
        <v>#REF!</v>
      </c>
      <c r="C2430" s="347" t="e">
        <f>INDEX(ACTIVIDADES!$B:$B,MATCH(B2430,ACTIVIDADES!$A:$A,0))</f>
        <v>#REF!</v>
      </c>
      <c r="D2430" s="348"/>
      <c r="E2430" s="348"/>
      <c r="F2430" s="348"/>
      <c r="G2430" s="349"/>
      <c r="H2430" s="43" t="e">
        <f>INDEX(ACTIVIDADES!$C:$C,MATCH(B2430,ACTIVIDADES!$A:$A,0))</f>
        <v>#REF!</v>
      </c>
      <c r="I2430" s="44">
        <f>I2437</f>
        <v>0</v>
      </c>
    </row>
    <row r="2431" spans="2:9" ht="21" customHeight="1" x14ac:dyDescent="0.2">
      <c r="B2431" s="350" t="s">
        <v>23</v>
      </c>
      <c r="C2431" s="350"/>
      <c r="D2431" s="45" t="s">
        <v>24</v>
      </c>
      <c r="E2431" s="46" t="s">
        <v>16</v>
      </c>
      <c r="F2431" s="47" t="s">
        <v>25</v>
      </c>
      <c r="G2431" s="47" t="s">
        <v>26</v>
      </c>
      <c r="H2431" s="48" t="s">
        <v>27</v>
      </c>
      <c r="I2431" s="49" t="s">
        <v>28</v>
      </c>
    </row>
    <row r="2432" spans="2:9" ht="15" customHeight="1" x14ac:dyDescent="0.2">
      <c r="B2432" s="351"/>
      <c r="C2432" s="352"/>
      <c r="D2432" s="50"/>
      <c r="E2432" s="50"/>
      <c r="F2432" s="51"/>
      <c r="G2432" s="51"/>
      <c r="H2432" s="51"/>
      <c r="I2432" s="52">
        <f>+D2432*E2432*F2432*G2432</f>
        <v>0</v>
      </c>
    </row>
    <row r="2433" spans="2:9" ht="15" customHeight="1" x14ac:dyDescent="0.2">
      <c r="B2433" s="351"/>
      <c r="C2433" s="352"/>
      <c r="D2433" s="50"/>
      <c r="E2433" s="50"/>
      <c r="F2433" s="51"/>
      <c r="G2433" s="51"/>
      <c r="H2433" s="51"/>
      <c r="I2433" s="52">
        <f>+D2433*E2433*F2433*G2433</f>
        <v>0</v>
      </c>
    </row>
    <row r="2434" spans="2:9" ht="15.75" customHeight="1" x14ac:dyDescent="0.2">
      <c r="B2434" s="333"/>
      <c r="C2434" s="333"/>
      <c r="D2434" s="50"/>
      <c r="E2434" s="50"/>
      <c r="F2434" s="51"/>
      <c r="G2434" s="51"/>
      <c r="H2434" s="51"/>
      <c r="I2434" s="53"/>
    </row>
    <row r="2435" spans="2:9" ht="15" customHeight="1" x14ac:dyDescent="0.2">
      <c r="B2435" s="333"/>
      <c r="C2435" s="333"/>
      <c r="D2435" s="50"/>
      <c r="E2435" s="50"/>
      <c r="F2435" s="51"/>
      <c r="G2435" s="51"/>
      <c r="H2435" s="51"/>
      <c r="I2435" s="53"/>
    </row>
    <row r="2436" spans="2:9" ht="15" customHeight="1" x14ac:dyDescent="0.2">
      <c r="B2436" s="333"/>
      <c r="C2436" s="333"/>
      <c r="D2436" s="50"/>
      <c r="E2436" s="50"/>
      <c r="F2436" s="51"/>
      <c r="G2436" s="51"/>
      <c r="H2436" s="51"/>
      <c r="I2436" s="53"/>
    </row>
    <row r="2437" spans="2:9" ht="15" customHeight="1" x14ac:dyDescent="0.2">
      <c r="B2437" s="334" t="s">
        <v>29</v>
      </c>
      <c r="C2437" s="335"/>
      <c r="D2437" s="335"/>
      <c r="E2437" s="335"/>
      <c r="F2437" s="335"/>
      <c r="G2437" s="335"/>
      <c r="H2437" s="336"/>
      <c r="I2437" s="54">
        <f>SUM(I2432:I2436)</f>
        <v>0</v>
      </c>
    </row>
    <row r="2438" spans="2:9" ht="20" customHeight="1" x14ac:dyDescent="0.2">
      <c r="B2438" s="337" t="s">
        <v>30</v>
      </c>
      <c r="C2438" s="338"/>
      <c r="D2438" s="338"/>
      <c r="E2438" s="338"/>
      <c r="F2438" s="338"/>
      <c r="G2438" s="338"/>
      <c r="H2438" s="338"/>
      <c r="I2438" s="339"/>
    </row>
    <row r="2439" spans="2:9" ht="20" customHeight="1" x14ac:dyDescent="0.2">
      <c r="B2439" s="340"/>
      <c r="C2439" s="341"/>
      <c r="D2439" s="341"/>
      <c r="E2439" s="341"/>
      <c r="F2439" s="341"/>
      <c r="G2439" s="341"/>
      <c r="H2439" s="341"/>
      <c r="I2439" s="342"/>
    </row>
    <row r="2440" spans="2:9" ht="20" customHeight="1" x14ac:dyDescent="0.2">
      <c r="B2440" s="340"/>
      <c r="C2440" s="341"/>
      <c r="D2440" s="341"/>
      <c r="E2440" s="341"/>
      <c r="F2440" s="341"/>
      <c r="G2440" s="341"/>
      <c r="H2440" s="341"/>
      <c r="I2440" s="342"/>
    </row>
    <row r="2441" spans="2:9" ht="20" customHeight="1" x14ac:dyDescent="0.2">
      <c r="B2441" s="340"/>
      <c r="C2441" s="341"/>
      <c r="D2441" s="341"/>
      <c r="E2441" s="341"/>
      <c r="F2441" s="341"/>
      <c r="G2441" s="341"/>
      <c r="H2441" s="341"/>
      <c r="I2441" s="342"/>
    </row>
    <row r="2442" spans="2:9" ht="20" customHeight="1" x14ac:dyDescent="0.2">
      <c r="B2442" s="340"/>
      <c r="C2442" s="341"/>
      <c r="D2442" s="341"/>
      <c r="E2442" s="341"/>
      <c r="F2442" s="341"/>
      <c r="G2442" s="341"/>
      <c r="H2442" s="341"/>
      <c r="I2442" s="342"/>
    </row>
    <row r="2443" spans="2:9" ht="20" customHeight="1" x14ac:dyDescent="0.2">
      <c r="B2443" s="340"/>
      <c r="C2443" s="341"/>
      <c r="D2443" s="341"/>
      <c r="E2443" s="341"/>
      <c r="F2443" s="341"/>
      <c r="G2443" s="341"/>
      <c r="H2443" s="341"/>
      <c r="I2443" s="342"/>
    </row>
    <row r="2444" spans="2:9" ht="20" customHeight="1" x14ac:dyDescent="0.2">
      <c r="B2444" s="340"/>
      <c r="C2444" s="341"/>
      <c r="D2444" s="341"/>
      <c r="E2444" s="341"/>
      <c r="F2444" s="341"/>
      <c r="G2444" s="341"/>
      <c r="H2444" s="341"/>
      <c r="I2444" s="342"/>
    </row>
    <row r="2445" spans="2:9" ht="20" customHeight="1" x14ac:dyDescent="0.2">
      <c r="B2445" s="340"/>
      <c r="C2445" s="341"/>
      <c r="D2445" s="341"/>
      <c r="E2445" s="341"/>
      <c r="F2445" s="341"/>
      <c r="G2445" s="341"/>
      <c r="H2445" s="341"/>
      <c r="I2445" s="342"/>
    </row>
    <row r="2446" spans="2:9" ht="20" customHeight="1" x14ac:dyDescent="0.2">
      <c r="B2446" s="340"/>
      <c r="C2446" s="341"/>
      <c r="D2446" s="341"/>
      <c r="E2446" s="341"/>
      <c r="F2446" s="341"/>
      <c r="G2446" s="341"/>
      <c r="H2446" s="341"/>
      <c r="I2446" s="342"/>
    </row>
    <row r="2447" spans="2:9" ht="20" customHeight="1" x14ac:dyDescent="0.2">
      <c r="B2447" s="340"/>
      <c r="C2447" s="341"/>
      <c r="D2447" s="341"/>
      <c r="E2447" s="341"/>
      <c r="F2447" s="341"/>
      <c r="G2447" s="341"/>
      <c r="H2447" s="341"/>
      <c r="I2447" s="342"/>
    </row>
    <row r="2448" spans="2:9" ht="20" customHeight="1" x14ac:dyDescent="0.2">
      <c r="B2448" s="343"/>
      <c r="C2448" s="344"/>
      <c r="D2448" s="344"/>
      <c r="E2448" s="344"/>
      <c r="F2448" s="344"/>
      <c r="G2448" s="344"/>
      <c r="H2448" s="344"/>
      <c r="I2448" s="345"/>
    </row>
    <row r="2449" spans="2:9" ht="16" thickBot="1" x14ac:dyDescent="0.25"/>
    <row r="2450" spans="2:9" ht="18" customHeight="1" thickBot="1" x14ac:dyDescent="0.25">
      <c r="B2450" s="24" t="s">
        <v>21</v>
      </c>
      <c r="C2450" s="25"/>
      <c r="D2450" s="25"/>
      <c r="E2450" s="25"/>
      <c r="F2450" s="26"/>
      <c r="G2450" s="27"/>
      <c r="H2450" s="28"/>
      <c r="I2450" s="29"/>
    </row>
    <row r="2451" spans="2:9" ht="18" customHeight="1" thickBot="1" x14ac:dyDescent="0.25">
      <c r="B2451" s="30" t="s">
        <v>22</v>
      </c>
      <c r="C2451" s="31"/>
      <c r="D2451" s="31"/>
      <c r="E2451" s="31"/>
      <c r="F2451" s="26"/>
      <c r="G2451" s="27"/>
      <c r="H2451" s="32"/>
      <c r="I2451" s="33"/>
    </row>
    <row r="2452" spans="2:9" ht="33" customHeight="1" thickBot="1" x14ac:dyDescent="0.25">
      <c r="B2452" s="34" t="e">
        <f>+ACTIVIDADES!#REF!</f>
        <v>#REF!</v>
      </c>
      <c r="C2452" s="35"/>
      <c r="D2452" s="35"/>
      <c r="E2452" s="35"/>
      <c r="F2452" s="35"/>
      <c r="G2452" s="36"/>
      <c r="H2452" s="37"/>
      <c r="I2452" s="38"/>
    </row>
    <row r="2453" spans="2:9" ht="21" customHeight="1" thickBot="1" x14ac:dyDescent="0.25">
      <c r="B2453" s="39" t="s">
        <v>0</v>
      </c>
      <c r="C2453" s="346" t="s">
        <v>1</v>
      </c>
      <c r="D2453" s="346"/>
      <c r="E2453" s="346"/>
      <c r="F2453" s="346"/>
      <c r="G2453" s="346"/>
      <c r="H2453" s="40" t="s">
        <v>15</v>
      </c>
      <c r="I2453" s="41" t="s">
        <v>16</v>
      </c>
    </row>
    <row r="2454" spans="2:9" ht="95.25" customHeight="1" x14ac:dyDescent="0.2">
      <c r="B2454" s="42" t="e">
        <f>+ACTIVIDADES!#REF!</f>
        <v>#REF!</v>
      </c>
      <c r="C2454" s="347" t="e">
        <f>INDEX(ACTIVIDADES!$B:$B,MATCH(B2454,ACTIVIDADES!$A:$A,0))</f>
        <v>#REF!</v>
      </c>
      <c r="D2454" s="348"/>
      <c r="E2454" s="348"/>
      <c r="F2454" s="348"/>
      <c r="G2454" s="349"/>
      <c r="H2454" s="43" t="e">
        <f>INDEX(ACTIVIDADES!$C:$C,MATCH(B2454,ACTIVIDADES!$A:$A,0))</f>
        <v>#REF!</v>
      </c>
      <c r="I2454" s="44">
        <f>I2461</f>
        <v>0</v>
      </c>
    </row>
    <row r="2455" spans="2:9" ht="21" customHeight="1" x14ac:dyDescent="0.2">
      <c r="B2455" s="350" t="s">
        <v>23</v>
      </c>
      <c r="C2455" s="350"/>
      <c r="D2455" s="45" t="s">
        <v>24</v>
      </c>
      <c r="E2455" s="46" t="s">
        <v>16</v>
      </c>
      <c r="F2455" s="47" t="s">
        <v>25</v>
      </c>
      <c r="G2455" s="47" t="s">
        <v>26</v>
      </c>
      <c r="H2455" s="48" t="s">
        <v>27</v>
      </c>
      <c r="I2455" s="49" t="s">
        <v>28</v>
      </c>
    </row>
    <row r="2456" spans="2:9" ht="15" customHeight="1" x14ac:dyDescent="0.2">
      <c r="B2456" s="351"/>
      <c r="C2456" s="352"/>
      <c r="D2456" s="50"/>
      <c r="E2456" s="50"/>
      <c r="F2456" s="51"/>
      <c r="G2456" s="51"/>
      <c r="H2456" s="51"/>
      <c r="I2456" s="52">
        <f>+D2456*E2456*F2456*G2456</f>
        <v>0</v>
      </c>
    </row>
    <row r="2457" spans="2:9" ht="15" customHeight="1" x14ac:dyDescent="0.2">
      <c r="B2457" s="351"/>
      <c r="C2457" s="352"/>
      <c r="D2457" s="50"/>
      <c r="E2457" s="50"/>
      <c r="F2457" s="51"/>
      <c r="G2457" s="51"/>
      <c r="H2457" s="51"/>
      <c r="I2457" s="52">
        <f>+D2457*E2457*F2457*G2457</f>
        <v>0</v>
      </c>
    </row>
    <row r="2458" spans="2:9" ht="15.75" customHeight="1" x14ac:dyDescent="0.2">
      <c r="B2458" s="333"/>
      <c r="C2458" s="333"/>
      <c r="D2458" s="50"/>
      <c r="E2458" s="50"/>
      <c r="F2458" s="51"/>
      <c r="G2458" s="51"/>
      <c r="H2458" s="51"/>
      <c r="I2458" s="53"/>
    </row>
    <row r="2459" spans="2:9" ht="15" customHeight="1" x14ac:dyDescent="0.2">
      <c r="B2459" s="333"/>
      <c r="C2459" s="333"/>
      <c r="D2459" s="50"/>
      <c r="E2459" s="50"/>
      <c r="F2459" s="51"/>
      <c r="G2459" s="51"/>
      <c r="H2459" s="51"/>
      <c r="I2459" s="53"/>
    </row>
    <row r="2460" spans="2:9" ht="15" customHeight="1" x14ac:dyDescent="0.2">
      <c r="B2460" s="333"/>
      <c r="C2460" s="333"/>
      <c r="D2460" s="50"/>
      <c r="E2460" s="50"/>
      <c r="F2460" s="51"/>
      <c r="G2460" s="51"/>
      <c r="H2460" s="51"/>
      <c r="I2460" s="53"/>
    </row>
    <row r="2461" spans="2:9" ht="15" customHeight="1" x14ac:dyDescent="0.2">
      <c r="B2461" s="334" t="s">
        <v>29</v>
      </c>
      <c r="C2461" s="335"/>
      <c r="D2461" s="335"/>
      <c r="E2461" s="335"/>
      <c r="F2461" s="335"/>
      <c r="G2461" s="335"/>
      <c r="H2461" s="336"/>
      <c r="I2461" s="54">
        <f>SUM(I2456:I2460)</f>
        <v>0</v>
      </c>
    </row>
    <row r="2462" spans="2:9" ht="20" customHeight="1" x14ac:dyDescent="0.2">
      <c r="B2462" s="337" t="s">
        <v>30</v>
      </c>
      <c r="C2462" s="338"/>
      <c r="D2462" s="338"/>
      <c r="E2462" s="338"/>
      <c r="F2462" s="338"/>
      <c r="G2462" s="338"/>
      <c r="H2462" s="338"/>
      <c r="I2462" s="339"/>
    </row>
    <row r="2463" spans="2:9" ht="20" customHeight="1" x14ac:dyDescent="0.2">
      <c r="B2463" s="340"/>
      <c r="C2463" s="341"/>
      <c r="D2463" s="341"/>
      <c r="E2463" s="341"/>
      <c r="F2463" s="341"/>
      <c r="G2463" s="341"/>
      <c r="H2463" s="341"/>
      <c r="I2463" s="342"/>
    </row>
    <row r="2464" spans="2:9" ht="20" customHeight="1" x14ac:dyDescent="0.2">
      <c r="B2464" s="340"/>
      <c r="C2464" s="341"/>
      <c r="D2464" s="341"/>
      <c r="E2464" s="341"/>
      <c r="F2464" s="341"/>
      <c r="G2464" s="341"/>
      <c r="H2464" s="341"/>
      <c r="I2464" s="342"/>
    </row>
    <row r="2465" spans="2:9" ht="20" customHeight="1" x14ac:dyDescent="0.2">
      <c r="B2465" s="340"/>
      <c r="C2465" s="341"/>
      <c r="D2465" s="341"/>
      <c r="E2465" s="341"/>
      <c r="F2465" s="341"/>
      <c r="G2465" s="341"/>
      <c r="H2465" s="341"/>
      <c r="I2465" s="342"/>
    </row>
    <row r="2466" spans="2:9" ht="20" customHeight="1" x14ac:dyDescent="0.2">
      <c r="B2466" s="340"/>
      <c r="C2466" s="341"/>
      <c r="D2466" s="341"/>
      <c r="E2466" s="341"/>
      <c r="F2466" s="341"/>
      <c r="G2466" s="341"/>
      <c r="H2466" s="341"/>
      <c r="I2466" s="342"/>
    </row>
    <row r="2467" spans="2:9" ht="20" customHeight="1" x14ac:dyDescent="0.2">
      <c r="B2467" s="340"/>
      <c r="C2467" s="341"/>
      <c r="D2467" s="341"/>
      <c r="E2467" s="341"/>
      <c r="F2467" s="341"/>
      <c r="G2467" s="341"/>
      <c r="H2467" s="341"/>
      <c r="I2467" s="342"/>
    </row>
    <row r="2468" spans="2:9" ht="20" customHeight="1" x14ac:dyDescent="0.2">
      <c r="B2468" s="340"/>
      <c r="C2468" s="341"/>
      <c r="D2468" s="341"/>
      <c r="E2468" s="341"/>
      <c r="F2468" s="341"/>
      <c r="G2468" s="341"/>
      <c r="H2468" s="341"/>
      <c r="I2468" s="342"/>
    </row>
    <row r="2469" spans="2:9" ht="20" customHeight="1" x14ac:dyDescent="0.2">
      <c r="B2469" s="340"/>
      <c r="C2469" s="341"/>
      <c r="D2469" s="341"/>
      <c r="E2469" s="341"/>
      <c r="F2469" s="341"/>
      <c r="G2469" s="341"/>
      <c r="H2469" s="341"/>
      <c r="I2469" s="342"/>
    </row>
    <row r="2470" spans="2:9" ht="20" customHeight="1" x14ac:dyDescent="0.2">
      <c r="B2470" s="340"/>
      <c r="C2470" s="341"/>
      <c r="D2470" s="341"/>
      <c r="E2470" s="341"/>
      <c r="F2470" s="341"/>
      <c r="G2470" s="341"/>
      <c r="H2470" s="341"/>
      <c r="I2470" s="342"/>
    </row>
    <row r="2471" spans="2:9" ht="20" customHeight="1" x14ac:dyDescent="0.2">
      <c r="B2471" s="340"/>
      <c r="C2471" s="341"/>
      <c r="D2471" s="341"/>
      <c r="E2471" s="341"/>
      <c r="F2471" s="341"/>
      <c r="G2471" s="341"/>
      <c r="H2471" s="341"/>
      <c r="I2471" s="342"/>
    </row>
    <row r="2472" spans="2:9" ht="20" customHeight="1" x14ac:dyDescent="0.2">
      <c r="B2472" s="343"/>
      <c r="C2472" s="344"/>
      <c r="D2472" s="344"/>
      <c r="E2472" s="344"/>
      <c r="F2472" s="344"/>
      <c r="G2472" s="344"/>
      <c r="H2472" s="344"/>
      <c r="I2472" s="345"/>
    </row>
    <row r="2473" spans="2:9" ht="16" thickBot="1" x14ac:dyDescent="0.25"/>
    <row r="2474" spans="2:9" ht="18" customHeight="1" thickBot="1" x14ac:dyDescent="0.25">
      <c r="B2474" s="24" t="s">
        <v>21</v>
      </c>
      <c r="C2474" s="25"/>
      <c r="D2474" s="25"/>
      <c r="E2474" s="25"/>
      <c r="F2474" s="26"/>
      <c r="G2474" s="27"/>
      <c r="H2474" s="28"/>
      <c r="I2474" s="29"/>
    </row>
    <row r="2475" spans="2:9" ht="18" customHeight="1" thickBot="1" x14ac:dyDescent="0.25">
      <c r="B2475" s="30" t="s">
        <v>22</v>
      </c>
      <c r="C2475" s="31"/>
      <c r="D2475" s="31"/>
      <c r="E2475" s="31"/>
      <c r="F2475" s="26"/>
      <c r="G2475" s="27"/>
      <c r="H2475" s="32"/>
      <c r="I2475" s="33"/>
    </row>
    <row r="2476" spans="2:9" ht="33" customHeight="1" thickBot="1" x14ac:dyDescent="0.25">
      <c r="B2476" s="34" t="e">
        <f>+ACTIVIDADES!#REF!</f>
        <v>#REF!</v>
      </c>
      <c r="C2476" s="35"/>
      <c r="D2476" s="35"/>
      <c r="E2476" s="35"/>
      <c r="F2476" s="35"/>
      <c r="G2476" s="36"/>
      <c r="H2476" s="37"/>
      <c r="I2476" s="38"/>
    </row>
    <row r="2477" spans="2:9" ht="21" customHeight="1" thickBot="1" x14ac:dyDescent="0.25">
      <c r="B2477" s="39" t="s">
        <v>0</v>
      </c>
      <c r="C2477" s="346" t="s">
        <v>1</v>
      </c>
      <c r="D2477" s="346"/>
      <c r="E2477" s="346"/>
      <c r="F2477" s="346"/>
      <c r="G2477" s="346"/>
      <c r="H2477" s="40" t="s">
        <v>15</v>
      </c>
      <c r="I2477" s="41" t="s">
        <v>16</v>
      </c>
    </row>
    <row r="2478" spans="2:9" ht="95.25" customHeight="1" x14ac:dyDescent="0.2">
      <c r="B2478" s="42" t="e">
        <f>+B2454+0.01</f>
        <v>#REF!</v>
      </c>
      <c r="C2478" s="347" t="e">
        <f>INDEX(ACTIVIDADES!$B:$B,MATCH(B2478,ACTIVIDADES!$A:$A,0))</f>
        <v>#REF!</v>
      </c>
      <c r="D2478" s="348"/>
      <c r="E2478" s="348"/>
      <c r="F2478" s="348"/>
      <c r="G2478" s="349"/>
      <c r="H2478" s="43" t="e">
        <f>INDEX(ACTIVIDADES!$C:$C,MATCH(B2478,ACTIVIDADES!$A:$A,0))</f>
        <v>#REF!</v>
      </c>
      <c r="I2478" s="44">
        <f>I2485</f>
        <v>0</v>
      </c>
    </row>
    <row r="2479" spans="2:9" ht="21" customHeight="1" x14ac:dyDescent="0.2">
      <c r="B2479" s="350" t="s">
        <v>23</v>
      </c>
      <c r="C2479" s="350"/>
      <c r="D2479" s="45" t="s">
        <v>24</v>
      </c>
      <c r="E2479" s="46" t="s">
        <v>16</v>
      </c>
      <c r="F2479" s="47" t="s">
        <v>25</v>
      </c>
      <c r="G2479" s="47" t="s">
        <v>26</v>
      </c>
      <c r="H2479" s="48" t="s">
        <v>27</v>
      </c>
      <c r="I2479" s="49" t="s">
        <v>28</v>
      </c>
    </row>
    <row r="2480" spans="2:9" ht="15" customHeight="1" x14ac:dyDescent="0.2">
      <c r="B2480" s="351"/>
      <c r="C2480" s="352"/>
      <c r="D2480" s="50"/>
      <c r="E2480" s="50"/>
      <c r="F2480" s="51"/>
      <c r="G2480" s="51"/>
      <c r="H2480" s="51"/>
      <c r="I2480" s="52">
        <f>+D2480*E2480*F2480*G2480</f>
        <v>0</v>
      </c>
    </row>
    <row r="2481" spans="2:9" ht="15" customHeight="1" x14ac:dyDescent="0.2">
      <c r="B2481" s="351"/>
      <c r="C2481" s="352"/>
      <c r="D2481" s="50"/>
      <c r="E2481" s="50"/>
      <c r="F2481" s="51"/>
      <c r="G2481" s="51"/>
      <c r="H2481" s="51"/>
      <c r="I2481" s="52">
        <f>+D2481*E2481*F2481*G2481</f>
        <v>0</v>
      </c>
    </row>
    <row r="2482" spans="2:9" ht="15.75" customHeight="1" x14ac:dyDescent="0.2">
      <c r="B2482" s="333"/>
      <c r="C2482" s="333"/>
      <c r="D2482" s="50"/>
      <c r="E2482" s="50"/>
      <c r="F2482" s="51"/>
      <c r="G2482" s="51"/>
      <c r="H2482" s="51"/>
      <c r="I2482" s="53"/>
    </row>
    <row r="2483" spans="2:9" ht="15" customHeight="1" x14ac:dyDescent="0.2">
      <c r="B2483" s="333"/>
      <c r="C2483" s="333"/>
      <c r="D2483" s="50"/>
      <c r="E2483" s="50"/>
      <c r="F2483" s="51"/>
      <c r="G2483" s="51"/>
      <c r="H2483" s="51"/>
      <c r="I2483" s="53"/>
    </row>
    <row r="2484" spans="2:9" ht="15" customHeight="1" x14ac:dyDescent="0.2">
      <c r="B2484" s="333"/>
      <c r="C2484" s="333"/>
      <c r="D2484" s="50"/>
      <c r="E2484" s="50"/>
      <c r="F2484" s="51"/>
      <c r="G2484" s="51"/>
      <c r="H2484" s="51"/>
      <c r="I2484" s="53"/>
    </row>
    <row r="2485" spans="2:9" ht="15" customHeight="1" x14ac:dyDescent="0.2">
      <c r="B2485" s="334" t="s">
        <v>29</v>
      </c>
      <c r="C2485" s="335"/>
      <c r="D2485" s="335"/>
      <c r="E2485" s="335"/>
      <c r="F2485" s="335"/>
      <c r="G2485" s="335"/>
      <c r="H2485" s="336"/>
      <c r="I2485" s="54">
        <f>SUM(I2480:I2484)</f>
        <v>0</v>
      </c>
    </row>
    <row r="2486" spans="2:9" ht="20" customHeight="1" x14ac:dyDescent="0.2">
      <c r="B2486" s="337" t="s">
        <v>30</v>
      </c>
      <c r="C2486" s="338"/>
      <c r="D2486" s="338"/>
      <c r="E2486" s="338"/>
      <c r="F2486" s="338"/>
      <c r="G2486" s="338"/>
      <c r="H2486" s="338"/>
      <c r="I2486" s="339"/>
    </row>
    <row r="2487" spans="2:9" ht="20" customHeight="1" x14ac:dyDescent="0.2">
      <c r="B2487" s="340"/>
      <c r="C2487" s="341"/>
      <c r="D2487" s="341"/>
      <c r="E2487" s="341"/>
      <c r="F2487" s="341"/>
      <c r="G2487" s="341"/>
      <c r="H2487" s="341"/>
      <c r="I2487" s="342"/>
    </row>
    <row r="2488" spans="2:9" ht="20" customHeight="1" x14ac:dyDescent="0.2">
      <c r="B2488" s="340"/>
      <c r="C2488" s="341"/>
      <c r="D2488" s="341"/>
      <c r="E2488" s="341"/>
      <c r="F2488" s="341"/>
      <c r="G2488" s="341"/>
      <c r="H2488" s="341"/>
      <c r="I2488" s="342"/>
    </row>
    <row r="2489" spans="2:9" ht="20" customHeight="1" x14ac:dyDescent="0.2">
      <c r="B2489" s="340"/>
      <c r="C2489" s="341"/>
      <c r="D2489" s="341"/>
      <c r="E2489" s="341"/>
      <c r="F2489" s="341"/>
      <c r="G2489" s="341"/>
      <c r="H2489" s="341"/>
      <c r="I2489" s="342"/>
    </row>
    <row r="2490" spans="2:9" ht="20" customHeight="1" x14ac:dyDescent="0.2">
      <c r="B2490" s="340"/>
      <c r="C2490" s="341"/>
      <c r="D2490" s="341"/>
      <c r="E2490" s="341"/>
      <c r="F2490" s="341"/>
      <c r="G2490" s="341"/>
      <c r="H2490" s="341"/>
      <c r="I2490" s="342"/>
    </row>
    <row r="2491" spans="2:9" ht="20" customHeight="1" x14ac:dyDescent="0.2">
      <c r="B2491" s="340"/>
      <c r="C2491" s="341"/>
      <c r="D2491" s="341"/>
      <c r="E2491" s="341"/>
      <c r="F2491" s="341"/>
      <c r="G2491" s="341"/>
      <c r="H2491" s="341"/>
      <c r="I2491" s="342"/>
    </row>
    <row r="2492" spans="2:9" ht="20" customHeight="1" x14ac:dyDescent="0.2">
      <c r="B2492" s="340"/>
      <c r="C2492" s="341"/>
      <c r="D2492" s="341"/>
      <c r="E2492" s="341"/>
      <c r="F2492" s="341"/>
      <c r="G2492" s="341"/>
      <c r="H2492" s="341"/>
      <c r="I2492" s="342"/>
    </row>
    <row r="2493" spans="2:9" ht="20" customHeight="1" x14ac:dyDescent="0.2">
      <c r="B2493" s="340"/>
      <c r="C2493" s="341"/>
      <c r="D2493" s="341"/>
      <c r="E2493" s="341"/>
      <c r="F2493" s="341"/>
      <c r="G2493" s="341"/>
      <c r="H2493" s="341"/>
      <c r="I2493" s="342"/>
    </row>
    <row r="2494" spans="2:9" ht="20" customHeight="1" x14ac:dyDescent="0.2">
      <c r="B2494" s="340"/>
      <c r="C2494" s="341"/>
      <c r="D2494" s="341"/>
      <c r="E2494" s="341"/>
      <c r="F2494" s="341"/>
      <c r="G2494" s="341"/>
      <c r="H2494" s="341"/>
      <c r="I2494" s="342"/>
    </row>
    <row r="2495" spans="2:9" ht="20" customHeight="1" x14ac:dyDescent="0.2">
      <c r="B2495" s="340"/>
      <c r="C2495" s="341"/>
      <c r="D2495" s="341"/>
      <c r="E2495" s="341"/>
      <c r="F2495" s="341"/>
      <c r="G2495" s="341"/>
      <c r="H2495" s="341"/>
      <c r="I2495" s="342"/>
    </row>
    <row r="2496" spans="2:9" ht="20" customHeight="1" x14ac:dyDescent="0.2">
      <c r="B2496" s="343"/>
      <c r="C2496" s="344"/>
      <c r="D2496" s="344"/>
      <c r="E2496" s="344"/>
      <c r="F2496" s="344"/>
      <c r="G2496" s="344"/>
      <c r="H2496" s="344"/>
      <c r="I2496" s="345"/>
    </row>
    <row r="2497" spans="2:9" ht="16" thickBot="1" x14ac:dyDescent="0.25"/>
    <row r="2498" spans="2:9" ht="18" customHeight="1" thickBot="1" x14ac:dyDescent="0.25">
      <c r="B2498" s="24" t="s">
        <v>21</v>
      </c>
      <c r="C2498" s="25"/>
      <c r="D2498" s="25"/>
      <c r="E2498" s="25"/>
      <c r="F2498" s="26"/>
      <c r="G2498" s="27"/>
      <c r="H2498" s="28"/>
      <c r="I2498" s="29"/>
    </row>
    <row r="2499" spans="2:9" ht="18" customHeight="1" thickBot="1" x14ac:dyDescent="0.25">
      <c r="B2499" s="30" t="s">
        <v>22</v>
      </c>
      <c r="C2499" s="31"/>
      <c r="D2499" s="31"/>
      <c r="E2499" s="31"/>
      <c r="F2499" s="26"/>
      <c r="G2499" s="27"/>
      <c r="H2499" s="32"/>
      <c r="I2499" s="33"/>
    </row>
    <row r="2500" spans="2:9" ht="33" customHeight="1" thickBot="1" x14ac:dyDescent="0.25">
      <c r="B2500" s="34" t="e">
        <f>+ACTIVIDADES!#REF!</f>
        <v>#REF!</v>
      </c>
      <c r="C2500" s="35"/>
      <c r="D2500" s="35"/>
      <c r="E2500" s="35"/>
      <c r="F2500" s="35"/>
      <c r="G2500" s="36"/>
      <c r="H2500" s="37"/>
      <c r="I2500" s="38"/>
    </row>
    <row r="2501" spans="2:9" ht="21" customHeight="1" thickBot="1" x14ac:dyDescent="0.25">
      <c r="B2501" s="39" t="s">
        <v>0</v>
      </c>
      <c r="C2501" s="346" t="s">
        <v>1</v>
      </c>
      <c r="D2501" s="346"/>
      <c r="E2501" s="346"/>
      <c r="F2501" s="346"/>
      <c r="G2501" s="346"/>
      <c r="H2501" s="40" t="s">
        <v>15</v>
      </c>
      <c r="I2501" s="41" t="s">
        <v>16</v>
      </c>
    </row>
    <row r="2502" spans="2:9" ht="95.25" customHeight="1" x14ac:dyDescent="0.2">
      <c r="B2502" s="42" t="e">
        <f>+B2478+0.01</f>
        <v>#REF!</v>
      </c>
      <c r="C2502" s="347" t="e">
        <f>INDEX(ACTIVIDADES!$B:$B,MATCH(B2502,ACTIVIDADES!$A:$A,0))</f>
        <v>#REF!</v>
      </c>
      <c r="D2502" s="348"/>
      <c r="E2502" s="348"/>
      <c r="F2502" s="348"/>
      <c r="G2502" s="349"/>
      <c r="H2502" s="43" t="e">
        <f>INDEX(ACTIVIDADES!$C:$C,MATCH(B2502,ACTIVIDADES!$A:$A,0))</f>
        <v>#REF!</v>
      </c>
      <c r="I2502" s="44">
        <f>I2509</f>
        <v>0</v>
      </c>
    </row>
    <row r="2503" spans="2:9" ht="21" customHeight="1" x14ac:dyDescent="0.2">
      <c r="B2503" s="350" t="s">
        <v>23</v>
      </c>
      <c r="C2503" s="350"/>
      <c r="D2503" s="45" t="s">
        <v>24</v>
      </c>
      <c r="E2503" s="46" t="s">
        <v>16</v>
      </c>
      <c r="F2503" s="47" t="s">
        <v>25</v>
      </c>
      <c r="G2503" s="47" t="s">
        <v>26</v>
      </c>
      <c r="H2503" s="48" t="s">
        <v>27</v>
      </c>
      <c r="I2503" s="49" t="s">
        <v>28</v>
      </c>
    </row>
    <row r="2504" spans="2:9" ht="15" customHeight="1" x14ac:dyDescent="0.2">
      <c r="B2504" s="351"/>
      <c r="C2504" s="352"/>
      <c r="D2504" s="50"/>
      <c r="E2504" s="50"/>
      <c r="F2504" s="51"/>
      <c r="G2504" s="51"/>
      <c r="H2504" s="51"/>
      <c r="I2504" s="52">
        <f>+D2504*E2504*F2504*G2504</f>
        <v>0</v>
      </c>
    </row>
    <row r="2505" spans="2:9" ht="15" customHeight="1" x14ac:dyDescent="0.2">
      <c r="B2505" s="351"/>
      <c r="C2505" s="352"/>
      <c r="D2505" s="50"/>
      <c r="E2505" s="50"/>
      <c r="F2505" s="51"/>
      <c r="G2505" s="51"/>
      <c r="H2505" s="51"/>
      <c r="I2505" s="52">
        <f>+D2505*E2505*F2505*G2505</f>
        <v>0</v>
      </c>
    </row>
    <row r="2506" spans="2:9" ht="15.75" customHeight="1" x14ac:dyDescent="0.2">
      <c r="B2506" s="333"/>
      <c r="C2506" s="333"/>
      <c r="D2506" s="50"/>
      <c r="E2506" s="50"/>
      <c r="F2506" s="51"/>
      <c r="G2506" s="51"/>
      <c r="H2506" s="51"/>
      <c r="I2506" s="53"/>
    </row>
    <row r="2507" spans="2:9" ht="15" customHeight="1" x14ac:dyDescent="0.2">
      <c r="B2507" s="333"/>
      <c r="C2507" s="333"/>
      <c r="D2507" s="50"/>
      <c r="E2507" s="50"/>
      <c r="F2507" s="51"/>
      <c r="G2507" s="51"/>
      <c r="H2507" s="51"/>
      <c r="I2507" s="53"/>
    </row>
    <row r="2508" spans="2:9" ht="15" customHeight="1" x14ac:dyDescent="0.2">
      <c r="B2508" s="333"/>
      <c r="C2508" s="333"/>
      <c r="D2508" s="50"/>
      <c r="E2508" s="50"/>
      <c r="F2508" s="51"/>
      <c r="G2508" s="51"/>
      <c r="H2508" s="51"/>
      <c r="I2508" s="53"/>
    </row>
    <row r="2509" spans="2:9" ht="15" customHeight="1" x14ac:dyDescent="0.2">
      <c r="B2509" s="334" t="s">
        <v>29</v>
      </c>
      <c r="C2509" s="335"/>
      <c r="D2509" s="335"/>
      <c r="E2509" s="335"/>
      <c r="F2509" s="335"/>
      <c r="G2509" s="335"/>
      <c r="H2509" s="336"/>
      <c r="I2509" s="54">
        <f>SUM(I2504:I2508)</f>
        <v>0</v>
      </c>
    </row>
    <row r="2510" spans="2:9" ht="20" customHeight="1" x14ac:dyDescent="0.2">
      <c r="B2510" s="337" t="s">
        <v>30</v>
      </c>
      <c r="C2510" s="338"/>
      <c r="D2510" s="338"/>
      <c r="E2510" s="338"/>
      <c r="F2510" s="338"/>
      <c r="G2510" s="338"/>
      <c r="H2510" s="338"/>
      <c r="I2510" s="339"/>
    </row>
    <row r="2511" spans="2:9" ht="20" customHeight="1" x14ac:dyDescent="0.2">
      <c r="B2511" s="340"/>
      <c r="C2511" s="341"/>
      <c r="D2511" s="341"/>
      <c r="E2511" s="341"/>
      <c r="F2511" s="341"/>
      <c r="G2511" s="341"/>
      <c r="H2511" s="341"/>
      <c r="I2511" s="342"/>
    </row>
    <row r="2512" spans="2:9" ht="20" customHeight="1" x14ac:dyDescent="0.2">
      <c r="B2512" s="340"/>
      <c r="C2512" s="341"/>
      <c r="D2512" s="341"/>
      <c r="E2512" s="341"/>
      <c r="F2512" s="341"/>
      <c r="G2512" s="341"/>
      <c r="H2512" s="341"/>
      <c r="I2512" s="342"/>
    </row>
    <row r="2513" spans="2:9" ht="20" customHeight="1" x14ac:dyDescent="0.2">
      <c r="B2513" s="340"/>
      <c r="C2513" s="341"/>
      <c r="D2513" s="341"/>
      <c r="E2513" s="341"/>
      <c r="F2513" s="341"/>
      <c r="G2513" s="341"/>
      <c r="H2513" s="341"/>
      <c r="I2513" s="342"/>
    </row>
    <row r="2514" spans="2:9" ht="20" customHeight="1" x14ac:dyDescent="0.2">
      <c r="B2514" s="340"/>
      <c r="C2514" s="341"/>
      <c r="D2514" s="341"/>
      <c r="E2514" s="341"/>
      <c r="F2514" s="341"/>
      <c r="G2514" s="341"/>
      <c r="H2514" s="341"/>
      <c r="I2514" s="342"/>
    </row>
    <row r="2515" spans="2:9" ht="20" customHeight="1" x14ac:dyDescent="0.2">
      <c r="B2515" s="340"/>
      <c r="C2515" s="341"/>
      <c r="D2515" s="341"/>
      <c r="E2515" s="341"/>
      <c r="F2515" s="341"/>
      <c r="G2515" s="341"/>
      <c r="H2515" s="341"/>
      <c r="I2515" s="342"/>
    </row>
    <row r="2516" spans="2:9" ht="20" customHeight="1" x14ac:dyDescent="0.2">
      <c r="B2516" s="340"/>
      <c r="C2516" s="341"/>
      <c r="D2516" s="341"/>
      <c r="E2516" s="341"/>
      <c r="F2516" s="341"/>
      <c r="G2516" s="341"/>
      <c r="H2516" s="341"/>
      <c r="I2516" s="342"/>
    </row>
    <row r="2517" spans="2:9" ht="20" customHeight="1" x14ac:dyDescent="0.2">
      <c r="B2517" s="340"/>
      <c r="C2517" s="341"/>
      <c r="D2517" s="341"/>
      <c r="E2517" s="341"/>
      <c r="F2517" s="341"/>
      <c r="G2517" s="341"/>
      <c r="H2517" s="341"/>
      <c r="I2517" s="342"/>
    </row>
    <row r="2518" spans="2:9" ht="20" customHeight="1" x14ac:dyDescent="0.2">
      <c r="B2518" s="340"/>
      <c r="C2518" s="341"/>
      <c r="D2518" s="341"/>
      <c r="E2518" s="341"/>
      <c r="F2518" s="341"/>
      <c r="G2518" s="341"/>
      <c r="H2518" s="341"/>
      <c r="I2518" s="342"/>
    </row>
    <row r="2519" spans="2:9" ht="20" customHeight="1" x14ac:dyDescent="0.2">
      <c r="B2519" s="340"/>
      <c r="C2519" s="341"/>
      <c r="D2519" s="341"/>
      <c r="E2519" s="341"/>
      <c r="F2519" s="341"/>
      <c r="G2519" s="341"/>
      <c r="H2519" s="341"/>
      <c r="I2519" s="342"/>
    </row>
    <row r="2520" spans="2:9" ht="20" customHeight="1" x14ac:dyDescent="0.2">
      <c r="B2520" s="343"/>
      <c r="C2520" s="344"/>
      <c r="D2520" s="344"/>
      <c r="E2520" s="344"/>
      <c r="F2520" s="344"/>
      <c r="G2520" s="344"/>
      <c r="H2520" s="344"/>
      <c r="I2520" s="345"/>
    </row>
    <row r="2521" spans="2:9" ht="16" thickBot="1" x14ac:dyDescent="0.25"/>
    <row r="2522" spans="2:9" ht="18" customHeight="1" thickBot="1" x14ac:dyDescent="0.25">
      <c r="B2522" s="24" t="s">
        <v>21</v>
      </c>
      <c r="C2522" s="25"/>
      <c r="D2522" s="25"/>
      <c r="E2522" s="25"/>
      <c r="F2522" s="26"/>
      <c r="G2522" s="27"/>
      <c r="H2522" s="28"/>
      <c r="I2522" s="29"/>
    </row>
    <row r="2523" spans="2:9" ht="18" customHeight="1" thickBot="1" x14ac:dyDescent="0.25">
      <c r="B2523" s="30" t="s">
        <v>22</v>
      </c>
      <c r="C2523" s="31"/>
      <c r="D2523" s="31"/>
      <c r="E2523" s="31"/>
      <c r="F2523" s="26"/>
      <c r="G2523" s="27"/>
      <c r="H2523" s="32"/>
      <c r="I2523" s="33"/>
    </row>
    <row r="2524" spans="2:9" ht="33" customHeight="1" thickBot="1" x14ac:dyDescent="0.25">
      <c r="B2524" s="34" t="e">
        <f>+ACTIVIDADES!#REF!</f>
        <v>#REF!</v>
      </c>
      <c r="C2524" s="35"/>
      <c r="D2524" s="35"/>
      <c r="E2524" s="35"/>
      <c r="F2524" s="35"/>
      <c r="G2524" s="36"/>
      <c r="H2524" s="37"/>
      <c r="I2524" s="38"/>
    </row>
    <row r="2525" spans="2:9" ht="21" customHeight="1" thickBot="1" x14ac:dyDescent="0.25">
      <c r="B2525" s="39" t="s">
        <v>0</v>
      </c>
      <c r="C2525" s="346" t="s">
        <v>1</v>
      </c>
      <c r="D2525" s="346"/>
      <c r="E2525" s="346"/>
      <c r="F2525" s="346"/>
      <c r="G2525" s="346"/>
      <c r="H2525" s="40" t="s">
        <v>15</v>
      </c>
      <c r="I2525" s="41" t="s">
        <v>16</v>
      </c>
    </row>
    <row r="2526" spans="2:9" ht="95.25" customHeight="1" x14ac:dyDescent="0.2">
      <c r="B2526" s="42" t="e">
        <f>+B2502+0.01</f>
        <v>#REF!</v>
      </c>
      <c r="C2526" s="347" t="e">
        <f>INDEX(ACTIVIDADES!$B:$B,MATCH(B2526,ACTIVIDADES!$A:$A,0))</f>
        <v>#REF!</v>
      </c>
      <c r="D2526" s="348"/>
      <c r="E2526" s="348"/>
      <c r="F2526" s="348"/>
      <c r="G2526" s="349"/>
      <c r="H2526" s="43" t="e">
        <f>INDEX(ACTIVIDADES!$C:$C,MATCH(B2526,ACTIVIDADES!$A:$A,0))</f>
        <v>#REF!</v>
      </c>
      <c r="I2526" s="44">
        <f>I2533</f>
        <v>0</v>
      </c>
    </row>
    <row r="2527" spans="2:9" ht="21" customHeight="1" x14ac:dyDescent="0.2">
      <c r="B2527" s="350" t="s">
        <v>23</v>
      </c>
      <c r="C2527" s="350"/>
      <c r="D2527" s="45" t="s">
        <v>24</v>
      </c>
      <c r="E2527" s="46" t="s">
        <v>16</v>
      </c>
      <c r="F2527" s="47" t="s">
        <v>25</v>
      </c>
      <c r="G2527" s="47" t="s">
        <v>26</v>
      </c>
      <c r="H2527" s="48" t="s">
        <v>27</v>
      </c>
      <c r="I2527" s="49" t="s">
        <v>28</v>
      </c>
    </row>
    <row r="2528" spans="2:9" ht="15" customHeight="1" x14ac:dyDescent="0.2">
      <c r="B2528" s="351"/>
      <c r="C2528" s="352"/>
      <c r="D2528" s="50"/>
      <c r="E2528" s="50"/>
      <c r="F2528" s="51"/>
      <c r="G2528" s="51"/>
      <c r="H2528" s="51"/>
      <c r="I2528" s="52">
        <f>+D2528*E2528*F2528*G2528</f>
        <v>0</v>
      </c>
    </row>
    <row r="2529" spans="2:9" ht="15" customHeight="1" x14ac:dyDescent="0.2">
      <c r="B2529" s="351"/>
      <c r="C2529" s="352"/>
      <c r="D2529" s="50"/>
      <c r="E2529" s="50"/>
      <c r="F2529" s="51"/>
      <c r="G2529" s="51"/>
      <c r="H2529" s="51"/>
      <c r="I2529" s="52">
        <f>+D2529*E2529*F2529*G2529</f>
        <v>0</v>
      </c>
    </row>
    <row r="2530" spans="2:9" ht="15.75" customHeight="1" x14ac:dyDescent="0.2">
      <c r="B2530" s="333"/>
      <c r="C2530" s="333"/>
      <c r="D2530" s="50"/>
      <c r="E2530" s="50"/>
      <c r="F2530" s="51"/>
      <c r="G2530" s="51"/>
      <c r="H2530" s="51"/>
      <c r="I2530" s="53"/>
    </row>
    <row r="2531" spans="2:9" ht="15" customHeight="1" x14ac:dyDescent="0.2">
      <c r="B2531" s="333"/>
      <c r="C2531" s="333"/>
      <c r="D2531" s="50"/>
      <c r="E2531" s="50"/>
      <c r="F2531" s="51"/>
      <c r="G2531" s="51"/>
      <c r="H2531" s="51"/>
      <c r="I2531" s="53"/>
    </row>
    <row r="2532" spans="2:9" ht="15" customHeight="1" x14ac:dyDescent="0.2">
      <c r="B2532" s="333"/>
      <c r="C2532" s="333"/>
      <c r="D2532" s="50"/>
      <c r="E2532" s="50"/>
      <c r="F2532" s="51"/>
      <c r="G2532" s="51"/>
      <c r="H2532" s="51"/>
      <c r="I2532" s="53"/>
    </row>
    <row r="2533" spans="2:9" ht="15" customHeight="1" x14ac:dyDescent="0.2">
      <c r="B2533" s="334" t="s">
        <v>29</v>
      </c>
      <c r="C2533" s="335"/>
      <c r="D2533" s="335"/>
      <c r="E2533" s="335"/>
      <c r="F2533" s="335"/>
      <c r="G2533" s="335"/>
      <c r="H2533" s="336"/>
      <c r="I2533" s="54">
        <f>SUM(I2528:I2532)</f>
        <v>0</v>
      </c>
    </row>
    <row r="2534" spans="2:9" ht="20" customHeight="1" x14ac:dyDescent="0.2">
      <c r="B2534" s="337" t="s">
        <v>30</v>
      </c>
      <c r="C2534" s="338"/>
      <c r="D2534" s="338"/>
      <c r="E2534" s="338"/>
      <c r="F2534" s="338"/>
      <c r="G2534" s="338"/>
      <c r="H2534" s="338"/>
      <c r="I2534" s="339"/>
    </row>
    <row r="2535" spans="2:9" ht="20" customHeight="1" x14ac:dyDescent="0.2">
      <c r="B2535" s="340"/>
      <c r="C2535" s="341"/>
      <c r="D2535" s="341"/>
      <c r="E2535" s="341"/>
      <c r="F2535" s="341"/>
      <c r="G2535" s="341"/>
      <c r="H2535" s="341"/>
      <c r="I2535" s="342"/>
    </row>
    <row r="2536" spans="2:9" ht="20" customHeight="1" x14ac:dyDescent="0.2">
      <c r="B2536" s="340"/>
      <c r="C2536" s="341"/>
      <c r="D2536" s="341"/>
      <c r="E2536" s="341"/>
      <c r="F2536" s="341"/>
      <c r="G2536" s="341"/>
      <c r="H2536" s="341"/>
      <c r="I2536" s="342"/>
    </row>
    <row r="2537" spans="2:9" ht="20" customHeight="1" x14ac:dyDescent="0.2">
      <c r="B2537" s="340"/>
      <c r="C2537" s="341"/>
      <c r="D2537" s="341"/>
      <c r="E2537" s="341"/>
      <c r="F2537" s="341"/>
      <c r="G2537" s="341"/>
      <c r="H2537" s="341"/>
      <c r="I2537" s="342"/>
    </row>
    <row r="2538" spans="2:9" ht="20" customHeight="1" x14ac:dyDescent="0.2">
      <c r="B2538" s="340"/>
      <c r="C2538" s="341"/>
      <c r="D2538" s="341"/>
      <c r="E2538" s="341"/>
      <c r="F2538" s="341"/>
      <c r="G2538" s="341"/>
      <c r="H2538" s="341"/>
      <c r="I2538" s="342"/>
    </row>
    <row r="2539" spans="2:9" ht="20" customHeight="1" x14ac:dyDescent="0.2">
      <c r="B2539" s="340"/>
      <c r="C2539" s="341"/>
      <c r="D2539" s="341"/>
      <c r="E2539" s="341"/>
      <c r="F2539" s="341"/>
      <c r="G2539" s="341"/>
      <c r="H2539" s="341"/>
      <c r="I2539" s="342"/>
    </row>
    <row r="2540" spans="2:9" ht="20" customHeight="1" x14ac:dyDescent="0.2">
      <c r="B2540" s="340"/>
      <c r="C2540" s="341"/>
      <c r="D2540" s="341"/>
      <c r="E2540" s="341"/>
      <c r="F2540" s="341"/>
      <c r="G2540" s="341"/>
      <c r="H2540" s="341"/>
      <c r="I2540" s="342"/>
    </row>
    <row r="2541" spans="2:9" ht="20" customHeight="1" x14ac:dyDescent="0.2">
      <c r="B2541" s="340"/>
      <c r="C2541" s="341"/>
      <c r="D2541" s="341"/>
      <c r="E2541" s="341"/>
      <c r="F2541" s="341"/>
      <c r="G2541" s="341"/>
      <c r="H2541" s="341"/>
      <c r="I2541" s="342"/>
    </row>
    <row r="2542" spans="2:9" ht="20" customHeight="1" x14ac:dyDescent="0.2">
      <c r="B2542" s="340"/>
      <c r="C2542" s="341"/>
      <c r="D2542" s="341"/>
      <c r="E2542" s="341"/>
      <c r="F2542" s="341"/>
      <c r="G2542" s="341"/>
      <c r="H2542" s="341"/>
      <c r="I2542" s="342"/>
    </row>
    <row r="2543" spans="2:9" ht="20" customHeight="1" x14ac:dyDescent="0.2">
      <c r="B2543" s="340"/>
      <c r="C2543" s="341"/>
      <c r="D2543" s="341"/>
      <c r="E2543" s="341"/>
      <c r="F2543" s="341"/>
      <c r="G2543" s="341"/>
      <c r="H2543" s="341"/>
      <c r="I2543" s="342"/>
    </row>
    <row r="2544" spans="2:9" ht="20" customHeight="1" x14ac:dyDescent="0.2">
      <c r="B2544" s="343"/>
      <c r="C2544" s="344"/>
      <c r="D2544" s="344"/>
      <c r="E2544" s="344"/>
      <c r="F2544" s="344"/>
      <c r="G2544" s="344"/>
      <c r="H2544" s="344"/>
      <c r="I2544" s="345"/>
    </row>
    <row r="2545" spans="2:9" ht="16" thickBot="1" x14ac:dyDescent="0.25"/>
    <row r="2546" spans="2:9" ht="18" customHeight="1" thickBot="1" x14ac:dyDescent="0.25">
      <c r="B2546" s="24" t="s">
        <v>21</v>
      </c>
      <c r="C2546" s="25"/>
      <c r="D2546" s="25"/>
      <c r="E2546" s="25"/>
      <c r="F2546" s="26"/>
      <c r="G2546" s="27"/>
      <c r="H2546" s="28"/>
      <c r="I2546" s="29"/>
    </row>
    <row r="2547" spans="2:9" ht="18" customHeight="1" thickBot="1" x14ac:dyDescent="0.25">
      <c r="B2547" s="30" t="s">
        <v>22</v>
      </c>
      <c r="C2547" s="31"/>
      <c r="D2547" s="31"/>
      <c r="E2547" s="31"/>
      <c r="F2547" s="26"/>
      <c r="G2547" s="27"/>
      <c r="H2547" s="32"/>
      <c r="I2547" s="33"/>
    </row>
    <row r="2548" spans="2:9" ht="33" customHeight="1" thickBot="1" x14ac:dyDescent="0.25">
      <c r="B2548" s="34" t="e">
        <f>+ACTIVIDADES!#REF!</f>
        <v>#REF!</v>
      </c>
      <c r="C2548" s="35"/>
      <c r="D2548" s="35"/>
      <c r="E2548" s="35"/>
      <c r="F2548" s="35"/>
      <c r="G2548" s="36"/>
      <c r="H2548" s="37"/>
      <c r="I2548" s="38"/>
    </row>
    <row r="2549" spans="2:9" ht="21" customHeight="1" thickBot="1" x14ac:dyDescent="0.25">
      <c r="B2549" s="39" t="s">
        <v>0</v>
      </c>
      <c r="C2549" s="346" t="s">
        <v>1</v>
      </c>
      <c r="D2549" s="346"/>
      <c r="E2549" s="346"/>
      <c r="F2549" s="346"/>
      <c r="G2549" s="346"/>
      <c r="H2549" s="40" t="s">
        <v>15</v>
      </c>
      <c r="I2549" s="41" t="s">
        <v>16</v>
      </c>
    </row>
    <row r="2550" spans="2:9" ht="95.25" customHeight="1" x14ac:dyDescent="0.2">
      <c r="B2550" s="42" t="e">
        <f>+B2526+0.01</f>
        <v>#REF!</v>
      </c>
      <c r="C2550" s="347" t="e">
        <f>INDEX(ACTIVIDADES!$B:$B,MATCH(B2550,ACTIVIDADES!$A:$A,0))</f>
        <v>#REF!</v>
      </c>
      <c r="D2550" s="348"/>
      <c r="E2550" s="348"/>
      <c r="F2550" s="348"/>
      <c r="G2550" s="349"/>
      <c r="H2550" s="43" t="e">
        <f>INDEX(ACTIVIDADES!$C:$C,MATCH(B2550,ACTIVIDADES!$A:$A,0))</f>
        <v>#REF!</v>
      </c>
      <c r="I2550" s="44">
        <f>I2557</f>
        <v>0</v>
      </c>
    </row>
    <row r="2551" spans="2:9" ht="21" customHeight="1" x14ac:dyDescent="0.2">
      <c r="B2551" s="350" t="s">
        <v>23</v>
      </c>
      <c r="C2551" s="350"/>
      <c r="D2551" s="45" t="s">
        <v>24</v>
      </c>
      <c r="E2551" s="46" t="s">
        <v>16</v>
      </c>
      <c r="F2551" s="47" t="s">
        <v>25</v>
      </c>
      <c r="G2551" s="47" t="s">
        <v>26</v>
      </c>
      <c r="H2551" s="48" t="s">
        <v>27</v>
      </c>
      <c r="I2551" s="49" t="s">
        <v>28</v>
      </c>
    </row>
    <row r="2552" spans="2:9" ht="15" customHeight="1" x14ac:dyDescent="0.2">
      <c r="B2552" s="351"/>
      <c r="C2552" s="352"/>
      <c r="D2552" s="50"/>
      <c r="E2552" s="50"/>
      <c r="F2552" s="51"/>
      <c r="G2552" s="51"/>
      <c r="H2552" s="51"/>
      <c r="I2552" s="52">
        <f>+D2552*E2552*F2552*G2552</f>
        <v>0</v>
      </c>
    </row>
    <row r="2553" spans="2:9" ht="15" customHeight="1" x14ac:dyDescent="0.2">
      <c r="B2553" s="351"/>
      <c r="C2553" s="352"/>
      <c r="D2553" s="50"/>
      <c r="E2553" s="50"/>
      <c r="F2553" s="51"/>
      <c r="G2553" s="51"/>
      <c r="H2553" s="51"/>
      <c r="I2553" s="52">
        <f>+D2553*E2553*F2553*G2553</f>
        <v>0</v>
      </c>
    </row>
    <row r="2554" spans="2:9" ht="15.75" customHeight="1" x14ac:dyDescent="0.2">
      <c r="B2554" s="333"/>
      <c r="C2554" s="333"/>
      <c r="D2554" s="50"/>
      <c r="E2554" s="50"/>
      <c r="F2554" s="51"/>
      <c r="G2554" s="51"/>
      <c r="H2554" s="51"/>
      <c r="I2554" s="53"/>
    </row>
    <row r="2555" spans="2:9" ht="15" customHeight="1" x14ac:dyDescent="0.2">
      <c r="B2555" s="333"/>
      <c r="C2555" s="333"/>
      <c r="D2555" s="50"/>
      <c r="E2555" s="50"/>
      <c r="F2555" s="51"/>
      <c r="G2555" s="51"/>
      <c r="H2555" s="51"/>
      <c r="I2555" s="53"/>
    </row>
    <row r="2556" spans="2:9" ht="15" customHeight="1" x14ac:dyDescent="0.2">
      <c r="B2556" s="333"/>
      <c r="C2556" s="333"/>
      <c r="D2556" s="50"/>
      <c r="E2556" s="50"/>
      <c r="F2556" s="51"/>
      <c r="G2556" s="51"/>
      <c r="H2556" s="51"/>
      <c r="I2556" s="53"/>
    </row>
    <row r="2557" spans="2:9" ht="15" customHeight="1" x14ac:dyDescent="0.2">
      <c r="B2557" s="334" t="s">
        <v>29</v>
      </c>
      <c r="C2557" s="335"/>
      <c r="D2557" s="335"/>
      <c r="E2557" s="335"/>
      <c r="F2557" s="335"/>
      <c r="G2557" s="335"/>
      <c r="H2557" s="336"/>
      <c r="I2557" s="54">
        <f>SUM(I2552:I2556)</f>
        <v>0</v>
      </c>
    </row>
    <row r="2558" spans="2:9" ht="20" customHeight="1" x14ac:dyDescent="0.2">
      <c r="B2558" s="337" t="s">
        <v>30</v>
      </c>
      <c r="C2558" s="338"/>
      <c r="D2558" s="338"/>
      <c r="E2558" s="338"/>
      <c r="F2558" s="338"/>
      <c r="G2558" s="338"/>
      <c r="H2558" s="338"/>
      <c r="I2558" s="339"/>
    </row>
    <row r="2559" spans="2:9" ht="20" customHeight="1" x14ac:dyDescent="0.2">
      <c r="B2559" s="340"/>
      <c r="C2559" s="341"/>
      <c r="D2559" s="341"/>
      <c r="E2559" s="341"/>
      <c r="F2559" s="341"/>
      <c r="G2559" s="341"/>
      <c r="H2559" s="341"/>
      <c r="I2559" s="342"/>
    </row>
    <row r="2560" spans="2:9" ht="20" customHeight="1" x14ac:dyDescent="0.2">
      <c r="B2560" s="340"/>
      <c r="C2560" s="341"/>
      <c r="D2560" s="341"/>
      <c r="E2560" s="341"/>
      <c r="F2560" s="341"/>
      <c r="G2560" s="341"/>
      <c r="H2560" s="341"/>
      <c r="I2560" s="342"/>
    </row>
    <row r="2561" spans="2:9" ht="20" customHeight="1" x14ac:dyDescent="0.2">
      <c r="B2561" s="340"/>
      <c r="C2561" s="341"/>
      <c r="D2561" s="341"/>
      <c r="E2561" s="341"/>
      <c r="F2561" s="341"/>
      <c r="G2561" s="341"/>
      <c r="H2561" s="341"/>
      <c r="I2561" s="342"/>
    </row>
    <row r="2562" spans="2:9" ht="20" customHeight="1" x14ac:dyDescent="0.2">
      <c r="B2562" s="340"/>
      <c r="C2562" s="341"/>
      <c r="D2562" s="341"/>
      <c r="E2562" s="341"/>
      <c r="F2562" s="341"/>
      <c r="G2562" s="341"/>
      <c r="H2562" s="341"/>
      <c r="I2562" s="342"/>
    </row>
    <row r="2563" spans="2:9" ht="20" customHeight="1" x14ac:dyDescent="0.2">
      <c r="B2563" s="340"/>
      <c r="C2563" s="341"/>
      <c r="D2563" s="341"/>
      <c r="E2563" s="341"/>
      <c r="F2563" s="341"/>
      <c r="G2563" s="341"/>
      <c r="H2563" s="341"/>
      <c r="I2563" s="342"/>
    </row>
    <row r="2564" spans="2:9" ht="20" customHeight="1" x14ac:dyDescent="0.2">
      <c r="B2564" s="340"/>
      <c r="C2564" s="341"/>
      <c r="D2564" s="341"/>
      <c r="E2564" s="341"/>
      <c r="F2564" s="341"/>
      <c r="G2564" s="341"/>
      <c r="H2564" s="341"/>
      <c r="I2564" s="342"/>
    </row>
    <row r="2565" spans="2:9" ht="20" customHeight="1" x14ac:dyDescent="0.2">
      <c r="B2565" s="340"/>
      <c r="C2565" s="341"/>
      <c r="D2565" s="341"/>
      <c r="E2565" s="341"/>
      <c r="F2565" s="341"/>
      <c r="G2565" s="341"/>
      <c r="H2565" s="341"/>
      <c r="I2565" s="342"/>
    </row>
    <row r="2566" spans="2:9" ht="20" customHeight="1" x14ac:dyDescent="0.2">
      <c r="B2566" s="340"/>
      <c r="C2566" s="341"/>
      <c r="D2566" s="341"/>
      <c r="E2566" s="341"/>
      <c r="F2566" s="341"/>
      <c r="G2566" s="341"/>
      <c r="H2566" s="341"/>
      <c r="I2566" s="342"/>
    </row>
    <row r="2567" spans="2:9" ht="20" customHeight="1" x14ac:dyDescent="0.2">
      <c r="B2567" s="340"/>
      <c r="C2567" s="341"/>
      <c r="D2567" s="341"/>
      <c r="E2567" s="341"/>
      <c r="F2567" s="341"/>
      <c r="G2567" s="341"/>
      <c r="H2567" s="341"/>
      <c r="I2567" s="342"/>
    </row>
    <row r="2568" spans="2:9" ht="20" customHeight="1" x14ac:dyDescent="0.2">
      <c r="B2568" s="343"/>
      <c r="C2568" s="344"/>
      <c r="D2568" s="344"/>
      <c r="E2568" s="344"/>
      <c r="F2568" s="344"/>
      <c r="G2568" s="344"/>
      <c r="H2568" s="344"/>
      <c r="I2568" s="345"/>
    </row>
    <row r="2569" spans="2:9" ht="16" thickBot="1" x14ac:dyDescent="0.25"/>
    <row r="2570" spans="2:9" ht="18" customHeight="1" thickBot="1" x14ac:dyDescent="0.25">
      <c r="B2570" s="24" t="s">
        <v>21</v>
      </c>
      <c r="C2570" s="25"/>
      <c r="D2570" s="25"/>
      <c r="E2570" s="25"/>
      <c r="F2570" s="26"/>
      <c r="G2570" s="27"/>
      <c r="H2570" s="28"/>
      <c r="I2570" s="29"/>
    </row>
    <row r="2571" spans="2:9" ht="18" customHeight="1" thickBot="1" x14ac:dyDescent="0.25">
      <c r="B2571" s="30" t="s">
        <v>22</v>
      </c>
      <c r="C2571" s="31"/>
      <c r="D2571" s="31"/>
      <c r="E2571" s="31"/>
      <c r="F2571" s="26"/>
      <c r="G2571" s="27"/>
      <c r="H2571" s="32"/>
      <c r="I2571" s="33"/>
    </row>
    <row r="2572" spans="2:9" ht="33" customHeight="1" thickBot="1" x14ac:dyDescent="0.25">
      <c r="B2572" s="34" t="e">
        <f>+ACTIVIDADES!#REF!</f>
        <v>#REF!</v>
      </c>
      <c r="C2572" s="35"/>
      <c r="D2572" s="35"/>
      <c r="E2572" s="35"/>
      <c r="F2572" s="35"/>
      <c r="G2572" s="36"/>
      <c r="H2572" s="37"/>
      <c r="I2572" s="38"/>
    </row>
    <row r="2573" spans="2:9" ht="21" customHeight="1" thickBot="1" x14ac:dyDescent="0.25">
      <c r="B2573" s="39" t="s">
        <v>0</v>
      </c>
      <c r="C2573" s="346" t="s">
        <v>1</v>
      </c>
      <c r="D2573" s="346"/>
      <c r="E2573" s="346"/>
      <c r="F2573" s="346"/>
      <c r="G2573" s="346"/>
      <c r="H2573" s="40" t="s">
        <v>15</v>
      </c>
      <c r="I2573" s="41" t="s">
        <v>16</v>
      </c>
    </row>
    <row r="2574" spans="2:9" ht="95.25" customHeight="1" x14ac:dyDescent="0.2">
      <c r="B2574" s="42" t="e">
        <f>+B2550+0.01</f>
        <v>#REF!</v>
      </c>
      <c r="C2574" s="347" t="e">
        <f>INDEX(ACTIVIDADES!$B:$B,MATCH(B2574,ACTIVIDADES!$A:$A,0))</f>
        <v>#REF!</v>
      </c>
      <c r="D2574" s="348"/>
      <c r="E2574" s="348"/>
      <c r="F2574" s="348"/>
      <c r="G2574" s="349"/>
      <c r="H2574" s="43" t="e">
        <f>INDEX(ACTIVIDADES!$C:$C,MATCH(B2574,ACTIVIDADES!$A:$A,0))</f>
        <v>#REF!</v>
      </c>
      <c r="I2574" s="44">
        <f>I2581</f>
        <v>0</v>
      </c>
    </row>
    <row r="2575" spans="2:9" ht="21" customHeight="1" x14ac:dyDescent="0.2">
      <c r="B2575" s="350" t="s">
        <v>23</v>
      </c>
      <c r="C2575" s="350"/>
      <c r="D2575" s="45" t="s">
        <v>24</v>
      </c>
      <c r="E2575" s="46" t="s">
        <v>16</v>
      </c>
      <c r="F2575" s="47" t="s">
        <v>25</v>
      </c>
      <c r="G2575" s="47" t="s">
        <v>26</v>
      </c>
      <c r="H2575" s="48" t="s">
        <v>27</v>
      </c>
      <c r="I2575" s="49" t="s">
        <v>28</v>
      </c>
    </row>
    <row r="2576" spans="2:9" ht="15" customHeight="1" x14ac:dyDescent="0.2">
      <c r="B2576" s="351"/>
      <c r="C2576" s="352"/>
      <c r="D2576" s="50"/>
      <c r="E2576" s="50"/>
      <c r="F2576" s="51"/>
      <c r="G2576" s="51"/>
      <c r="H2576" s="51"/>
      <c r="I2576" s="52">
        <f>+D2576*E2576*F2576*G2576</f>
        <v>0</v>
      </c>
    </row>
    <row r="2577" spans="2:9" ht="15" customHeight="1" x14ac:dyDescent="0.2">
      <c r="B2577" s="351"/>
      <c r="C2577" s="352"/>
      <c r="D2577" s="50"/>
      <c r="E2577" s="50"/>
      <c r="F2577" s="51"/>
      <c r="G2577" s="51"/>
      <c r="H2577" s="51"/>
      <c r="I2577" s="52">
        <f>+D2577*E2577*F2577*G2577</f>
        <v>0</v>
      </c>
    </row>
    <row r="2578" spans="2:9" ht="15.75" customHeight="1" x14ac:dyDescent="0.2">
      <c r="B2578" s="333"/>
      <c r="C2578" s="333"/>
      <c r="D2578" s="50"/>
      <c r="E2578" s="50"/>
      <c r="F2578" s="51"/>
      <c r="G2578" s="51"/>
      <c r="H2578" s="51"/>
      <c r="I2578" s="53"/>
    </row>
    <row r="2579" spans="2:9" ht="15" customHeight="1" x14ac:dyDescent="0.2">
      <c r="B2579" s="333"/>
      <c r="C2579" s="333"/>
      <c r="D2579" s="50"/>
      <c r="E2579" s="50"/>
      <c r="F2579" s="51"/>
      <c r="G2579" s="51"/>
      <c r="H2579" s="51"/>
      <c r="I2579" s="53"/>
    </row>
    <row r="2580" spans="2:9" ht="15" customHeight="1" x14ac:dyDescent="0.2">
      <c r="B2580" s="333"/>
      <c r="C2580" s="333"/>
      <c r="D2580" s="50"/>
      <c r="E2580" s="50"/>
      <c r="F2580" s="51"/>
      <c r="G2580" s="51"/>
      <c r="H2580" s="51"/>
      <c r="I2580" s="53"/>
    </row>
    <row r="2581" spans="2:9" ht="15" customHeight="1" x14ac:dyDescent="0.2">
      <c r="B2581" s="334" t="s">
        <v>29</v>
      </c>
      <c r="C2581" s="335"/>
      <c r="D2581" s="335"/>
      <c r="E2581" s="335"/>
      <c r="F2581" s="335"/>
      <c r="G2581" s="335"/>
      <c r="H2581" s="336"/>
      <c r="I2581" s="54">
        <f>SUM(I2576:I2580)</f>
        <v>0</v>
      </c>
    </row>
    <row r="2582" spans="2:9" ht="20" customHeight="1" x14ac:dyDescent="0.2">
      <c r="B2582" s="337" t="s">
        <v>30</v>
      </c>
      <c r="C2582" s="338"/>
      <c r="D2582" s="338"/>
      <c r="E2582" s="338"/>
      <c r="F2582" s="338"/>
      <c r="G2582" s="338"/>
      <c r="H2582" s="338"/>
      <c r="I2582" s="339"/>
    </row>
    <row r="2583" spans="2:9" ht="20" customHeight="1" x14ac:dyDescent="0.2">
      <c r="B2583" s="340"/>
      <c r="C2583" s="341"/>
      <c r="D2583" s="341"/>
      <c r="E2583" s="341"/>
      <c r="F2583" s="341"/>
      <c r="G2583" s="341"/>
      <c r="H2583" s="341"/>
      <c r="I2583" s="342"/>
    </row>
    <row r="2584" spans="2:9" ht="20" customHeight="1" x14ac:dyDescent="0.2">
      <c r="B2584" s="340"/>
      <c r="C2584" s="341"/>
      <c r="D2584" s="341"/>
      <c r="E2584" s="341"/>
      <c r="F2584" s="341"/>
      <c r="G2584" s="341"/>
      <c r="H2584" s="341"/>
      <c r="I2584" s="342"/>
    </row>
    <row r="2585" spans="2:9" ht="20" customHeight="1" x14ac:dyDescent="0.2">
      <c r="B2585" s="340"/>
      <c r="C2585" s="341"/>
      <c r="D2585" s="341"/>
      <c r="E2585" s="341"/>
      <c r="F2585" s="341"/>
      <c r="G2585" s="341"/>
      <c r="H2585" s="341"/>
      <c r="I2585" s="342"/>
    </row>
    <row r="2586" spans="2:9" ht="20" customHeight="1" x14ac:dyDescent="0.2">
      <c r="B2586" s="340"/>
      <c r="C2586" s="341"/>
      <c r="D2586" s="341"/>
      <c r="E2586" s="341"/>
      <c r="F2586" s="341"/>
      <c r="G2586" s="341"/>
      <c r="H2586" s="341"/>
      <c r="I2586" s="342"/>
    </row>
    <row r="2587" spans="2:9" ht="20" customHeight="1" x14ac:dyDescent="0.2">
      <c r="B2587" s="340"/>
      <c r="C2587" s="341"/>
      <c r="D2587" s="341"/>
      <c r="E2587" s="341"/>
      <c r="F2587" s="341"/>
      <c r="G2587" s="341"/>
      <c r="H2587" s="341"/>
      <c r="I2587" s="342"/>
    </row>
    <row r="2588" spans="2:9" ht="20" customHeight="1" x14ac:dyDescent="0.2">
      <c r="B2588" s="340"/>
      <c r="C2588" s="341"/>
      <c r="D2588" s="341"/>
      <c r="E2588" s="341"/>
      <c r="F2588" s="341"/>
      <c r="G2588" s="341"/>
      <c r="H2588" s="341"/>
      <c r="I2588" s="342"/>
    </row>
    <row r="2589" spans="2:9" ht="20" customHeight="1" x14ac:dyDescent="0.2">
      <c r="B2589" s="340"/>
      <c r="C2589" s="341"/>
      <c r="D2589" s="341"/>
      <c r="E2589" s="341"/>
      <c r="F2589" s="341"/>
      <c r="G2589" s="341"/>
      <c r="H2589" s="341"/>
      <c r="I2589" s="342"/>
    </row>
    <row r="2590" spans="2:9" ht="20" customHeight="1" x14ac:dyDescent="0.2">
      <c r="B2590" s="340"/>
      <c r="C2590" s="341"/>
      <c r="D2590" s="341"/>
      <c r="E2590" s="341"/>
      <c r="F2590" s="341"/>
      <c r="G2590" s="341"/>
      <c r="H2590" s="341"/>
      <c r="I2590" s="342"/>
    </row>
    <row r="2591" spans="2:9" ht="20" customHeight="1" x14ac:dyDescent="0.2">
      <c r="B2591" s="340"/>
      <c r="C2591" s="341"/>
      <c r="D2591" s="341"/>
      <c r="E2591" s="341"/>
      <c r="F2591" s="341"/>
      <c r="G2591" s="341"/>
      <c r="H2591" s="341"/>
      <c r="I2591" s="342"/>
    </row>
    <row r="2592" spans="2:9" ht="20" customHeight="1" x14ac:dyDescent="0.2">
      <c r="B2592" s="343"/>
      <c r="C2592" s="344"/>
      <c r="D2592" s="344"/>
      <c r="E2592" s="344"/>
      <c r="F2592" s="344"/>
      <c r="G2592" s="344"/>
      <c r="H2592" s="344"/>
      <c r="I2592" s="345"/>
    </row>
    <row r="2593" spans="2:9" ht="16" thickBot="1" x14ac:dyDescent="0.25"/>
    <row r="2594" spans="2:9" ht="18" customHeight="1" thickBot="1" x14ac:dyDescent="0.25">
      <c r="B2594" s="24" t="s">
        <v>21</v>
      </c>
      <c r="C2594" s="25"/>
      <c r="D2594" s="25"/>
      <c r="E2594" s="25"/>
      <c r="F2594" s="26"/>
      <c r="G2594" s="27"/>
      <c r="H2594" s="28"/>
      <c r="I2594" s="29"/>
    </row>
    <row r="2595" spans="2:9" ht="18" customHeight="1" thickBot="1" x14ac:dyDescent="0.25">
      <c r="B2595" s="30" t="s">
        <v>22</v>
      </c>
      <c r="C2595" s="31"/>
      <c r="D2595" s="31"/>
      <c r="E2595" s="31"/>
      <c r="F2595" s="26"/>
      <c r="G2595" s="27"/>
      <c r="H2595" s="32"/>
      <c r="I2595" s="33"/>
    </row>
    <row r="2596" spans="2:9" ht="33" customHeight="1" thickBot="1" x14ac:dyDescent="0.25">
      <c r="B2596" s="34" t="e">
        <f>+ACTIVIDADES!#REF!</f>
        <v>#REF!</v>
      </c>
      <c r="C2596" s="35"/>
      <c r="D2596" s="35"/>
      <c r="E2596" s="35"/>
      <c r="F2596" s="35"/>
      <c r="G2596" s="36"/>
      <c r="H2596" s="37"/>
      <c r="I2596" s="38"/>
    </row>
    <row r="2597" spans="2:9" ht="21" customHeight="1" thickBot="1" x14ac:dyDescent="0.25">
      <c r="B2597" s="39" t="s">
        <v>0</v>
      </c>
      <c r="C2597" s="346" t="s">
        <v>1</v>
      </c>
      <c r="D2597" s="346"/>
      <c r="E2597" s="346"/>
      <c r="F2597" s="346"/>
      <c r="G2597" s="346"/>
      <c r="H2597" s="40" t="s">
        <v>15</v>
      </c>
      <c r="I2597" s="41" t="s">
        <v>16</v>
      </c>
    </row>
    <row r="2598" spans="2:9" ht="95.25" customHeight="1" x14ac:dyDescent="0.2">
      <c r="B2598" s="42" t="e">
        <f>+B2574+0.01</f>
        <v>#REF!</v>
      </c>
      <c r="C2598" s="347" t="e">
        <f>INDEX(ACTIVIDADES!$B:$B,MATCH(B2598,ACTIVIDADES!$A:$A,0))</f>
        <v>#REF!</v>
      </c>
      <c r="D2598" s="348"/>
      <c r="E2598" s="348"/>
      <c r="F2598" s="348"/>
      <c r="G2598" s="349"/>
      <c r="H2598" s="43" t="e">
        <f>INDEX(ACTIVIDADES!$C:$C,MATCH(B2598,ACTIVIDADES!$A:$A,0))</f>
        <v>#REF!</v>
      </c>
      <c r="I2598" s="44">
        <f>I2605</f>
        <v>0</v>
      </c>
    </row>
    <row r="2599" spans="2:9" ht="21" customHeight="1" x14ac:dyDescent="0.2">
      <c r="B2599" s="350" t="s">
        <v>23</v>
      </c>
      <c r="C2599" s="350"/>
      <c r="D2599" s="45" t="s">
        <v>24</v>
      </c>
      <c r="E2599" s="46" t="s">
        <v>16</v>
      </c>
      <c r="F2599" s="47" t="s">
        <v>25</v>
      </c>
      <c r="G2599" s="47" t="s">
        <v>26</v>
      </c>
      <c r="H2599" s="48" t="s">
        <v>27</v>
      </c>
      <c r="I2599" s="49" t="s">
        <v>28</v>
      </c>
    </row>
    <row r="2600" spans="2:9" ht="15" customHeight="1" x14ac:dyDescent="0.2">
      <c r="B2600" s="351"/>
      <c r="C2600" s="352"/>
      <c r="D2600" s="50"/>
      <c r="E2600" s="50"/>
      <c r="F2600" s="51"/>
      <c r="G2600" s="51"/>
      <c r="H2600" s="51"/>
      <c r="I2600" s="52">
        <f>+D2600*E2600*F2600*G2600</f>
        <v>0</v>
      </c>
    </row>
    <row r="2601" spans="2:9" ht="15" customHeight="1" x14ac:dyDescent="0.2">
      <c r="B2601" s="351"/>
      <c r="C2601" s="352"/>
      <c r="D2601" s="50"/>
      <c r="E2601" s="50"/>
      <c r="F2601" s="51"/>
      <c r="G2601" s="51"/>
      <c r="H2601" s="51"/>
      <c r="I2601" s="52">
        <f>+D2601*E2601*F2601*G2601</f>
        <v>0</v>
      </c>
    </row>
    <row r="2602" spans="2:9" ht="15.75" customHeight="1" x14ac:dyDescent="0.2">
      <c r="B2602" s="333"/>
      <c r="C2602" s="333"/>
      <c r="D2602" s="50"/>
      <c r="E2602" s="50"/>
      <c r="F2602" s="51"/>
      <c r="G2602" s="51"/>
      <c r="H2602" s="51"/>
      <c r="I2602" s="53"/>
    </row>
    <row r="2603" spans="2:9" ht="15" customHeight="1" x14ac:dyDescent="0.2">
      <c r="B2603" s="333"/>
      <c r="C2603" s="333"/>
      <c r="D2603" s="50"/>
      <c r="E2603" s="50"/>
      <c r="F2603" s="51"/>
      <c r="G2603" s="51"/>
      <c r="H2603" s="51"/>
      <c r="I2603" s="53"/>
    </row>
    <row r="2604" spans="2:9" ht="15" customHeight="1" x14ac:dyDescent="0.2">
      <c r="B2604" s="333"/>
      <c r="C2604" s="333"/>
      <c r="D2604" s="50"/>
      <c r="E2604" s="50"/>
      <c r="F2604" s="51"/>
      <c r="G2604" s="51"/>
      <c r="H2604" s="51"/>
      <c r="I2604" s="53"/>
    </row>
    <row r="2605" spans="2:9" ht="15" customHeight="1" x14ac:dyDescent="0.2">
      <c r="B2605" s="334" t="s">
        <v>29</v>
      </c>
      <c r="C2605" s="335"/>
      <c r="D2605" s="335"/>
      <c r="E2605" s="335"/>
      <c r="F2605" s="335"/>
      <c r="G2605" s="335"/>
      <c r="H2605" s="336"/>
      <c r="I2605" s="54">
        <f>SUM(I2600:I2604)</f>
        <v>0</v>
      </c>
    </row>
    <row r="2606" spans="2:9" ht="20" customHeight="1" x14ac:dyDescent="0.2">
      <c r="B2606" s="337" t="s">
        <v>30</v>
      </c>
      <c r="C2606" s="338"/>
      <c r="D2606" s="338"/>
      <c r="E2606" s="338"/>
      <c r="F2606" s="338"/>
      <c r="G2606" s="338"/>
      <c r="H2606" s="338"/>
      <c r="I2606" s="339"/>
    </row>
    <row r="2607" spans="2:9" ht="20" customHeight="1" x14ac:dyDescent="0.2">
      <c r="B2607" s="340"/>
      <c r="C2607" s="341"/>
      <c r="D2607" s="341"/>
      <c r="E2607" s="341"/>
      <c r="F2607" s="341"/>
      <c r="G2607" s="341"/>
      <c r="H2607" s="341"/>
      <c r="I2607" s="342"/>
    </row>
    <row r="2608" spans="2:9" ht="20" customHeight="1" x14ac:dyDescent="0.2">
      <c r="B2608" s="340"/>
      <c r="C2608" s="341"/>
      <c r="D2608" s="341"/>
      <c r="E2608" s="341"/>
      <c r="F2608" s="341"/>
      <c r="G2608" s="341"/>
      <c r="H2608" s="341"/>
      <c r="I2608" s="342"/>
    </row>
    <row r="2609" spans="2:9" ht="20" customHeight="1" x14ac:dyDescent="0.2">
      <c r="B2609" s="340"/>
      <c r="C2609" s="341"/>
      <c r="D2609" s="341"/>
      <c r="E2609" s="341"/>
      <c r="F2609" s="341"/>
      <c r="G2609" s="341"/>
      <c r="H2609" s="341"/>
      <c r="I2609" s="342"/>
    </row>
    <row r="2610" spans="2:9" ht="20" customHeight="1" x14ac:dyDescent="0.2">
      <c r="B2610" s="340"/>
      <c r="C2610" s="341"/>
      <c r="D2610" s="341"/>
      <c r="E2610" s="341"/>
      <c r="F2610" s="341"/>
      <c r="G2610" s="341"/>
      <c r="H2610" s="341"/>
      <c r="I2610" s="342"/>
    </row>
    <row r="2611" spans="2:9" ht="20" customHeight="1" x14ac:dyDescent="0.2">
      <c r="B2611" s="340"/>
      <c r="C2611" s="341"/>
      <c r="D2611" s="341"/>
      <c r="E2611" s="341"/>
      <c r="F2611" s="341"/>
      <c r="G2611" s="341"/>
      <c r="H2611" s="341"/>
      <c r="I2611" s="342"/>
    </row>
    <row r="2612" spans="2:9" ht="20" customHeight="1" x14ac:dyDescent="0.2">
      <c r="B2612" s="340"/>
      <c r="C2612" s="341"/>
      <c r="D2612" s="341"/>
      <c r="E2612" s="341"/>
      <c r="F2612" s="341"/>
      <c r="G2612" s="341"/>
      <c r="H2612" s="341"/>
      <c r="I2612" s="342"/>
    </row>
    <row r="2613" spans="2:9" ht="20" customHeight="1" x14ac:dyDescent="0.2">
      <c r="B2613" s="340"/>
      <c r="C2613" s="341"/>
      <c r="D2613" s="341"/>
      <c r="E2613" s="341"/>
      <c r="F2613" s="341"/>
      <c r="G2613" s="341"/>
      <c r="H2613" s="341"/>
      <c r="I2613" s="342"/>
    </row>
    <row r="2614" spans="2:9" ht="20" customHeight="1" x14ac:dyDescent="0.2">
      <c r="B2614" s="340"/>
      <c r="C2614" s="341"/>
      <c r="D2614" s="341"/>
      <c r="E2614" s="341"/>
      <c r="F2614" s="341"/>
      <c r="G2614" s="341"/>
      <c r="H2614" s="341"/>
      <c r="I2614" s="342"/>
    </row>
    <row r="2615" spans="2:9" ht="20" customHeight="1" x14ac:dyDescent="0.2">
      <c r="B2615" s="340"/>
      <c r="C2615" s="341"/>
      <c r="D2615" s="341"/>
      <c r="E2615" s="341"/>
      <c r="F2615" s="341"/>
      <c r="G2615" s="341"/>
      <c r="H2615" s="341"/>
      <c r="I2615" s="342"/>
    </row>
    <row r="2616" spans="2:9" ht="20" customHeight="1" x14ac:dyDescent="0.2">
      <c r="B2616" s="343"/>
      <c r="C2616" s="344"/>
      <c r="D2616" s="344"/>
      <c r="E2616" s="344"/>
      <c r="F2616" s="344"/>
      <c r="G2616" s="344"/>
      <c r="H2616" s="344"/>
      <c r="I2616" s="345"/>
    </row>
    <row r="2617" spans="2:9" ht="16" thickBot="1" x14ac:dyDescent="0.25"/>
    <row r="2618" spans="2:9" ht="18" customHeight="1" thickBot="1" x14ac:dyDescent="0.25">
      <c r="B2618" s="24" t="s">
        <v>21</v>
      </c>
      <c r="C2618" s="25"/>
      <c r="D2618" s="25"/>
      <c r="E2618" s="25"/>
      <c r="F2618" s="26"/>
      <c r="G2618" s="27"/>
      <c r="H2618" s="28"/>
      <c r="I2618" s="29"/>
    </row>
    <row r="2619" spans="2:9" ht="18" customHeight="1" thickBot="1" x14ac:dyDescent="0.25">
      <c r="B2619" s="30" t="s">
        <v>22</v>
      </c>
      <c r="C2619" s="31"/>
      <c r="D2619" s="31"/>
      <c r="E2619" s="31"/>
      <c r="F2619" s="26"/>
      <c r="G2619" s="27"/>
      <c r="H2619" s="32"/>
      <c r="I2619" s="33"/>
    </row>
    <row r="2620" spans="2:9" ht="33" customHeight="1" thickBot="1" x14ac:dyDescent="0.25">
      <c r="B2620" s="34" t="e">
        <f>+ACTIVIDADES!#REF!</f>
        <v>#REF!</v>
      </c>
      <c r="C2620" s="35"/>
      <c r="D2620" s="35"/>
      <c r="E2620" s="35"/>
      <c r="F2620" s="35"/>
      <c r="G2620" s="36"/>
      <c r="H2620" s="37"/>
      <c r="I2620" s="38"/>
    </row>
    <row r="2621" spans="2:9" ht="21" customHeight="1" thickBot="1" x14ac:dyDescent="0.25">
      <c r="B2621" s="39" t="s">
        <v>0</v>
      </c>
      <c r="C2621" s="346" t="s">
        <v>1</v>
      </c>
      <c r="D2621" s="346"/>
      <c r="E2621" s="346"/>
      <c r="F2621" s="346"/>
      <c r="G2621" s="346"/>
      <c r="H2621" s="40" t="s">
        <v>15</v>
      </c>
      <c r="I2621" s="41" t="s">
        <v>16</v>
      </c>
    </row>
    <row r="2622" spans="2:9" ht="95.25" customHeight="1" x14ac:dyDescent="0.2">
      <c r="B2622" s="42" t="e">
        <f>+B2598+0.01</f>
        <v>#REF!</v>
      </c>
      <c r="C2622" s="347" t="e">
        <f>INDEX(ACTIVIDADES!$B:$B,MATCH(B2622,ACTIVIDADES!$A:$A,0))</f>
        <v>#REF!</v>
      </c>
      <c r="D2622" s="348"/>
      <c r="E2622" s="348"/>
      <c r="F2622" s="348"/>
      <c r="G2622" s="349"/>
      <c r="H2622" s="43" t="e">
        <f>INDEX(ACTIVIDADES!$C:$C,MATCH(B2622,ACTIVIDADES!$A:$A,0))</f>
        <v>#REF!</v>
      </c>
      <c r="I2622" s="44">
        <f>I2629</f>
        <v>0</v>
      </c>
    </row>
    <row r="2623" spans="2:9" ht="21" customHeight="1" x14ac:dyDescent="0.2">
      <c r="B2623" s="350" t="s">
        <v>23</v>
      </c>
      <c r="C2623" s="350"/>
      <c r="D2623" s="45" t="s">
        <v>24</v>
      </c>
      <c r="E2623" s="46" t="s">
        <v>16</v>
      </c>
      <c r="F2623" s="47" t="s">
        <v>25</v>
      </c>
      <c r="G2623" s="47" t="s">
        <v>26</v>
      </c>
      <c r="H2623" s="48" t="s">
        <v>27</v>
      </c>
      <c r="I2623" s="49" t="s">
        <v>28</v>
      </c>
    </row>
    <row r="2624" spans="2:9" ht="15" customHeight="1" x14ac:dyDescent="0.2">
      <c r="B2624" s="351"/>
      <c r="C2624" s="352"/>
      <c r="D2624" s="50"/>
      <c r="E2624" s="50"/>
      <c r="F2624" s="51"/>
      <c r="G2624" s="51"/>
      <c r="H2624" s="51"/>
      <c r="I2624" s="52">
        <f>+D2624*E2624*F2624*G2624</f>
        <v>0</v>
      </c>
    </row>
    <row r="2625" spans="2:9" ht="15" customHeight="1" x14ac:dyDescent="0.2">
      <c r="B2625" s="351"/>
      <c r="C2625" s="352"/>
      <c r="D2625" s="50"/>
      <c r="E2625" s="50"/>
      <c r="F2625" s="51"/>
      <c r="G2625" s="51"/>
      <c r="H2625" s="51"/>
      <c r="I2625" s="52">
        <f>+D2625*E2625*F2625*G2625</f>
        <v>0</v>
      </c>
    </row>
    <row r="2626" spans="2:9" ht="15.75" customHeight="1" x14ac:dyDescent="0.2">
      <c r="B2626" s="333"/>
      <c r="C2626" s="333"/>
      <c r="D2626" s="50"/>
      <c r="E2626" s="50"/>
      <c r="F2626" s="51"/>
      <c r="G2626" s="51"/>
      <c r="H2626" s="51"/>
      <c r="I2626" s="53"/>
    </row>
    <row r="2627" spans="2:9" ht="15" customHeight="1" x14ac:dyDescent="0.2">
      <c r="B2627" s="333"/>
      <c r="C2627" s="333"/>
      <c r="D2627" s="50"/>
      <c r="E2627" s="50"/>
      <c r="F2627" s="51"/>
      <c r="G2627" s="51"/>
      <c r="H2627" s="51"/>
      <c r="I2627" s="53"/>
    </row>
    <row r="2628" spans="2:9" ht="15" customHeight="1" x14ac:dyDescent="0.2">
      <c r="B2628" s="333"/>
      <c r="C2628" s="333"/>
      <c r="D2628" s="50"/>
      <c r="E2628" s="50"/>
      <c r="F2628" s="51"/>
      <c r="G2628" s="51"/>
      <c r="H2628" s="51"/>
      <c r="I2628" s="53"/>
    </row>
    <row r="2629" spans="2:9" ht="15" customHeight="1" x14ac:dyDescent="0.2">
      <c r="B2629" s="334" t="s">
        <v>29</v>
      </c>
      <c r="C2629" s="335"/>
      <c r="D2629" s="335"/>
      <c r="E2629" s="335"/>
      <c r="F2629" s="335"/>
      <c r="G2629" s="335"/>
      <c r="H2629" s="336"/>
      <c r="I2629" s="54">
        <f>SUM(I2624:I2628)</f>
        <v>0</v>
      </c>
    </row>
    <row r="2630" spans="2:9" ht="20" customHeight="1" x14ac:dyDescent="0.2">
      <c r="B2630" s="337" t="s">
        <v>30</v>
      </c>
      <c r="C2630" s="338"/>
      <c r="D2630" s="338"/>
      <c r="E2630" s="338"/>
      <c r="F2630" s="338"/>
      <c r="G2630" s="338"/>
      <c r="H2630" s="338"/>
      <c r="I2630" s="339"/>
    </row>
    <row r="2631" spans="2:9" ht="20" customHeight="1" x14ac:dyDescent="0.2">
      <c r="B2631" s="340"/>
      <c r="C2631" s="341"/>
      <c r="D2631" s="341"/>
      <c r="E2631" s="341"/>
      <c r="F2631" s="341"/>
      <c r="G2631" s="341"/>
      <c r="H2631" s="341"/>
      <c r="I2631" s="342"/>
    </row>
    <row r="2632" spans="2:9" ht="20" customHeight="1" x14ac:dyDescent="0.2">
      <c r="B2632" s="340"/>
      <c r="C2632" s="341"/>
      <c r="D2632" s="341"/>
      <c r="E2632" s="341"/>
      <c r="F2632" s="341"/>
      <c r="G2632" s="341"/>
      <c r="H2632" s="341"/>
      <c r="I2632" s="342"/>
    </row>
    <row r="2633" spans="2:9" ht="20" customHeight="1" x14ac:dyDescent="0.2">
      <c r="B2633" s="340"/>
      <c r="C2633" s="341"/>
      <c r="D2633" s="341"/>
      <c r="E2633" s="341"/>
      <c r="F2633" s="341"/>
      <c r="G2633" s="341"/>
      <c r="H2633" s="341"/>
      <c r="I2633" s="342"/>
    </row>
    <row r="2634" spans="2:9" ht="20" customHeight="1" x14ac:dyDescent="0.2">
      <c r="B2634" s="340"/>
      <c r="C2634" s="341"/>
      <c r="D2634" s="341"/>
      <c r="E2634" s="341"/>
      <c r="F2634" s="341"/>
      <c r="G2634" s="341"/>
      <c r="H2634" s="341"/>
      <c r="I2634" s="342"/>
    </row>
    <row r="2635" spans="2:9" ht="20" customHeight="1" x14ac:dyDescent="0.2">
      <c r="B2635" s="340"/>
      <c r="C2635" s="341"/>
      <c r="D2635" s="341"/>
      <c r="E2635" s="341"/>
      <c r="F2635" s="341"/>
      <c r="G2635" s="341"/>
      <c r="H2635" s="341"/>
      <c r="I2635" s="342"/>
    </row>
    <row r="2636" spans="2:9" ht="20" customHeight="1" x14ac:dyDescent="0.2">
      <c r="B2636" s="340"/>
      <c r="C2636" s="341"/>
      <c r="D2636" s="341"/>
      <c r="E2636" s="341"/>
      <c r="F2636" s="341"/>
      <c r="G2636" s="341"/>
      <c r="H2636" s="341"/>
      <c r="I2636" s="342"/>
    </row>
    <row r="2637" spans="2:9" ht="20" customHeight="1" x14ac:dyDescent="0.2">
      <c r="B2637" s="340"/>
      <c r="C2637" s="341"/>
      <c r="D2637" s="341"/>
      <c r="E2637" s="341"/>
      <c r="F2637" s="341"/>
      <c r="G2637" s="341"/>
      <c r="H2637" s="341"/>
      <c r="I2637" s="342"/>
    </row>
    <row r="2638" spans="2:9" ht="20" customHeight="1" x14ac:dyDescent="0.2">
      <c r="B2638" s="340"/>
      <c r="C2638" s="341"/>
      <c r="D2638" s="341"/>
      <c r="E2638" s="341"/>
      <c r="F2638" s="341"/>
      <c r="G2638" s="341"/>
      <c r="H2638" s="341"/>
      <c r="I2638" s="342"/>
    </row>
    <row r="2639" spans="2:9" ht="20" customHeight="1" x14ac:dyDescent="0.2">
      <c r="B2639" s="340"/>
      <c r="C2639" s="341"/>
      <c r="D2639" s="341"/>
      <c r="E2639" s="341"/>
      <c r="F2639" s="341"/>
      <c r="G2639" s="341"/>
      <c r="H2639" s="341"/>
      <c r="I2639" s="342"/>
    </row>
    <row r="2640" spans="2:9" ht="20" customHeight="1" x14ac:dyDescent="0.2">
      <c r="B2640" s="343"/>
      <c r="C2640" s="344"/>
      <c r="D2640" s="344"/>
      <c r="E2640" s="344"/>
      <c r="F2640" s="344"/>
      <c r="G2640" s="344"/>
      <c r="H2640" s="344"/>
      <c r="I2640" s="345"/>
    </row>
    <row r="2641" spans="2:9" ht="16" thickBot="1" x14ac:dyDescent="0.25"/>
    <row r="2642" spans="2:9" ht="18" customHeight="1" thickBot="1" x14ac:dyDescent="0.25">
      <c r="B2642" s="24" t="s">
        <v>21</v>
      </c>
      <c r="C2642" s="25"/>
      <c r="D2642" s="25"/>
      <c r="E2642" s="25"/>
      <c r="F2642" s="26"/>
      <c r="G2642" s="27"/>
      <c r="H2642" s="28"/>
      <c r="I2642" s="29"/>
    </row>
    <row r="2643" spans="2:9" ht="18" customHeight="1" thickBot="1" x14ac:dyDescent="0.25">
      <c r="B2643" s="30" t="s">
        <v>22</v>
      </c>
      <c r="C2643" s="31"/>
      <c r="D2643" s="31"/>
      <c r="E2643" s="31"/>
      <c r="F2643" s="26"/>
      <c r="G2643" s="27"/>
      <c r="H2643" s="32"/>
      <c r="I2643" s="33"/>
    </row>
    <row r="2644" spans="2:9" ht="33" customHeight="1" thickBot="1" x14ac:dyDescent="0.25">
      <c r="B2644" s="34" t="e">
        <f>+ACTIVIDADES!#REF!</f>
        <v>#REF!</v>
      </c>
      <c r="C2644" s="35"/>
      <c r="D2644" s="35"/>
      <c r="E2644" s="35"/>
      <c r="F2644" s="35"/>
      <c r="G2644" s="36"/>
      <c r="H2644" s="37"/>
      <c r="I2644" s="38"/>
    </row>
    <row r="2645" spans="2:9" ht="21" customHeight="1" thickBot="1" x14ac:dyDescent="0.25">
      <c r="B2645" s="39" t="s">
        <v>0</v>
      </c>
      <c r="C2645" s="346" t="s">
        <v>1</v>
      </c>
      <c r="D2645" s="346"/>
      <c r="E2645" s="346"/>
      <c r="F2645" s="346"/>
      <c r="G2645" s="346"/>
      <c r="H2645" s="40" t="s">
        <v>15</v>
      </c>
      <c r="I2645" s="41" t="s">
        <v>16</v>
      </c>
    </row>
    <row r="2646" spans="2:9" ht="95.25" customHeight="1" x14ac:dyDescent="0.2">
      <c r="B2646" s="42" t="e">
        <f>+B2622+0.01</f>
        <v>#REF!</v>
      </c>
      <c r="C2646" s="347" t="e">
        <f>INDEX(ACTIVIDADES!$B:$B,MATCH(B2646,ACTIVIDADES!$A:$A,0))</f>
        <v>#REF!</v>
      </c>
      <c r="D2646" s="348"/>
      <c r="E2646" s="348"/>
      <c r="F2646" s="348"/>
      <c r="G2646" s="349"/>
      <c r="H2646" s="43" t="e">
        <f>INDEX(ACTIVIDADES!$C:$C,MATCH(B2646,ACTIVIDADES!$A:$A,0))</f>
        <v>#REF!</v>
      </c>
      <c r="I2646" s="44">
        <f>I2653</f>
        <v>0</v>
      </c>
    </row>
    <row r="2647" spans="2:9" ht="21" customHeight="1" x14ac:dyDescent="0.2">
      <c r="B2647" s="350" t="s">
        <v>23</v>
      </c>
      <c r="C2647" s="350"/>
      <c r="D2647" s="45" t="s">
        <v>24</v>
      </c>
      <c r="E2647" s="46" t="s">
        <v>16</v>
      </c>
      <c r="F2647" s="47" t="s">
        <v>25</v>
      </c>
      <c r="G2647" s="47" t="s">
        <v>26</v>
      </c>
      <c r="H2647" s="48" t="s">
        <v>27</v>
      </c>
      <c r="I2647" s="49" t="s">
        <v>28</v>
      </c>
    </row>
    <row r="2648" spans="2:9" ht="15" customHeight="1" x14ac:dyDescent="0.2">
      <c r="B2648" s="351"/>
      <c r="C2648" s="352"/>
      <c r="D2648" s="50"/>
      <c r="E2648" s="50"/>
      <c r="F2648" s="51"/>
      <c r="G2648" s="51"/>
      <c r="H2648" s="51"/>
      <c r="I2648" s="52">
        <f>+D2648*E2648*F2648*G2648</f>
        <v>0</v>
      </c>
    </row>
    <row r="2649" spans="2:9" ht="15" customHeight="1" x14ac:dyDescent="0.2">
      <c r="B2649" s="351"/>
      <c r="C2649" s="352"/>
      <c r="D2649" s="50"/>
      <c r="E2649" s="50"/>
      <c r="F2649" s="51"/>
      <c r="G2649" s="51"/>
      <c r="H2649" s="51"/>
      <c r="I2649" s="52">
        <f>+D2649*E2649*F2649*G2649</f>
        <v>0</v>
      </c>
    </row>
    <row r="2650" spans="2:9" ht="15.75" customHeight="1" x14ac:dyDescent="0.2">
      <c r="B2650" s="333"/>
      <c r="C2650" s="333"/>
      <c r="D2650" s="50"/>
      <c r="E2650" s="50"/>
      <c r="F2650" s="51"/>
      <c r="G2650" s="51"/>
      <c r="H2650" s="51"/>
      <c r="I2650" s="53"/>
    </row>
    <row r="2651" spans="2:9" ht="15" customHeight="1" x14ac:dyDescent="0.2">
      <c r="B2651" s="333"/>
      <c r="C2651" s="333"/>
      <c r="D2651" s="50"/>
      <c r="E2651" s="50"/>
      <c r="F2651" s="51"/>
      <c r="G2651" s="51"/>
      <c r="H2651" s="51"/>
      <c r="I2651" s="53"/>
    </row>
    <row r="2652" spans="2:9" ht="15" customHeight="1" x14ac:dyDescent="0.2">
      <c r="B2652" s="333"/>
      <c r="C2652" s="333"/>
      <c r="D2652" s="50"/>
      <c r="E2652" s="50"/>
      <c r="F2652" s="51"/>
      <c r="G2652" s="51"/>
      <c r="H2652" s="51"/>
      <c r="I2652" s="53"/>
    </row>
    <row r="2653" spans="2:9" ht="15" customHeight="1" x14ac:dyDescent="0.2">
      <c r="B2653" s="334" t="s">
        <v>29</v>
      </c>
      <c r="C2653" s="335"/>
      <c r="D2653" s="335"/>
      <c r="E2653" s="335"/>
      <c r="F2653" s="335"/>
      <c r="G2653" s="335"/>
      <c r="H2653" s="336"/>
      <c r="I2653" s="54">
        <f>SUM(I2648:I2652)</f>
        <v>0</v>
      </c>
    </row>
    <row r="2654" spans="2:9" ht="20" customHeight="1" x14ac:dyDescent="0.2">
      <c r="B2654" s="337" t="s">
        <v>30</v>
      </c>
      <c r="C2654" s="338"/>
      <c r="D2654" s="338"/>
      <c r="E2654" s="338"/>
      <c r="F2654" s="338"/>
      <c r="G2654" s="338"/>
      <c r="H2654" s="338"/>
      <c r="I2654" s="339"/>
    </row>
    <row r="2655" spans="2:9" ht="20" customHeight="1" x14ac:dyDescent="0.2">
      <c r="B2655" s="340"/>
      <c r="C2655" s="341"/>
      <c r="D2655" s="341"/>
      <c r="E2655" s="341"/>
      <c r="F2655" s="341"/>
      <c r="G2655" s="341"/>
      <c r="H2655" s="341"/>
      <c r="I2655" s="342"/>
    </row>
    <row r="2656" spans="2:9" ht="20" customHeight="1" x14ac:dyDescent="0.2">
      <c r="B2656" s="340"/>
      <c r="C2656" s="341"/>
      <c r="D2656" s="341"/>
      <c r="E2656" s="341"/>
      <c r="F2656" s="341"/>
      <c r="G2656" s="341"/>
      <c r="H2656" s="341"/>
      <c r="I2656" s="342"/>
    </row>
    <row r="2657" spans="2:9" ht="20" customHeight="1" x14ac:dyDescent="0.2">
      <c r="B2657" s="340"/>
      <c r="C2657" s="341"/>
      <c r="D2657" s="341"/>
      <c r="E2657" s="341"/>
      <c r="F2657" s="341"/>
      <c r="G2657" s="341"/>
      <c r="H2657" s="341"/>
      <c r="I2657" s="342"/>
    </row>
    <row r="2658" spans="2:9" ht="20" customHeight="1" x14ac:dyDescent="0.2">
      <c r="B2658" s="340"/>
      <c r="C2658" s="341"/>
      <c r="D2658" s="341"/>
      <c r="E2658" s="341"/>
      <c r="F2658" s="341"/>
      <c r="G2658" s="341"/>
      <c r="H2658" s="341"/>
      <c r="I2658" s="342"/>
    </row>
    <row r="2659" spans="2:9" ht="20" customHeight="1" x14ac:dyDescent="0.2">
      <c r="B2659" s="340"/>
      <c r="C2659" s="341"/>
      <c r="D2659" s="341"/>
      <c r="E2659" s="341"/>
      <c r="F2659" s="341"/>
      <c r="G2659" s="341"/>
      <c r="H2659" s="341"/>
      <c r="I2659" s="342"/>
    </row>
    <row r="2660" spans="2:9" ht="20" customHeight="1" x14ac:dyDescent="0.2">
      <c r="B2660" s="340"/>
      <c r="C2660" s="341"/>
      <c r="D2660" s="341"/>
      <c r="E2660" s="341"/>
      <c r="F2660" s="341"/>
      <c r="G2660" s="341"/>
      <c r="H2660" s="341"/>
      <c r="I2660" s="342"/>
    </row>
    <row r="2661" spans="2:9" ht="20" customHeight="1" x14ac:dyDescent="0.2">
      <c r="B2661" s="340"/>
      <c r="C2661" s="341"/>
      <c r="D2661" s="341"/>
      <c r="E2661" s="341"/>
      <c r="F2661" s="341"/>
      <c r="G2661" s="341"/>
      <c r="H2661" s="341"/>
      <c r="I2661" s="342"/>
    </row>
    <row r="2662" spans="2:9" ht="20" customHeight="1" x14ac:dyDescent="0.2">
      <c r="B2662" s="340"/>
      <c r="C2662" s="341"/>
      <c r="D2662" s="341"/>
      <c r="E2662" s="341"/>
      <c r="F2662" s="341"/>
      <c r="G2662" s="341"/>
      <c r="H2662" s="341"/>
      <c r="I2662" s="342"/>
    </row>
    <row r="2663" spans="2:9" ht="20" customHeight="1" x14ac:dyDescent="0.2">
      <c r="B2663" s="340"/>
      <c r="C2663" s="341"/>
      <c r="D2663" s="341"/>
      <c r="E2663" s="341"/>
      <c r="F2663" s="341"/>
      <c r="G2663" s="341"/>
      <c r="H2663" s="341"/>
      <c r="I2663" s="342"/>
    </row>
    <row r="2664" spans="2:9" ht="20" customHeight="1" x14ac:dyDescent="0.2">
      <c r="B2664" s="343"/>
      <c r="C2664" s="344"/>
      <c r="D2664" s="344"/>
      <c r="E2664" s="344"/>
      <c r="F2664" s="344"/>
      <c r="G2664" s="344"/>
      <c r="H2664" s="344"/>
      <c r="I2664" s="345"/>
    </row>
    <row r="2665" spans="2:9" ht="16" thickBot="1" x14ac:dyDescent="0.25"/>
    <row r="2666" spans="2:9" ht="18" customHeight="1" thickBot="1" x14ac:dyDescent="0.25">
      <c r="B2666" s="24" t="s">
        <v>21</v>
      </c>
      <c r="C2666" s="25"/>
      <c r="D2666" s="25"/>
      <c r="E2666" s="25"/>
      <c r="F2666" s="26"/>
      <c r="G2666" s="27"/>
      <c r="H2666" s="28"/>
      <c r="I2666" s="29"/>
    </row>
    <row r="2667" spans="2:9" ht="18" customHeight="1" thickBot="1" x14ac:dyDescent="0.25">
      <c r="B2667" s="30" t="s">
        <v>22</v>
      </c>
      <c r="C2667" s="31"/>
      <c r="D2667" s="31"/>
      <c r="E2667" s="31"/>
      <c r="F2667" s="26"/>
      <c r="G2667" s="27"/>
      <c r="H2667" s="32"/>
      <c r="I2667" s="33"/>
    </row>
    <row r="2668" spans="2:9" ht="33" customHeight="1" thickBot="1" x14ac:dyDescent="0.25">
      <c r="B2668" s="34" t="e">
        <f>+ACTIVIDADES!#REF!</f>
        <v>#REF!</v>
      </c>
      <c r="C2668" s="35"/>
      <c r="D2668" s="35"/>
      <c r="E2668" s="35"/>
      <c r="F2668" s="35"/>
      <c r="G2668" s="36"/>
      <c r="H2668" s="37"/>
      <c r="I2668" s="38"/>
    </row>
    <row r="2669" spans="2:9" ht="21" customHeight="1" thickBot="1" x14ac:dyDescent="0.25">
      <c r="B2669" s="39" t="s">
        <v>0</v>
      </c>
      <c r="C2669" s="346" t="s">
        <v>1</v>
      </c>
      <c r="D2669" s="346"/>
      <c r="E2669" s="346"/>
      <c r="F2669" s="346"/>
      <c r="G2669" s="346"/>
      <c r="H2669" s="40" t="s">
        <v>15</v>
      </c>
      <c r="I2669" s="41" t="s">
        <v>16</v>
      </c>
    </row>
    <row r="2670" spans="2:9" ht="95.25" customHeight="1" x14ac:dyDescent="0.2">
      <c r="B2670" s="42" t="e">
        <f>+B2646+0.01</f>
        <v>#REF!</v>
      </c>
      <c r="C2670" s="347" t="e">
        <f>INDEX(ACTIVIDADES!$B:$B,MATCH(B2670,ACTIVIDADES!$A:$A,0))</f>
        <v>#REF!</v>
      </c>
      <c r="D2670" s="348"/>
      <c r="E2670" s="348"/>
      <c r="F2670" s="348"/>
      <c r="G2670" s="349"/>
      <c r="H2670" s="43" t="e">
        <f>INDEX(ACTIVIDADES!$C:$C,MATCH(B2670,ACTIVIDADES!$A:$A,0))</f>
        <v>#REF!</v>
      </c>
      <c r="I2670" s="44">
        <f>I2677</f>
        <v>0</v>
      </c>
    </row>
    <row r="2671" spans="2:9" ht="21" customHeight="1" x14ac:dyDescent="0.2">
      <c r="B2671" s="350" t="s">
        <v>23</v>
      </c>
      <c r="C2671" s="350"/>
      <c r="D2671" s="45" t="s">
        <v>24</v>
      </c>
      <c r="E2671" s="46" t="s">
        <v>16</v>
      </c>
      <c r="F2671" s="47" t="s">
        <v>25</v>
      </c>
      <c r="G2671" s="47" t="s">
        <v>26</v>
      </c>
      <c r="H2671" s="48" t="s">
        <v>27</v>
      </c>
      <c r="I2671" s="49" t="s">
        <v>28</v>
      </c>
    </row>
    <row r="2672" spans="2:9" ht="15" customHeight="1" x14ac:dyDescent="0.2">
      <c r="B2672" s="351"/>
      <c r="C2672" s="352"/>
      <c r="D2672" s="50"/>
      <c r="E2672" s="50"/>
      <c r="F2672" s="51"/>
      <c r="G2672" s="51"/>
      <c r="H2672" s="51"/>
      <c r="I2672" s="52">
        <f>+D2672*E2672*F2672*G2672</f>
        <v>0</v>
      </c>
    </row>
    <row r="2673" spans="2:9" ht="15" customHeight="1" x14ac:dyDescent="0.2">
      <c r="B2673" s="351"/>
      <c r="C2673" s="352"/>
      <c r="D2673" s="50"/>
      <c r="E2673" s="50"/>
      <c r="F2673" s="51"/>
      <c r="G2673" s="51"/>
      <c r="H2673" s="51"/>
      <c r="I2673" s="52">
        <f>+D2673*E2673*F2673*G2673</f>
        <v>0</v>
      </c>
    </row>
    <row r="2674" spans="2:9" ht="15.75" customHeight="1" x14ac:dyDescent="0.2">
      <c r="B2674" s="333"/>
      <c r="C2674" s="333"/>
      <c r="D2674" s="50"/>
      <c r="E2674" s="50"/>
      <c r="F2674" s="51"/>
      <c r="G2674" s="51"/>
      <c r="H2674" s="51"/>
      <c r="I2674" s="53"/>
    </row>
    <row r="2675" spans="2:9" ht="15" customHeight="1" x14ac:dyDescent="0.2">
      <c r="B2675" s="333"/>
      <c r="C2675" s="333"/>
      <c r="D2675" s="50"/>
      <c r="E2675" s="50"/>
      <c r="F2675" s="51"/>
      <c r="G2675" s="51"/>
      <c r="H2675" s="51"/>
      <c r="I2675" s="53"/>
    </row>
    <row r="2676" spans="2:9" ht="15" customHeight="1" x14ac:dyDescent="0.2">
      <c r="B2676" s="333"/>
      <c r="C2676" s="333"/>
      <c r="D2676" s="50"/>
      <c r="E2676" s="50"/>
      <c r="F2676" s="51"/>
      <c r="G2676" s="51"/>
      <c r="H2676" s="51"/>
      <c r="I2676" s="53"/>
    </row>
    <row r="2677" spans="2:9" ht="15" customHeight="1" x14ac:dyDescent="0.2">
      <c r="B2677" s="334" t="s">
        <v>29</v>
      </c>
      <c r="C2677" s="335"/>
      <c r="D2677" s="335"/>
      <c r="E2677" s="335"/>
      <c r="F2677" s="335"/>
      <c r="G2677" s="335"/>
      <c r="H2677" s="336"/>
      <c r="I2677" s="54">
        <f>SUM(I2672:I2676)</f>
        <v>0</v>
      </c>
    </row>
    <row r="2678" spans="2:9" ht="20" customHeight="1" x14ac:dyDescent="0.2">
      <c r="B2678" s="337" t="s">
        <v>30</v>
      </c>
      <c r="C2678" s="338"/>
      <c r="D2678" s="338"/>
      <c r="E2678" s="338"/>
      <c r="F2678" s="338"/>
      <c r="G2678" s="338"/>
      <c r="H2678" s="338"/>
      <c r="I2678" s="339"/>
    </row>
    <row r="2679" spans="2:9" ht="20" customHeight="1" x14ac:dyDescent="0.2">
      <c r="B2679" s="340"/>
      <c r="C2679" s="341"/>
      <c r="D2679" s="341"/>
      <c r="E2679" s="341"/>
      <c r="F2679" s="341"/>
      <c r="G2679" s="341"/>
      <c r="H2679" s="341"/>
      <c r="I2679" s="342"/>
    </row>
    <row r="2680" spans="2:9" ht="20" customHeight="1" x14ac:dyDescent="0.2">
      <c r="B2680" s="340"/>
      <c r="C2680" s="341"/>
      <c r="D2680" s="341"/>
      <c r="E2680" s="341"/>
      <c r="F2680" s="341"/>
      <c r="G2680" s="341"/>
      <c r="H2680" s="341"/>
      <c r="I2680" s="342"/>
    </row>
    <row r="2681" spans="2:9" ht="20" customHeight="1" x14ac:dyDescent="0.2">
      <c r="B2681" s="340"/>
      <c r="C2681" s="341"/>
      <c r="D2681" s="341"/>
      <c r="E2681" s="341"/>
      <c r="F2681" s="341"/>
      <c r="G2681" s="341"/>
      <c r="H2681" s="341"/>
      <c r="I2681" s="342"/>
    </row>
    <row r="2682" spans="2:9" ht="20" customHeight="1" x14ac:dyDescent="0.2">
      <c r="B2682" s="340"/>
      <c r="C2682" s="341"/>
      <c r="D2682" s="341"/>
      <c r="E2682" s="341"/>
      <c r="F2682" s="341"/>
      <c r="G2682" s="341"/>
      <c r="H2682" s="341"/>
      <c r="I2682" s="342"/>
    </row>
    <row r="2683" spans="2:9" ht="20" customHeight="1" x14ac:dyDescent="0.2">
      <c r="B2683" s="340"/>
      <c r="C2683" s="341"/>
      <c r="D2683" s="341"/>
      <c r="E2683" s="341"/>
      <c r="F2683" s="341"/>
      <c r="G2683" s="341"/>
      <c r="H2683" s="341"/>
      <c r="I2683" s="342"/>
    </row>
    <row r="2684" spans="2:9" ht="20" customHeight="1" x14ac:dyDescent="0.2">
      <c r="B2684" s="340"/>
      <c r="C2684" s="341"/>
      <c r="D2684" s="341"/>
      <c r="E2684" s="341"/>
      <c r="F2684" s="341"/>
      <c r="G2684" s="341"/>
      <c r="H2684" s="341"/>
      <c r="I2684" s="342"/>
    </row>
    <row r="2685" spans="2:9" ht="20" customHeight="1" x14ac:dyDescent="0.2">
      <c r="B2685" s="340"/>
      <c r="C2685" s="341"/>
      <c r="D2685" s="341"/>
      <c r="E2685" s="341"/>
      <c r="F2685" s="341"/>
      <c r="G2685" s="341"/>
      <c r="H2685" s="341"/>
      <c r="I2685" s="342"/>
    </row>
    <row r="2686" spans="2:9" ht="20" customHeight="1" x14ac:dyDescent="0.2">
      <c r="B2686" s="340"/>
      <c r="C2686" s="341"/>
      <c r="D2686" s="341"/>
      <c r="E2686" s="341"/>
      <c r="F2686" s="341"/>
      <c r="G2686" s="341"/>
      <c r="H2686" s="341"/>
      <c r="I2686" s="342"/>
    </row>
    <row r="2687" spans="2:9" ht="20" customHeight="1" x14ac:dyDescent="0.2">
      <c r="B2687" s="340"/>
      <c r="C2687" s="341"/>
      <c r="D2687" s="341"/>
      <c r="E2687" s="341"/>
      <c r="F2687" s="341"/>
      <c r="G2687" s="341"/>
      <c r="H2687" s="341"/>
      <c r="I2687" s="342"/>
    </row>
    <row r="2688" spans="2:9" ht="20" customHeight="1" x14ac:dyDescent="0.2">
      <c r="B2688" s="343"/>
      <c r="C2688" s="344"/>
      <c r="D2688" s="344"/>
      <c r="E2688" s="344"/>
      <c r="F2688" s="344"/>
      <c r="G2688" s="344"/>
      <c r="H2688" s="344"/>
      <c r="I2688" s="345"/>
    </row>
    <row r="2689" spans="2:9" ht="16" thickBot="1" x14ac:dyDescent="0.25"/>
    <row r="2690" spans="2:9" ht="18" customHeight="1" thickBot="1" x14ac:dyDescent="0.25">
      <c r="B2690" s="24" t="s">
        <v>21</v>
      </c>
      <c r="C2690" s="25"/>
      <c r="D2690" s="25"/>
      <c r="E2690" s="25"/>
      <c r="F2690" s="26"/>
      <c r="G2690" s="27"/>
      <c r="H2690" s="28"/>
      <c r="I2690" s="29"/>
    </row>
    <row r="2691" spans="2:9" ht="18" customHeight="1" thickBot="1" x14ac:dyDescent="0.25">
      <c r="B2691" s="30" t="s">
        <v>22</v>
      </c>
      <c r="C2691" s="31"/>
      <c r="D2691" s="31"/>
      <c r="E2691" s="31"/>
      <c r="F2691" s="26"/>
      <c r="G2691" s="27"/>
      <c r="H2691" s="32"/>
      <c r="I2691" s="33"/>
    </row>
    <row r="2692" spans="2:9" ht="33" customHeight="1" thickBot="1" x14ac:dyDescent="0.25">
      <c r="B2692" s="34" t="e">
        <f>+ACTIVIDADES!#REF!</f>
        <v>#REF!</v>
      </c>
      <c r="C2692" s="35"/>
      <c r="D2692" s="35"/>
      <c r="E2692" s="35"/>
      <c r="F2692" s="35"/>
      <c r="G2692" s="36"/>
      <c r="H2692" s="37"/>
      <c r="I2692" s="38"/>
    </row>
    <row r="2693" spans="2:9" ht="21" customHeight="1" thickBot="1" x14ac:dyDescent="0.25">
      <c r="B2693" s="39" t="s">
        <v>0</v>
      </c>
      <c r="C2693" s="346" t="s">
        <v>1</v>
      </c>
      <c r="D2693" s="346"/>
      <c r="E2693" s="346"/>
      <c r="F2693" s="346"/>
      <c r="G2693" s="346"/>
      <c r="H2693" s="40" t="s">
        <v>15</v>
      </c>
      <c r="I2693" s="41" t="s">
        <v>16</v>
      </c>
    </row>
    <row r="2694" spans="2:9" ht="95.25" customHeight="1" x14ac:dyDescent="0.2">
      <c r="B2694" s="42" t="e">
        <f>+B2670+0.01</f>
        <v>#REF!</v>
      </c>
      <c r="C2694" s="347" t="e">
        <f>INDEX(ACTIVIDADES!$B:$B,MATCH(B2694,ACTIVIDADES!$A:$A,0))</f>
        <v>#REF!</v>
      </c>
      <c r="D2694" s="348"/>
      <c r="E2694" s="348"/>
      <c r="F2694" s="348"/>
      <c r="G2694" s="349"/>
      <c r="H2694" s="43" t="e">
        <f>INDEX(ACTIVIDADES!$C:$C,MATCH(B2694,ACTIVIDADES!$A:$A,0))</f>
        <v>#REF!</v>
      </c>
      <c r="I2694" s="44">
        <f>I2701</f>
        <v>0</v>
      </c>
    </row>
    <row r="2695" spans="2:9" ht="21" customHeight="1" x14ac:dyDescent="0.2">
      <c r="B2695" s="350" t="s">
        <v>23</v>
      </c>
      <c r="C2695" s="350"/>
      <c r="D2695" s="45" t="s">
        <v>24</v>
      </c>
      <c r="E2695" s="46" t="s">
        <v>16</v>
      </c>
      <c r="F2695" s="47" t="s">
        <v>25</v>
      </c>
      <c r="G2695" s="47" t="s">
        <v>26</v>
      </c>
      <c r="H2695" s="48" t="s">
        <v>27</v>
      </c>
      <c r="I2695" s="49" t="s">
        <v>28</v>
      </c>
    </row>
    <row r="2696" spans="2:9" ht="15" customHeight="1" x14ac:dyDescent="0.2">
      <c r="B2696" s="351"/>
      <c r="C2696" s="352"/>
      <c r="D2696" s="50"/>
      <c r="E2696" s="50"/>
      <c r="F2696" s="51"/>
      <c r="G2696" s="51"/>
      <c r="H2696" s="51"/>
      <c r="I2696" s="52">
        <f>+D2696*E2696*F2696*G2696</f>
        <v>0</v>
      </c>
    </row>
    <row r="2697" spans="2:9" ht="15" customHeight="1" x14ac:dyDescent="0.2">
      <c r="B2697" s="351"/>
      <c r="C2697" s="352"/>
      <c r="D2697" s="50"/>
      <c r="E2697" s="50"/>
      <c r="F2697" s="51"/>
      <c r="G2697" s="51"/>
      <c r="H2697" s="51"/>
      <c r="I2697" s="52">
        <f>+D2697*E2697*F2697*G2697</f>
        <v>0</v>
      </c>
    </row>
    <row r="2698" spans="2:9" ht="15.75" customHeight="1" x14ac:dyDescent="0.2">
      <c r="B2698" s="333"/>
      <c r="C2698" s="333"/>
      <c r="D2698" s="50"/>
      <c r="E2698" s="50"/>
      <c r="F2698" s="51"/>
      <c r="G2698" s="51"/>
      <c r="H2698" s="51"/>
      <c r="I2698" s="53"/>
    </row>
    <row r="2699" spans="2:9" ht="15" customHeight="1" x14ac:dyDescent="0.2">
      <c r="B2699" s="333"/>
      <c r="C2699" s="333"/>
      <c r="D2699" s="50"/>
      <c r="E2699" s="50"/>
      <c r="F2699" s="51"/>
      <c r="G2699" s="51"/>
      <c r="H2699" s="51"/>
      <c r="I2699" s="53"/>
    </row>
    <row r="2700" spans="2:9" ht="15" customHeight="1" x14ac:dyDescent="0.2">
      <c r="B2700" s="333"/>
      <c r="C2700" s="333"/>
      <c r="D2700" s="50"/>
      <c r="E2700" s="50"/>
      <c r="F2700" s="51"/>
      <c r="G2700" s="51"/>
      <c r="H2700" s="51"/>
      <c r="I2700" s="53"/>
    </row>
    <row r="2701" spans="2:9" ht="15" customHeight="1" x14ac:dyDescent="0.2">
      <c r="B2701" s="334" t="s">
        <v>29</v>
      </c>
      <c r="C2701" s="335"/>
      <c r="D2701" s="335"/>
      <c r="E2701" s="335"/>
      <c r="F2701" s="335"/>
      <c r="G2701" s="335"/>
      <c r="H2701" s="336"/>
      <c r="I2701" s="54">
        <f>SUM(I2696:I2700)</f>
        <v>0</v>
      </c>
    </row>
    <row r="2702" spans="2:9" ht="20" customHeight="1" x14ac:dyDescent="0.2">
      <c r="B2702" s="337" t="s">
        <v>30</v>
      </c>
      <c r="C2702" s="338"/>
      <c r="D2702" s="338"/>
      <c r="E2702" s="338"/>
      <c r="F2702" s="338"/>
      <c r="G2702" s="338"/>
      <c r="H2702" s="338"/>
      <c r="I2702" s="339"/>
    </row>
    <row r="2703" spans="2:9" ht="20" customHeight="1" x14ac:dyDescent="0.2">
      <c r="B2703" s="340"/>
      <c r="C2703" s="341"/>
      <c r="D2703" s="341"/>
      <c r="E2703" s="341"/>
      <c r="F2703" s="341"/>
      <c r="G2703" s="341"/>
      <c r="H2703" s="341"/>
      <c r="I2703" s="342"/>
    </row>
    <row r="2704" spans="2:9" ht="20" customHeight="1" x14ac:dyDescent="0.2">
      <c r="B2704" s="340"/>
      <c r="C2704" s="341"/>
      <c r="D2704" s="341"/>
      <c r="E2704" s="341"/>
      <c r="F2704" s="341"/>
      <c r="G2704" s="341"/>
      <c r="H2704" s="341"/>
      <c r="I2704" s="342"/>
    </row>
    <row r="2705" spans="2:9" ht="20" customHeight="1" x14ac:dyDescent="0.2">
      <c r="B2705" s="340"/>
      <c r="C2705" s="341"/>
      <c r="D2705" s="341"/>
      <c r="E2705" s="341"/>
      <c r="F2705" s="341"/>
      <c r="G2705" s="341"/>
      <c r="H2705" s="341"/>
      <c r="I2705" s="342"/>
    </row>
    <row r="2706" spans="2:9" ht="20" customHeight="1" x14ac:dyDescent="0.2">
      <c r="B2706" s="340"/>
      <c r="C2706" s="341"/>
      <c r="D2706" s="341"/>
      <c r="E2706" s="341"/>
      <c r="F2706" s="341"/>
      <c r="G2706" s="341"/>
      <c r="H2706" s="341"/>
      <c r="I2706" s="342"/>
    </row>
    <row r="2707" spans="2:9" ht="20" customHeight="1" x14ac:dyDescent="0.2">
      <c r="B2707" s="340"/>
      <c r="C2707" s="341"/>
      <c r="D2707" s="341"/>
      <c r="E2707" s="341"/>
      <c r="F2707" s="341"/>
      <c r="G2707" s="341"/>
      <c r="H2707" s="341"/>
      <c r="I2707" s="342"/>
    </row>
    <row r="2708" spans="2:9" ht="20" customHeight="1" x14ac:dyDescent="0.2">
      <c r="B2708" s="340"/>
      <c r="C2708" s="341"/>
      <c r="D2708" s="341"/>
      <c r="E2708" s="341"/>
      <c r="F2708" s="341"/>
      <c r="G2708" s="341"/>
      <c r="H2708" s="341"/>
      <c r="I2708" s="342"/>
    </row>
    <row r="2709" spans="2:9" ht="20" customHeight="1" x14ac:dyDescent="0.2">
      <c r="B2709" s="340"/>
      <c r="C2709" s="341"/>
      <c r="D2709" s="341"/>
      <c r="E2709" s="341"/>
      <c r="F2709" s="341"/>
      <c r="G2709" s="341"/>
      <c r="H2709" s="341"/>
      <c r="I2709" s="342"/>
    </row>
    <row r="2710" spans="2:9" ht="20" customHeight="1" x14ac:dyDescent="0.2">
      <c r="B2710" s="340"/>
      <c r="C2710" s="341"/>
      <c r="D2710" s="341"/>
      <c r="E2710" s="341"/>
      <c r="F2710" s="341"/>
      <c r="G2710" s="341"/>
      <c r="H2710" s="341"/>
      <c r="I2710" s="342"/>
    </row>
    <row r="2711" spans="2:9" ht="20" customHeight="1" x14ac:dyDescent="0.2">
      <c r="B2711" s="340"/>
      <c r="C2711" s="341"/>
      <c r="D2711" s="341"/>
      <c r="E2711" s="341"/>
      <c r="F2711" s="341"/>
      <c r="G2711" s="341"/>
      <c r="H2711" s="341"/>
      <c r="I2711" s="342"/>
    </row>
    <row r="2712" spans="2:9" ht="20" customHeight="1" x14ac:dyDescent="0.2">
      <c r="B2712" s="343"/>
      <c r="C2712" s="344"/>
      <c r="D2712" s="344"/>
      <c r="E2712" s="344"/>
      <c r="F2712" s="344"/>
      <c r="G2712" s="344"/>
      <c r="H2712" s="344"/>
      <c r="I2712" s="345"/>
    </row>
    <row r="2713" spans="2:9" ht="16" thickBot="1" x14ac:dyDescent="0.25"/>
    <row r="2714" spans="2:9" ht="18" customHeight="1" thickBot="1" x14ac:dyDescent="0.25">
      <c r="B2714" s="24" t="s">
        <v>21</v>
      </c>
      <c r="C2714" s="25"/>
      <c r="D2714" s="25"/>
      <c r="E2714" s="25"/>
      <c r="F2714" s="26"/>
      <c r="G2714" s="27"/>
      <c r="H2714" s="28"/>
      <c r="I2714" s="29"/>
    </row>
    <row r="2715" spans="2:9" ht="18" customHeight="1" thickBot="1" x14ac:dyDescent="0.25">
      <c r="B2715" s="30" t="s">
        <v>22</v>
      </c>
      <c r="C2715" s="31"/>
      <c r="D2715" s="31"/>
      <c r="E2715" s="31"/>
      <c r="F2715" s="26"/>
      <c r="G2715" s="27"/>
      <c r="H2715" s="32"/>
      <c r="I2715" s="33"/>
    </row>
    <row r="2716" spans="2:9" ht="33" customHeight="1" thickBot="1" x14ac:dyDescent="0.25">
      <c r="B2716" s="34" t="e">
        <f>+ACTIVIDADES!#REF!</f>
        <v>#REF!</v>
      </c>
      <c r="C2716" s="35"/>
      <c r="D2716" s="35"/>
      <c r="E2716" s="35"/>
      <c r="F2716" s="35"/>
      <c r="G2716" s="36"/>
      <c r="H2716" s="37"/>
      <c r="I2716" s="38"/>
    </row>
    <row r="2717" spans="2:9" ht="21" customHeight="1" thickBot="1" x14ac:dyDescent="0.25">
      <c r="B2717" s="39" t="s">
        <v>0</v>
      </c>
      <c r="C2717" s="346" t="s">
        <v>1</v>
      </c>
      <c r="D2717" s="346"/>
      <c r="E2717" s="346"/>
      <c r="F2717" s="346"/>
      <c r="G2717" s="346"/>
      <c r="H2717" s="40" t="s">
        <v>15</v>
      </c>
      <c r="I2717" s="41" t="s">
        <v>16</v>
      </c>
    </row>
    <row r="2718" spans="2:9" ht="95.25" customHeight="1" x14ac:dyDescent="0.2">
      <c r="B2718" s="42" t="e">
        <f>+B2694+0.01</f>
        <v>#REF!</v>
      </c>
      <c r="C2718" s="347" t="e">
        <f>INDEX(ACTIVIDADES!$B:$B,MATCH(B2718,ACTIVIDADES!$A:$A,0))</f>
        <v>#REF!</v>
      </c>
      <c r="D2718" s="348"/>
      <c r="E2718" s="348"/>
      <c r="F2718" s="348"/>
      <c r="G2718" s="349"/>
      <c r="H2718" s="43" t="e">
        <f>INDEX(ACTIVIDADES!$C:$C,MATCH(B2718,ACTIVIDADES!$A:$A,0))</f>
        <v>#REF!</v>
      </c>
      <c r="I2718" s="44">
        <f>I2725</f>
        <v>0</v>
      </c>
    </row>
    <row r="2719" spans="2:9" ht="21" customHeight="1" x14ac:dyDescent="0.2">
      <c r="B2719" s="350" t="s">
        <v>23</v>
      </c>
      <c r="C2719" s="350"/>
      <c r="D2719" s="45" t="s">
        <v>24</v>
      </c>
      <c r="E2719" s="46" t="s">
        <v>16</v>
      </c>
      <c r="F2719" s="47" t="s">
        <v>25</v>
      </c>
      <c r="G2719" s="47" t="s">
        <v>26</v>
      </c>
      <c r="H2719" s="48" t="s">
        <v>27</v>
      </c>
      <c r="I2719" s="49" t="s">
        <v>28</v>
      </c>
    </row>
    <row r="2720" spans="2:9" ht="15" customHeight="1" x14ac:dyDescent="0.2">
      <c r="B2720" s="351"/>
      <c r="C2720" s="352"/>
      <c r="D2720" s="50"/>
      <c r="E2720" s="50"/>
      <c r="F2720" s="51"/>
      <c r="G2720" s="51"/>
      <c r="H2720" s="51"/>
      <c r="I2720" s="52">
        <f>+D2720*E2720*F2720*G2720</f>
        <v>0</v>
      </c>
    </row>
    <row r="2721" spans="2:9" ht="15" customHeight="1" x14ac:dyDescent="0.2">
      <c r="B2721" s="351"/>
      <c r="C2721" s="352"/>
      <c r="D2721" s="50"/>
      <c r="E2721" s="50"/>
      <c r="F2721" s="51"/>
      <c r="G2721" s="51"/>
      <c r="H2721" s="51"/>
      <c r="I2721" s="52">
        <f>+D2721*E2721*F2721*G2721</f>
        <v>0</v>
      </c>
    </row>
    <row r="2722" spans="2:9" ht="15.75" customHeight="1" x14ac:dyDescent="0.2">
      <c r="B2722" s="333"/>
      <c r="C2722" s="333"/>
      <c r="D2722" s="50"/>
      <c r="E2722" s="50"/>
      <c r="F2722" s="51"/>
      <c r="G2722" s="51"/>
      <c r="H2722" s="51"/>
      <c r="I2722" s="53"/>
    </row>
    <row r="2723" spans="2:9" ht="15" customHeight="1" x14ac:dyDescent="0.2">
      <c r="B2723" s="333"/>
      <c r="C2723" s="333"/>
      <c r="D2723" s="50"/>
      <c r="E2723" s="50"/>
      <c r="F2723" s="51"/>
      <c r="G2723" s="51"/>
      <c r="H2723" s="51"/>
      <c r="I2723" s="53"/>
    </row>
    <row r="2724" spans="2:9" ht="15" customHeight="1" x14ac:dyDescent="0.2">
      <c r="B2724" s="333"/>
      <c r="C2724" s="333"/>
      <c r="D2724" s="50"/>
      <c r="E2724" s="50"/>
      <c r="F2724" s="51"/>
      <c r="G2724" s="51"/>
      <c r="H2724" s="51"/>
      <c r="I2724" s="53"/>
    </row>
    <row r="2725" spans="2:9" ht="15" customHeight="1" x14ac:dyDescent="0.2">
      <c r="B2725" s="334" t="s">
        <v>29</v>
      </c>
      <c r="C2725" s="335"/>
      <c r="D2725" s="335"/>
      <c r="E2725" s="335"/>
      <c r="F2725" s="335"/>
      <c r="G2725" s="335"/>
      <c r="H2725" s="336"/>
      <c r="I2725" s="54">
        <f>SUM(I2720:I2724)</f>
        <v>0</v>
      </c>
    </row>
    <row r="2726" spans="2:9" ht="20" customHeight="1" x14ac:dyDescent="0.2">
      <c r="B2726" s="337" t="s">
        <v>30</v>
      </c>
      <c r="C2726" s="338"/>
      <c r="D2726" s="338"/>
      <c r="E2726" s="338"/>
      <c r="F2726" s="338"/>
      <c r="G2726" s="338"/>
      <c r="H2726" s="338"/>
      <c r="I2726" s="339"/>
    </row>
    <row r="2727" spans="2:9" ht="20" customHeight="1" x14ac:dyDescent="0.2">
      <c r="B2727" s="340"/>
      <c r="C2727" s="341"/>
      <c r="D2727" s="341"/>
      <c r="E2727" s="341"/>
      <c r="F2727" s="341"/>
      <c r="G2727" s="341"/>
      <c r="H2727" s="341"/>
      <c r="I2727" s="342"/>
    </row>
    <row r="2728" spans="2:9" ht="20" customHeight="1" x14ac:dyDescent="0.2">
      <c r="B2728" s="340"/>
      <c r="C2728" s="341"/>
      <c r="D2728" s="341"/>
      <c r="E2728" s="341"/>
      <c r="F2728" s="341"/>
      <c r="G2728" s="341"/>
      <c r="H2728" s="341"/>
      <c r="I2728" s="342"/>
    </row>
    <row r="2729" spans="2:9" ht="20" customHeight="1" x14ac:dyDescent="0.2">
      <c r="B2729" s="340"/>
      <c r="C2729" s="341"/>
      <c r="D2729" s="341"/>
      <c r="E2729" s="341"/>
      <c r="F2729" s="341"/>
      <c r="G2729" s="341"/>
      <c r="H2729" s="341"/>
      <c r="I2729" s="342"/>
    </row>
    <row r="2730" spans="2:9" ht="20" customHeight="1" x14ac:dyDescent="0.2">
      <c r="B2730" s="340"/>
      <c r="C2730" s="341"/>
      <c r="D2730" s="341"/>
      <c r="E2730" s="341"/>
      <c r="F2730" s="341"/>
      <c r="G2730" s="341"/>
      <c r="H2730" s="341"/>
      <c r="I2730" s="342"/>
    </row>
    <row r="2731" spans="2:9" ht="20" customHeight="1" x14ac:dyDescent="0.2">
      <c r="B2731" s="340"/>
      <c r="C2731" s="341"/>
      <c r="D2731" s="341"/>
      <c r="E2731" s="341"/>
      <c r="F2731" s="341"/>
      <c r="G2731" s="341"/>
      <c r="H2731" s="341"/>
      <c r="I2731" s="342"/>
    </row>
    <row r="2732" spans="2:9" ht="20" customHeight="1" x14ac:dyDescent="0.2">
      <c r="B2732" s="340"/>
      <c r="C2732" s="341"/>
      <c r="D2732" s="341"/>
      <c r="E2732" s="341"/>
      <c r="F2732" s="341"/>
      <c r="G2732" s="341"/>
      <c r="H2732" s="341"/>
      <c r="I2732" s="342"/>
    </row>
    <row r="2733" spans="2:9" ht="20" customHeight="1" x14ac:dyDescent="0.2">
      <c r="B2733" s="340"/>
      <c r="C2733" s="341"/>
      <c r="D2733" s="341"/>
      <c r="E2733" s="341"/>
      <c r="F2733" s="341"/>
      <c r="G2733" s="341"/>
      <c r="H2733" s="341"/>
      <c r="I2733" s="342"/>
    </row>
    <row r="2734" spans="2:9" ht="20" customHeight="1" x14ac:dyDescent="0.2">
      <c r="B2734" s="340"/>
      <c r="C2734" s="341"/>
      <c r="D2734" s="341"/>
      <c r="E2734" s="341"/>
      <c r="F2734" s="341"/>
      <c r="G2734" s="341"/>
      <c r="H2734" s="341"/>
      <c r="I2734" s="342"/>
    </row>
    <row r="2735" spans="2:9" ht="20" customHeight="1" x14ac:dyDescent="0.2">
      <c r="B2735" s="340"/>
      <c r="C2735" s="341"/>
      <c r="D2735" s="341"/>
      <c r="E2735" s="341"/>
      <c r="F2735" s="341"/>
      <c r="G2735" s="341"/>
      <c r="H2735" s="341"/>
      <c r="I2735" s="342"/>
    </row>
    <row r="2736" spans="2:9" ht="20" customHeight="1" x14ac:dyDescent="0.2">
      <c r="B2736" s="343"/>
      <c r="C2736" s="344"/>
      <c r="D2736" s="344"/>
      <c r="E2736" s="344"/>
      <c r="F2736" s="344"/>
      <c r="G2736" s="344"/>
      <c r="H2736" s="344"/>
      <c r="I2736" s="345"/>
    </row>
    <row r="2737" spans="2:9" ht="16" thickBot="1" x14ac:dyDescent="0.25"/>
    <row r="2738" spans="2:9" ht="18" customHeight="1" thickBot="1" x14ac:dyDescent="0.25">
      <c r="B2738" s="24" t="s">
        <v>21</v>
      </c>
      <c r="C2738" s="25"/>
      <c r="D2738" s="25"/>
      <c r="E2738" s="25"/>
      <c r="F2738" s="26"/>
      <c r="G2738" s="27"/>
      <c r="H2738" s="28"/>
      <c r="I2738" s="29"/>
    </row>
    <row r="2739" spans="2:9" ht="18" customHeight="1" thickBot="1" x14ac:dyDescent="0.25">
      <c r="B2739" s="30" t="s">
        <v>22</v>
      </c>
      <c r="C2739" s="31"/>
      <c r="D2739" s="31"/>
      <c r="E2739" s="31"/>
      <c r="F2739" s="26"/>
      <c r="G2739" s="27"/>
      <c r="H2739" s="32"/>
      <c r="I2739" s="33"/>
    </row>
    <row r="2740" spans="2:9" ht="33" customHeight="1" thickBot="1" x14ac:dyDescent="0.25">
      <c r="B2740" s="34" t="e">
        <f>+ACTIVIDADES!#REF!</f>
        <v>#REF!</v>
      </c>
      <c r="C2740" s="35"/>
      <c r="D2740" s="35"/>
      <c r="E2740" s="35"/>
      <c r="F2740" s="35"/>
      <c r="G2740" s="36"/>
      <c r="H2740" s="37"/>
      <c r="I2740" s="38"/>
    </row>
    <row r="2741" spans="2:9" ht="21" customHeight="1" thickBot="1" x14ac:dyDescent="0.25">
      <c r="B2741" s="39" t="s">
        <v>0</v>
      </c>
      <c r="C2741" s="346" t="s">
        <v>1</v>
      </c>
      <c r="D2741" s="346"/>
      <c r="E2741" s="346"/>
      <c r="F2741" s="346"/>
      <c r="G2741" s="346"/>
      <c r="H2741" s="40" t="s">
        <v>15</v>
      </c>
      <c r="I2741" s="41" t="s">
        <v>16</v>
      </c>
    </row>
    <row r="2742" spans="2:9" ht="95.25" customHeight="1" x14ac:dyDescent="0.2">
      <c r="B2742" s="42" t="e">
        <f>+B2718+0.01</f>
        <v>#REF!</v>
      </c>
      <c r="C2742" s="347" t="e">
        <f>INDEX(ACTIVIDADES!$B:$B,MATCH(B2742,ACTIVIDADES!$A:$A,0))</f>
        <v>#REF!</v>
      </c>
      <c r="D2742" s="348"/>
      <c r="E2742" s="348"/>
      <c r="F2742" s="348"/>
      <c r="G2742" s="349"/>
      <c r="H2742" s="43" t="e">
        <f>INDEX(ACTIVIDADES!$C:$C,MATCH(B2742,ACTIVIDADES!$A:$A,0))</f>
        <v>#REF!</v>
      </c>
      <c r="I2742" s="44">
        <f>I2749</f>
        <v>0</v>
      </c>
    </row>
    <row r="2743" spans="2:9" ht="21" customHeight="1" x14ac:dyDescent="0.2">
      <c r="B2743" s="350" t="s">
        <v>23</v>
      </c>
      <c r="C2743" s="350"/>
      <c r="D2743" s="45" t="s">
        <v>24</v>
      </c>
      <c r="E2743" s="46" t="s">
        <v>16</v>
      </c>
      <c r="F2743" s="47" t="s">
        <v>25</v>
      </c>
      <c r="G2743" s="47" t="s">
        <v>26</v>
      </c>
      <c r="H2743" s="48" t="s">
        <v>27</v>
      </c>
      <c r="I2743" s="49" t="s">
        <v>28</v>
      </c>
    </row>
    <row r="2744" spans="2:9" ht="15" customHeight="1" x14ac:dyDescent="0.2">
      <c r="B2744" s="351"/>
      <c r="C2744" s="352"/>
      <c r="D2744" s="50"/>
      <c r="E2744" s="50"/>
      <c r="F2744" s="51"/>
      <c r="G2744" s="51"/>
      <c r="H2744" s="51"/>
      <c r="I2744" s="52">
        <f>+D2744*E2744*F2744*G2744</f>
        <v>0</v>
      </c>
    </row>
    <row r="2745" spans="2:9" ht="15" customHeight="1" x14ac:dyDescent="0.2">
      <c r="B2745" s="351"/>
      <c r="C2745" s="352"/>
      <c r="D2745" s="50"/>
      <c r="E2745" s="50"/>
      <c r="F2745" s="51"/>
      <c r="G2745" s="51"/>
      <c r="H2745" s="51"/>
      <c r="I2745" s="52">
        <f>+D2745*E2745*F2745*G2745</f>
        <v>0</v>
      </c>
    </row>
    <row r="2746" spans="2:9" ht="15.75" customHeight="1" x14ac:dyDescent="0.2">
      <c r="B2746" s="333"/>
      <c r="C2746" s="333"/>
      <c r="D2746" s="50"/>
      <c r="E2746" s="50"/>
      <c r="F2746" s="51"/>
      <c r="G2746" s="51"/>
      <c r="H2746" s="51"/>
      <c r="I2746" s="53"/>
    </row>
    <row r="2747" spans="2:9" ht="15" customHeight="1" x14ac:dyDescent="0.2">
      <c r="B2747" s="333"/>
      <c r="C2747" s="333"/>
      <c r="D2747" s="50"/>
      <c r="E2747" s="50"/>
      <c r="F2747" s="51"/>
      <c r="G2747" s="51"/>
      <c r="H2747" s="51"/>
      <c r="I2747" s="53"/>
    </row>
    <row r="2748" spans="2:9" ht="15" customHeight="1" x14ac:dyDescent="0.2">
      <c r="B2748" s="333"/>
      <c r="C2748" s="333"/>
      <c r="D2748" s="50"/>
      <c r="E2748" s="50"/>
      <c r="F2748" s="51"/>
      <c r="G2748" s="51"/>
      <c r="H2748" s="51"/>
      <c r="I2748" s="53"/>
    </row>
    <row r="2749" spans="2:9" ht="15" customHeight="1" x14ac:dyDescent="0.2">
      <c r="B2749" s="334" t="s">
        <v>29</v>
      </c>
      <c r="C2749" s="335"/>
      <c r="D2749" s="335"/>
      <c r="E2749" s="335"/>
      <c r="F2749" s="335"/>
      <c r="G2749" s="335"/>
      <c r="H2749" s="336"/>
      <c r="I2749" s="54">
        <f>SUM(I2744:I2748)</f>
        <v>0</v>
      </c>
    </row>
    <row r="2750" spans="2:9" ht="20" customHeight="1" x14ac:dyDescent="0.2">
      <c r="B2750" s="337" t="s">
        <v>30</v>
      </c>
      <c r="C2750" s="338"/>
      <c r="D2750" s="338"/>
      <c r="E2750" s="338"/>
      <c r="F2750" s="338"/>
      <c r="G2750" s="338"/>
      <c r="H2750" s="338"/>
      <c r="I2750" s="339"/>
    </row>
    <row r="2751" spans="2:9" ht="20" customHeight="1" x14ac:dyDescent="0.2">
      <c r="B2751" s="340"/>
      <c r="C2751" s="341"/>
      <c r="D2751" s="341"/>
      <c r="E2751" s="341"/>
      <c r="F2751" s="341"/>
      <c r="G2751" s="341"/>
      <c r="H2751" s="341"/>
      <c r="I2751" s="342"/>
    </row>
    <row r="2752" spans="2:9" ht="20" customHeight="1" x14ac:dyDescent="0.2">
      <c r="B2752" s="340"/>
      <c r="C2752" s="341"/>
      <c r="D2752" s="341"/>
      <c r="E2752" s="341"/>
      <c r="F2752" s="341"/>
      <c r="G2752" s="341"/>
      <c r="H2752" s="341"/>
      <c r="I2752" s="342"/>
    </row>
    <row r="2753" spans="2:9" ht="20" customHeight="1" x14ac:dyDescent="0.2">
      <c r="B2753" s="340"/>
      <c r="C2753" s="341"/>
      <c r="D2753" s="341"/>
      <c r="E2753" s="341"/>
      <c r="F2753" s="341"/>
      <c r="G2753" s="341"/>
      <c r="H2753" s="341"/>
      <c r="I2753" s="342"/>
    </row>
    <row r="2754" spans="2:9" ht="20" customHeight="1" x14ac:dyDescent="0.2">
      <c r="B2754" s="340"/>
      <c r="C2754" s="341"/>
      <c r="D2754" s="341"/>
      <c r="E2754" s="341"/>
      <c r="F2754" s="341"/>
      <c r="G2754" s="341"/>
      <c r="H2754" s="341"/>
      <c r="I2754" s="342"/>
    </row>
    <row r="2755" spans="2:9" ht="20" customHeight="1" x14ac:dyDescent="0.2">
      <c r="B2755" s="340"/>
      <c r="C2755" s="341"/>
      <c r="D2755" s="341"/>
      <c r="E2755" s="341"/>
      <c r="F2755" s="341"/>
      <c r="G2755" s="341"/>
      <c r="H2755" s="341"/>
      <c r="I2755" s="342"/>
    </row>
    <row r="2756" spans="2:9" ht="20" customHeight="1" x14ac:dyDescent="0.2">
      <c r="B2756" s="340"/>
      <c r="C2756" s="341"/>
      <c r="D2756" s="341"/>
      <c r="E2756" s="341"/>
      <c r="F2756" s="341"/>
      <c r="G2756" s="341"/>
      <c r="H2756" s="341"/>
      <c r="I2756" s="342"/>
    </row>
    <row r="2757" spans="2:9" ht="20" customHeight="1" x14ac:dyDescent="0.2">
      <c r="B2757" s="340"/>
      <c r="C2757" s="341"/>
      <c r="D2757" s="341"/>
      <c r="E2757" s="341"/>
      <c r="F2757" s="341"/>
      <c r="G2757" s="341"/>
      <c r="H2757" s="341"/>
      <c r="I2757" s="342"/>
    </row>
    <row r="2758" spans="2:9" ht="20" customHeight="1" x14ac:dyDescent="0.2">
      <c r="B2758" s="340"/>
      <c r="C2758" s="341"/>
      <c r="D2758" s="341"/>
      <c r="E2758" s="341"/>
      <c r="F2758" s="341"/>
      <c r="G2758" s="341"/>
      <c r="H2758" s="341"/>
      <c r="I2758" s="342"/>
    </row>
    <row r="2759" spans="2:9" ht="20" customHeight="1" x14ac:dyDescent="0.2">
      <c r="B2759" s="340"/>
      <c r="C2759" s="341"/>
      <c r="D2759" s="341"/>
      <c r="E2759" s="341"/>
      <c r="F2759" s="341"/>
      <c r="G2759" s="341"/>
      <c r="H2759" s="341"/>
      <c r="I2759" s="342"/>
    </row>
    <row r="2760" spans="2:9" ht="20" customHeight="1" x14ac:dyDescent="0.2">
      <c r="B2760" s="343"/>
      <c r="C2760" s="344"/>
      <c r="D2760" s="344"/>
      <c r="E2760" s="344"/>
      <c r="F2760" s="344"/>
      <c r="G2760" s="344"/>
      <c r="H2760" s="344"/>
      <c r="I2760" s="345"/>
    </row>
    <row r="2761" spans="2:9" ht="16" thickBot="1" x14ac:dyDescent="0.25"/>
    <row r="2762" spans="2:9" ht="18" customHeight="1" thickBot="1" x14ac:dyDescent="0.25">
      <c r="B2762" s="24" t="s">
        <v>21</v>
      </c>
      <c r="C2762" s="25"/>
      <c r="D2762" s="25"/>
      <c r="E2762" s="25"/>
      <c r="F2762" s="26"/>
      <c r="G2762" s="27"/>
      <c r="H2762" s="28"/>
      <c r="I2762" s="29"/>
    </row>
    <row r="2763" spans="2:9" ht="18" customHeight="1" thickBot="1" x14ac:dyDescent="0.25">
      <c r="B2763" s="30" t="s">
        <v>22</v>
      </c>
      <c r="C2763" s="31"/>
      <c r="D2763" s="31"/>
      <c r="E2763" s="31"/>
      <c r="F2763" s="26"/>
      <c r="G2763" s="27"/>
      <c r="H2763" s="32"/>
      <c r="I2763" s="33"/>
    </row>
    <row r="2764" spans="2:9" ht="33" customHeight="1" thickBot="1" x14ac:dyDescent="0.25">
      <c r="B2764" s="34" t="e">
        <f>+ACTIVIDADES!#REF!</f>
        <v>#REF!</v>
      </c>
      <c r="C2764" s="35"/>
      <c r="D2764" s="35"/>
      <c r="E2764" s="35"/>
      <c r="F2764" s="35"/>
      <c r="G2764" s="36"/>
      <c r="H2764" s="37"/>
      <c r="I2764" s="38"/>
    </row>
    <row r="2765" spans="2:9" ht="21" customHeight="1" thickBot="1" x14ac:dyDescent="0.25">
      <c r="B2765" s="39" t="s">
        <v>0</v>
      </c>
      <c r="C2765" s="346" t="s">
        <v>1</v>
      </c>
      <c r="D2765" s="346"/>
      <c r="E2765" s="346"/>
      <c r="F2765" s="346"/>
      <c r="G2765" s="346"/>
      <c r="H2765" s="40" t="s">
        <v>15</v>
      </c>
      <c r="I2765" s="41" t="s">
        <v>16</v>
      </c>
    </row>
    <row r="2766" spans="2:9" ht="95.25" customHeight="1" x14ac:dyDescent="0.2">
      <c r="B2766" s="42" t="e">
        <f>+B2742+0.01</f>
        <v>#REF!</v>
      </c>
      <c r="C2766" s="347" t="e">
        <f>INDEX(ACTIVIDADES!$B:$B,MATCH(B2766,ACTIVIDADES!$A:$A,0))</f>
        <v>#REF!</v>
      </c>
      <c r="D2766" s="348"/>
      <c r="E2766" s="348"/>
      <c r="F2766" s="348"/>
      <c r="G2766" s="349"/>
      <c r="H2766" s="43" t="e">
        <f>INDEX(ACTIVIDADES!$C:$C,MATCH(B2766,ACTIVIDADES!$A:$A,0))</f>
        <v>#REF!</v>
      </c>
      <c r="I2766" s="44">
        <f>I2773</f>
        <v>0</v>
      </c>
    </row>
    <row r="2767" spans="2:9" ht="21" customHeight="1" x14ac:dyDescent="0.2">
      <c r="B2767" s="350" t="s">
        <v>23</v>
      </c>
      <c r="C2767" s="350"/>
      <c r="D2767" s="45" t="s">
        <v>24</v>
      </c>
      <c r="E2767" s="46" t="s">
        <v>16</v>
      </c>
      <c r="F2767" s="47" t="s">
        <v>25</v>
      </c>
      <c r="G2767" s="47" t="s">
        <v>26</v>
      </c>
      <c r="H2767" s="48" t="s">
        <v>27</v>
      </c>
      <c r="I2767" s="49" t="s">
        <v>28</v>
      </c>
    </row>
    <row r="2768" spans="2:9" ht="15" customHeight="1" x14ac:dyDescent="0.2">
      <c r="B2768" s="351"/>
      <c r="C2768" s="352"/>
      <c r="D2768" s="50"/>
      <c r="E2768" s="50"/>
      <c r="F2768" s="51"/>
      <c r="G2768" s="51"/>
      <c r="H2768" s="51"/>
      <c r="I2768" s="52">
        <f>+D2768*E2768*F2768*G2768</f>
        <v>0</v>
      </c>
    </row>
    <row r="2769" spans="2:9" ht="15" customHeight="1" x14ac:dyDescent="0.2">
      <c r="B2769" s="351"/>
      <c r="C2769" s="352"/>
      <c r="D2769" s="50"/>
      <c r="E2769" s="50"/>
      <c r="F2769" s="51"/>
      <c r="G2769" s="51"/>
      <c r="H2769" s="51"/>
      <c r="I2769" s="52">
        <f>+D2769*E2769*F2769*G2769</f>
        <v>0</v>
      </c>
    </row>
    <row r="2770" spans="2:9" ht="15.75" customHeight="1" x14ac:dyDescent="0.2">
      <c r="B2770" s="333"/>
      <c r="C2770" s="333"/>
      <c r="D2770" s="50"/>
      <c r="E2770" s="50"/>
      <c r="F2770" s="51"/>
      <c r="G2770" s="51"/>
      <c r="H2770" s="51"/>
      <c r="I2770" s="53"/>
    </row>
    <row r="2771" spans="2:9" ht="15" customHeight="1" x14ac:dyDescent="0.2">
      <c r="B2771" s="333"/>
      <c r="C2771" s="333"/>
      <c r="D2771" s="50"/>
      <c r="E2771" s="50"/>
      <c r="F2771" s="51"/>
      <c r="G2771" s="51"/>
      <c r="H2771" s="51"/>
      <c r="I2771" s="53"/>
    </row>
    <row r="2772" spans="2:9" ht="15" customHeight="1" x14ac:dyDescent="0.2">
      <c r="B2772" s="333"/>
      <c r="C2772" s="333"/>
      <c r="D2772" s="50"/>
      <c r="E2772" s="50"/>
      <c r="F2772" s="51"/>
      <c r="G2772" s="51"/>
      <c r="H2772" s="51"/>
      <c r="I2772" s="53"/>
    </row>
    <row r="2773" spans="2:9" ht="15" customHeight="1" x14ac:dyDescent="0.2">
      <c r="B2773" s="334" t="s">
        <v>29</v>
      </c>
      <c r="C2773" s="335"/>
      <c r="D2773" s="335"/>
      <c r="E2773" s="335"/>
      <c r="F2773" s="335"/>
      <c r="G2773" s="335"/>
      <c r="H2773" s="336"/>
      <c r="I2773" s="54">
        <f>SUM(I2768:I2772)</f>
        <v>0</v>
      </c>
    </row>
    <row r="2774" spans="2:9" ht="20" customHeight="1" x14ac:dyDescent="0.2">
      <c r="B2774" s="337" t="s">
        <v>30</v>
      </c>
      <c r="C2774" s="338"/>
      <c r="D2774" s="338"/>
      <c r="E2774" s="338"/>
      <c r="F2774" s="338"/>
      <c r="G2774" s="338"/>
      <c r="H2774" s="338"/>
      <c r="I2774" s="339"/>
    </row>
    <row r="2775" spans="2:9" ht="20" customHeight="1" x14ac:dyDescent="0.2">
      <c r="B2775" s="340"/>
      <c r="C2775" s="341"/>
      <c r="D2775" s="341"/>
      <c r="E2775" s="341"/>
      <c r="F2775" s="341"/>
      <c r="G2775" s="341"/>
      <c r="H2775" s="341"/>
      <c r="I2775" s="342"/>
    </row>
    <row r="2776" spans="2:9" ht="20" customHeight="1" x14ac:dyDescent="0.2">
      <c r="B2776" s="340"/>
      <c r="C2776" s="341"/>
      <c r="D2776" s="341"/>
      <c r="E2776" s="341"/>
      <c r="F2776" s="341"/>
      <c r="G2776" s="341"/>
      <c r="H2776" s="341"/>
      <c r="I2776" s="342"/>
    </row>
    <row r="2777" spans="2:9" ht="20" customHeight="1" x14ac:dyDescent="0.2">
      <c r="B2777" s="340"/>
      <c r="C2777" s="341"/>
      <c r="D2777" s="341"/>
      <c r="E2777" s="341"/>
      <c r="F2777" s="341"/>
      <c r="G2777" s="341"/>
      <c r="H2777" s="341"/>
      <c r="I2777" s="342"/>
    </row>
    <row r="2778" spans="2:9" ht="20" customHeight="1" x14ac:dyDescent="0.2">
      <c r="B2778" s="340"/>
      <c r="C2778" s="341"/>
      <c r="D2778" s="341"/>
      <c r="E2778" s="341"/>
      <c r="F2778" s="341"/>
      <c r="G2778" s="341"/>
      <c r="H2778" s="341"/>
      <c r="I2778" s="342"/>
    </row>
    <row r="2779" spans="2:9" ht="20" customHeight="1" x14ac:dyDescent="0.2">
      <c r="B2779" s="340"/>
      <c r="C2779" s="341"/>
      <c r="D2779" s="341"/>
      <c r="E2779" s="341"/>
      <c r="F2779" s="341"/>
      <c r="G2779" s="341"/>
      <c r="H2779" s="341"/>
      <c r="I2779" s="342"/>
    </row>
    <row r="2780" spans="2:9" ht="20" customHeight="1" x14ac:dyDescent="0.2">
      <c r="B2780" s="340"/>
      <c r="C2780" s="341"/>
      <c r="D2780" s="341"/>
      <c r="E2780" s="341"/>
      <c r="F2780" s="341"/>
      <c r="G2780" s="341"/>
      <c r="H2780" s="341"/>
      <c r="I2780" s="342"/>
    </row>
    <row r="2781" spans="2:9" ht="20" customHeight="1" x14ac:dyDescent="0.2">
      <c r="B2781" s="340"/>
      <c r="C2781" s="341"/>
      <c r="D2781" s="341"/>
      <c r="E2781" s="341"/>
      <c r="F2781" s="341"/>
      <c r="G2781" s="341"/>
      <c r="H2781" s="341"/>
      <c r="I2781" s="342"/>
    </row>
    <row r="2782" spans="2:9" ht="20" customHeight="1" x14ac:dyDescent="0.2">
      <c r="B2782" s="340"/>
      <c r="C2782" s="341"/>
      <c r="D2782" s="341"/>
      <c r="E2782" s="341"/>
      <c r="F2782" s="341"/>
      <c r="G2782" s="341"/>
      <c r="H2782" s="341"/>
      <c r="I2782" s="342"/>
    </row>
    <row r="2783" spans="2:9" ht="20" customHeight="1" x14ac:dyDescent="0.2">
      <c r="B2783" s="340"/>
      <c r="C2783" s="341"/>
      <c r="D2783" s="341"/>
      <c r="E2783" s="341"/>
      <c r="F2783" s="341"/>
      <c r="G2783" s="341"/>
      <c r="H2783" s="341"/>
      <c r="I2783" s="342"/>
    </row>
    <row r="2784" spans="2:9" ht="20" customHeight="1" x14ac:dyDescent="0.2">
      <c r="B2784" s="343"/>
      <c r="C2784" s="344"/>
      <c r="D2784" s="344"/>
      <c r="E2784" s="344"/>
      <c r="F2784" s="344"/>
      <c r="G2784" s="344"/>
      <c r="H2784" s="344"/>
      <c r="I2784" s="345"/>
    </row>
    <row r="2785" spans="2:9" ht="16" thickBot="1" x14ac:dyDescent="0.25"/>
    <row r="2786" spans="2:9" ht="18" customHeight="1" thickBot="1" x14ac:dyDescent="0.25">
      <c r="B2786" s="24" t="s">
        <v>21</v>
      </c>
      <c r="C2786" s="25"/>
      <c r="D2786" s="25"/>
      <c r="E2786" s="25"/>
      <c r="F2786" s="26"/>
      <c r="G2786" s="27"/>
      <c r="H2786" s="28"/>
      <c r="I2786" s="29"/>
    </row>
    <row r="2787" spans="2:9" ht="18" customHeight="1" thickBot="1" x14ac:dyDescent="0.25">
      <c r="B2787" s="30" t="s">
        <v>22</v>
      </c>
      <c r="C2787" s="31"/>
      <c r="D2787" s="31"/>
      <c r="E2787" s="31"/>
      <c r="F2787" s="26"/>
      <c r="G2787" s="27"/>
      <c r="H2787" s="32"/>
      <c r="I2787" s="33"/>
    </row>
    <row r="2788" spans="2:9" ht="33" customHeight="1" thickBot="1" x14ac:dyDescent="0.25">
      <c r="B2788" s="34" t="e">
        <f>+ACTIVIDADES!#REF!</f>
        <v>#REF!</v>
      </c>
      <c r="C2788" s="35"/>
      <c r="D2788" s="35"/>
      <c r="E2788" s="35"/>
      <c r="F2788" s="35"/>
      <c r="G2788" s="36"/>
      <c r="H2788" s="37"/>
      <c r="I2788" s="38"/>
    </row>
    <row r="2789" spans="2:9" ht="21" customHeight="1" thickBot="1" x14ac:dyDescent="0.25">
      <c r="B2789" s="39" t="s">
        <v>0</v>
      </c>
      <c r="C2789" s="346" t="s">
        <v>1</v>
      </c>
      <c r="D2789" s="346"/>
      <c r="E2789" s="346"/>
      <c r="F2789" s="346"/>
      <c r="G2789" s="346"/>
      <c r="H2789" s="40" t="s">
        <v>15</v>
      </c>
      <c r="I2789" s="41" t="s">
        <v>16</v>
      </c>
    </row>
    <row r="2790" spans="2:9" ht="95.25" customHeight="1" x14ac:dyDescent="0.2">
      <c r="B2790" s="42" t="e">
        <f>+B2766+0.01</f>
        <v>#REF!</v>
      </c>
      <c r="C2790" s="347" t="e">
        <f>INDEX(ACTIVIDADES!$B:$B,MATCH(B2790,ACTIVIDADES!$A:$A,0))</f>
        <v>#REF!</v>
      </c>
      <c r="D2790" s="348"/>
      <c r="E2790" s="348"/>
      <c r="F2790" s="348"/>
      <c r="G2790" s="349"/>
      <c r="H2790" s="43" t="e">
        <f>INDEX(ACTIVIDADES!$C:$C,MATCH(B2790,ACTIVIDADES!$A:$A,0))</f>
        <v>#REF!</v>
      </c>
      <c r="I2790" s="44">
        <f>I2797</f>
        <v>0</v>
      </c>
    </row>
    <row r="2791" spans="2:9" ht="21" customHeight="1" x14ac:dyDescent="0.2">
      <c r="B2791" s="350" t="s">
        <v>23</v>
      </c>
      <c r="C2791" s="350"/>
      <c r="D2791" s="45" t="s">
        <v>24</v>
      </c>
      <c r="E2791" s="46" t="s">
        <v>16</v>
      </c>
      <c r="F2791" s="47" t="s">
        <v>25</v>
      </c>
      <c r="G2791" s="47" t="s">
        <v>26</v>
      </c>
      <c r="H2791" s="48" t="s">
        <v>27</v>
      </c>
      <c r="I2791" s="49" t="s">
        <v>28</v>
      </c>
    </row>
    <row r="2792" spans="2:9" ht="15" customHeight="1" x14ac:dyDescent="0.2">
      <c r="B2792" s="351"/>
      <c r="C2792" s="352"/>
      <c r="D2792" s="50"/>
      <c r="E2792" s="50"/>
      <c r="F2792" s="51"/>
      <c r="G2792" s="51"/>
      <c r="H2792" s="51"/>
      <c r="I2792" s="52">
        <f>+D2792*E2792*F2792*G2792</f>
        <v>0</v>
      </c>
    </row>
    <row r="2793" spans="2:9" ht="15" customHeight="1" x14ac:dyDescent="0.2">
      <c r="B2793" s="351"/>
      <c r="C2793" s="352"/>
      <c r="D2793" s="50"/>
      <c r="E2793" s="50"/>
      <c r="F2793" s="51"/>
      <c r="G2793" s="51"/>
      <c r="H2793" s="51"/>
      <c r="I2793" s="52">
        <f>+D2793*E2793*F2793*G2793</f>
        <v>0</v>
      </c>
    </row>
    <row r="2794" spans="2:9" ht="15.75" customHeight="1" x14ac:dyDescent="0.2">
      <c r="B2794" s="333"/>
      <c r="C2794" s="333"/>
      <c r="D2794" s="50"/>
      <c r="E2794" s="50"/>
      <c r="F2794" s="51"/>
      <c r="G2794" s="51"/>
      <c r="H2794" s="51"/>
      <c r="I2794" s="53"/>
    </row>
    <row r="2795" spans="2:9" ht="15" customHeight="1" x14ac:dyDescent="0.2">
      <c r="B2795" s="333"/>
      <c r="C2795" s="333"/>
      <c r="D2795" s="50"/>
      <c r="E2795" s="50"/>
      <c r="F2795" s="51"/>
      <c r="G2795" s="51"/>
      <c r="H2795" s="51"/>
      <c r="I2795" s="53"/>
    </row>
    <row r="2796" spans="2:9" ht="15" customHeight="1" x14ac:dyDescent="0.2">
      <c r="B2796" s="333"/>
      <c r="C2796" s="333"/>
      <c r="D2796" s="50"/>
      <c r="E2796" s="50"/>
      <c r="F2796" s="51"/>
      <c r="G2796" s="51"/>
      <c r="H2796" s="51"/>
      <c r="I2796" s="53"/>
    </row>
    <row r="2797" spans="2:9" ht="15" customHeight="1" x14ac:dyDescent="0.2">
      <c r="B2797" s="334" t="s">
        <v>29</v>
      </c>
      <c r="C2797" s="335"/>
      <c r="D2797" s="335"/>
      <c r="E2797" s="335"/>
      <c r="F2797" s="335"/>
      <c r="G2797" s="335"/>
      <c r="H2797" s="336"/>
      <c r="I2797" s="54">
        <f>SUM(I2792:I2796)</f>
        <v>0</v>
      </c>
    </row>
    <row r="2798" spans="2:9" ht="20" customHeight="1" x14ac:dyDescent="0.2">
      <c r="B2798" s="337" t="s">
        <v>30</v>
      </c>
      <c r="C2798" s="338"/>
      <c r="D2798" s="338"/>
      <c r="E2798" s="338"/>
      <c r="F2798" s="338"/>
      <c r="G2798" s="338"/>
      <c r="H2798" s="338"/>
      <c r="I2798" s="339"/>
    </row>
    <row r="2799" spans="2:9" ht="20" customHeight="1" x14ac:dyDescent="0.2">
      <c r="B2799" s="340"/>
      <c r="C2799" s="341"/>
      <c r="D2799" s="341"/>
      <c r="E2799" s="341"/>
      <c r="F2799" s="341"/>
      <c r="G2799" s="341"/>
      <c r="H2799" s="341"/>
      <c r="I2799" s="342"/>
    </row>
    <row r="2800" spans="2:9" ht="20" customHeight="1" x14ac:dyDescent="0.2">
      <c r="B2800" s="340"/>
      <c r="C2800" s="341"/>
      <c r="D2800" s="341"/>
      <c r="E2800" s="341"/>
      <c r="F2800" s="341"/>
      <c r="G2800" s="341"/>
      <c r="H2800" s="341"/>
      <c r="I2800" s="342"/>
    </row>
    <row r="2801" spans="2:9" ht="20" customHeight="1" x14ac:dyDescent="0.2">
      <c r="B2801" s="340"/>
      <c r="C2801" s="341"/>
      <c r="D2801" s="341"/>
      <c r="E2801" s="341"/>
      <c r="F2801" s="341"/>
      <c r="G2801" s="341"/>
      <c r="H2801" s="341"/>
      <c r="I2801" s="342"/>
    </row>
    <row r="2802" spans="2:9" ht="20" customHeight="1" x14ac:dyDescent="0.2">
      <c r="B2802" s="340"/>
      <c r="C2802" s="341"/>
      <c r="D2802" s="341"/>
      <c r="E2802" s="341"/>
      <c r="F2802" s="341"/>
      <c r="G2802" s="341"/>
      <c r="H2802" s="341"/>
      <c r="I2802" s="342"/>
    </row>
    <row r="2803" spans="2:9" ht="20" customHeight="1" x14ac:dyDescent="0.2">
      <c r="B2803" s="340"/>
      <c r="C2803" s="341"/>
      <c r="D2803" s="341"/>
      <c r="E2803" s="341"/>
      <c r="F2803" s="341"/>
      <c r="G2803" s="341"/>
      <c r="H2803" s="341"/>
      <c r="I2803" s="342"/>
    </row>
    <row r="2804" spans="2:9" ht="20" customHeight="1" x14ac:dyDescent="0.2">
      <c r="B2804" s="340"/>
      <c r="C2804" s="341"/>
      <c r="D2804" s="341"/>
      <c r="E2804" s="341"/>
      <c r="F2804" s="341"/>
      <c r="G2804" s="341"/>
      <c r="H2804" s="341"/>
      <c r="I2804" s="342"/>
    </row>
    <row r="2805" spans="2:9" ht="20" customHeight="1" x14ac:dyDescent="0.2">
      <c r="B2805" s="340"/>
      <c r="C2805" s="341"/>
      <c r="D2805" s="341"/>
      <c r="E2805" s="341"/>
      <c r="F2805" s="341"/>
      <c r="G2805" s="341"/>
      <c r="H2805" s="341"/>
      <c r="I2805" s="342"/>
    </row>
    <row r="2806" spans="2:9" ht="20" customHeight="1" x14ac:dyDescent="0.2">
      <c r="B2806" s="340"/>
      <c r="C2806" s="341"/>
      <c r="D2806" s="341"/>
      <c r="E2806" s="341"/>
      <c r="F2806" s="341"/>
      <c r="G2806" s="341"/>
      <c r="H2806" s="341"/>
      <c r="I2806" s="342"/>
    </row>
    <row r="2807" spans="2:9" ht="20" customHeight="1" x14ac:dyDescent="0.2">
      <c r="B2807" s="340"/>
      <c r="C2807" s="341"/>
      <c r="D2807" s="341"/>
      <c r="E2807" s="341"/>
      <c r="F2807" s="341"/>
      <c r="G2807" s="341"/>
      <c r="H2807" s="341"/>
      <c r="I2807" s="342"/>
    </row>
    <row r="2808" spans="2:9" ht="20" customHeight="1" x14ac:dyDescent="0.2">
      <c r="B2808" s="343"/>
      <c r="C2808" s="344"/>
      <c r="D2808" s="344"/>
      <c r="E2808" s="344"/>
      <c r="F2808" s="344"/>
      <c r="G2808" s="344"/>
      <c r="H2808" s="344"/>
      <c r="I2808" s="345"/>
    </row>
    <row r="2809" spans="2:9" ht="16" thickBot="1" x14ac:dyDescent="0.25"/>
    <row r="2810" spans="2:9" ht="18" customHeight="1" thickBot="1" x14ac:dyDescent="0.25">
      <c r="B2810" s="24" t="s">
        <v>21</v>
      </c>
      <c r="C2810" s="25"/>
      <c r="D2810" s="25"/>
      <c r="E2810" s="25"/>
      <c r="F2810" s="26"/>
      <c r="G2810" s="27"/>
      <c r="H2810" s="28"/>
      <c r="I2810" s="29"/>
    </row>
    <row r="2811" spans="2:9" ht="18" customHeight="1" thickBot="1" x14ac:dyDescent="0.25">
      <c r="B2811" s="30" t="s">
        <v>22</v>
      </c>
      <c r="C2811" s="31"/>
      <c r="D2811" s="31"/>
      <c r="E2811" s="31"/>
      <c r="F2811" s="26"/>
      <c r="G2811" s="27"/>
      <c r="H2811" s="32"/>
      <c r="I2811" s="33"/>
    </row>
    <row r="2812" spans="2:9" ht="33" customHeight="1" thickBot="1" x14ac:dyDescent="0.25">
      <c r="B2812" s="34" t="e">
        <f>+ACTIVIDADES!#REF!</f>
        <v>#REF!</v>
      </c>
      <c r="C2812" s="35"/>
      <c r="D2812" s="35"/>
      <c r="E2812" s="35"/>
      <c r="F2812" s="35"/>
      <c r="G2812" s="36"/>
      <c r="H2812" s="37"/>
      <c r="I2812" s="38"/>
    </row>
    <row r="2813" spans="2:9" ht="21" customHeight="1" thickBot="1" x14ac:dyDescent="0.25">
      <c r="B2813" s="39" t="s">
        <v>0</v>
      </c>
      <c r="C2813" s="346" t="s">
        <v>1</v>
      </c>
      <c r="D2813" s="346"/>
      <c r="E2813" s="346"/>
      <c r="F2813" s="346"/>
      <c r="G2813" s="346"/>
      <c r="H2813" s="40" t="s">
        <v>15</v>
      </c>
      <c r="I2813" s="41" t="s">
        <v>16</v>
      </c>
    </row>
    <row r="2814" spans="2:9" ht="95.25" customHeight="1" x14ac:dyDescent="0.2">
      <c r="B2814" s="42" t="e">
        <f>+B2790+0.01</f>
        <v>#REF!</v>
      </c>
      <c r="C2814" s="347" t="e">
        <f>INDEX(ACTIVIDADES!$B:$B,MATCH(B2814,ACTIVIDADES!$A:$A,0))</f>
        <v>#REF!</v>
      </c>
      <c r="D2814" s="348"/>
      <c r="E2814" s="348"/>
      <c r="F2814" s="348"/>
      <c r="G2814" s="349"/>
      <c r="H2814" s="43" t="e">
        <f>INDEX(ACTIVIDADES!$C:$C,MATCH(B2814,ACTIVIDADES!$A:$A,0))</f>
        <v>#REF!</v>
      </c>
      <c r="I2814" s="44">
        <f>I2821</f>
        <v>0</v>
      </c>
    </row>
    <row r="2815" spans="2:9" ht="21" customHeight="1" x14ac:dyDescent="0.2">
      <c r="B2815" s="350" t="s">
        <v>23</v>
      </c>
      <c r="C2815" s="350"/>
      <c r="D2815" s="45" t="s">
        <v>24</v>
      </c>
      <c r="E2815" s="46" t="s">
        <v>16</v>
      </c>
      <c r="F2815" s="47" t="s">
        <v>25</v>
      </c>
      <c r="G2815" s="47" t="s">
        <v>26</v>
      </c>
      <c r="H2815" s="48" t="s">
        <v>27</v>
      </c>
      <c r="I2815" s="49" t="s">
        <v>28</v>
      </c>
    </row>
    <row r="2816" spans="2:9" ht="15" customHeight="1" x14ac:dyDescent="0.2">
      <c r="B2816" s="351"/>
      <c r="C2816" s="352"/>
      <c r="D2816" s="50"/>
      <c r="E2816" s="50"/>
      <c r="F2816" s="51"/>
      <c r="G2816" s="51"/>
      <c r="H2816" s="51"/>
      <c r="I2816" s="52">
        <f>+D2816*E2816*F2816*G2816</f>
        <v>0</v>
      </c>
    </row>
    <row r="2817" spans="2:9" ht="15" customHeight="1" x14ac:dyDescent="0.2">
      <c r="B2817" s="351"/>
      <c r="C2817" s="352"/>
      <c r="D2817" s="50"/>
      <c r="E2817" s="50"/>
      <c r="F2817" s="51"/>
      <c r="G2817" s="51"/>
      <c r="H2817" s="51"/>
      <c r="I2817" s="52">
        <f>+D2817*E2817*F2817*G2817</f>
        <v>0</v>
      </c>
    </row>
    <row r="2818" spans="2:9" ht="15.75" customHeight="1" x14ac:dyDescent="0.2">
      <c r="B2818" s="333"/>
      <c r="C2818" s="333"/>
      <c r="D2818" s="50"/>
      <c r="E2818" s="50"/>
      <c r="F2818" s="51"/>
      <c r="G2818" s="51"/>
      <c r="H2818" s="51"/>
      <c r="I2818" s="53"/>
    </row>
    <row r="2819" spans="2:9" ht="15" customHeight="1" x14ac:dyDescent="0.2">
      <c r="B2819" s="333"/>
      <c r="C2819" s="333"/>
      <c r="D2819" s="50"/>
      <c r="E2819" s="50"/>
      <c r="F2819" s="51"/>
      <c r="G2819" s="51"/>
      <c r="H2819" s="51"/>
      <c r="I2819" s="53"/>
    </row>
    <row r="2820" spans="2:9" ht="15" customHeight="1" x14ac:dyDescent="0.2">
      <c r="B2820" s="333"/>
      <c r="C2820" s="333"/>
      <c r="D2820" s="50"/>
      <c r="E2820" s="50"/>
      <c r="F2820" s="51"/>
      <c r="G2820" s="51"/>
      <c r="H2820" s="51"/>
      <c r="I2820" s="53"/>
    </row>
    <row r="2821" spans="2:9" ht="15" customHeight="1" x14ac:dyDescent="0.2">
      <c r="B2821" s="334" t="s">
        <v>29</v>
      </c>
      <c r="C2821" s="335"/>
      <c r="D2821" s="335"/>
      <c r="E2821" s="335"/>
      <c r="F2821" s="335"/>
      <c r="G2821" s="335"/>
      <c r="H2821" s="336"/>
      <c r="I2821" s="54">
        <f>SUM(I2816:I2820)</f>
        <v>0</v>
      </c>
    </row>
    <row r="2822" spans="2:9" ht="20" customHeight="1" x14ac:dyDescent="0.2">
      <c r="B2822" s="337" t="s">
        <v>30</v>
      </c>
      <c r="C2822" s="338"/>
      <c r="D2822" s="338"/>
      <c r="E2822" s="338"/>
      <c r="F2822" s="338"/>
      <c r="G2822" s="338"/>
      <c r="H2822" s="338"/>
      <c r="I2822" s="339"/>
    </row>
    <row r="2823" spans="2:9" ht="20" customHeight="1" x14ac:dyDescent="0.2">
      <c r="B2823" s="340"/>
      <c r="C2823" s="341"/>
      <c r="D2823" s="341"/>
      <c r="E2823" s="341"/>
      <c r="F2823" s="341"/>
      <c r="G2823" s="341"/>
      <c r="H2823" s="341"/>
      <c r="I2823" s="342"/>
    </row>
    <row r="2824" spans="2:9" ht="20" customHeight="1" x14ac:dyDescent="0.2">
      <c r="B2824" s="340"/>
      <c r="C2824" s="341"/>
      <c r="D2824" s="341"/>
      <c r="E2824" s="341"/>
      <c r="F2824" s="341"/>
      <c r="G2824" s="341"/>
      <c r="H2824" s="341"/>
      <c r="I2824" s="342"/>
    </row>
    <row r="2825" spans="2:9" ht="20" customHeight="1" x14ac:dyDescent="0.2">
      <c r="B2825" s="340"/>
      <c r="C2825" s="341"/>
      <c r="D2825" s="341"/>
      <c r="E2825" s="341"/>
      <c r="F2825" s="341"/>
      <c r="G2825" s="341"/>
      <c r="H2825" s="341"/>
      <c r="I2825" s="342"/>
    </row>
    <row r="2826" spans="2:9" ht="20" customHeight="1" x14ac:dyDescent="0.2">
      <c r="B2826" s="340"/>
      <c r="C2826" s="341"/>
      <c r="D2826" s="341"/>
      <c r="E2826" s="341"/>
      <c r="F2826" s="341"/>
      <c r="G2826" s="341"/>
      <c r="H2826" s="341"/>
      <c r="I2826" s="342"/>
    </row>
    <row r="2827" spans="2:9" ht="20" customHeight="1" x14ac:dyDescent="0.2">
      <c r="B2827" s="340"/>
      <c r="C2827" s="341"/>
      <c r="D2827" s="341"/>
      <c r="E2827" s="341"/>
      <c r="F2827" s="341"/>
      <c r="G2827" s="341"/>
      <c r="H2827" s="341"/>
      <c r="I2827" s="342"/>
    </row>
    <row r="2828" spans="2:9" ht="20" customHeight="1" x14ac:dyDescent="0.2">
      <c r="B2828" s="340"/>
      <c r="C2828" s="341"/>
      <c r="D2828" s="341"/>
      <c r="E2828" s="341"/>
      <c r="F2828" s="341"/>
      <c r="G2828" s="341"/>
      <c r="H2828" s="341"/>
      <c r="I2828" s="342"/>
    </row>
    <row r="2829" spans="2:9" ht="20" customHeight="1" x14ac:dyDescent="0.2">
      <c r="B2829" s="340"/>
      <c r="C2829" s="341"/>
      <c r="D2829" s="341"/>
      <c r="E2829" s="341"/>
      <c r="F2829" s="341"/>
      <c r="G2829" s="341"/>
      <c r="H2829" s="341"/>
      <c r="I2829" s="342"/>
    </row>
    <row r="2830" spans="2:9" ht="20" customHeight="1" x14ac:dyDescent="0.2">
      <c r="B2830" s="340"/>
      <c r="C2830" s="341"/>
      <c r="D2830" s="341"/>
      <c r="E2830" s="341"/>
      <c r="F2830" s="341"/>
      <c r="G2830" s="341"/>
      <c r="H2830" s="341"/>
      <c r="I2830" s="342"/>
    </row>
    <row r="2831" spans="2:9" ht="20" customHeight="1" x14ac:dyDescent="0.2">
      <c r="B2831" s="340"/>
      <c r="C2831" s="341"/>
      <c r="D2831" s="341"/>
      <c r="E2831" s="341"/>
      <c r="F2831" s="341"/>
      <c r="G2831" s="341"/>
      <c r="H2831" s="341"/>
      <c r="I2831" s="342"/>
    </row>
    <row r="2832" spans="2:9" ht="20" customHeight="1" x14ac:dyDescent="0.2">
      <c r="B2832" s="343"/>
      <c r="C2832" s="344"/>
      <c r="D2832" s="344"/>
      <c r="E2832" s="344"/>
      <c r="F2832" s="344"/>
      <c r="G2832" s="344"/>
      <c r="H2832" s="344"/>
      <c r="I2832" s="345"/>
    </row>
    <row r="2833" spans="2:9" ht="16" thickBot="1" x14ac:dyDescent="0.25"/>
    <row r="2834" spans="2:9" ht="18" customHeight="1" thickBot="1" x14ac:dyDescent="0.25">
      <c r="B2834" s="24" t="s">
        <v>21</v>
      </c>
      <c r="C2834" s="25"/>
      <c r="D2834" s="25"/>
      <c r="E2834" s="25"/>
      <c r="F2834" s="26"/>
      <c r="G2834" s="27"/>
      <c r="H2834" s="28"/>
      <c r="I2834" s="29"/>
    </row>
    <row r="2835" spans="2:9" ht="18" customHeight="1" thickBot="1" x14ac:dyDescent="0.25">
      <c r="B2835" s="30" t="s">
        <v>22</v>
      </c>
      <c r="C2835" s="31"/>
      <c r="D2835" s="31"/>
      <c r="E2835" s="31"/>
      <c r="F2835" s="26"/>
      <c r="G2835" s="27"/>
      <c r="H2835" s="32"/>
      <c r="I2835" s="33"/>
    </row>
    <row r="2836" spans="2:9" ht="33" customHeight="1" thickBot="1" x14ac:dyDescent="0.25">
      <c r="B2836" s="34" t="e">
        <f>+ACTIVIDADES!#REF!</f>
        <v>#REF!</v>
      </c>
      <c r="C2836" s="35"/>
      <c r="D2836" s="35"/>
      <c r="E2836" s="35"/>
      <c r="F2836" s="35"/>
      <c r="G2836" s="36"/>
      <c r="H2836" s="37"/>
      <c r="I2836" s="38"/>
    </row>
    <row r="2837" spans="2:9" ht="21" customHeight="1" thickBot="1" x14ac:dyDescent="0.25">
      <c r="B2837" s="39" t="s">
        <v>0</v>
      </c>
      <c r="C2837" s="346" t="s">
        <v>1</v>
      </c>
      <c r="D2837" s="346"/>
      <c r="E2837" s="346"/>
      <c r="F2837" s="346"/>
      <c r="G2837" s="346"/>
      <c r="H2837" s="40" t="s">
        <v>15</v>
      </c>
      <c r="I2837" s="41" t="s">
        <v>16</v>
      </c>
    </row>
    <row r="2838" spans="2:9" ht="95.25" customHeight="1" x14ac:dyDescent="0.2">
      <c r="B2838" s="42" t="e">
        <f>+ACTIVIDADES!#REF!</f>
        <v>#REF!</v>
      </c>
      <c r="C2838" s="347" t="e">
        <f>INDEX(ACTIVIDADES!$B:$B,MATCH(B2838,ACTIVIDADES!$A:$A,0))</f>
        <v>#REF!</v>
      </c>
      <c r="D2838" s="348"/>
      <c r="E2838" s="348"/>
      <c r="F2838" s="348"/>
      <c r="G2838" s="349"/>
      <c r="H2838" s="43" t="e">
        <f>INDEX(ACTIVIDADES!$C:$C,MATCH(B2838,ACTIVIDADES!$A:$A,0))</f>
        <v>#REF!</v>
      </c>
      <c r="I2838" s="44">
        <f>I2845</f>
        <v>0</v>
      </c>
    </row>
    <row r="2839" spans="2:9" ht="21" customHeight="1" x14ac:dyDescent="0.2">
      <c r="B2839" s="350" t="s">
        <v>23</v>
      </c>
      <c r="C2839" s="350"/>
      <c r="D2839" s="45" t="s">
        <v>24</v>
      </c>
      <c r="E2839" s="46" t="s">
        <v>16</v>
      </c>
      <c r="F2839" s="47" t="s">
        <v>25</v>
      </c>
      <c r="G2839" s="47" t="s">
        <v>26</v>
      </c>
      <c r="H2839" s="48" t="s">
        <v>27</v>
      </c>
      <c r="I2839" s="49" t="s">
        <v>28</v>
      </c>
    </row>
    <row r="2840" spans="2:9" ht="15" customHeight="1" x14ac:dyDescent="0.2">
      <c r="B2840" s="351"/>
      <c r="C2840" s="352"/>
      <c r="D2840" s="50"/>
      <c r="E2840" s="50"/>
      <c r="F2840" s="51"/>
      <c r="G2840" s="51"/>
      <c r="H2840" s="51"/>
      <c r="I2840" s="52">
        <f>+D2840*E2840*F2840*G2840</f>
        <v>0</v>
      </c>
    </row>
    <row r="2841" spans="2:9" ht="15" customHeight="1" x14ac:dyDescent="0.2">
      <c r="B2841" s="351"/>
      <c r="C2841" s="352"/>
      <c r="D2841" s="50"/>
      <c r="E2841" s="50"/>
      <c r="F2841" s="51"/>
      <c r="G2841" s="51"/>
      <c r="H2841" s="51"/>
      <c r="I2841" s="52">
        <f>+D2841*E2841*F2841*G2841</f>
        <v>0</v>
      </c>
    </row>
    <row r="2842" spans="2:9" ht="15.75" customHeight="1" x14ac:dyDescent="0.2">
      <c r="B2842" s="333"/>
      <c r="C2842" s="333"/>
      <c r="D2842" s="50"/>
      <c r="E2842" s="50"/>
      <c r="F2842" s="51"/>
      <c r="G2842" s="51"/>
      <c r="H2842" s="51"/>
      <c r="I2842" s="53"/>
    </row>
    <row r="2843" spans="2:9" ht="15" customHeight="1" x14ac:dyDescent="0.2">
      <c r="B2843" s="333"/>
      <c r="C2843" s="333"/>
      <c r="D2843" s="50"/>
      <c r="E2843" s="50"/>
      <c r="F2843" s="51"/>
      <c r="G2843" s="51"/>
      <c r="H2843" s="51"/>
      <c r="I2843" s="53"/>
    </row>
    <row r="2844" spans="2:9" ht="15" customHeight="1" x14ac:dyDescent="0.2">
      <c r="B2844" s="333"/>
      <c r="C2844" s="333"/>
      <c r="D2844" s="50"/>
      <c r="E2844" s="50"/>
      <c r="F2844" s="51"/>
      <c r="G2844" s="51"/>
      <c r="H2844" s="51"/>
      <c r="I2844" s="53"/>
    </row>
    <row r="2845" spans="2:9" ht="15" customHeight="1" x14ac:dyDescent="0.2">
      <c r="B2845" s="334" t="s">
        <v>29</v>
      </c>
      <c r="C2845" s="335"/>
      <c r="D2845" s="335"/>
      <c r="E2845" s="335"/>
      <c r="F2845" s="335"/>
      <c r="G2845" s="335"/>
      <c r="H2845" s="336"/>
      <c r="I2845" s="54">
        <f>SUM(I2840:I2844)</f>
        <v>0</v>
      </c>
    </row>
    <row r="2846" spans="2:9" ht="20" customHeight="1" x14ac:dyDescent="0.2">
      <c r="B2846" s="337" t="s">
        <v>30</v>
      </c>
      <c r="C2846" s="338"/>
      <c r="D2846" s="338"/>
      <c r="E2846" s="338"/>
      <c r="F2846" s="338"/>
      <c r="G2846" s="338"/>
      <c r="H2846" s="338"/>
      <c r="I2846" s="339"/>
    </row>
    <row r="2847" spans="2:9" ht="20" customHeight="1" x14ac:dyDescent="0.2">
      <c r="B2847" s="340"/>
      <c r="C2847" s="341"/>
      <c r="D2847" s="341"/>
      <c r="E2847" s="341"/>
      <c r="F2847" s="341"/>
      <c r="G2847" s="341"/>
      <c r="H2847" s="341"/>
      <c r="I2847" s="342"/>
    </row>
    <row r="2848" spans="2:9" ht="20" customHeight="1" x14ac:dyDescent="0.2">
      <c r="B2848" s="340"/>
      <c r="C2848" s="341"/>
      <c r="D2848" s="341"/>
      <c r="E2848" s="341"/>
      <c r="F2848" s="341"/>
      <c r="G2848" s="341"/>
      <c r="H2848" s="341"/>
      <c r="I2848" s="342"/>
    </row>
    <row r="2849" spans="2:9" ht="20" customHeight="1" x14ac:dyDescent="0.2">
      <c r="B2849" s="340"/>
      <c r="C2849" s="341"/>
      <c r="D2849" s="341"/>
      <c r="E2849" s="341"/>
      <c r="F2849" s="341"/>
      <c r="G2849" s="341"/>
      <c r="H2849" s="341"/>
      <c r="I2849" s="342"/>
    </row>
    <row r="2850" spans="2:9" ht="20" customHeight="1" x14ac:dyDescent="0.2">
      <c r="B2850" s="340"/>
      <c r="C2850" s="341"/>
      <c r="D2850" s="341"/>
      <c r="E2850" s="341"/>
      <c r="F2850" s="341"/>
      <c r="G2850" s="341"/>
      <c r="H2850" s="341"/>
      <c r="I2850" s="342"/>
    </row>
    <row r="2851" spans="2:9" ht="20" customHeight="1" x14ac:dyDescent="0.2">
      <c r="B2851" s="340"/>
      <c r="C2851" s="341"/>
      <c r="D2851" s="341"/>
      <c r="E2851" s="341"/>
      <c r="F2851" s="341"/>
      <c r="G2851" s="341"/>
      <c r="H2851" s="341"/>
      <c r="I2851" s="342"/>
    </row>
    <row r="2852" spans="2:9" ht="20" customHeight="1" x14ac:dyDescent="0.2">
      <c r="B2852" s="340"/>
      <c r="C2852" s="341"/>
      <c r="D2852" s="341"/>
      <c r="E2852" s="341"/>
      <c r="F2852" s="341"/>
      <c r="G2852" s="341"/>
      <c r="H2852" s="341"/>
      <c r="I2852" s="342"/>
    </row>
    <row r="2853" spans="2:9" ht="20" customHeight="1" x14ac:dyDescent="0.2">
      <c r="B2853" s="340"/>
      <c r="C2853" s="341"/>
      <c r="D2853" s="341"/>
      <c r="E2853" s="341"/>
      <c r="F2853" s="341"/>
      <c r="G2853" s="341"/>
      <c r="H2853" s="341"/>
      <c r="I2853" s="342"/>
    </row>
    <row r="2854" spans="2:9" ht="20" customHeight="1" x14ac:dyDescent="0.2">
      <c r="B2854" s="340"/>
      <c r="C2854" s="341"/>
      <c r="D2854" s="341"/>
      <c r="E2854" s="341"/>
      <c r="F2854" s="341"/>
      <c r="G2854" s="341"/>
      <c r="H2854" s="341"/>
      <c r="I2854" s="342"/>
    </row>
    <row r="2855" spans="2:9" ht="20" customHeight="1" x14ac:dyDescent="0.2">
      <c r="B2855" s="340"/>
      <c r="C2855" s="341"/>
      <c r="D2855" s="341"/>
      <c r="E2855" s="341"/>
      <c r="F2855" s="341"/>
      <c r="G2855" s="341"/>
      <c r="H2855" s="341"/>
      <c r="I2855" s="342"/>
    </row>
    <row r="2856" spans="2:9" ht="20" customHeight="1" x14ac:dyDescent="0.2">
      <c r="B2856" s="343"/>
      <c r="C2856" s="344"/>
      <c r="D2856" s="344"/>
      <c r="E2856" s="344"/>
      <c r="F2856" s="344"/>
      <c r="G2856" s="344"/>
      <c r="H2856" s="344"/>
      <c r="I2856" s="345"/>
    </row>
    <row r="2857" spans="2:9" ht="16" thickBot="1" x14ac:dyDescent="0.25"/>
    <row r="2858" spans="2:9" ht="18" customHeight="1" thickBot="1" x14ac:dyDescent="0.25">
      <c r="B2858" s="24" t="s">
        <v>21</v>
      </c>
      <c r="C2858" s="25"/>
      <c r="D2858" s="25"/>
      <c r="E2858" s="25"/>
      <c r="F2858" s="26"/>
      <c r="G2858" s="27"/>
      <c r="H2858" s="28"/>
      <c r="I2858" s="29"/>
    </row>
    <row r="2859" spans="2:9" ht="18" customHeight="1" thickBot="1" x14ac:dyDescent="0.25">
      <c r="B2859" s="30" t="s">
        <v>22</v>
      </c>
      <c r="C2859" s="31"/>
      <c r="D2859" s="31"/>
      <c r="E2859" s="31"/>
      <c r="F2859" s="26"/>
      <c r="G2859" s="27"/>
      <c r="H2859" s="32"/>
      <c r="I2859" s="33"/>
    </row>
    <row r="2860" spans="2:9" ht="33" customHeight="1" thickBot="1" x14ac:dyDescent="0.25">
      <c r="B2860" s="34" t="e">
        <f>+ACTIVIDADES!#REF!</f>
        <v>#REF!</v>
      </c>
      <c r="C2860" s="35"/>
      <c r="D2860" s="35"/>
      <c r="E2860" s="35"/>
      <c r="F2860" s="35"/>
      <c r="G2860" s="36"/>
      <c r="H2860" s="37"/>
      <c r="I2860" s="38"/>
    </row>
    <row r="2861" spans="2:9" ht="21" customHeight="1" thickBot="1" x14ac:dyDescent="0.25">
      <c r="B2861" s="39" t="s">
        <v>0</v>
      </c>
      <c r="C2861" s="346" t="s">
        <v>1</v>
      </c>
      <c r="D2861" s="346"/>
      <c r="E2861" s="346"/>
      <c r="F2861" s="346"/>
      <c r="G2861" s="346"/>
      <c r="H2861" s="40" t="s">
        <v>15</v>
      </c>
      <c r="I2861" s="41" t="s">
        <v>16</v>
      </c>
    </row>
    <row r="2862" spans="2:9" ht="95.25" customHeight="1" x14ac:dyDescent="0.2">
      <c r="B2862" s="42" t="e">
        <f>+B2838+0.01</f>
        <v>#REF!</v>
      </c>
      <c r="C2862" s="347" t="e">
        <f>INDEX(ACTIVIDADES!$B:$B,MATCH(B2862,ACTIVIDADES!$A:$A,0))</f>
        <v>#REF!</v>
      </c>
      <c r="D2862" s="348"/>
      <c r="E2862" s="348"/>
      <c r="F2862" s="348"/>
      <c r="G2862" s="349"/>
      <c r="H2862" s="43" t="e">
        <f>INDEX(ACTIVIDADES!$C:$C,MATCH(B2862,ACTIVIDADES!$A:$A,0))</f>
        <v>#REF!</v>
      </c>
      <c r="I2862" s="44">
        <f>I2869</f>
        <v>0</v>
      </c>
    </row>
    <row r="2863" spans="2:9" ht="21" customHeight="1" x14ac:dyDescent="0.2">
      <c r="B2863" s="350" t="s">
        <v>23</v>
      </c>
      <c r="C2863" s="350"/>
      <c r="D2863" s="45" t="s">
        <v>24</v>
      </c>
      <c r="E2863" s="46" t="s">
        <v>16</v>
      </c>
      <c r="F2863" s="47" t="s">
        <v>25</v>
      </c>
      <c r="G2863" s="47" t="s">
        <v>26</v>
      </c>
      <c r="H2863" s="48" t="s">
        <v>27</v>
      </c>
      <c r="I2863" s="49" t="s">
        <v>28</v>
      </c>
    </row>
    <row r="2864" spans="2:9" ht="15" customHeight="1" x14ac:dyDescent="0.2">
      <c r="B2864" s="351"/>
      <c r="C2864" s="352"/>
      <c r="D2864" s="50"/>
      <c r="E2864" s="50"/>
      <c r="F2864" s="51"/>
      <c r="G2864" s="51"/>
      <c r="H2864" s="51"/>
      <c r="I2864" s="52">
        <f>+D2864*E2864*F2864*G2864</f>
        <v>0</v>
      </c>
    </row>
    <row r="2865" spans="2:9" ht="15" customHeight="1" x14ac:dyDescent="0.2">
      <c r="B2865" s="351"/>
      <c r="C2865" s="352"/>
      <c r="D2865" s="50"/>
      <c r="E2865" s="50"/>
      <c r="F2865" s="51"/>
      <c r="G2865" s="51"/>
      <c r="H2865" s="51"/>
      <c r="I2865" s="52">
        <f>+D2865*E2865*F2865*G2865</f>
        <v>0</v>
      </c>
    </row>
    <row r="2866" spans="2:9" ht="15.75" customHeight="1" x14ac:dyDescent="0.2">
      <c r="B2866" s="333"/>
      <c r="C2866" s="333"/>
      <c r="D2866" s="50"/>
      <c r="E2866" s="50"/>
      <c r="F2866" s="51"/>
      <c r="G2866" s="51"/>
      <c r="H2866" s="51"/>
      <c r="I2866" s="53"/>
    </row>
    <row r="2867" spans="2:9" ht="15" customHeight="1" x14ac:dyDescent="0.2">
      <c r="B2867" s="333"/>
      <c r="C2867" s="333"/>
      <c r="D2867" s="50"/>
      <c r="E2867" s="50"/>
      <c r="F2867" s="51"/>
      <c r="G2867" s="51"/>
      <c r="H2867" s="51"/>
      <c r="I2867" s="53"/>
    </row>
    <row r="2868" spans="2:9" ht="15" customHeight="1" x14ac:dyDescent="0.2">
      <c r="B2868" s="333"/>
      <c r="C2868" s="333"/>
      <c r="D2868" s="50"/>
      <c r="E2868" s="50"/>
      <c r="F2868" s="51"/>
      <c r="G2868" s="51"/>
      <c r="H2868" s="51"/>
      <c r="I2868" s="53"/>
    </row>
    <row r="2869" spans="2:9" ht="15" customHeight="1" x14ac:dyDescent="0.2">
      <c r="B2869" s="334" t="s">
        <v>29</v>
      </c>
      <c r="C2869" s="335"/>
      <c r="D2869" s="335"/>
      <c r="E2869" s="335"/>
      <c r="F2869" s="335"/>
      <c r="G2869" s="335"/>
      <c r="H2869" s="336"/>
      <c r="I2869" s="54">
        <f>SUM(I2864:I2868)</f>
        <v>0</v>
      </c>
    </row>
    <row r="2870" spans="2:9" ht="20" customHeight="1" x14ac:dyDescent="0.2">
      <c r="B2870" s="337" t="s">
        <v>30</v>
      </c>
      <c r="C2870" s="338"/>
      <c r="D2870" s="338"/>
      <c r="E2870" s="338"/>
      <c r="F2870" s="338"/>
      <c r="G2870" s="338"/>
      <c r="H2870" s="338"/>
      <c r="I2870" s="339"/>
    </row>
    <row r="2871" spans="2:9" ht="20" customHeight="1" x14ac:dyDescent="0.2">
      <c r="B2871" s="340"/>
      <c r="C2871" s="341"/>
      <c r="D2871" s="341"/>
      <c r="E2871" s="341"/>
      <c r="F2871" s="341"/>
      <c r="G2871" s="341"/>
      <c r="H2871" s="341"/>
      <c r="I2871" s="342"/>
    </row>
    <row r="2872" spans="2:9" ht="20" customHeight="1" x14ac:dyDescent="0.2">
      <c r="B2872" s="340"/>
      <c r="C2872" s="341"/>
      <c r="D2872" s="341"/>
      <c r="E2872" s="341"/>
      <c r="F2872" s="341"/>
      <c r="G2872" s="341"/>
      <c r="H2872" s="341"/>
      <c r="I2872" s="342"/>
    </row>
    <row r="2873" spans="2:9" ht="20" customHeight="1" x14ac:dyDescent="0.2">
      <c r="B2873" s="340"/>
      <c r="C2873" s="341"/>
      <c r="D2873" s="341"/>
      <c r="E2873" s="341"/>
      <c r="F2873" s="341"/>
      <c r="G2873" s="341"/>
      <c r="H2873" s="341"/>
      <c r="I2873" s="342"/>
    </row>
    <row r="2874" spans="2:9" ht="20" customHeight="1" x14ac:dyDescent="0.2">
      <c r="B2874" s="340"/>
      <c r="C2874" s="341"/>
      <c r="D2874" s="341"/>
      <c r="E2874" s="341"/>
      <c r="F2874" s="341"/>
      <c r="G2874" s="341"/>
      <c r="H2874" s="341"/>
      <c r="I2874" s="342"/>
    </row>
    <row r="2875" spans="2:9" ht="20" customHeight="1" x14ac:dyDescent="0.2">
      <c r="B2875" s="340"/>
      <c r="C2875" s="341"/>
      <c r="D2875" s="341"/>
      <c r="E2875" s="341"/>
      <c r="F2875" s="341"/>
      <c r="G2875" s="341"/>
      <c r="H2875" s="341"/>
      <c r="I2875" s="342"/>
    </row>
    <row r="2876" spans="2:9" ht="20" customHeight="1" x14ac:dyDescent="0.2">
      <c r="B2876" s="340"/>
      <c r="C2876" s="341"/>
      <c r="D2876" s="341"/>
      <c r="E2876" s="341"/>
      <c r="F2876" s="341"/>
      <c r="G2876" s="341"/>
      <c r="H2876" s="341"/>
      <c r="I2876" s="342"/>
    </row>
    <row r="2877" spans="2:9" ht="20" customHeight="1" x14ac:dyDescent="0.2">
      <c r="B2877" s="340"/>
      <c r="C2877" s="341"/>
      <c r="D2877" s="341"/>
      <c r="E2877" s="341"/>
      <c r="F2877" s="341"/>
      <c r="G2877" s="341"/>
      <c r="H2877" s="341"/>
      <c r="I2877" s="342"/>
    </row>
    <row r="2878" spans="2:9" ht="20" customHeight="1" x14ac:dyDescent="0.2">
      <c r="B2878" s="340"/>
      <c r="C2878" s="341"/>
      <c r="D2878" s="341"/>
      <c r="E2878" s="341"/>
      <c r="F2878" s="341"/>
      <c r="G2878" s="341"/>
      <c r="H2878" s="341"/>
      <c r="I2878" s="342"/>
    </row>
    <row r="2879" spans="2:9" ht="20" customHeight="1" x14ac:dyDescent="0.2">
      <c r="B2879" s="340"/>
      <c r="C2879" s="341"/>
      <c r="D2879" s="341"/>
      <c r="E2879" s="341"/>
      <c r="F2879" s="341"/>
      <c r="G2879" s="341"/>
      <c r="H2879" s="341"/>
      <c r="I2879" s="342"/>
    </row>
    <row r="2880" spans="2:9" ht="20" customHeight="1" x14ac:dyDescent="0.2">
      <c r="B2880" s="343"/>
      <c r="C2880" s="344"/>
      <c r="D2880" s="344"/>
      <c r="E2880" s="344"/>
      <c r="F2880" s="344"/>
      <c r="G2880" s="344"/>
      <c r="H2880" s="344"/>
      <c r="I2880" s="345"/>
    </row>
    <row r="2881" spans="2:9" ht="16" thickBot="1" x14ac:dyDescent="0.25"/>
    <row r="2882" spans="2:9" ht="18" customHeight="1" thickBot="1" x14ac:dyDescent="0.25">
      <c r="B2882" s="24" t="s">
        <v>21</v>
      </c>
      <c r="C2882" s="25"/>
      <c r="D2882" s="25"/>
      <c r="E2882" s="25"/>
      <c r="F2882" s="26"/>
      <c r="G2882" s="27"/>
      <c r="H2882" s="28"/>
      <c r="I2882" s="29"/>
    </row>
    <row r="2883" spans="2:9" ht="18" customHeight="1" thickBot="1" x14ac:dyDescent="0.25">
      <c r="B2883" s="30" t="s">
        <v>22</v>
      </c>
      <c r="C2883" s="31"/>
      <c r="D2883" s="31"/>
      <c r="E2883" s="31"/>
      <c r="F2883" s="26"/>
      <c r="G2883" s="27"/>
      <c r="H2883" s="32"/>
      <c r="I2883" s="33"/>
    </row>
    <row r="2884" spans="2:9" ht="33" customHeight="1" thickBot="1" x14ac:dyDescent="0.25">
      <c r="B2884" s="34" t="e">
        <f>+ACTIVIDADES!#REF!</f>
        <v>#REF!</v>
      </c>
      <c r="C2884" s="35"/>
      <c r="D2884" s="35"/>
      <c r="E2884" s="35"/>
      <c r="F2884" s="35"/>
      <c r="G2884" s="36"/>
      <c r="H2884" s="37"/>
      <c r="I2884" s="38"/>
    </row>
    <row r="2885" spans="2:9" ht="21" customHeight="1" thickBot="1" x14ac:dyDescent="0.25">
      <c r="B2885" s="39" t="s">
        <v>0</v>
      </c>
      <c r="C2885" s="346" t="s">
        <v>1</v>
      </c>
      <c r="D2885" s="346"/>
      <c r="E2885" s="346"/>
      <c r="F2885" s="346"/>
      <c r="G2885" s="346"/>
      <c r="H2885" s="40" t="s">
        <v>15</v>
      </c>
      <c r="I2885" s="41" t="s">
        <v>16</v>
      </c>
    </row>
    <row r="2886" spans="2:9" ht="95.25" customHeight="1" x14ac:dyDescent="0.2">
      <c r="B2886" s="42" t="e">
        <f>+B2862+0.01</f>
        <v>#REF!</v>
      </c>
      <c r="C2886" s="347" t="e">
        <f>INDEX(ACTIVIDADES!$B:$B,MATCH(B2886,ACTIVIDADES!$A:$A,0))</f>
        <v>#REF!</v>
      </c>
      <c r="D2886" s="348"/>
      <c r="E2886" s="348"/>
      <c r="F2886" s="348"/>
      <c r="G2886" s="349"/>
      <c r="H2886" s="43" t="e">
        <f>INDEX(ACTIVIDADES!$C:$C,MATCH(B2886,ACTIVIDADES!$A:$A,0))</f>
        <v>#REF!</v>
      </c>
      <c r="I2886" s="44">
        <f>I2893</f>
        <v>0</v>
      </c>
    </row>
    <row r="2887" spans="2:9" ht="21" customHeight="1" x14ac:dyDescent="0.2">
      <c r="B2887" s="350" t="s">
        <v>23</v>
      </c>
      <c r="C2887" s="350"/>
      <c r="D2887" s="45" t="s">
        <v>24</v>
      </c>
      <c r="E2887" s="46" t="s">
        <v>16</v>
      </c>
      <c r="F2887" s="47" t="s">
        <v>25</v>
      </c>
      <c r="G2887" s="47" t="s">
        <v>26</v>
      </c>
      <c r="H2887" s="48" t="s">
        <v>27</v>
      </c>
      <c r="I2887" s="49" t="s">
        <v>28</v>
      </c>
    </row>
    <row r="2888" spans="2:9" ht="15" customHeight="1" x14ac:dyDescent="0.2">
      <c r="B2888" s="351"/>
      <c r="C2888" s="352"/>
      <c r="D2888" s="50"/>
      <c r="E2888" s="50"/>
      <c r="F2888" s="51"/>
      <c r="G2888" s="51"/>
      <c r="H2888" s="51"/>
      <c r="I2888" s="52">
        <f>+D2888*E2888*F2888*G2888</f>
        <v>0</v>
      </c>
    </row>
    <row r="2889" spans="2:9" ht="15" customHeight="1" x14ac:dyDescent="0.2">
      <c r="B2889" s="351"/>
      <c r="C2889" s="352"/>
      <c r="D2889" s="50"/>
      <c r="E2889" s="50"/>
      <c r="F2889" s="51"/>
      <c r="G2889" s="51"/>
      <c r="H2889" s="51"/>
      <c r="I2889" s="52">
        <f>+D2889*E2889*F2889*G2889</f>
        <v>0</v>
      </c>
    </row>
    <row r="2890" spans="2:9" ht="15.75" customHeight="1" x14ac:dyDescent="0.2">
      <c r="B2890" s="333"/>
      <c r="C2890" s="333"/>
      <c r="D2890" s="50"/>
      <c r="E2890" s="50"/>
      <c r="F2890" s="51"/>
      <c r="G2890" s="51"/>
      <c r="H2890" s="51"/>
      <c r="I2890" s="53"/>
    </row>
    <row r="2891" spans="2:9" ht="15" customHeight="1" x14ac:dyDescent="0.2">
      <c r="B2891" s="333"/>
      <c r="C2891" s="333"/>
      <c r="D2891" s="50"/>
      <c r="E2891" s="50"/>
      <c r="F2891" s="51"/>
      <c r="G2891" s="51"/>
      <c r="H2891" s="51"/>
      <c r="I2891" s="53"/>
    </row>
    <row r="2892" spans="2:9" ht="15" customHeight="1" x14ac:dyDescent="0.2">
      <c r="B2892" s="333"/>
      <c r="C2892" s="333"/>
      <c r="D2892" s="50"/>
      <c r="E2892" s="50"/>
      <c r="F2892" s="51"/>
      <c r="G2892" s="51"/>
      <c r="H2892" s="51"/>
      <c r="I2892" s="53"/>
    </row>
    <row r="2893" spans="2:9" ht="15" customHeight="1" x14ac:dyDescent="0.2">
      <c r="B2893" s="334" t="s">
        <v>29</v>
      </c>
      <c r="C2893" s="335"/>
      <c r="D2893" s="335"/>
      <c r="E2893" s="335"/>
      <c r="F2893" s="335"/>
      <c r="G2893" s="335"/>
      <c r="H2893" s="336"/>
      <c r="I2893" s="54">
        <f>SUM(I2888:I2892)</f>
        <v>0</v>
      </c>
    </row>
    <row r="2894" spans="2:9" ht="20" customHeight="1" x14ac:dyDescent="0.2">
      <c r="B2894" s="337" t="s">
        <v>30</v>
      </c>
      <c r="C2894" s="338"/>
      <c r="D2894" s="338"/>
      <c r="E2894" s="338"/>
      <c r="F2894" s="338"/>
      <c r="G2894" s="338"/>
      <c r="H2894" s="338"/>
      <c r="I2894" s="339"/>
    </row>
    <row r="2895" spans="2:9" ht="20" customHeight="1" x14ac:dyDescent="0.2">
      <c r="B2895" s="340"/>
      <c r="C2895" s="341"/>
      <c r="D2895" s="341"/>
      <c r="E2895" s="341"/>
      <c r="F2895" s="341"/>
      <c r="G2895" s="341"/>
      <c r="H2895" s="341"/>
      <c r="I2895" s="342"/>
    </row>
    <row r="2896" spans="2:9" ht="20" customHeight="1" x14ac:dyDescent="0.2">
      <c r="B2896" s="340"/>
      <c r="C2896" s="341"/>
      <c r="D2896" s="341"/>
      <c r="E2896" s="341"/>
      <c r="F2896" s="341"/>
      <c r="G2896" s="341"/>
      <c r="H2896" s="341"/>
      <c r="I2896" s="342"/>
    </row>
    <row r="2897" spans="2:9" ht="20" customHeight="1" x14ac:dyDescent="0.2">
      <c r="B2897" s="340"/>
      <c r="C2897" s="341"/>
      <c r="D2897" s="341"/>
      <c r="E2897" s="341"/>
      <c r="F2897" s="341"/>
      <c r="G2897" s="341"/>
      <c r="H2897" s="341"/>
      <c r="I2897" s="342"/>
    </row>
    <row r="2898" spans="2:9" ht="20" customHeight="1" x14ac:dyDescent="0.2">
      <c r="B2898" s="340"/>
      <c r="C2898" s="341"/>
      <c r="D2898" s="341"/>
      <c r="E2898" s="341"/>
      <c r="F2898" s="341"/>
      <c r="G2898" s="341"/>
      <c r="H2898" s="341"/>
      <c r="I2898" s="342"/>
    </row>
    <row r="2899" spans="2:9" ht="20" customHeight="1" x14ac:dyDescent="0.2">
      <c r="B2899" s="340"/>
      <c r="C2899" s="341"/>
      <c r="D2899" s="341"/>
      <c r="E2899" s="341"/>
      <c r="F2899" s="341"/>
      <c r="G2899" s="341"/>
      <c r="H2899" s="341"/>
      <c r="I2899" s="342"/>
    </row>
    <row r="2900" spans="2:9" ht="20" customHeight="1" x14ac:dyDescent="0.2">
      <c r="B2900" s="340"/>
      <c r="C2900" s="341"/>
      <c r="D2900" s="341"/>
      <c r="E2900" s="341"/>
      <c r="F2900" s="341"/>
      <c r="G2900" s="341"/>
      <c r="H2900" s="341"/>
      <c r="I2900" s="342"/>
    </row>
    <row r="2901" spans="2:9" ht="20" customHeight="1" x14ac:dyDescent="0.2">
      <c r="B2901" s="340"/>
      <c r="C2901" s="341"/>
      <c r="D2901" s="341"/>
      <c r="E2901" s="341"/>
      <c r="F2901" s="341"/>
      <c r="G2901" s="341"/>
      <c r="H2901" s="341"/>
      <c r="I2901" s="342"/>
    </row>
    <row r="2902" spans="2:9" ht="20" customHeight="1" x14ac:dyDescent="0.2">
      <c r="B2902" s="340"/>
      <c r="C2902" s="341"/>
      <c r="D2902" s="341"/>
      <c r="E2902" s="341"/>
      <c r="F2902" s="341"/>
      <c r="G2902" s="341"/>
      <c r="H2902" s="341"/>
      <c r="I2902" s="342"/>
    </row>
    <row r="2903" spans="2:9" ht="20" customHeight="1" x14ac:dyDescent="0.2">
      <c r="B2903" s="340"/>
      <c r="C2903" s="341"/>
      <c r="D2903" s="341"/>
      <c r="E2903" s="341"/>
      <c r="F2903" s="341"/>
      <c r="G2903" s="341"/>
      <c r="H2903" s="341"/>
      <c r="I2903" s="342"/>
    </row>
    <row r="2904" spans="2:9" ht="20" customHeight="1" x14ac:dyDescent="0.2">
      <c r="B2904" s="343"/>
      <c r="C2904" s="344"/>
      <c r="D2904" s="344"/>
      <c r="E2904" s="344"/>
      <c r="F2904" s="344"/>
      <c r="G2904" s="344"/>
      <c r="H2904" s="344"/>
      <c r="I2904" s="345"/>
    </row>
    <row r="2905" spans="2:9" ht="16" thickBot="1" x14ac:dyDescent="0.25"/>
    <row r="2906" spans="2:9" ht="18" customHeight="1" thickBot="1" x14ac:dyDescent="0.25">
      <c r="B2906" s="24" t="s">
        <v>21</v>
      </c>
      <c r="C2906" s="25"/>
      <c r="D2906" s="25"/>
      <c r="E2906" s="25"/>
      <c r="F2906" s="26"/>
      <c r="G2906" s="27"/>
      <c r="H2906" s="28"/>
      <c r="I2906" s="29"/>
    </row>
    <row r="2907" spans="2:9" ht="18" customHeight="1" thickBot="1" x14ac:dyDescent="0.25">
      <c r="B2907" s="30" t="s">
        <v>22</v>
      </c>
      <c r="C2907" s="31"/>
      <c r="D2907" s="31"/>
      <c r="E2907" s="31"/>
      <c r="F2907" s="26"/>
      <c r="G2907" s="27"/>
      <c r="H2907" s="32"/>
      <c r="I2907" s="33"/>
    </row>
    <row r="2908" spans="2:9" ht="33" customHeight="1" thickBot="1" x14ac:dyDescent="0.25">
      <c r="B2908" s="34" t="e">
        <f>+ACTIVIDADES!#REF!</f>
        <v>#REF!</v>
      </c>
      <c r="C2908" s="35"/>
      <c r="D2908" s="35"/>
      <c r="E2908" s="35"/>
      <c r="F2908" s="35"/>
      <c r="G2908" s="36"/>
      <c r="H2908" s="37"/>
      <c r="I2908" s="38"/>
    </row>
    <row r="2909" spans="2:9" ht="21" customHeight="1" thickBot="1" x14ac:dyDescent="0.25">
      <c r="B2909" s="39" t="s">
        <v>0</v>
      </c>
      <c r="C2909" s="346" t="s">
        <v>1</v>
      </c>
      <c r="D2909" s="346"/>
      <c r="E2909" s="346"/>
      <c r="F2909" s="346"/>
      <c r="G2909" s="346"/>
      <c r="H2909" s="40" t="s">
        <v>15</v>
      </c>
      <c r="I2909" s="41" t="s">
        <v>16</v>
      </c>
    </row>
    <row r="2910" spans="2:9" ht="95.25" customHeight="1" x14ac:dyDescent="0.2">
      <c r="B2910" s="42" t="e">
        <f>+B2886+0.01</f>
        <v>#REF!</v>
      </c>
      <c r="C2910" s="347" t="e">
        <f>INDEX(ACTIVIDADES!$B:$B,MATCH(B2910,ACTIVIDADES!$A:$A,0))</f>
        <v>#REF!</v>
      </c>
      <c r="D2910" s="348"/>
      <c r="E2910" s="348"/>
      <c r="F2910" s="348"/>
      <c r="G2910" s="349"/>
      <c r="H2910" s="43" t="e">
        <f>INDEX(ACTIVIDADES!$C:$C,MATCH(B2910,ACTIVIDADES!$A:$A,0))</f>
        <v>#REF!</v>
      </c>
      <c r="I2910" s="44">
        <f>I2917</f>
        <v>0</v>
      </c>
    </row>
    <row r="2911" spans="2:9" ht="21" customHeight="1" x14ac:dyDescent="0.2">
      <c r="B2911" s="350" t="s">
        <v>23</v>
      </c>
      <c r="C2911" s="350"/>
      <c r="D2911" s="45" t="s">
        <v>24</v>
      </c>
      <c r="E2911" s="46" t="s">
        <v>16</v>
      </c>
      <c r="F2911" s="47" t="s">
        <v>25</v>
      </c>
      <c r="G2911" s="47" t="s">
        <v>26</v>
      </c>
      <c r="H2911" s="48" t="s">
        <v>27</v>
      </c>
      <c r="I2911" s="49" t="s">
        <v>28</v>
      </c>
    </row>
    <row r="2912" spans="2:9" ht="15" customHeight="1" x14ac:dyDescent="0.2">
      <c r="B2912" s="351"/>
      <c r="C2912" s="352"/>
      <c r="D2912" s="50"/>
      <c r="E2912" s="50"/>
      <c r="F2912" s="51"/>
      <c r="G2912" s="51"/>
      <c r="H2912" s="51"/>
      <c r="I2912" s="52">
        <f>+D2912*E2912*F2912*G2912</f>
        <v>0</v>
      </c>
    </row>
    <row r="2913" spans="2:9" ht="15" customHeight="1" x14ac:dyDescent="0.2">
      <c r="B2913" s="351"/>
      <c r="C2913" s="352"/>
      <c r="D2913" s="50"/>
      <c r="E2913" s="50"/>
      <c r="F2913" s="51"/>
      <c r="G2913" s="51"/>
      <c r="H2913" s="51"/>
      <c r="I2913" s="52">
        <f>+D2913*E2913*F2913*G2913</f>
        <v>0</v>
      </c>
    </row>
    <row r="2914" spans="2:9" ht="15.75" customHeight="1" x14ac:dyDescent="0.2">
      <c r="B2914" s="333"/>
      <c r="C2914" s="333"/>
      <c r="D2914" s="50"/>
      <c r="E2914" s="50"/>
      <c r="F2914" s="51"/>
      <c r="G2914" s="51"/>
      <c r="H2914" s="51"/>
      <c r="I2914" s="53"/>
    </row>
    <row r="2915" spans="2:9" ht="15" customHeight="1" x14ac:dyDescent="0.2">
      <c r="B2915" s="333"/>
      <c r="C2915" s="333"/>
      <c r="D2915" s="50"/>
      <c r="E2915" s="50"/>
      <c r="F2915" s="51"/>
      <c r="G2915" s="51"/>
      <c r="H2915" s="51"/>
      <c r="I2915" s="53"/>
    </row>
    <row r="2916" spans="2:9" ht="15" customHeight="1" x14ac:dyDescent="0.2">
      <c r="B2916" s="333"/>
      <c r="C2916" s="333"/>
      <c r="D2916" s="50"/>
      <c r="E2916" s="50"/>
      <c r="F2916" s="51"/>
      <c r="G2916" s="51"/>
      <c r="H2916" s="51"/>
      <c r="I2916" s="53"/>
    </row>
    <row r="2917" spans="2:9" ht="15" customHeight="1" x14ac:dyDescent="0.2">
      <c r="B2917" s="334" t="s">
        <v>29</v>
      </c>
      <c r="C2917" s="335"/>
      <c r="D2917" s="335"/>
      <c r="E2917" s="335"/>
      <c r="F2917" s="335"/>
      <c r="G2917" s="335"/>
      <c r="H2917" s="336"/>
      <c r="I2917" s="54">
        <f>SUM(I2912:I2916)</f>
        <v>0</v>
      </c>
    </row>
    <row r="2918" spans="2:9" ht="20" customHeight="1" x14ac:dyDescent="0.2">
      <c r="B2918" s="337" t="s">
        <v>30</v>
      </c>
      <c r="C2918" s="338"/>
      <c r="D2918" s="338"/>
      <c r="E2918" s="338"/>
      <c r="F2918" s="338"/>
      <c r="G2918" s="338"/>
      <c r="H2918" s="338"/>
      <c r="I2918" s="339"/>
    </row>
    <row r="2919" spans="2:9" ht="20" customHeight="1" x14ac:dyDescent="0.2">
      <c r="B2919" s="340"/>
      <c r="C2919" s="341"/>
      <c r="D2919" s="341"/>
      <c r="E2919" s="341"/>
      <c r="F2919" s="341"/>
      <c r="G2919" s="341"/>
      <c r="H2919" s="341"/>
      <c r="I2919" s="342"/>
    </row>
    <row r="2920" spans="2:9" ht="20" customHeight="1" x14ac:dyDescent="0.2">
      <c r="B2920" s="340"/>
      <c r="C2920" s="341"/>
      <c r="D2920" s="341"/>
      <c r="E2920" s="341"/>
      <c r="F2920" s="341"/>
      <c r="G2920" s="341"/>
      <c r="H2920" s="341"/>
      <c r="I2920" s="342"/>
    </row>
    <row r="2921" spans="2:9" ht="20" customHeight="1" x14ac:dyDescent="0.2">
      <c r="B2921" s="340"/>
      <c r="C2921" s="341"/>
      <c r="D2921" s="341"/>
      <c r="E2921" s="341"/>
      <c r="F2921" s="341"/>
      <c r="G2921" s="341"/>
      <c r="H2921" s="341"/>
      <c r="I2921" s="342"/>
    </row>
    <row r="2922" spans="2:9" ht="20" customHeight="1" x14ac:dyDescent="0.2">
      <c r="B2922" s="340"/>
      <c r="C2922" s="341"/>
      <c r="D2922" s="341"/>
      <c r="E2922" s="341"/>
      <c r="F2922" s="341"/>
      <c r="G2922" s="341"/>
      <c r="H2922" s="341"/>
      <c r="I2922" s="342"/>
    </row>
    <row r="2923" spans="2:9" ht="20" customHeight="1" x14ac:dyDescent="0.2">
      <c r="B2923" s="340"/>
      <c r="C2923" s="341"/>
      <c r="D2923" s="341"/>
      <c r="E2923" s="341"/>
      <c r="F2923" s="341"/>
      <c r="G2923" s="341"/>
      <c r="H2923" s="341"/>
      <c r="I2923" s="342"/>
    </row>
    <row r="2924" spans="2:9" ht="20" customHeight="1" x14ac:dyDescent="0.2">
      <c r="B2924" s="340"/>
      <c r="C2924" s="341"/>
      <c r="D2924" s="341"/>
      <c r="E2924" s="341"/>
      <c r="F2924" s="341"/>
      <c r="G2924" s="341"/>
      <c r="H2924" s="341"/>
      <c r="I2924" s="342"/>
    </row>
    <row r="2925" spans="2:9" ht="20" customHeight="1" x14ac:dyDescent="0.2">
      <c r="B2925" s="340"/>
      <c r="C2925" s="341"/>
      <c r="D2925" s="341"/>
      <c r="E2925" s="341"/>
      <c r="F2925" s="341"/>
      <c r="G2925" s="341"/>
      <c r="H2925" s="341"/>
      <c r="I2925" s="342"/>
    </row>
    <row r="2926" spans="2:9" ht="20" customHeight="1" x14ac:dyDescent="0.2">
      <c r="B2926" s="340"/>
      <c r="C2926" s="341"/>
      <c r="D2926" s="341"/>
      <c r="E2926" s="341"/>
      <c r="F2926" s="341"/>
      <c r="G2926" s="341"/>
      <c r="H2926" s="341"/>
      <c r="I2926" s="342"/>
    </row>
    <row r="2927" spans="2:9" ht="20" customHeight="1" x14ac:dyDescent="0.2">
      <c r="B2927" s="340"/>
      <c r="C2927" s="341"/>
      <c r="D2927" s="341"/>
      <c r="E2927" s="341"/>
      <c r="F2927" s="341"/>
      <c r="G2927" s="341"/>
      <c r="H2927" s="341"/>
      <c r="I2927" s="342"/>
    </row>
    <row r="2928" spans="2:9" ht="20" customHeight="1" x14ac:dyDescent="0.2">
      <c r="B2928" s="343"/>
      <c r="C2928" s="344"/>
      <c r="D2928" s="344"/>
      <c r="E2928" s="344"/>
      <c r="F2928" s="344"/>
      <c r="G2928" s="344"/>
      <c r="H2928" s="344"/>
      <c r="I2928" s="345"/>
    </row>
    <row r="2929" spans="2:9" ht="16" thickBot="1" x14ac:dyDescent="0.25"/>
    <row r="2930" spans="2:9" ht="18" customHeight="1" thickBot="1" x14ac:dyDescent="0.25">
      <c r="B2930" s="24" t="s">
        <v>21</v>
      </c>
      <c r="C2930" s="25"/>
      <c r="D2930" s="25"/>
      <c r="E2930" s="25"/>
      <c r="F2930" s="26"/>
      <c r="G2930" s="27"/>
      <c r="H2930" s="28"/>
      <c r="I2930" s="29"/>
    </row>
    <row r="2931" spans="2:9" ht="18" customHeight="1" thickBot="1" x14ac:dyDescent="0.25">
      <c r="B2931" s="30" t="s">
        <v>22</v>
      </c>
      <c r="C2931" s="31"/>
      <c r="D2931" s="31"/>
      <c r="E2931" s="31"/>
      <c r="F2931" s="26"/>
      <c r="G2931" s="27"/>
      <c r="H2931" s="32"/>
      <c r="I2931" s="33"/>
    </row>
    <row r="2932" spans="2:9" ht="33" customHeight="1" thickBot="1" x14ac:dyDescent="0.25">
      <c r="B2932" s="34" t="e">
        <f>+ACTIVIDADES!#REF!</f>
        <v>#REF!</v>
      </c>
      <c r="C2932" s="35"/>
      <c r="D2932" s="35"/>
      <c r="E2932" s="35"/>
      <c r="F2932" s="35"/>
      <c r="G2932" s="36"/>
      <c r="H2932" s="37"/>
      <c r="I2932" s="38"/>
    </row>
    <row r="2933" spans="2:9" ht="21" customHeight="1" thickBot="1" x14ac:dyDescent="0.25">
      <c r="B2933" s="39" t="s">
        <v>0</v>
      </c>
      <c r="C2933" s="346" t="s">
        <v>1</v>
      </c>
      <c r="D2933" s="346"/>
      <c r="E2933" s="346"/>
      <c r="F2933" s="346"/>
      <c r="G2933" s="346"/>
      <c r="H2933" s="40" t="s">
        <v>15</v>
      </c>
      <c r="I2933" s="41" t="s">
        <v>16</v>
      </c>
    </row>
    <row r="2934" spans="2:9" ht="95.25" customHeight="1" x14ac:dyDescent="0.2">
      <c r="B2934" s="42" t="e">
        <f>+B2910+0.01</f>
        <v>#REF!</v>
      </c>
      <c r="C2934" s="347" t="e">
        <f>INDEX(ACTIVIDADES!$B:$B,MATCH(B2934,ACTIVIDADES!$A:$A,0))</f>
        <v>#REF!</v>
      </c>
      <c r="D2934" s="348"/>
      <c r="E2934" s="348"/>
      <c r="F2934" s="348"/>
      <c r="G2934" s="349"/>
      <c r="H2934" s="43" t="e">
        <f>INDEX(ACTIVIDADES!$C:$C,MATCH(B2934,ACTIVIDADES!$A:$A,0))</f>
        <v>#REF!</v>
      </c>
      <c r="I2934" s="44">
        <f>I2941</f>
        <v>0</v>
      </c>
    </row>
    <row r="2935" spans="2:9" ht="21" customHeight="1" x14ac:dyDescent="0.2">
      <c r="B2935" s="350" t="s">
        <v>23</v>
      </c>
      <c r="C2935" s="350"/>
      <c r="D2935" s="45" t="s">
        <v>24</v>
      </c>
      <c r="E2935" s="46" t="s">
        <v>16</v>
      </c>
      <c r="F2935" s="47" t="s">
        <v>25</v>
      </c>
      <c r="G2935" s="47" t="s">
        <v>26</v>
      </c>
      <c r="H2935" s="48" t="s">
        <v>27</v>
      </c>
      <c r="I2935" s="49" t="s">
        <v>28</v>
      </c>
    </row>
    <row r="2936" spans="2:9" ht="15" customHeight="1" x14ac:dyDescent="0.2">
      <c r="B2936" s="351"/>
      <c r="C2936" s="352"/>
      <c r="D2936" s="50"/>
      <c r="E2936" s="50"/>
      <c r="F2936" s="51"/>
      <c r="G2936" s="51"/>
      <c r="H2936" s="51"/>
      <c r="I2936" s="52">
        <f>+D2936*E2936*F2936*G2936</f>
        <v>0</v>
      </c>
    </row>
    <row r="2937" spans="2:9" ht="15" customHeight="1" x14ac:dyDescent="0.2">
      <c r="B2937" s="351"/>
      <c r="C2937" s="352"/>
      <c r="D2937" s="50"/>
      <c r="E2937" s="50"/>
      <c r="F2937" s="51"/>
      <c r="G2937" s="51"/>
      <c r="H2937" s="51"/>
      <c r="I2937" s="52">
        <f>+D2937*E2937*F2937*G2937</f>
        <v>0</v>
      </c>
    </row>
    <row r="2938" spans="2:9" ht="15.75" customHeight="1" x14ac:dyDescent="0.2">
      <c r="B2938" s="333"/>
      <c r="C2938" s="333"/>
      <c r="D2938" s="50"/>
      <c r="E2938" s="50"/>
      <c r="F2938" s="51"/>
      <c r="G2938" s="51"/>
      <c r="H2938" s="51"/>
      <c r="I2938" s="53"/>
    </row>
    <row r="2939" spans="2:9" ht="15" customHeight="1" x14ac:dyDescent="0.2">
      <c r="B2939" s="333"/>
      <c r="C2939" s="333"/>
      <c r="D2939" s="50"/>
      <c r="E2939" s="50"/>
      <c r="F2939" s="51"/>
      <c r="G2939" s="51"/>
      <c r="H2939" s="51"/>
      <c r="I2939" s="53"/>
    </row>
    <row r="2940" spans="2:9" ht="15" customHeight="1" x14ac:dyDescent="0.2">
      <c r="B2940" s="333"/>
      <c r="C2940" s="333"/>
      <c r="D2940" s="50"/>
      <c r="E2940" s="50"/>
      <c r="F2940" s="51"/>
      <c r="G2940" s="51"/>
      <c r="H2940" s="51"/>
      <c r="I2940" s="53"/>
    </row>
    <row r="2941" spans="2:9" ht="15" customHeight="1" x14ac:dyDescent="0.2">
      <c r="B2941" s="334" t="s">
        <v>29</v>
      </c>
      <c r="C2941" s="335"/>
      <c r="D2941" s="335"/>
      <c r="E2941" s="335"/>
      <c r="F2941" s="335"/>
      <c r="G2941" s="335"/>
      <c r="H2941" s="336"/>
      <c r="I2941" s="54">
        <f>SUM(I2936:I2940)</f>
        <v>0</v>
      </c>
    </row>
    <row r="2942" spans="2:9" ht="20" customHeight="1" x14ac:dyDescent="0.2">
      <c r="B2942" s="337" t="s">
        <v>30</v>
      </c>
      <c r="C2942" s="338"/>
      <c r="D2942" s="338"/>
      <c r="E2942" s="338"/>
      <c r="F2942" s="338"/>
      <c r="G2942" s="338"/>
      <c r="H2942" s="338"/>
      <c r="I2942" s="339"/>
    </row>
    <row r="2943" spans="2:9" ht="20" customHeight="1" x14ac:dyDescent="0.2">
      <c r="B2943" s="340"/>
      <c r="C2943" s="341"/>
      <c r="D2943" s="341"/>
      <c r="E2943" s="341"/>
      <c r="F2943" s="341"/>
      <c r="G2943" s="341"/>
      <c r="H2943" s="341"/>
      <c r="I2943" s="342"/>
    </row>
    <row r="2944" spans="2:9" ht="20" customHeight="1" x14ac:dyDescent="0.2">
      <c r="B2944" s="340"/>
      <c r="C2944" s="341"/>
      <c r="D2944" s="341"/>
      <c r="E2944" s="341"/>
      <c r="F2944" s="341"/>
      <c r="G2944" s="341"/>
      <c r="H2944" s="341"/>
      <c r="I2944" s="342"/>
    </row>
    <row r="2945" spans="2:9" ht="20" customHeight="1" x14ac:dyDescent="0.2">
      <c r="B2945" s="340"/>
      <c r="C2945" s="341"/>
      <c r="D2945" s="341"/>
      <c r="E2945" s="341"/>
      <c r="F2945" s="341"/>
      <c r="G2945" s="341"/>
      <c r="H2945" s="341"/>
      <c r="I2945" s="342"/>
    </row>
    <row r="2946" spans="2:9" ht="20" customHeight="1" x14ac:dyDescent="0.2">
      <c r="B2946" s="340"/>
      <c r="C2946" s="341"/>
      <c r="D2946" s="341"/>
      <c r="E2946" s="341"/>
      <c r="F2946" s="341"/>
      <c r="G2946" s="341"/>
      <c r="H2946" s="341"/>
      <c r="I2946" s="342"/>
    </row>
    <row r="2947" spans="2:9" ht="20" customHeight="1" x14ac:dyDescent="0.2">
      <c r="B2947" s="340"/>
      <c r="C2947" s="341"/>
      <c r="D2947" s="341"/>
      <c r="E2947" s="341"/>
      <c r="F2947" s="341"/>
      <c r="G2947" s="341"/>
      <c r="H2947" s="341"/>
      <c r="I2947" s="342"/>
    </row>
    <row r="2948" spans="2:9" ht="20" customHeight="1" x14ac:dyDescent="0.2">
      <c r="B2948" s="340"/>
      <c r="C2948" s="341"/>
      <c r="D2948" s="341"/>
      <c r="E2948" s="341"/>
      <c r="F2948" s="341"/>
      <c r="G2948" s="341"/>
      <c r="H2948" s="341"/>
      <c r="I2948" s="342"/>
    </row>
    <row r="2949" spans="2:9" ht="20" customHeight="1" x14ac:dyDescent="0.2">
      <c r="B2949" s="340"/>
      <c r="C2949" s="341"/>
      <c r="D2949" s="341"/>
      <c r="E2949" s="341"/>
      <c r="F2949" s="341"/>
      <c r="G2949" s="341"/>
      <c r="H2949" s="341"/>
      <c r="I2949" s="342"/>
    </row>
    <row r="2950" spans="2:9" ht="20" customHeight="1" x14ac:dyDescent="0.2">
      <c r="B2950" s="340"/>
      <c r="C2950" s="341"/>
      <c r="D2950" s="341"/>
      <c r="E2950" s="341"/>
      <c r="F2950" s="341"/>
      <c r="G2950" s="341"/>
      <c r="H2950" s="341"/>
      <c r="I2950" s="342"/>
    </row>
    <row r="2951" spans="2:9" ht="20" customHeight="1" x14ac:dyDescent="0.2">
      <c r="B2951" s="340"/>
      <c r="C2951" s="341"/>
      <c r="D2951" s="341"/>
      <c r="E2951" s="341"/>
      <c r="F2951" s="341"/>
      <c r="G2951" s="341"/>
      <c r="H2951" s="341"/>
      <c r="I2951" s="342"/>
    </row>
    <row r="2952" spans="2:9" ht="20" customHeight="1" x14ac:dyDescent="0.2">
      <c r="B2952" s="343"/>
      <c r="C2952" s="344"/>
      <c r="D2952" s="344"/>
      <c r="E2952" s="344"/>
      <c r="F2952" s="344"/>
      <c r="G2952" s="344"/>
      <c r="H2952" s="344"/>
      <c r="I2952" s="345"/>
    </row>
    <row r="2953" spans="2:9" ht="16" thickBot="1" x14ac:dyDescent="0.25"/>
    <row r="2954" spans="2:9" ht="18" customHeight="1" thickBot="1" x14ac:dyDescent="0.25">
      <c r="B2954" s="24" t="s">
        <v>21</v>
      </c>
      <c r="C2954" s="25"/>
      <c r="D2954" s="25"/>
      <c r="E2954" s="25"/>
      <c r="F2954" s="26"/>
      <c r="G2954" s="27"/>
      <c r="H2954" s="28"/>
      <c r="I2954" s="29"/>
    </row>
    <row r="2955" spans="2:9" ht="18" customHeight="1" thickBot="1" x14ac:dyDescent="0.25">
      <c r="B2955" s="30" t="s">
        <v>22</v>
      </c>
      <c r="C2955" s="31"/>
      <c r="D2955" s="31"/>
      <c r="E2955" s="31"/>
      <c r="F2955" s="26"/>
      <c r="G2955" s="27"/>
      <c r="H2955" s="32"/>
      <c r="I2955" s="33"/>
    </row>
    <row r="2956" spans="2:9" ht="33" customHeight="1" thickBot="1" x14ac:dyDescent="0.25">
      <c r="B2956" s="34" t="e">
        <f>+ACTIVIDADES!#REF!</f>
        <v>#REF!</v>
      </c>
      <c r="C2956" s="35"/>
      <c r="D2956" s="35"/>
      <c r="E2956" s="35"/>
      <c r="F2956" s="35"/>
      <c r="G2956" s="36"/>
      <c r="H2956" s="37"/>
      <c r="I2956" s="38"/>
    </row>
    <row r="2957" spans="2:9" ht="21" customHeight="1" thickBot="1" x14ac:dyDescent="0.25">
      <c r="B2957" s="39" t="s">
        <v>0</v>
      </c>
      <c r="C2957" s="346" t="s">
        <v>1</v>
      </c>
      <c r="D2957" s="346"/>
      <c r="E2957" s="346"/>
      <c r="F2957" s="346"/>
      <c r="G2957" s="346"/>
      <c r="H2957" s="40" t="s">
        <v>15</v>
      </c>
      <c r="I2957" s="41" t="s">
        <v>16</v>
      </c>
    </row>
    <row r="2958" spans="2:9" ht="95.25" customHeight="1" x14ac:dyDescent="0.2">
      <c r="B2958" s="42" t="e">
        <f>+B2934+0.01</f>
        <v>#REF!</v>
      </c>
      <c r="C2958" s="347" t="e">
        <f>INDEX(ACTIVIDADES!$B:$B,MATCH(B2958,ACTIVIDADES!$A:$A,0))</f>
        <v>#REF!</v>
      </c>
      <c r="D2958" s="348"/>
      <c r="E2958" s="348"/>
      <c r="F2958" s="348"/>
      <c r="G2958" s="349"/>
      <c r="H2958" s="43" t="e">
        <f>INDEX(ACTIVIDADES!$C:$C,MATCH(B2958,ACTIVIDADES!$A:$A,0))</f>
        <v>#REF!</v>
      </c>
      <c r="I2958" s="44">
        <f>I2965</f>
        <v>0</v>
      </c>
    </row>
    <row r="2959" spans="2:9" ht="21" customHeight="1" x14ac:dyDescent="0.2">
      <c r="B2959" s="350" t="s">
        <v>23</v>
      </c>
      <c r="C2959" s="350"/>
      <c r="D2959" s="45" t="s">
        <v>24</v>
      </c>
      <c r="E2959" s="46" t="s">
        <v>16</v>
      </c>
      <c r="F2959" s="47" t="s">
        <v>25</v>
      </c>
      <c r="G2959" s="47" t="s">
        <v>26</v>
      </c>
      <c r="H2959" s="48" t="s">
        <v>27</v>
      </c>
      <c r="I2959" s="49" t="s">
        <v>28</v>
      </c>
    </row>
    <row r="2960" spans="2:9" ht="15" customHeight="1" x14ac:dyDescent="0.2">
      <c r="B2960" s="351"/>
      <c r="C2960" s="352"/>
      <c r="D2960" s="50"/>
      <c r="E2960" s="50"/>
      <c r="F2960" s="51"/>
      <c r="G2960" s="51"/>
      <c r="H2960" s="51"/>
      <c r="I2960" s="52">
        <f>+D2960*E2960*F2960*G2960</f>
        <v>0</v>
      </c>
    </row>
    <row r="2961" spans="2:9" ht="15" customHeight="1" x14ac:dyDescent="0.2">
      <c r="B2961" s="351"/>
      <c r="C2961" s="352"/>
      <c r="D2961" s="50"/>
      <c r="E2961" s="50"/>
      <c r="F2961" s="51"/>
      <c r="G2961" s="51"/>
      <c r="H2961" s="51"/>
      <c r="I2961" s="52">
        <f>+D2961*E2961*F2961*G2961</f>
        <v>0</v>
      </c>
    </row>
    <row r="2962" spans="2:9" ht="15.75" customHeight="1" x14ac:dyDescent="0.2">
      <c r="B2962" s="333"/>
      <c r="C2962" s="333"/>
      <c r="D2962" s="50"/>
      <c r="E2962" s="50"/>
      <c r="F2962" s="51"/>
      <c r="G2962" s="51"/>
      <c r="H2962" s="51"/>
      <c r="I2962" s="53"/>
    </row>
    <row r="2963" spans="2:9" ht="15" customHeight="1" x14ac:dyDescent="0.2">
      <c r="B2963" s="333"/>
      <c r="C2963" s="333"/>
      <c r="D2963" s="50"/>
      <c r="E2963" s="50"/>
      <c r="F2963" s="51"/>
      <c r="G2963" s="51"/>
      <c r="H2963" s="51"/>
      <c r="I2963" s="53"/>
    </row>
    <row r="2964" spans="2:9" ht="15" customHeight="1" x14ac:dyDescent="0.2">
      <c r="B2964" s="333"/>
      <c r="C2964" s="333"/>
      <c r="D2964" s="50"/>
      <c r="E2964" s="50"/>
      <c r="F2964" s="51"/>
      <c r="G2964" s="51"/>
      <c r="H2964" s="51"/>
      <c r="I2964" s="53"/>
    </row>
    <row r="2965" spans="2:9" ht="15" customHeight="1" x14ac:dyDescent="0.2">
      <c r="B2965" s="334" t="s">
        <v>29</v>
      </c>
      <c r="C2965" s="335"/>
      <c r="D2965" s="335"/>
      <c r="E2965" s="335"/>
      <c r="F2965" s="335"/>
      <c r="G2965" s="335"/>
      <c r="H2965" s="336"/>
      <c r="I2965" s="54">
        <f>SUM(I2960:I2964)</f>
        <v>0</v>
      </c>
    </row>
    <row r="2966" spans="2:9" ht="20" customHeight="1" x14ac:dyDescent="0.2">
      <c r="B2966" s="337" t="s">
        <v>30</v>
      </c>
      <c r="C2966" s="338"/>
      <c r="D2966" s="338"/>
      <c r="E2966" s="338"/>
      <c r="F2966" s="338"/>
      <c r="G2966" s="338"/>
      <c r="H2966" s="338"/>
      <c r="I2966" s="339"/>
    </row>
    <row r="2967" spans="2:9" ht="20" customHeight="1" x14ac:dyDescent="0.2">
      <c r="B2967" s="340"/>
      <c r="C2967" s="341"/>
      <c r="D2967" s="341"/>
      <c r="E2967" s="341"/>
      <c r="F2967" s="341"/>
      <c r="G2967" s="341"/>
      <c r="H2967" s="341"/>
      <c r="I2967" s="342"/>
    </row>
    <row r="2968" spans="2:9" ht="20" customHeight="1" x14ac:dyDescent="0.2">
      <c r="B2968" s="340"/>
      <c r="C2968" s="341"/>
      <c r="D2968" s="341"/>
      <c r="E2968" s="341"/>
      <c r="F2968" s="341"/>
      <c r="G2968" s="341"/>
      <c r="H2968" s="341"/>
      <c r="I2968" s="342"/>
    </row>
    <row r="2969" spans="2:9" ht="20" customHeight="1" x14ac:dyDescent="0.2">
      <c r="B2969" s="340"/>
      <c r="C2969" s="341"/>
      <c r="D2969" s="341"/>
      <c r="E2969" s="341"/>
      <c r="F2969" s="341"/>
      <c r="G2969" s="341"/>
      <c r="H2969" s="341"/>
      <c r="I2969" s="342"/>
    </row>
    <row r="2970" spans="2:9" ht="20" customHeight="1" x14ac:dyDescent="0.2">
      <c r="B2970" s="340"/>
      <c r="C2970" s="341"/>
      <c r="D2970" s="341"/>
      <c r="E2970" s="341"/>
      <c r="F2970" s="341"/>
      <c r="G2970" s="341"/>
      <c r="H2970" s="341"/>
      <c r="I2970" s="342"/>
    </row>
    <row r="2971" spans="2:9" ht="20" customHeight="1" x14ac:dyDescent="0.2">
      <c r="B2971" s="340"/>
      <c r="C2971" s="341"/>
      <c r="D2971" s="341"/>
      <c r="E2971" s="341"/>
      <c r="F2971" s="341"/>
      <c r="G2971" s="341"/>
      <c r="H2971" s="341"/>
      <c r="I2971" s="342"/>
    </row>
    <row r="2972" spans="2:9" ht="20" customHeight="1" x14ac:dyDescent="0.2">
      <c r="B2972" s="340"/>
      <c r="C2972" s="341"/>
      <c r="D2972" s="341"/>
      <c r="E2972" s="341"/>
      <c r="F2972" s="341"/>
      <c r="G2972" s="341"/>
      <c r="H2972" s="341"/>
      <c r="I2972" s="342"/>
    </row>
    <row r="2973" spans="2:9" ht="20" customHeight="1" x14ac:dyDescent="0.2">
      <c r="B2973" s="340"/>
      <c r="C2973" s="341"/>
      <c r="D2973" s="341"/>
      <c r="E2973" s="341"/>
      <c r="F2973" s="341"/>
      <c r="G2973" s="341"/>
      <c r="H2973" s="341"/>
      <c r="I2973" s="342"/>
    </row>
    <row r="2974" spans="2:9" ht="20" customHeight="1" x14ac:dyDescent="0.2">
      <c r="B2974" s="340"/>
      <c r="C2974" s="341"/>
      <c r="D2974" s="341"/>
      <c r="E2974" s="341"/>
      <c r="F2974" s="341"/>
      <c r="G2974" s="341"/>
      <c r="H2974" s="341"/>
      <c r="I2974" s="342"/>
    </row>
    <row r="2975" spans="2:9" ht="20" customHeight="1" x14ac:dyDescent="0.2">
      <c r="B2975" s="340"/>
      <c r="C2975" s="341"/>
      <c r="D2975" s="341"/>
      <c r="E2975" s="341"/>
      <c r="F2975" s="341"/>
      <c r="G2975" s="341"/>
      <c r="H2975" s="341"/>
      <c r="I2975" s="342"/>
    </row>
    <row r="2976" spans="2:9" ht="20" customHeight="1" x14ac:dyDescent="0.2">
      <c r="B2976" s="343"/>
      <c r="C2976" s="344"/>
      <c r="D2976" s="344"/>
      <c r="E2976" s="344"/>
      <c r="F2976" s="344"/>
      <c r="G2976" s="344"/>
      <c r="H2976" s="344"/>
      <c r="I2976" s="345"/>
    </row>
    <row r="2977" spans="2:9" ht="16" thickBot="1" x14ac:dyDescent="0.25"/>
    <row r="2978" spans="2:9" ht="18" customHeight="1" thickBot="1" x14ac:dyDescent="0.25">
      <c r="B2978" s="24" t="s">
        <v>21</v>
      </c>
      <c r="C2978" s="25"/>
      <c r="D2978" s="25"/>
      <c r="E2978" s="25"/>
      <c r="F2978" s="26"/>
      <c r="G2978" s="27"/>
      <c r="H2978" s="28"/>
      <c r="I2978" s="29"/>
    </row>
    <row r="2979" spans="2:9" ht="18" customHeight="1" thickBot="1" x14ac:dyDescent="0.25">
      <c r="B2979" s="30" t="s">
        <v>22</v>
      </c>
      <c r="C2979" s="31"/>
      <c r="D2979" s="31"/>
      <c r="E2979" s="31"/>
      <c r="F2979" s="26"/>
      <c r="G2979" s="27"/>
      <c r="H2979" s="32"/>
      <c r="I2979" s="33"/>
    </row>
    <row r="2980" spans="2:9" ht="33" customHeight="1" thickBot="1" x14ac:dyDescent="0.25">
      <c r="B2980" s="34" t="e">
        <f>+ACTIVIDADES!#REF!</f>
        <v>#REF!</v>
      </c>
      <c r="C2980" s="35"/>
      <c r="D2980" s="35"/>
      <c r="E2980" s="35"/>
      <c r="F2980" s="35"/>
      <c r="G2980" s="36"/>
      <c r="H2980" s="37"/>
      <c r="I2980" s="38"/>
    </row>
    <row r="2981" spans="2:9" ht="21" customHeight="1" thickBot="1" x14ac:dyDescent="0.25">
      <c r="B2981" s="39" t="s">
        <v>0</v>
      </c>
      <c r="C2981" s="346" t="s">
        <v>1</v>
      </c>
      <c r="D2981" s="346"/>
      <c r="E2981" s="346"/>
      <c r="F2981" s="346"/>
      <c r="G2981" s="346"/>
      <c r="H2981" s="40" t="s">
        <v>15</v>
      </c>
      <c r="I2981" s="41" t="s">
        <v>16</v>
      </c>
    </row>
    <row r="2982" spans="2:9" ht="95.25" customHeight="1" x14ac:dyDescent="0.2">
      <c r="B2982" s="42" t="e">
        <f>+B2958+0.01</f>
        <v>#REF!</v>
      </c>
      <c r="C2982" s="347" t="e">
        <f>INDEX(ACTIVIDADES!$B:$B,MATCH(B2982,ACTIVIDADES!$A:$A,0))</f>
        <v>#REF!</v>
      </c>
      <c r="D2982" s="348"/>
      <c r="E2982" s="348"/>
      <c r="F2982" s="348"/>
      <c r="G2982" s="349"/>
      <c r="H2982" s="43" t="e">
        <f>INDEX(ACTIVIDADES!$C:$C,MATCH(B2982,ACTIVIDADES!$A:$A,0))</f>
        <v>#REF!</v>
      </c>
      <c r="I2982" s="44">
        <f>I2989</f>
        <v>0</v>
      </c>
    </row>
    <row r="2983" spans="2:9" ht="21" customHeight="1" x14ac:dyDescent="0.2">
      <c r="B2983" s="350" t="s">
        <v>23</v>
      </c>
      <c r="C2983" s="350"/>
      <c r="D2983" s="45" t="s">
        <v>24</v>
      </c>
      <c r="E2983" s="46" t="s">
        <v>16</v>
      </c>
      <c r="F2983" s="47" t="s">
        <v>25</v>
      </c>
      <c r="G2983" s="47" t="s">
        <v>26</v>
      </c>
      <c r="H2983" s="48" t="s">
        <v>27</v>
      </c>
      <c r="I2983" s="49" t="s">
        <v>28</v>
      </c>
    </row>
    <row r="2984" spans="2:9" ht="15" customHeight="1" x14ac:dyDescent="0.2">
      <c r="B2984" s="351"/>
      <c r="C2984" s="352"/>
      <c r="D2984" s="50"/>
      <c r="E2984" s="50"/>
      <c r="F2984" s="51"/>
      <c r="G2984" s="51"/>
      <c r="H2984" s="51"/>
      <c r="I2984" s="52">
        <f>+D2984*E2984*F2984*G2984</f>
        <v>0</v>
      </c>
    </row>
    <row r="2985" spans="2:9" ht="15" customHeight="1" x14ac:dyDescent="0.2">
      <c r="B2985" s="351"/>
      <c r="C2985" s="352"/>
      <c r="D2985" s="50"/>
      <c r="E2985" s="50"/>
      <c r="F2985" s="51"/>
      <c r="G2985" s="51"/>
      <c r="H2985" s="51"/>
      <c r="I2985" s="52">
        <f>+D2985*E2985*F2985*G2985</f>
        <v>0</v>
      </c>
    </row>
    <row r="2986" spans="2:9" ht="15.75" customHeight="1" x14ac:dyDescent="0.2">
      <c r="B2986" s="333"/>
      <c r="C2986" s="333"/>
      <c r="D2986" s="50"/>
      <c r="E2986" s="50"/>
      <c r="F2986" s="51"/>
      <c r="G2986" s="51"/>
      <c r="H2986" s="51"/>
      <c r="I2986" s="53"/>
    </row>
    <row r="2987" spans="2:9" ht="15" customHeight="1" x14ac:dyDescent="0.2">
      <c r="B2987" s="333"/>
      <c r="C2987" s="333"/>
      <c r="D2987" s="50"/>
      <c r="E2987" s="50"/>
      <c r="F2987" s="51"/>
      <c r="G2987" s="51"/>
      <c r="H2987" s="51"/>
      <c r="I2987" s="53"/>
    </row>
    <row r="2988" spans="2:9" ht="15" customHeight="1" x14ac:dyDescent="0.2">
      <c r="B2988" s="333"/>
      <c r="C2988" s="333"/>
      <c r="D2988" s="50"/>
      <c r="E2988" s="50"/>
      <c r="F2988" s="51"/>
      <c r="G2988" s="51"/>
      <c r="H2988" s="51"/>
      <c r="I2988" s="53"/>
    </row>
    <row r="2989" spans="2:9" ht="15" customHeight="1" x14ac:dyDescent="0.2">
      <c r="B2989" s="334" t="s">
        <v>29</v>
      </c>
      <c r="C2989" s="335"/>
      <c r="D2989" s="335"/>
      <c r="E2989" s="335"/>
      <c r="F2989" s="335"/>
      <c r="G2989" s="335"/>
      <c r="H2989" s="336"/>
      <c r="I2989" s="54">
        <f>SUM(I2984:I2988)</f>
        <v>0</v>
      </c>
    </row>
    <row r="2990" spans="2:9" ht="20" customHeight="1" x14ac:dyDescent="0.2">
      <c r="B2990" s="337" t="s">
        <v>30</v>
      </c>
      <c r="C2990" s="338"/>
      <c r="D2990" s="338"/>
      <c r="E2990" s="338"/>
      <c r="F2990" s="338"/>
      <c r="G2990" s="338"/>
      <c r="H2990" s="338"/>
      <c r="I2990" s="339"/>
    </row>
    <row r="2991" spans="2:9" ht="20" customHeight="1" x14ac:dyDescent="0.2">
      <c r="B2991" s="340"/>
      <c r="C2991" s="341"/>
      <c r="D2991" s="341"/>
      <c r="E2991" s="341"/>
      <c r="F2991" s="341"/>
      <c r="G2991" s="341"/>
      <c r="H2991" s="341"/>
      <c r="I2991" s="342"/>
    </row>
    <row r="2992" spans="2:9" ht="20" customHeight="1" x14ac:dyDescent="0.2">
      <c r="B2992" s="340"/>
      <c r="C2992" s="341"/>
      <c r="D2992" s="341"/>
      <c r="E2992" s="341"/>
      <c r="F2992" s="341"/>
      <c r="G2992" s="341"/>
      <c r="H2992" s="341"/>
      <c r="I2992" s="342"/>
    </row>
    <row r="2993" spans="2:9" ht="20" customHeight="1" x14ac:dyDescent="0.2">
      <c r="B2993" s="340"/>
      <c r="C2993" s="341"/>
      <c r="D2993" s="341"/>
      <c r="E2993" s="341"/>
      <c r="F2993" s="341"/>
      <c r="G2993" s="341"/>
      <c r="H2993" s="341"/>
      <c r="I2993" s="342"/>
    </row>
    <row r="2994" spans="2:9" ht="20" customHeight="1" x14ac:dyDescent="0.2">
      <c r="B2994" s="340"/>
      <c r="C2994" s="341"/>
      <c r="D2994" s="341"/>
      <c r="E2994" s="341"/>
      <c r="F2994" s="341"/>
      <c r="G2994" s="341"/>
      <c r="H2994" s="341"/>
      <c r="I2994" s="342"/>
    </row>
    <row r="2995" spans="2:9" ht="20" customHeight="1" x14ac:dyDescent="0.2">
      <c r="B2995" s="340"/>
      <c r="C2995" s="341"/>
      <c r="D2995" s="341"/>
      <c r="E2995" s="341"/>
      <c r="F2995" s="341"/>
      <c r="G2995" s="341"/>
      <c r="H2995" s="341"/>
      <c r="I2995" s="342"/>
    </row>
    <row r="2996" spans="2:9" ht="20" customHeight="1" x14ac:dyDescent="0.2">
      <c r="B2996" s="340"/>
      <c r="C2996" s="341"/>
      <c r="D2996" s="341"/>
      <c r="E2996" s="341"/>
      <c r="F2996" s="341"/>
      <c r="G2996" s="341"/>
      <c r="H2996" s="341"/>
      <c r="I2996" s="342"/>
    </row>
    <row r="2997" spans="2:9" ht="20" customHeight="1" x14ac:dyDescent="0.2">
      <c r="B2997" s="340"/>
      <c r="C2997" s="341"/>
      <c r="D2997" s="341"/>
      <c r="E2997" s="341"/>
      <c r="F2997" s="341"/>
      <c r="G2997" s="341"/>
      <c r="H2997" s="341"/>
      <c r="I2997" s="342"/>
    </row>
    <row r="2998" spans="2:9" ht="20" customHeight="1" x14ac:dyDescent="0.2">
      <c r="B2998" s="340"/>
      <c r="C2998" s="341"/>
      <c r="D2998" s="341"/>
      <c r="E2998" s="341"/>
      <c r="F2998" s="341"/>
      <c r="G2998" s="341"/>
      <c r="H2998" s="341"/>
      <c r="I2998" s="342"/>
    </row>
    <row r="2999" spans="2:9" ht="20" customHeight="1" x14ac:dyDescent="0.2">
      <c r="B2999" s="340"/>
      <c r="C2999" s="341"/>
      <c r="D2999" s="341"/>
      <c r="E2999" s="341"/>
      <c r="F2999" s="341"/>
      <c r="G2999" s="341"/>
      <c r="H2999" s="341"/>
      <c r="I2999" s="342"/>
    </row>
    <row r="3000" spans="2:9" ht="20" customHeight="1" x14ac:dyDescent="0.2">
      <c r="B3000" s="343"/>
      <c r="C3000" s="344"/>
      <c r="D3000" s="344"/>
      <c r="E3000" s="344"/>
      <c r="F3000" s="344"/>
      <c r="G3000" s="344"/>
      <c r="H3000" s="344"/>
      <c r="I3000" s="345"/>
    </row>
    <row r="3001" spans="2:9" ht="16" thickBot="1" x14ac:dyDescent="0.25"/>
    <row r="3002" spans="2:9" ht="18" customHeight="1" thickBot="1" x14ac:dyDescent="0.25">
      <c r="B3002" s="24" t="s">
        <v>21</v>
      </c>
      <c r="C3002" s="25"/>
      <c r="D3002" s="25"/>
      <c r="E3002" s="25"/>
      <c r="F3002" s="26"/>
      <c r="G3002" s="27"/>
      <c r="H3002" s="28"/>
      <c r="I3002" s="29"/>
    </row>
    <row r="3003" spans="2:9" ht="18" customHeight="1" thickBot="1" x14ac:dyDescent="0.25">
      <c r="B3003" s="30" t="s">
        <v>22</v>
      </c>
      <c r="C3003" s="31"/>
      <c r="D3003" s="31"/>
      <c r="E3003" s="31"/>
      <c r="F3003" s="26"/>
      <c r="G3003" s="27"/>
      <c r="H3003" s="32"/>
      <c r="I3003" s="33"/>
    </row>
    <row r="3004" spans="2:9" ht="33" customHeight="1" thickBot="1" x14ac:dyDescent="0.25">
      <c r="B3004" s="34" t="e">
        <f>+ACTIVIDADES!#REF!</f>
        <v>#REF!</v>
      </c>
      <c r="C3004" s="35"/>
      <c r="D3004" s="35"/>
      <c r="E3004" s="35"/>
      <c r="F3004" s="35"/>
      <c r="G3004" s="36"/>
      <c r="H3004" s="37"/>
      <c r="I3004" s="38"/>
    </row>
    <row r="3005" spans="2:9" ht="21" customHeight="1" thickBot="1" x14ac:dyDescent="0.25">
      <c r="B3005" s="39" t="s">
        <v>0</v>
      </c>
      <c r="C3005" s="346" t="s">
        <v>1</v>
      </c>
      <c r="D3005" s="346"/>
      <c r="E3005" s="346"/>
      <c r="F3005" s="346"/>
      <c r="G3005" s="346"/>
      <c r="H3005" s="40" t="s">
        <v>15</v>
      </c>
      <c r="I3005" s="41" t="s">
        <v>16</v>
      </c>
    </row>
    <row r="3006" spans="2:9" ht="95.25" customHeight="1" x14ac:dyDescent="0.2">
      <c r="B3006" s="42" t="e">
        <f>+ACTIVIDADES!#REF!</f>
        <v>#REF!</v>
      </c>
      <c r="C3006" s="347" t="e">
        <f>INDEX(ACTIVIDADES!$B:$B,MATCH(B3006,ACTIVIDADES!$A:$A,0))</f>
        <v>#REF!</v>
      </c>
      <c r="D3006" s="348"/>
      <c r="E3006" s="348"/>
      <c r="F3006" s="348"/>
      <c r="G3006" s="349"/>
      <c r="H3006" s="43" t="e">
        <f>INDEX(ACTIVIDADES!$C:$C,MATCH(B3006,ACTIVIDADES!$A:$A,0))</f>
        <v>#REF!</v>
      </c>
      <c r="I3006" s="44">
        <f>I3013</f>
        <v>0</v>
      </c>
    </row>
    <row r="3007" spans="2:9" ht="21" customHeight="1" x14ac:dyDescent="0.2">
      <c r="B3007" s="350" t="s">
        <v>23</v>
      </c>
      <c r="C3007" s="350"/>
      <c r="D3007" s="45" t="s">
        <v>24</v>
      </c>
      <c r="E3007" s="46" t="s">
        <v>16</v>
      </c>
      <c r="F3007" s="47" t="s">
        <v>25</v>
      </c>
      <c r="G3007" s="47" t="s">
        <v>26</v>
      </c>
      <c r="H3007" s="48" t="s">
        <v>27</v>
      </c>
      <c r="I3007" s="49" t="s">
        <v>28</v>
      </c>
    </row>
    <row r="3008" spans="2:9" ht="15" customHeight="1" x14ac:dyDescent="0.2">
      <c r="B3008" s="351"/>
      <c r="C3008" s="352"/>
      <c r="D3008" s="50"/>
      <c r="E3008" s="50"/>
      <c r="F3008" s="51"/>
      <c r="G3008" s="51"/>
      <c r="H3008" s="51"/>
      <c r="I3008" s="52">
        <f>+D3008*E3008*F3008*G3008</f>
        <v>0</v>
      </c>
    </row>
    <row r="3009" spans="2:9" ht="15" customHeight="1" x14ac:dyDescent="0.2">
      <c r="B3009" s="351"/>
      <c r="C3009" s="352"/>
      <c r="D3009" s="50"/>
      <c r="E3009" s="50"/>
      <c r="F3009" s="51"/>
      <c r="G3009" s="51"/>
      <c r="H3009" s="51"/>
      <c r="I3009" s="52">
        <f>+D3009*E3009*F3009*G3009</f>
        <v>0</v>
      </c>
    </row>
    <row r="3010" spans="2:9" ht="15.75" customHeight="1" x14ac:dyDescent="0.2">
      <c r="B3010" s="333"/>
      <c r="C3010" s="333"/>
      <c r="D3010" s="50"/>
      <c r="E3010" s="50"/>
      <c r="F3010" s="51"/>
      <c r="G3010" s="51"/>
      <c r="H3010" s="51"/>
      <c r="I3010" s="53"/>
    </row>
    <row r="3011" spans="2:9" ht="15" customHeight="1" x14ac:dyDescent="0.2">
      <c r="B3011" s="333"/>
      <c r="C3011" s="333"/>
      <c r="D3011" s="50"/>
      <c r="E3011" s="50"/>
      <c r="F3011" s="51"/>
      <c r="G3011" s="51"/>
      <c r="H3011" s="51"/>
      <c r="I3011" s="53"/>
    </row>
    <row r="3012" spans="2:9" ht="15" customHeight="1" x14ac:dyDescent="0.2">
      <c r="B3012" s="333"/>
      <c r="C3012" s="333"/>
      <c r="D3012" s="50"/>
      <c r="E3012" s="50"/>
      <c r="F3012" s="51"/>
      <c r="G3012" s="51"/>
      <c r="H3012" s="51"/>
      <c r="I3012" s="53"/>
    </row>
    <row r="3013" spans="2:9" ht="15" customHeight="1" x14ac:dyDescent="0.2">
      <c r="B3013" s="334" t="s">
        <v>29</v>
      </c>
      <c r="C3013" s="335"/>
      <c r="D3013" s="335"/>
      <c r="E3013" s="335"/>
      <c r="F3013" s="335"/>
      <c r="G3013" s="335"/>
      <c r="H3013" s="336"/>
      <c r="I3013" s="54">
        <f>SUM(I3008:I3012)</f>
        <v>0</v>
      </c>
    </row>
    <row r="3014" spans="2:9" ht="20" customHeight="1" x14ac:dyDescent="0.2">
      <c r="B3014" s="337" t="s">
        <v>30</v>
      </c>
      <c r="C3014" s="338"/>
      <c r="D3014" s="338"/>
      <c r="E3014" s="338"/>
      <c r="F3014" s="338"/>
      <c r="G3014" s="338"/>
      <c r="H3014" s="338"/>
      <c r="I3014" s="339"/>
    </row>
    <row r="3015" spans="2:9" ht="20" customHeight="1" x14ac:dyDescent="0.2">
      <c r="B3015" s="340"/>
      <c r="C3015" s="341"/>
      <c r="D3015" s="341"/>
      <c r="E3015" s="341"/>
      <c r="F3015" s="341"/>
      <c r="G3015" s="341"/>
      <c r="H3015" s="341"/>
      <c r="I3015" s="342"/>
    </row>
    <row r="3016" spans="2:9" ht="20" customHeight="1" x14ac:dyDescent="0.2">
      <c r="B3016" s="340"/>
      <c r="C3016" s="341"/>
      <c r="D3016" s="341"/>
      <c r="E3016" s="341"/>
      <c r="F3016" s="341"/>
      <c r="G3016" s="341"/>
      <c r="H3016" s="341"/>
      <c r="I3016" s="342"/>
    </row>
    <row r="3017" spans="2:9" ht="20" customHeight="1" x14ac:dyDescent="0.2">
      <c r="B3017" s="340"/>
      <c r="C3017" s="341"/>
      <c r="D3017" s="341"/>
      <c r="E3017" s="341"/>
      <c r="F3017" s="341"/>
      <c r="G3017" s="341"/>
      <c r="H3017" s="341"/>
      <c r="I3017" s="342"/>
    </row>
    <row r="3018" spans="2:9" ht="20" customHeight="1" x14ac:dyDescent="0.2">
      <c r="B3018" s="340"/>
      <c r="C3018" s="341"/>
      <c r="D3018" s="341"/>
      <c r="E3018" s="341"/>
      <c r="F3018" s="341"/>
      <c r="G3018" s="341"/>
      <c r="H3018" s="341"/>
      <c r="I3018" s="342"/>
    </row>
    <row r="3019" spans="2:9" ht="20" customHeight="1" x14ac:dyDescent="0.2">
      <c r="B3019" s="340"/>
      <c r="C3019" s="341"/>
      <c r="D3019" s="341"/>
      <c r="E3019" s="341"/>
      <c r="F3019" s="341"/>
      <c r="G3019" s="341"/>
      <c r="H3019" s="341"/>
      <c r="I3019" s="342"/>
    </row>
    <row r="3020" spans="2:9" ht="20" customHeight="1" x14ac:dyDescent="0.2">
      <c r="B3020" s="340"/>
      <c r="C3020" s="341"/>
      <c r="D3020" s="341"/>
      <c r="E3020" s="341"/>
      <c r="F3020" s="341"/>
      <c r="G3020" s="341"/>
      <c r="H3020" s="341"/>
      <c r="I3020" s="342"/>
    </row>
    <row r="3021" spans="2:9" ht="20" customHeight="1" x14ac:dyDescent="0.2">
      <c r="B3021" s="340"/>
      <c r="C3021" s="341"/>
      <c r="D3021" s="341"/>
      <c r="E3021" s="341"/>
      <c r="F3021" s="341"/>
      <c r="G3021" s="341"/>
      <c r="H3021" s="341"/>
      <c r="I3021" s="342"/>
    </row>
    <row r="3022" spans="2:9" ht="20" customHeight="1" x14ac:dyDescent="0.2">
      <c r="B3022" s="340"/>
      <c r="C3022" s="341"/>
      <c r="D3022" s="341"/>
      <c r="E3022" s="341"/>
      <c r="F3022" s="341"/>
      <c r="G3022" s="341"/>
      <c r="H3022" s="341"/>
      <c r="I3022" s="342"/>
    </row>
    <row r="3023" spans="2:9" ht="20" customHeight="1" x14ac:dyDescent="0.2">
      <c r="B3023" s="340"/>
      <c r="C3023" s="341"/>
      <c r="D3023" s="341"/>
      <c r="E3023" s="341"/>
      <c r="F3023" s="341"/>
      <c r="G3023" s="341"/>
      <c r="H3023" s="341"/>
      <c r="I3023" s="342"/>
    </row>
    <row r="3024" spans="2:9" ht="20" customHeight="1" x14ac:dyDescent="0.2">
      <c r="B3024" s="343"/>
      <c r="C3024" s="344"/>
      <c r="D3024" s="344"/>
      <c r="E3024" s="344"/>
      <c r="F3024" s="344"/>
      <c r="G3024" s="344"/>
      <c r="H3024" s="344"/>
      <c r="I3024" s="345"/>
    </row>
    <row r="3025" spans="2:9" ht="16" thickBot="1" x14ac:dyDescent="0.25"/>
    <row r="3026" spans="2:9" ht="18" customHeight="1" thickBot="1" x14ac:dyDescent="0.25">
      <c r="B3026" s="24" t="s">
        <v>21</v>
      </c>
      <c r="C3026" s="25"/>
      <c r="D3026" s="25"/>
      <c r="E3026" s="25"/>
      <c r="F3026" s="26"/>
      <c r="G3026" s="27"/>
      <c r="H3026" s="28"/>
      <c r="I3026" s="29"/>
    </row>
    <row r="3027" spans="2:9" ht="18" customHeight="1" thickBot="1" x14ac:dyDescent="0.25">
      <c r="B3027" s="30" t="s">
        <v>22</v>
      </c>
      <c r="C3027" s="31"/>
      <c r="D3027" s="31"/>
      <c r="E3027" s="31"/>
      <c r="F3027" s="26"/>
      <c r="G3027" s="27"/>
      <c r="H3027" s="32"/>
      <c r="I3027" s="33"/>
    </row>
    <row r="3028" spans="2:9" ht="33" customHeight="1" thickBot="1" x14ac:dyDescent="0.25">
      <c r="B3028" s="34" t="e">
        <f>+ACTIVIDADES!#REF!</f>
        <v>#REF!</v>
      </c>
      <c r="C3028" s="35"/>
      <c r="D3028" s="35"/>
      <c r="E3028" s="35"/>
      <c r="F3028" s="35"/>
      <c r="G3028" s="36"/>
      <c r="H3028" s="37"/>
      <c r="I3028" s="38"/>
    </row>
    <row r="3029" spans="2:9" ht="21" customHeight="1" thickBot="1" x14ac:dyDescent="0.25">
      <c r="B3029" s="39" t="s">
        <v>0</v>
      </c>
      <c r="C3029" s="346" t="s">
        <v>1</v>
      </c>
      <c r="D3029" s="346"/>
      <c r="E3029" s="346"/>
      <c r="F3029" s="346"/>
      <c r="G3029" s="346"/>
      <c r="H3029" s="40" t="s">
        <v>15</v>
      </c>
      <c r="I3029" s="41" t="s">
        <v>16</v>
      </c>
    </row>
    <row r="3030" spans="2:9" ht="95.25" customHeight="1" x14ac:dyDescent="0.2">
      <c r="B3030" s="42" t="e">
        <f>+B3006+0.01</f>
        <v>#REF!</v>
      </c>
      <c r="C3030" s="347" t="e">
        <f>INDEX(ACTIVIDADES!$B:$B,MATCH(B3030,ACTIVIDADES!$A:$A,0))</f>
        <v>#REF!</v>
      </c>
      <c r="D3030" s="348"/>
      <c r="E3030" s="348"/>
      <c r="F3030" s="348"/>
      <c r="G3030" s="349"/>
      <c r="H3030" s="43" t="e">
        <f>INDEX(ACTIVIDADES!$C:$C,MATCH(B3030,ACTIVIDADES!$A:$A,0))</f>
        <v>#REF!</v>
      </c>
      <c r="I3030" s="44">
        <f>I3037</f>
        <v>0</v>
      </c>
    </row>
    <row r="3031" spans="2:9" ht="21" customHeight="1" x14ac:dyDescent="0.2">
      <c r="B3031" s="350" t="s">
        <v>23</v>
      </c>
      <c r="C3031" s="350"/>
      <c r="D3031" s="45" t="s">
        <v>24</v>
      </c>
      <c r="E3031" s="46" t="s">
        <v>16</v>
      </c>
      <c r="F3031" s="47" t="s">
        <v>25</v>
      </c>
      <c r="G3031" s="47" t="s">
        <v>26</v>
      </c>
      <c r="H3031" s="48" t="s">
        <v>27</v>
      </c>
      <c r="I3031" s="49" t="s">
        <v>28</v>
      </c>
    </row>
    <row r="3032" spans="2:9" ht="15" customHeight="1" x14ac:dyDescent="0.2">
      <c r="B3032" s="351"/>
      <c r="C3032" s="352"/>
      <c r="D3032" s="50"/>
      <c r="E3032" s="50"/>
      <c r="F3032" s="51"/>
      <c r="G3032" s="51"/>
      <c r="H3032" s="51"/>
      <c r="I3032" s="52">
        <f>+D3032*E3032*F3032*G3032</f>
        <v>0</v>
      </c>
    </row>
    <row r="3033" spans="2:9" ht="15" customHeight="1" x14ac:dyDescent="0.2">
      <c r="B3033" s="351"/>
      <c r="C3033" s="352"/>
      <c r="D3033" s="50"/>
      <c r="E3033" s="50"/>
      <c r="F3033" s="51"/>
      <c r="G3033" s="51"/>
      <c r="H3033" s="51"/>
      <c r="I3033" s="52">
        <f>+D3033*E3033*F3033*G3033</f>
        <v>0</v>
      </c>
    </row>
    <row r="3034" spans="2:9" ht="15.75" customHeight="1" x14ac:dyDescent="0.2">
      <c r="B3034" s="333"/>
      <c r="C3034" s="333"/>
      <c r="D3034" s="50"/>
      <c r="E3034" s="50"/>
      <c r="F3034" s="51"/>
      <c r="G3034" s="51"/>
      <c r="H3034" s="51"/>
      <c r="I3034" s="53"/>
    </row>
    <row r="3035" spans="2:9" ht="15" customHeight="1" x14ac:dyDescent="0.2">
      <c r="B3035" s="333"/>
      <c r="C3035" s="333"/>
      <c r="D3035" s="50"/>
      <c r="E3035" s="50"/>
      <c r="F3035" s="51"/>
      <c r="G3035" s="51"/>
      <c r="H3035" s="51"/>
      <c r="I3035" s="53"/>
    </row>
    <row r="3036" spans="2:9" ht="15" customHeight="1" x14ac:dyDescent="0.2">
      <c r="B3036" s="333"/>
      <c r="C3036" s="333"/>
      <c r="D3036" s="50"/>
      <c r="E3036" s="50"/>
      <c r="F3036" s="51"/>
      <c r="G3036" s="51"/>
      <c r="H3036" s="51"/>
      <c r="I3036" s="53"/>
    </row>
    <row r="3037" spans="2:9" ht="15" customHeight="1" x14ac:dyDescent="0.2">
      <c r="B3037" s="334" t="s">
        <v>29</v>
      </c>
      <c r="C3037" s="335"/>
      <c r="D3037" s="335"/>
      <c r="E3037" s="335"/>
      <c r="F3037" s="335"/>
      <c r="G3037" s="335"/>
      <c r="H3037" s="336"/>
      <c r="I3037" s="54">
        <f>SUM(I3032:I3036)</f>
        <v>0</v>
      </c>
    </row>
    <row r="3038" spans="2:9" ht="20" customHeight="1" x14ac:dyDescent="0.2">
      <c r="B3038" s="337" t="s">
        <v>30</v>
      </c>
      <c r="C3038" s="338"/>
      <c r="D3038" s="338"/>
      <c r="E3038" s="338"/>
      <c r="F3038" s="338"/>
      <c r="G3038" s="338"/>
      <c r="H3038" s="338"/>
      <c r="I3038" s="339"/>
    </row>
    <row r="3039" spans="2:9" ht="20" customHeight="1" x14ac:dyDescent="0.2">
      <c r="B3039" s="340"/>
      <c r="C3039" s="341"/>
      <c r="D3039" s="341"/>
      <c r="E3039" s="341"/>
      <c r="F3039" s="341"/>
      <c r="G3039" s="341"/>
      <c r="H3039" s="341"/>
      <c r="I3039" s="342"/>
    </row>
    <row r="3040" spans="2:9" ht="20" customHeight="1" x14ac:dyDescent="0.2">
      <c r="B3040" s="340"/>
      <c r="C3040" s="341"/>
      <c r="D3040" s="341"/>
      <c r="E3040" s="341"/>
      <c r="F3040" s="341"/>
      <c r="G3040" s="341"/>
      <c r="H3040" s="341"/>
      <c r="I3040" s="342"/>
    </row>
    <row r="3041" spans="2:9" ht="20" customHeight="1" x14ac:dyDescent="0.2">
      <c r="B3041" s="340"/>
      <c r="C3041" s="341"/>
      <c r="D3041" s="341"/>
      <c r="E3041" s="341"/>
      <c r="F3041" s="341"/>
      <c r="G3041" s="341"/>
      <c r="H3041" s="341"/>
      <c r="I3041" s="342"/>
    </row>
    <row r="3042" spans="2:9" ht="20" customHeight="1" x14ac:dyDescent="0.2">
      <c r="B3042" s="340"/>
      <c r="C3042" s="341"/>
      <c r="D3042" s="341"/>
      <c r="E3042" s="341"/>
      <c r="F3042" s="341"/>
      <c r="G3042" s="341"/>
      <c r="H3042" s="341"/>
      <c r="I3042" s="342"/>
    </row>
    <row r="3043" spans="2:9" ht="20" customHeight="1" x14ac:dyDescent="0.2">
      <c r="B3043" s="340"/>
      <c r="C3043" s="341"/>
      <c r="D3043" s="341"/>
      <c r="E3043" s="341"/>
      <c r="F3043" s="341"/>
      <c r="G3043" s="341"/>
      <c r="H3043" s="341"/>
      <c r="I3043" s="342"/>
    </row>
    <row r="3044" spans="2:9" ht="20" customHeight="1" x14ac:dyDescent="0.2">
      <c r="B3044" s="340"/>
      <c r="C3044" s="341"/>
      <c r="D3044" s="341"/>
      <c r="E3044" s="341"/>
      <c r="F3044" s="341"/>
      <c r="G3044" s="341"/>
      <c r="H3044" s="341"/>
      <c r="I3044" s="342"/>
    </row>
    <row r="3045" spans="2:9" ht="20" customHeight="1" x14ac:dyDescent="0.2">
      <c r="B3045" s="340"/>
      <c r="C3045" s="341"/>
      <c r="D3045" s="341"/>
      <c r="E3045" s="341"/>
      <c r="F3045" s="341"/>
      <c r="G3045" s="341"/>
      <c r="H3045" s="341"/>
      <c r="I3045" s="342"/>
    </row>
    <row r="3046" spans="2:9" ht="20" customHeight="1" x14ac:dyDescent="0.2">
      <c r="B3046" s="340"/>
      <c r="C3046" s="341"/>
      <c r="D3046" s="341"/>
      <c r="E3046" s="341"/>
      <c r="F3046" s="341"/>
      <c r="G3046" s="341"/>
      <c r="H3046" s="341"/>
      <c r="I3046" s="342"/>
    </row>
    <row r="3047" spans="2:9" ht="20" customHeight="1" x14ac:dyDescent="0.2">
      <c r="B3047" s="340"/>
      <c r="C3047" s="341"/>
      <c r="D3047" s="341"/>
      <c r="E3047" s="341"/>
      <c r="F3047" s="341"/>
      <c r="G3047" s="341"/>
      <c r="H3047" s="341"/>
      <c r="I3047" s="342"/>
    </row>
    <row r="3048" spans="2:9" ht="20" customHeight="1" x14ac:dyDescent="0.2">
      <c r="B3048" s="343"/>
      <c r="C3048" s="344"/>
      <c r="D3048" s="344"/>
      <c r="E3048" s="344"/>
      <c r="F3048" s="344"/>
      <c r="G3048" s="344"/>
      <c r="H3048" s="344"/>
      <c r="I3048" s="345"/>
    </row>
    <row r="3049" spans="2:9" ht="16" thickBot="1" x14ac:dyDescent="0.25"/>
    <row r="3050" spans="2:9" ht="18" customHeight="1" thickBot="1" x14ac:dyDescent="0.25">
      <c r="B3050" s="24" t="s">
        <v>21</v>
      </c>
      <c r="C3050" s="25"/>
      <c r="D3050" s="25"/>
      <c r="E3050" s="25"/>
      <c r="F3050" s="26"/>
      <c r="G3050" s="27"/>
      <c r="H3050" s="28"/>
      <c r="I3050" s="29"/>
    </row>
    <row r="3051" spans="2:9" ht="18" customHeight="1" thickBot="1" x14ac:dyDescent="0.25">
      <c r="B3051" s="30" t="s">
        <v>22</v>
      </c>
      <c r="C3051" s="31"/>
      <c r="D3051" s="31"/>
      <c r="E3051" s="31"/>
      <c r="F3051" s="26"/>
      <c r="G3051" s="27"/>
      <c r="H3051" s="32"/>
      <c r="I3051" s="33"/>
    </row>
    <row r="3052" spans="2:9" ht="33" customHeight="1" thickBot="1" x14ac:dyDescent="0.25">
      <c r="B3052" s="34" t="e">
        <f>+ACTIVIDADES!#REF!</f>
        <v>#REF!</v>
      </c>
      <c r="C3052" s="35"/>
      <c r="D3052" s="35"/>
      <c r="E3052" s="35"/>
      <c r="F3052" s="35"/>
      <c r="G3052" s="36"/>
      <c r="H3052" s="37"/>
      <c r="I3052" s="38"/>
    </row>
    <row r="3053" spans="2:9" ht="21" customHeight="1" thickBot="1" x14ac:dyDescent="0.25">
      <c r="B3053" s="39" t="s">
        <v>0</v>
      </c>
      <c r="C3053" s="346" t="s">
        <v>1</v>
      </c>
      <c r="D3053" s="346"/>
      <c r="E3053" s="346"/>
      <c r="F3053" s="346"/>
      <c r="G3053" s="346"/>
      <c r="H3053" s="40" t="s">
        <v>15</v>
      </c>
      <c r="I3053" s="41" t="s">
        <v>16</v>
      </c>
    </row>
    <row r="3054" spans="2:9" ht="95.25" customHeight="1" x14ac:dyDescent="0.2">
      <c r="B3054" s="42" t="e">
        <f>+B3030+0.01</f>
        <v>#REF!</v>
      </c>
      <c r="C3054" s="347" t="e">
        <f>INDEX(ACTIVIDADES!$B:$B,MATCH(B3054,ACTIVIDADES!$A:$A,0))</f>
        <v>#REF!</v>
      </c>
      <c r="D3054" s="348"/>
      <c r="E3054" s="348"/>
      <c r="F3054" s="348"/>
      <c r="G3054" s="349"/>
      <c r="H3054" s="43" t="e">
        <f>INDEX(ACTIVIDADES!$C:$C,MATCH(B3054,ACTIVIDADES!$A:$A,0))</f>
        <v>#REF!</v>
      </c>
      <c r="I3054" s="44">
        <f>I3061</f>
        <v>0</v>
      </c>
    </row>
    <row r="3055" spans="2:9" ht="21" customHeight="1" x14ac:dyDescent="0.2">
      <c r="B3055" s="350" t="s">
        <v>23</v>
      </c>
      <c r="C3055" s="350"/>
      <c r="D3055" s="45" t="s">
        <v>24</v>
      </c>
      <c r="E3055" s="46" t="s">
        <v>16</v>
      </c>
      <c r="F3055" s="47" t="s">
        <v>25</v>
      </c>
      <c r="G3055" s="47" t="s">
        <v>26</v>
      </c>
      <c r="H3055" s="48" t="s">
        <v>27</v>
      </c>
      <c r="I3055" s="49" t="s">
        <v>28</v>
      </c>
    </row>
    <row r="3056" spans="2:9" ht="15" customHeight="1" x14ac:dyDescent="0.2">
      <c r="B3056" s="351"/>
      <c r="C3056" s="352"/>
      <c r="D3056" s="50"/>
      <c r="E3056" s="50"/>
      <c r="F3056" s="51"/>
      <c r="G3056" s="51"/>
      <c r="H3056" s="51"/>
      <c r="I3056" s="52">
        <f>+D3056*E3056*F3056*G3056</f>
        <v>0</v>
      </c>
    </row>
    <row r="3057" spans="2:9" ht="15" customHeight="1" x14ac:dyDescent="0.2">
      <c r="B3057" s="351"/>
      <c r="C3057" s="352"/>
      <c r="D3057" s="50"/>
      <c r="E3057" s="50"/>
      <c r="F3057" s="51"/>
      <c r="G3057" s="51"/>
      <c r="H3057" s="51"/>
      <c r="I3057" s="52">
        <f>+D3057*E3057*F3057*G3057</f>
        <v>0</v>
      </c>
    </row>
    <row r="3058" spans="2:9" ht="15.75" customHeight="1" x14ac:dyDescent="0.2">
      <c r="B3058" s="333"/>
      <c r="C3058" s="333"/>
      <c r="D3058" s="50"/>
      <c r="E3058" s="50"/>
      <c r="F3058" s="51"/>
      <c r="G3058" s="51"/>
      <c r="H3058" s="51"/>
      <c r="I3058" s="53"/>
    </row>
    <row r="3059" spans="2:9" ht="15" customHeight="1" x14ac:dyDescent="0.2">
      <c r="B3059" s="333"/>
      <c r="C3059" s="333"/>
      <c r="D3059" s="50"/>
      <c r="E3059" s="50"/>
      <c r="F3059" s="51"/>
      <c r="G3059" s="51"/>
      <c r="H3059" s="51"/>
      <c r="I3059" s="53"/>
    </row>
    <row r="3060" spans="2:9" ht="15" customHeight="1" x14ac:dyDescent="0.2">
      <c r="B3060" s="333"/>
      <c r="C3060" s="333"/>
      <c r="D3060" s="50"/>
      <c r="E3060" s="50"/>
      <c r="F3060" s="51"/>
      <c r="G3060" s="51"/>
      <c r="H3060" s="51"/>
      <c r="I3060" s="53"/>
    </row>
    <row r="3061" spans="2:9" ht="15" customHeight="1" x14ac:dyDescent="0.2">
      <c r="B3061" s="334" t="s">
        <v>29</v>
      </c>
      <c r="C3061" s="335"/>
      <c r="D3061" s="335"/>
      <c r="E3061" s="335"/>
      <c r="F3061" s="335"/>
      <c r="G3061" s="335"/>
      <c r="H3061" s="336"/>
      <c r="I3061" s="54">
        <f>SUM(I3056:I3060)</f>
        <v>0</v>
      </c>
    </row>
    <row r="3062" spans="2:9" ht="20" customHeight="1" x14ac:dyDescent="0.2">
      <c r="B3062" s="337" t="s">
        <v>30</v>
      </c>
      <c r="C3062" s="338"/>
      <c r="D3062" s="338"/>
      <c r="E3062" s="338"/>
      <c r="F3062" s="338"/>
      <c r="G3062" s="338"/>
      <c r="H3062" s="338"/>
      <c r="I3062" s="339"/>
    </row>
    <row r="3063" spans="2:9" ht="20" customHeight="1" x14ac:dyDescent="0.2">
      <c r="B3063" s="340"/>
      <c r="C3063" s="341"/>
      <c r="D3063" s="341"/>
      <c r="E3063" s="341"/>
      <c r="F3063" s="341"/>
      <c r="G3063" s="341"/>
      <c r="H3063" s="341"/>
      <c r="I3063" s="342"/>
    </row>
    <row r="3064" spans="2:9" ht="20" customHeight="1" x14ac:dyDescent="0.2">
      <c r="B3064" s="340"/>
      <c r="C3064" s="341"/>
      <c r="D3064" s="341"/>
      <c r="E3064" s="341"/>
      <c r="F3064" s="341"/>
      <c r="G3064" s="341"/>
      <c r="H3064" s="341"/>
      <c r="I3064" s="342"/>
    </row>
    <row r="3065" spans="2:9" ht="20" customHeight="1" x14ac:dyDescent="0.2">
      <c r="B3065" s="340"/>
      <c r="C3065" s="341"/>
      <c r="D3065" s="341"/>
      <c r="E3065" s="341"/>
      <c r="F3065" s="341"/>
      <c r="G3065" s="341"/>
      <c r="H3065" s="341"/>
      <c r="I3065" s="342"/>
    </row>
    <row r="3066" spans="2:9" ht="20" customHeight="1" x14ac:dyDescent="0.2">
      <c r="B3066" s="340"/>
      <c r="C3066" s="341"/>
      <c r="D3066" s="341"/>
      <c r="E3066" s="341"/>
      <c r="F3066" s="341"/>
      <c r="G3066" s="341"/>
      <c r="H3066" s="341"/>
      <c r="I3066" s="342"/>
    </row>
    <row r="3067" spans="2:9" ht="20" customHeight="1" x14ac:dyDescent="0.2">
      <c r="B3067" s="340"/>
      <c r="C3067" s="341"/>
      <c r="D3067" s="341"/>
      <c r="E3067" s="341"/>
      <c r="F3067" s="341"/>
      <c r="G3067" s="341"/>
      <c r="H3067" s="341"/>
      <c r="I3067" s="342"/>
    </row>
    <row r="3068" spans="2:9" ht="20" customHeight="1" x14ac:dyDescent="0.2">
      <c r="B3068" s="340"/>
      <c r="C3068" s="341"/>
      <c r="D3068" s="341"/>
      <c r="E3068" s="341"/>
      <c r="F3068" s="341"/>
      <c r="G3068" s="341"/>
      <c r="H3068" s="341"/>
      <c r="I3068" s="342"/>
    </row>
    <row r="3069" spans="2:9" ht="20" customHeight="1" x14ac:dyDescent="0.2">
      <c r="B3069" s="340"/>
      <c r="C3069" s="341"/>
      <c r="D3069" s="341"/>
      <c r="E3069" s="341"/>
      <c r="F3069" s="341"/>
      <c r="G3069" s="341"/>
      <c r="H3069" s="341"/>
      <c r="I3069" s="342"/>
    </row>
    <row r="3070" spans="2:9" ht="20" customHeight="1" x14ac:dyDescent="0.2">
      <c r="B3070" s="340"/>
      <c r="C3070" s="341"/>
      <c r="D3070" s="341"/>
      <c r="E3070" s="341"/>
      <c r="F3070" s="341"/>
      <c r="G3070" s="341"/>
      <c r="H3070" s="341"/>
      <c r="I3070" s="342"/>
    </row>
    <row r="3071" spans="2:9" ht="20" customHeight="1" x14ac:dyDescent="0.2">
      <c r="B3071" s="340"/>
      <c r="C3071" s="341"/>
      <c r="D3071" s="341"/>
      <c r="E3071" s="341"/>
      <c r="F3071" s="341"/>
      <c r="G3071" s="341"/>
      <c r="H3071" s="341"/>
      <c r="I3071" s="342"/>
    </row>
    <row r="3072" spans="2:9" ht="20" customHeight="1" x14ac:dyDescent="0.2">
      <c r="B3072" s="343"/>
      <c r="C3072" s="344"/>
      <c r="D3072" s="344"/>
      <c r="E3072" s="344"/>
      <c r="F3072" s="344"/>
      <c r="G3072" s="344"/>
      <c r="H3072" s="344"/>
      <c r="I3072" s="345"/>
    </row>
    <row r="3073" spans="2:9" ht="16" thickBot="1" x14ac:dyDescent="0.25"/>
    <row r="3074" spans="2:9" ht="18" customHeight="1" thickBot="1" x14ac:dyDescent="0.25">
      <c r="B3074" s="24" t="s">
        <v>21</v>
      </c>
      <c r="C3074" s="25"/>
      <c r="D3074" s="25"/>
      <c r="E3074" s="25"/>
      <c r="F3074" s="26"/>
      <c r="G3074" s="27"/>
      <c r="H3074" s="28"/>
      <c r="I3074" s="29"/>
    </row>
    <row r="3075" spans="2:9" ht="18" customHeight="1" thickBot="1" x14ac:dyDescent="0.25">
      <c r="B3075" s="30" t="s">
        <v>22</v>
      </c>
      <c r="C3075" s="31"/>
      <c r="D3075" s="31"/>
      <c r="E3075" s="31"/>
      <c r="F3075" s="26"/>
      <c r="G3075" s="27"/>
      <c r="H3075" s="32"/>
      <c r="I3075" s="33"/>
    </row>
    <row r="3076" spans="2:9" ht="33" customHeight="1" thickBot="1" x14ac:dyDescent="0.25">
      <c r="B3076" s="34" t="e">
        <f>+ACTIVIDADES!#REF!</f>
        <v>#REF!</v>
      </c>
      <c r="C3076" s="35"/>
      <c r="D3076" s="35"/>
      <c r="E3076" s="35"/>
      <c r="F3076" s="35"/>
      <c r="G3076" s="36"/>
      <c r="H3076" s="37"/>
      <c r="I3076" s="38"/>
    </row>
    <row r="3077" spans="2:9" ht="21" customHeight="1" thickBot="1" x14ac:dyDescent="0.25">
      <c r="B3077" s="39" t="s">
        <v>0</v>
      </c>
      <c r="C3077" s="346" t="s">
        <v>1</v>
      </c>
      <c r="D3077" s="346"/>
      <c r="E3077" s="346"/>
      <c r="F3077" s="346"/>
      <c r="G3077" s="346"/>
      <c r="H3077" s="40" t="s">
        <v>15</v>
      </c>
      <c r="I3077" s="41" t="s">
        <v>16</v>
      </c>
    </row>
    <row r="3078" spans="2:9" ht="95.25" customHeight="1" x14ac:dyDescent="0.2">
      <c r="B3078" s="42" t="e">
        <f>+B3054+0.01</f>
        <v>#REF!</v>
      </c>
      <c r="C3078" s="347" t="e">
        <f>INDEX(ACTIVIDADES!$B:$B,MATCH(B3078,ACTIVIDADES!$A:$A,0))</f>
        <v>#REF!</v>
      </c>
      <c r="D3078" s="348"/>
      <c r="E3078" s="348"/>
      <c r="F3078" s="348"/>
      <c r="G3078" s="349"/>
      <c r="H3078" s="43" t="e">
        <f>INDEX(ACTIVIDADES!$C:$C,MATCH(B3078,ACTIVIDADES!$A:$A,0))</f>
        <v>#REF!</v>
      </c>
      <c r="I3078" s="44">
        <f>I3085</f>
        <v>0</v>
      </c>
    </row>
    <row r="3079" spans="2:9" ht="21" customHeight="1" x14ac:dyDescent="0.2">
      <c r="B3079" s="350" t="s">
        <v>23</v>
      </c>
      <c r="C3079" s="350"/>
      <c r="D3079" s="45" t="s">
        <v>24</v>
      </c>
      <c r="E3079" s="46" t="s">
        <v>16</v>
      </c>
      <c r="F3079" s="47" t="s">
        <v>25</v>
      </c>
      <c r="G3079" s="47" t="s">
        <v>26</v>
      </c>
      <c r="H3079" s="48" t="s">
        <v>27</v>
      </c>
      <c r="I3079" s="49" t="s">
        <v>28</v>
      </c>
    </row>
    <row r="3080" spans="2:9" ht="15" customHeight="1" x14ac:dyDescent="0.2">
      <c r="B3080" s="351"/>
      <c r="C3080" s="352"/>
      <c r="D3080" s="50"/>
      <c r="E3080" s="50"/>
      <c r="F3080" s="51"/>
      <c r="G3080" s="51"/>
      <c r="H3080" s="51"/>
      <c r="I3080" s="52">
        <f>+D3080*E3080*F3080*G3080</f>
        <v>0</v>
      </c>
    </row>
    <row r="3081" spans="2:9" ht="15" customHeight="1" x14ac:dyDescent="0.2">
      <c r="B3081" s="351"/>
      <c r="C3081" s="352"/>
      <c r="D3081" s="50"/>
      <c r="E3081" s="50"/>
      <c r="F3081" s="51"/>
      <c r="G3081" s="51"/>
      <c r="H3081" s="51"/>
      <c r="I3081" s="52">
        <f>+D3081*E3081*F3081*G3081</f>
        <v>0</v>
      </c>
    </row>
    <row r="3082" spans="2:9" ht="15.75" customHeight="1" x14ac:dyDescent="0.2">
      <c r="B3082" s="333"/>
      <c r="C3082" s="333"/>
      <c r="D3082" s="50"/>
      <c r="E3082" s="50"/>
      <c r="F3082" s="51"/>
      <c r="G3082" s="51"/>
      <c r="H3082" s="51"/>
      <c r="I3082" s="53"/>
    </row>
    <row r="3083" spans="2:9" ht="15" customHeight="1" x14ac:dyDescent="0.2">
      <c r="B3083" s="333"/>
      <c r="C3083" s="333"/>
      <c r="D3083" s="50"/>
      <c r="E3083" s="50"/>
      <c r="F3083" s="51"/>
      <c r="G3083" s="51"/>
      <c r="H3083" s="51"/>
      <c r="I3083" s="53"/>
    </row>
    <row r="3084" spans="2:9" ht="15" customHeight="1" x14ac:dyDescent="0.2">
      <c r="B3084" s="333"/>
      <c r="C3084" s="333"/>
      <c r="D3084" s="50"/>
      <c r="E3084" s="50"/>
      <c r="F3084" s="51"/>
      <c r="G3084" s="51"/>
      <c r="H3084" s="51"/>
      <c r="I3084" s="53"/>
    </row>
    <row r="3085" spans="2:9" ht="15" customHeight="1" x14ac:dyDescent="0.2">
      <c r="B3085" s="334" t="s">
        <v>29</v>
      </c>
      <c r="C3085" s="335"/>
      <c r="D3085" s="335"/>
      <c r="E3085" s="335"/>
      <c r="F3085" s="335"/>
      <c r="G3085" s="335"/>
      <c r="H3085" s="336"/>
      <c r="I3085" s="54">
        <f>SUM(I3080:I3084)</f>
        <v>0</v>
      </c>
    </row>
    <row r="3086" spans="2:9" ht="20" customHeight="1" x14ac:dyDescent="0.2">
      <c r="B3086" s="337" t="s">
        <v>30</v>
      </c>
      <c r="C3086" s="338"/>
      <c r="D3086" s="338"/>
      <c r="E3086" s="338"/>
      <c r="F3086" s="338"/>
      <c r="G3086" s="338"/>
      <c r="H3086" s="338"/>
      <c r="I3086" s="339"/>
    </row>
    <row r="3087" spans="2:9" ht="20" customHeight="1" x14ac:dyDescent="0.2">
      <c r="B3087" s="340"/>
      <c r="C3087" s="341"/>
      <c r="D3087" s="341"/>
      <c r="E3087" s="341"/>
      <c r="F3087" s="341"/>
      <c r="G3087" s="341"/>
      <c r="H3087" s="341"/>
      <c r="I3087" s="342"/>
    </row>
    <row r="3088" spans="2:9" ht="20" customHeight="1" x14ac:dyDescent="0.2">
      <c r="B3088" s="340"/>
      <c r="C3088" s="341"/>
      <c r="D3088" s="341"/>
      <c r="E3088" s="341"/>
      <c r="F3088" s="341"/>
      <c r="G3088" s="341"/>
      <c r="H3088" s="341"/>
      <c r="I3088" s="342"/>
    </row>
    <row r="3089" spans="2:9" ht="20" customHeight="1" x14ac:dyDescent="0.2">
      <c r="B3089" s="340"/>
      <c r="C3089" s="341"/>
      <c r="D3089" s="341"/>
      <c r="E3089" s="341"/>
      <c r="F3089" s="341"/>
      <c r="G3089" s="341"/>
      <c r="H3089" s="341"/>
      <c r="I3089" s="342"/>
    </row>
    <row r="3090" spans="2:9" ht="20" customHeight="1" x14ac:dyDescent="0.2">
      <c r="B3090" s="340"/>
      <c r="C3090" s="341"/>
      <c r="D3090" s="341"/>
      <c r="E3090" s="341"/>
      <c r="F3090" s="341"/>
      <c r="G3090" s="341"/>
      <c r="H3090" s="341"/>
      <c r="I3090" s="342"/>
    </row>
    <row r="3091" spans="2:9" ht="20" customHeight="1" x14ac:dyDescent="0.2">
      <c r="B3091" s="340"/>
      <c r="C3091" s="341"/>
      <c r="D3091" s="341"/>
      <c r="E3091" s="341"/>
      <c r="F3091" s="341"/>
      <c r="G3091" s="341"/>
      <c r="H3091" s="341"/>
      <c r="I3091" s="342"/>
    </row>
    <row r="3092" spans="2:9" ht="20" customHeight="1" x14ac:dyDescent="0.2">
      <c r="B3092" s="340"/>
      <c r="C3092" s="341"/>
      <c r="D3092" s="341"/>
      <c r="E3092" s="341"/>
      <c r="F3092" s="341"/>
      <c r="G3092" s="341"/>
      <c r="H3092" s="341"/>
      <c r="I3092" s="342"/>
    </row>
    <row r="3093" spans="2:9" ht="20" customHeight="1" x14ac:dyDescent="0.2">
      <c r="B3093" s="340"/>
      <c r="C3093" s="341"/>
      <c r="D3093" s="341"/>
      <c r="E3093" s="341"/>
      <c r="F3093" s="341"/>
      <c r="G3093" s="341"/>
      <c r="H3093" s="341"/>
      <c r="I3093" s="342"/>
    </row>
    <row r="3094" spans="2:9" ht="20" customHeight="1" x14ac:dyDescent="0.2">
      <c r="B3094" s="340"/>
      <c r="C3094" s="341"/>
      <c r="D3094" s="341"/>
      <c r="E3094" s="341"/>
      <c r="F3094" s="341"/>
      <c r="G3094" s="341"/>
      <c r="H3094" s="341"/>
      <c r="I3094" s="342"/>
    </row>
    <row r="3095" spans="2:9" ht="20" customHeight="1" x14ac:dyDescent="0.2">
      <c r="B3095" s="340"/>
      <c r="C3095" s="341"/>
      <c r="D3095" s="341"/>
      <c r="E3095" s="341"/>
      <c r="F3095" s="341"/>
      <c r="G3095" s="341"/>
      <c r="H3095" s="341"/>
      <c r="I3095" s="342"/>
    </row>
    <row r="3096" spans="2:9" ht="20" customHeight="1" x14ac:dyDescent="0.2">
      <c r="B3096" s="343"/>
      <c r="C3096" s="344"/>
      <c r="D3096" s="344"/>
      <c r="E3096" s="344"/>
      <c r="F3096" s="344"/>
      <c r="G3096" s="344"/>
      <c r="H3096" s="344"/>
      <c r="I3096" s="345"/>
    </row>
    <row r="3097" spans="2:9" ht="16" thickBot="1" x14ac:dyDescent="0.25"/>
    <row r="3098" spans="2:9" ht="18" customHeight="1" thickBot="1" x14ac:dyDescent="0.25">
      <c r="B3098" s="24" t="s">
        <v>21</v>
      </c>
      <c r="C3098" s="25"/>
      <c r="D3098" s="25"/>
      <c r="E3098" s="25"/>
      <c r="F3098" s="26"/>
      <c r="G3098" s="27"/>
      <c r="H3098" s="28"/>
      <c r="I3098" s="29"/>
    </row>
    <row r="3099" spans="2:9" ht="18" customHeight="1" thickBot="1" x14ac:dyDescent="0.25">
      <c r="B3099" s="30" t="s">
        <v>22</v>
      </c>
      <c r="C3099" s="31"/>
      <c r="D3099" s="31"/>
      <c r="E3099" s="31"/>
      <c r="F3099" s="26"/>
      <c r="G3099" s="27"/>
      <c r="H3099" s="32"/>
      <c r="I3099" s="33"/>
    </row>
    <row r="3100" spans="2:9" ht="33" customHeight="1" thickBot="1" x14ac:dyDescent="0.25">
      <c r="B3100" s="34" t="e">
        <f>+ACTIVIDADES!#REF!</f>
        <v>#REF!</v>
      </c>
      <c r="C3100" s="35"/>
      <c r="D3100" s="35"/>
      <c r="E3100" s="35"/>
      <c r="F3100" s="35"/>
      <c r="G3100" s="36"/>
      <c r="H3100" s="37"/>
      <c r="I3100" s="38"/>
    </row>
    <row r="3101" spans="2:9" ht="21" customHeight="1" thickBot="1" x14ac:dyDescent="0.25">
      <c r="B3101" s="39" t="s">
        <v>0</v>
      </c>
      <c r="C3101" s="346" t="s">
        <v>1</v>
      </c>
      <c r="D3101" s="346"/>
      <c r="E3101" s="346"/>
      <c r="F3101" s="346"/>
      <c r="G3101" s="346"/>
      <c r="H3101" s="40" t="s">
        <v>15</v>
      </c>
      <c r="I3101" s="41" t="s">
        <v>16</v>
      </c>
    </row>
    <row r="3102" spans="2:9" ht="95.25" customHeight="1" x14ac:dyDescent="0.2">
      <c r="B3102" s="42" t="e">
        <f>+B3078+0.01</f>
        <v>#REF!</v>
      </c>
      <c r="C3102" s="347" t="e">
        <f>INDEX(ACTIVIDADES!$B:$B,MATCH(B3102,ACTIVIDADES!$A:$A,0))</f>
        <v>#REF!</v>
      </c>
      <c r="D3102" s="348"/>
      <c r="E3102" s="348"/>
      <c r="F3102" s="348"/>
      <c r="G3102" s="349"/>
      <c r="H3102" s="43" t="e">
        <f>INDEX(ACTIVIDADES!$C:$C,MATCH(B3102,ACTIVIDADES!$A:$A,0))</f>
        <v>#REF!</v>
      </c>
      <c r="I3102" s="44">
        <f>I3109</f>
        <v>0</v>
      </c>
    </row>
    <row r="3103" spans="2:9" ht="21" customHeight="1" x14ac:dyDescent="0.2">
      <c r="B3103" s="350" t="s">
        <v>23</v>
      </c>
      <c r="C3103" s="350"/>
      <c r="D3103" s="45" t="s">
        <v>24</v>
      </c>
      <c r="E3103" s="46" t="s">
        <v>16</v>
      </c>
      <c r="F3103" s="47" t="s">
        <v>25</v>
      </c>
      <c r="G3103" s="47" t="s">
        <v>26</v>
      </c>
      <c r="H3103" s="48" t="s">
        <v>27</v>
      </c>
      <c r="I3103" s="49" t="s">
        <v>28</v>
      </c>
    </row>
    <row r="3104" spans="2:9" ht="15" customHeight="1" x14ac:dyDescent="0.2">
      <c r="B3104" s="351"/>
      <c r="C3104" s="352"/>
      <c r="D3104" s="50"/>
      <c r="E3104" s="50"/>
      <c r="F3104" s="51"/>
      <c r="G3104" s="51"/>
      <c r="H3104" s="51"/>
      <c r="I3104" s="52">
        <f>+D3104*E3104*F3104*G3104</f>
        <v>0</v>
      </c>
    </row>
    <row r="3105" spans="2:9" ht="15" customHeight="1" x14ac:dyDescent="0.2">
      <c r="B3105" s="351"/>
      <c r="C3105" s="352"/>
      <c r="D3105" s="50"/>
      <c r="E3105" s="50"/>
      <c r="F3105" s="51"/>
      <c r="G3105" s="51"/>
      <c r="H3105" s="51"/>
      <c r="I3105" s="52">
        <f>+D3105*E3105*F3105*G3105</f>
        <v>0</v>
      </c>
    </row>
    <row r="3106" spans="2:9" ht="15.75" customHeight="1" x14ac:dyDescent="0.2">
      <c r="B3106" s="333"/>
      <c r="C3106" s="333"/>
      <c r="D3106" s="50"/>
      <c r="E3106" s="50"/>
      <c r="F3106" s="51"/>
      <c r="G3106" s="51"/>
      <c r="H3106" s="51"/>
      <c r="I3106" s="53"/>
    </row>
    <row r="3107" spans="2:9" ht="15" customHeight="1" x14ac:dyDescent="0.2">
      <c r="B3107" s="333"/>
      <c r="C3107" s="333"/>
      <c r="D3107" s="50"/>
      <c r="E3107" s="50"/>
      <c r="F3107" s="51"/>
      <c r="G3107" s="51"/>
      <c r="H3107" s="51"/>
      <c r="I3107" s="53"/>
    </row>
    <row r="3108" spans="2:9" ht="15" customHeight="1" x14ac:dyDescent="0.2">
      <c r="B3108" s="333"/>
      <c r="C3108" s="333"/>
      <c r="D3108" s="50"/>
      <c r="E3108" s="50"/>
      <c r="F3108" s="51"/>
      <c r="G3108" s="51"/>
      <c r="H3108" s="51"/>
      <c r="I3108" s="53"/>
    </row>
    <row r="3109" spans="2:9" ht="15" customHeight="1" x14ac:dyDescent="0.2">
      <c r="B3109" s="334" t="s">
        <v>29</v>
      </c>
      <c r="C3109" s="335"/>
      <c r="D3109" s="335"/>
      <c r="E3109" s="335"/>
      <c r="F3109" s="335"/>
      <c r="G3109" s="335"/>
      <c r="H3109" s="336"/>
      <c r="I3109" s="54">
        <f>SUM(I3104:I3108)</f>
        <v>0</v>
      </c>
    </row>
    <row r="3110" spans="2:9" ht="20" customHeight="1" x14ac:dyDescent="0.2">
      <c r="B3110" s="337" t="s">
        <v>30</v>
      </c>
      <c r="C3110" s="338"/>
      <c r="D3110" s="338"/>
      <c r="E3110" s="338"/>
      <c r="F3110" s="338"/>
      <c r="G3110" s="338"/>
      <c r="H3110" s="338"/>
      <c r="I3110" s="339"/>
    </row>
    <row r="3111" spans="2:9" ht="20" customHeight="1" x14ac:dyDescent="0.2">
      <c r="B3111" s="340"/>
      <c r="C3111" s="341"/>
      <c r="D3111" s="341"/>
      <c r="E3111" s="341"/>
      <c r="F3111" s="341"/>
      <c r="G3111" s="341"/>
      <c r="H3111" s="341"/>
      <c r="I3111" s="342"/>
    </row>
    <row r="3112" spans="2:9" ht="20" customHeight="1" x14ac:dyDescent="0.2">
      <c r="B3112" s="340"/>
      <c r="C3112" s="341"/>
      <c r="D3112" s="341"/>
      <c r="E3112" s="341"/>
      <c r="F3112" s="341"/>
      <c r="G3112" s="341"/>
      <c r="H3112" s="341"/>
      <c r="I3112" s="342"/>
    </row>
    <row r="3113" spans="2:9" ht="20" customHeight="1" x14ac:dyDescent="0.2">
      <c r="B3113" s="340"/>
      <c r="C3113" s="341"/>
      <c r="D3113" s="341"/>
      <c r="E3113" s="341"/>
      <c r="F3113" s="341"/>
      <c r="G3113" s="341"/>
      <c r="H3113" s="341"/>
      <c r="I3113" s="342"/>
    </row>
    <row r="3114" spans="2:9" ht="20" customHeight="1" x14ac:dyDescent="0.2">
      <c r="B3114" s="340"/>
      <c r="C3114" s="341"/>
      <c r="D3114" s="341"/>
      <c r="E3114" s="341"/>
      <c r="F3114" s="341"/>
      <c r="G3114" s="341"/>
      <c r="H3114" s="341"/>
      <c r="I3114" s="342"/>
    </row>
    <row r="3115" spans="2:9" ht="20" customHeight="1" x14ac:dyDescent="0.2">
      <c r="B3115" s="340"/>
      <c r="C3115" s="341"/>
      <c r="D3115" s="341"/>
      <c r="E3115" s="341"/>
      <c r="F3115" s="341"/>
      <c r="G3115" s="341"/>
      <c r="H3115" s="341"/>
      <c r="I3115" s="342"/>
    </row>
    <row r="3116" spans="2:9" ht="20" customHeight="1" x14ac:dyDescent="0.2">
      <c r="B3116" s="340"/>
      <c r="C3116" s="341"/>
      <c r="D3116" s="341"/>
      <c r="E3116" s="341"/>
      <c r="F3116" s="341"/>
      <c r="G3116" s="341"/>
      <c r="H3116" s="341"/>
      <c r="I3116" s="342"/>
    </row>
    <row r="3117" spans="2:9" ht="20" customHeight="1" x14ac:dyDescent="0.2">
      <c r="B3117" s="340"/>
      <c r="C3117" s="341"/>
      <c r="D3117" s="341"/>
      <c r="E3117" s="341"/>
      <c r="F3117" s="341"/>
      <c r="G3117" s="341"/>
      <c r="H3117" s="341"/>
      <c r="I3117" s="342"/>
    </row>
    <row r="3118" spans="2:9" ht="20" customHeight="1" x14ac:dyDescent="0.2">
      <c r="B3118" s="340"/>
      <c r="C3118" s="341"/>
      <c r="D3118" s="341"/>
      <c r="E3118" s="341"/>
      <c r="F3118" s="341"/>
      <c r="G3118" s="341"/>
      <c r="H3118" s="341"/>
      <c r="I3118" s="342"/>
    </row>
    <row r="3119" spans="2:9" ht="20" customHeight="1" x14ac:dyDescent="0.2">
      <c r="B3119" s="340"/>
      <c r="C3119" s="341"/>
      <c r="D3119" s="341"/>
      <c r="E3119" s="341"/>
      <c r="F3119" s="341"/>
      <c r="G3119" s="341"/>
      <c r="H3119" s="341"/>
      <c r="I3119" s="342"/>
    </row>
    <row r="3120" spans="2:9" ht="20" customHeight="1" x14ac:dyDescent="0.2">
      <c r="B3120" s="343"/>
      <c r="C3120" s="344"/>
      <c r="D3120" s="344"/>
      <c r="E3120" s="344"/>
      <c r="F3120" s="344"/>
      <c r="G3120" s="344"/>
      <c r="H3120" s="344"/>
      <c r="I3120" s="345"/>
    </row>
    <row r="3121" spans="2:9" ht="16" thickBot="1" x14ac:dyDescent="0.25"/>
    <row r="3122" spans="2:9" ht="18" customHeight="1" thickBot="1" x14ac:dyDescent="0.25">
      <c r="B3122" s="24" t="s">
        <v>21</v>
      </c>
      <c r="C3122" s="25"/>
      <c r="D3122" s="25"/>
      <c r="E3122" s="25"/>
      <c r="F3122" s="26"/>
      <c r="G3122" s="27"/>
      <c r="H3122" s="28"/>
      <c r="I3122" s="29"/>
    </row>
    <row r="3123" spans="2:9" ht="18" customHeight="1" thickBot="1" x14ac:dyDescent="0.25">
      <c r="B3123" s="30" t="s">
        <v>22</v>
      </c>
      <c r="C3123" s="31"/>
      <c r="D3123" s="31"/>
      <c r="E3123" s="31"/>
      <c r="F3123" s="26"/>
      <c r="G3123" s="27"/>
      <c r="H3123" s="32"/>
      <c r="I3123" s="33"/>
    </row>
    <row r="3124" spans="2:9" ht="33" customHeight="1" thickBot="1" x14ac:dyDescent="0.25">
      <c r="B3124" s="34" t="e">
        <f>+ACTIVIDADES!#REF!</f>
        <v>#REF!</v>
      </c>
      <c r="C3124" s="35"/>
      <c r="D3124" s="35"/>
      <c r="E3124" s="35"/>
      <c r="F3124" s="35"/>
      <c r="G3124" s="36"/>
      <c r="H3124" s="37"/>
      <c r="I3124" s="38"/>
    </row>
    <row r="3125" spans="2:9" ht="21" customHeight="1" thickBot="1" x14ac:dyDescent="0.25">
      <c r="B3125" s="39" t="s">
        <v>0</v>
      </c>
      <c r="C3125" s="346" t="s">
        <v>1</v>
      </c>
      <c r="D3125" s="346"/>
      <c r="E3125" s="346"/>
      <c r="F3125" s="346"/>
      <c r="G3125" s="346"/>
      <c r="H3125" s="40" t="s">
        <v>15</v>
      </c>
      <c r="I3125" s="41" t="s">
        <v>16</v>
      </c>
    </row>
    <row r="3126" spans="2:9" ht="95.25" customHeight="1" x14ac:dyDescent="0.2">
      <c r="B3126" s="42" t="e">
        <f>+ACTIVIDADES!#REF!</f>
        <v>#REF!</v>
      </c>
      <c r="C3126" s="347" t="e">
        <f>INDEX(ACTIVIDADES!$B:$B,MATCH(B3126,ACTIVIDADES!$A:$A,0))</f>
        <v>#REF!</v>
      </c>
      <c r="D3126" s="348"/>
      <c r="E3126" s="348"/>
      <c r="F3126" s="348"/>
      <c r="G3126" s="349"/>
      <c r="H3126" s="43" t="e">
        <f>INDEX(ACTIVIDADES!$C:$C,MATCH(B3126,ACTIVIDADES!$A:$A,0))</f>
        <v>#REF!</v>
      </c>
      <c r="I3126" s="44">
        <f>I3133</f>
        <v>0</v>
      </c>
    </row>
    <row r="3127" spans="2:9" ht="21" customHeight="1" x14ac:dyDescent="0.2">
      <c r="B3127" s="350" t="s">
        <v>23</v>
      </c>
      <c r="C3127" s="350"/>
      <c r="D3127" s="45" t="s">
        <v>24</v>
      </c>
      <c r="E3127" s="46" t="s">
        <v>16</v>
      </c>
      <c r="F3127" s="47" t="s">
        <v>25</v>
      </c>
      <c r="G3127" s="47" t="s">
        <v>26</v>
      </c>
      <c r="H3127" s="48" t="s">
        <v>27</v>
      </c>
      <c r="I3127" s="49" t="s">
        <v>28</v>
      </c>
    </row>
    <row r="3128" spans="2:9" ht="15" customHeight="1" x14ac:dyDescent="0.2">
      <c r="B3128" s="351"/>
      <c r="C3128" s="352"/>
      <c r="D3128" s="50"/>
      <c r="E3128" s="50"/>
      <c r="F3128" s="51"/>
      <c r="G3128" s="51"/>
      <c r="H3128" s="51"/>
      <c r="I3128" s="52">
        <f>+D3128*E3128*F3128*G3128</f>
        <v>0</v>
      </c>
    </row>
    <row r="3129" spans="2:9" ht="15" customHeight="1" x14ac:dyDescent="0.2">
      <c r="B3129" s="351"/>
      <c r="C3129" s="352"/>
      <c r="D3129" s="50"/>
      <c r="E3129" s="50"/>
      <c r="F3129" s="51"/>
      <c r="G3129" s="51"/>
      <c r="H3129" s="51"/>
      <c r="I3129" s="52">
        <f>+D3129*E3129*F3129*G3129</f>
        <v>0</v>
      </c>
    </row>
    <row r="3130" spans="2:9" ht="15.75" customHeight="1" x14ac:dyDescent="0.2">
      <c r="B3130" s="333"/>
      <c r="C3130" s="333"/>
      <c r="D3130" s="50"/>
      <c r="E3130" s="50"/>
      <c r="F3130" s="51"/>
      <c r="G3130" s="51"/>
      <c r="H3130" s="51"/>
      <c r="I3130" s="53"/>
    </row>
    <row r="3131" spans="2:9" ht="15" customHeight="1" x14ac:dyDescent="0.2">
      <c r="B3131" s="333"/>
      <c r="C3131" s="333"/>
      <c r="D3131" s="50"/>
      <c r="E3131" s="50"/>
      <c r="F3131" s="51"/>
      <c r="G3131" s="51"/>
      <c r="H3131" s="51"/>
      <c r="I3131" s="53"/>
    </row>
    <row r="3132" spans="2:9" ht="15" customHeight="1" x14ac:dyDescent="0.2">
      <c r="B3132" s="333"/>
      <c r="C3132" s="333"/>
      <c r="D3132" s="50"/>
      <c r="E3132" s="50"/>
      <c r="F3132" s="51"/>
      <c r="G3132" s="51"/>
      <c r="H3132" s="51"/>
      <c r="I3132" s="53"/>
    </row>
    <row r="3133" spans="2:9" ht="15" customHeight="1" x14ac:dyDescent="0.2">
      <c r="B3133" s="334" t="s">
        <v>29</v>
      </c>
      <c r="C3133" s="335"/>
      <c r="D3133" s="335"/>
      <c r="E3133" s="335"/>
      <c r="F3133" s="335"/>
      <c r="G3133" s="335"/>
      <c r="H3133" s="336"/>
      <c r="I3133" s="54">
        <f>SUM(I3128:I3132)</f>
        <v>0</v>
      </c>
    </row>
    <row r="3134" spans="2:9" ht="20" customHeight="1" x14ac:dyDescent="0.2">
      <c r="B3134" s="337" t="s">
        <v>30</v>
      </c>
      <c r="C3134" s="338"/>
      <c r="D3134" s="338"/>
      <c r="E3134" s="338"/>
      <c r="F3134" s="338"/>
      <c r="G3134" s="338"/>
      <c r="H3134" s="338"/>
      <c r="I3134" s="339"/>
    </row>
    <row r="3135" spans="2:9" ht="20" customHeight="1" x14ac:dyDescent="0.2">
      <c r="B3135" s="340"/>
      <c r="C3135" s="341"/>
      <c r="D3135" s="341"/>
      <c r="E3135" s="341"/>
      <c r="F3135" s="341"/>
      <c r="G3135" s="341"/>
      <c r="H3135" s="341"/>
      <c r="I3135" s="342"/>
    </row>
    <row r="3136" spans="2:9" ht="20" customHeight="1" x14ac:dyDescent="0.2">
      <c r="B3136" s="340"/>
      <c r="C3136" s="341"/>
      <c r="D3136" s="341"/>
      <c r="E3136" s="341"/>
      <c r="F3136" s="341"/>
      <c r="G3136" s="341"/>
      <c r="H3136" s="341"/>
      <c r="I3136" s="342"/>
    </row>
    <row r="3137" spans="2:9" ht="20" customHeight="1" x14ac:dyDescent="0.2">
      <c r="B3137" s="340"/>
      <c r="C3137" s="341"/>
      <c r="D3137" s="341"/>
      <c r="E3137" s="341"/>
      <c r="F3137" s="341"/>
      <c r="G3137" s="341"/>
      <c r="H3137" s="341"/>
      <c r="I3137" s="342"/>
    </row>
    <row r="3138" spans="2:9" ht="20" customHeight="1" x14ac:dyDescent="0.2">
      <c r="B3138" s="340"/>
      <c r="C3138" s="341"/>
      <c r="D3138" s="341"/>
      <c r="E3138" s="341"/>
      <c r="F3138" s="341"/>
      <c r="G3138" s="341"/>
      <c r="H3138" s="341"/>
      <c r="I3138" s="342"/>
    </row>
    <row r="3139" spans="2:9" ht="20" customHeight="1" x14ac:dyDescent="0.2">
      <c r="B3139" s="340"/>
      <c r="C3139" s="341"/>
      <c r="D3139" s="341"/>
      <c r="E3139" s="341"/>
      <c r="F3139" s="341"/>
      <c r="G3139" s="341"/>
      <c r="H3139" s="341"/>
      <c r="I3139" s="342"/>
    </row>
    <row r="3140" spans="2:9" ht="20" customHeight="1" x14ac:dyDescent="0.2">
      <c r="B3140" s="340"/>
      <c r="C3140" s="341"/>
      <c r="D3140" s="341"/>
      <c r="E3140" s="341"/>
      <c r="F3140" s="341"/>
      <c r="G3140" s="341"/>
      <c r="H3140" s="341"/>
      <c r="I3140" s="342"/>
    </row>
    <row r="3141" spans="2:9" ht="20" customHeight="1" x14ac:dyDescent="0.2">
      <c r="B3141" s="340"/>
      <c r="C3141" s="341"/>
      <c r="D3141" s="341"/>
      <c r="E3141" s="341"/>
      <c r="F3141" s="341"/>
      <c r="G3141" s="341"/>
      <c r="H3141" s="341"/>
      <c r="I3141" s="342"/>
    </row>
    <row r="3142" spans="2:9" ht="20" customHeight="1" x14ac:dyDescent="0.2">
      <c r="B3142" s="340"/>
      <c r="C3142" s="341"/>
      <c r="D3142" s="341"/>
      <c r="E3142" s="341"/>
      <c r="F3142" s="341"/>
      <c r="G3142" s="341"/>
      <c r="H3142" s="341"/>
      <c r="I3142" s="342"/>
    </row>
    <row r="3143" spans="2:9" ht="20" customHeight="1" x14ac:dyDescent="0.2">
      <c r="B3143" s="340"/>
      <c r="C3143" s="341"/>
      <c r="D3143" s="341"/>
      <c r="E3143" s="341"/>
      <c r="F3143" s="341"/>
      <c r="G3143" s="341"/>
      <c r="H3143" s="341"/>
      <c r="I3143" s="342"/>
    </row>
    <row r="3144" spans="2:9" ht="20" customHeight="1" x14ac:dyDescent="0.2">
      <c r="B3144" s="343"/>
      <c r="C3144" s="344"/>
      <c r="D3144" s="344"/>
      <c r="E3144" s="344"/>
      <c r="F3144" s="344"/>
      <c r="G3144" s="344"/>
      <c r="H3144" s="344"/>
      <c r="I3144" s="345"/>
    </row>
    <row r="3145" spans="2:9" ht="16" thickBot="1" x14ac:dyDescent="0.25"/>
    <row r="3146" spans="2:9" ht="18" customHeight="1" thickBot="1" x14ac:dyDescent="0.25">
      <c r="B3146" s="24" t="s">
        <v>21</v>
      </c>
      <c r="C3146" s="25"/>
      <c r="D3146" s="25"/>
      <c r="E3146" s="25"/>
      <c r="F3146" s="26"/>
      <c r="G3146" s="27"/>
      <c r="H3146" s="28"/>
      <c r="I3146" s="29"/>
    </row>
    <row r="3147" spans="2:9" ht="18" customHeight="1" thickBot="1" x14ac:dyDescent="0.25">
      <c r="B3147" s="30" t="s">
        <v>22</v>
      </c>
      <c r="C3147" s="31"/>
      <c r="D3147" s="31"/>
      <c r="E3147" s="31"/>
      <c r="F3147" s="26"/>
      <c r="G3147" s="27"/>
      <c r="H3147" s="32"/>
      <c r="I3147" s="33"/>
    </row>
    <row r="3148" spans="2:9" ht="33" customHeight="1" thickBot="1" x14ac:dyDescent="0.25">
      <c r="B3148" s="34" t="e">
        <f>+ACTIVIDADES!#REF!</f>
        <v>#REF!</v>
      </c>
      <c r="C3148" s="35"/>
      <c r="D3148" s="35"/>
      <c r="E3148" s="35"/>
      <c r="F3148" s="35"/>
      <c r="G3148" s="36"/>
      <c r="H3148" s="37"/>
      <c r="I3148" s="38"/>
    </row>
    <row r="3149" spans="2:9" ht="21" customHeight="1" thickBot="1" x14ac:dyDescent="0.25">
      <c r="B3149" s="39" t="s">
        <v>0</v>
      </c>
      <c r="C3149" s="346" t="s">
        <v>1</v>
      </c>
      <c r="D3149" s="346"/>
      <c r="E3149" s="346"/>
      <c r="F3149" s="346"/>
      <c r="G3149" s="346"/>
      <c r="H3149" s="40" t="s">
        <v>15</v>
      </c>
      <c r="I3149" s="41" t="s">
        <v>16</v>
      </c>
    </row>
    <row r="3150" spans="2:9" ht="95.25" customHeight="1" x14ac:dyDescent="0.2">
      <c r="B3150" s="42" t="e">
        <f>+B3126+0.01</f>
        <v>#REF!</v>
      </c>
      <c r="C3150" s="347" t="e">
        <f>INDEX(ACTIVIDADES!$B:$B,MATCH(B3150,ACTIVIDADES!$A:$A,0))</f>
        <v>#REF!</v>
      </c>
      <c r="D3150" s="348"/>
      <c r="E3150" s="348"/>
      <c r="F3150" s="348"/>
      <c r="G3150" s="349"/>
      <c r="H3150" s="43" t="e">
        <f>INDEX(ACTIVIDADES!$C:$C,MATCH(B3150,ACTIVIDADES!$A:$A,0))</f>
        <v>#REF!</v>
      </c>
      <c r="I3150" s="44">
        <f>I3157</f>
        <v>0</v>
      </c>
    </row>
    <row r="3151" spans="2:9" ht="21" customHeight="1" x14ac:dyDescent="0.2">
      <c r="B3151" s="350" t="s">
        <v>23</v>
      </c>
      <c r="C3151" s="350"/>
      <c r="D3151" s="45" t="s">
        <v>24</v>
      </c>
      <c r="E3151" s="46" t="s">
        <v>16</v>
      </c>
      <c r="F3151" s="47" t="s">
        <v>25</v>
      </c>
      <c r="G3151" s="47" t="s">
        <v>26</v>
      </c>
      <c r="H3151" s="48" t="s">
        <v>27</v>
      </c>
      <c r="I3151" s="49" t="s">
        <v>28</v>
      </c>
    </row>
    <row r="3152" spans="2:9" ht="15" customHeight="1" x14ac:dyDescent="0.2">
      <c r="B3152" s="351"/>
      <c r="C3152" s="352"/>
      <c r="D3152" s="50"/>
      <c r="E3152" s="50"/>
      <c r="F3152" s="51"/>
      <c r="G3152" s="51"/>
      <c r="H3152" s="51"/>
      <c r="I3152" s="52">
        <f>+D3152*E3152*F3152*G3152</f>
        <v>0</v>
      </c>
    </row>
    <row r="3153" spans="2:9" ht="15" customHeight="1" x14ac:dyDescent="0.2">
      <c r="B3153" s="351"/>
      <c r="C3153" s="352"/>
      <c r="D3153" s="50"/>
      <c r="E3153" s="50"/>
      <c r="F3153" s="51"/>
      <c r="G3153" s="51"/>
      <c r="H3153" s="51"/>
      <c r="I3153" s="52">
        <f>+D3153*E3153*F3153*G3153</f>
        <v>0</v>
      </c>
    </row>
    <row r="3154" spans="2:9" ht="15.75" customHeight="1" x14ac:dyDescent="0.2">
      <c r="B3154" s="333"/>
      <c r="C3154" s="333"/>
      <c r="D3154" s="50"/>
      <c r="E3154" s="50"/>
      <c r="F3154" s="51"/>
      <c r="G3154" s="51"/>
      <c r="H3154" s="51"/>
      <c r="I3154" s="53"/>
    </row>
    <row r="3155" spans="2:9" ht="15" customHeight="1" x14ac:dyDescent="0.2">
      <c r="B3155" s="333"/>
      <c r="C3155" s="333"/>
      <c r="D3155" s="50"/>
      <c r="E3155" s="50"/>
      <c r="F3155" s="51"/>
      <c r="G3155" s="51"/>
      <c r="H3155" s="51"/>
      <c r="I3155" s="53"/>
    </row>
    <row r="3156" spans="2:9" ht="15" customHeight="1" x14ac:dyDescent="0.2">
      <c r="B3156" s="333"/>
      <c r="C3156" s="333"/>
      <c r="D3156" s="50"/>
      <c r="E3156" s="50"/>
      <c r="F3156" s="51"/>
      <c r="G3156" s="51"/>
      <c r="H3156" s="51"/>
      <c r="I3156" s="53"/>
    </row>
    <row r="3157" spans="2:9" ht="15" customHeight="1" x14ac:dyDescent="0.2">
      <c r="B3157" s="334" t="s">
        <v>29</v>
      </c>
      <c r="C3157" s="335"/>
      <c r="D3157" s="335"/>
      <c r="E3157" s="335"/>
      <c r="F3157" s="335"/>
      <c r="G3157" s="335"/>
      <c r="H3157" s="336"/>
      <c r="I3157" s="54">
        <f>SUM(I3152:I3156)</f>
        <v>0</v>
      </c>
    </row>
    <row r="3158" spans="2:9" ht="20" customHeight="1" x14ac:dyDescent="0.2">
      <c r="B3158" s="337" t="s">
        <v>30</v>
      </c>
      <c r="C3158" s="338"/>
      <c r="D3158" s="338"/>
      <c r="E3158" s="338"/>
      <c r="F3158" s="338"/>
      <c r="G3158" s="338"/>
      <c r="H3158" s="338"/>
      <c r="I3158" s="339"/>
    </row>
    <row r="3159" spans="2:9" ht="20" customHeight="1" x14ac:dyDescent="0.2">
      <c r="B3159" s="340"/>
      <c r="C3159" s="341"/>
      <c r="D3159" s="341"/>
      <c r="E3159" s="341"/>
      <c r="F3159" s="341"/>
      <c r="G3159" s="341"/>
      <c r="H3159" s="341"/>
      <c r="I3159" s="342"/>
    </row>
    <row r="3160" spans="2:9" ht="20" customHeight="1" x14ac:dyDescent="0.2">
      <c r="B3160" s="340"/>
      <c r="C3160" s="341"/>
      <c r="D3160" s="341"/>
      <c r="E3160" s="341"/>
      <c r="F3160" s="341"/>
      <c r="G3160" s="341"/>
      <c r="H3160" s="341"/>
      <c r="I3160" s="342"/>
    </row>
    <row r="3161" spans="2:9" ht="20" customHeight="1" x14ac:dyDescent="0.2">
      <c r="B3161" s="340"/>
      <c r="C3161" s="341"/>
      <c r="D3161" s="341"/>
      <c r="E3161" s="341"/>
      <c r="F3161" s="341"/>
      <c r="G3161" s="341"/>
      <c r="H3161" s="341"/>
      <c r="I3161" s="342"/>
    </row>
    <row r="3162" spans="2:9" ht="20" customHeight="1" x14ac:dyDescent="0.2">
      <c r="B3162" s="340"/>
      <c r="C3162" s="341"/>
      <c r="D3162" s="341"/>
      <c r="E3162" s="341"/>
      <c r="F3162" s="341"/>
      <c r="G3162" s="341"/>
      <c r="H3162" s="341"/>
      <c r="I3162" s="342"/>
    </row>
    <row r="3163" spans="2:9" ht="20" customHeight="1" x14ac:dyDescent="0.2">
      <c r="B3163" s="340"/>
      <c r="C3163" s="341"/>
      <c r="D3163" s="341"/>
      <c r="E3163" s="341"/>
      <c r="F3163" s="341"/>
      <c r="G3163" s="341"/>
      <c r="H3163" s="341"/>
      <c r="I3163" s="342"/>
    </row>
    <row r="3164" spans="2:9" ht="20" customHeight="1" x14ac:dyDescent="0.2">
      <c r="B3164" s="340"/>
      <c r="C3164" s="341"/>
      <c r="D3164" s="341"/>
      <c r="E3164" s="341"/>
      <c r="F3164" s="341"/>
      <c r="G3164" s="341"/>
      <c r="H3164" s="341"/>
      <c r="I3164" s="342"/>
    </row>
    <row r="3165" spans="2:9" ht="20" customHeight="1" x14ac:dyDescent="0.2">
      <c r="B3165" s="340"/>
      <c r="C3165" s="341"/>
      <c r="D3165" s="341"/>
      <c r="E3165" s="341"/>
      <c r="F3165" s="341"/>
      <c r="G3165" s="341"/>
      <c r="H3165" s="341"/>
      <c r="I3165" s="342"/>
    </row>
    <row r="3166" spans="2:9" ht="20" customHeight="1" x14ac:dyDescent="0.2">
      <c r="B3166" s="340"/>
      <c r="C3166" s="341"/>
      <c r="D3166" s="341"/>
      <c r="E3166" s="341"/>
      <c r="F3166" s="341"/>
      <c r="G3166" s="341"/>
      <c r="H3166" s="341"/>
      <c r="I3166" s="342"/>
    </row>
    <row r="3167" spans="2:9" ht="20" customHeight="1" x14ac:dyDescent="0.2">
      <c r="B3167" s="340"/>
      <c r="C3167" s="341"/>
      <c r="D3167" s="341"/>
      <c r="E3167" s="341"/>
      <c r="F3167" s="341"/>
      <c r="G3167" s="341"/>
      <c r="H3167" s="341"/>
      <c r="I3167" s="342"/>
    </row>
    <row r="3168" spans="2:9" ht="20" customHeight="1" x14ac:dyDescent="0.2">
      <c r="B3168" s="343"/>
      <c r="C3168" s="344"/>
      <c r="D3168" s="344"/>
      <c r="E3168" s="344"/>
      <c r="F3168" s="344"/>
      <c r="G3168" s="344"/>
      <c r="H3168" s="344"/>
      <c r="I3168" s="345"/>
    </row>
    <row r="3169" spans="2:9" ht="16" thickBot="1" x14ac:dyDescent="0.25"/>
    <row r="3170" spans="2:9" ht="18" customHeight="1" thickBot="1" x14ac:dyDescent="0.25">
      <c r="B3170" s="24" t="s">
        <v>21</v>
      </c>
      <c r="C3170" s="25"/>
      <c r="D3170" s="25"/>
      <c r="E3170" s="25"/>
      <c r="F3170" s="26"/>
      <c r="G3170" s="27"/>
      <c r="H3170" s="28"/>
      <c r="I3170" s="29"/>
    </row>
    <row r="3171" spans="2:9" ht="18" customHeight="1" thickBot="1" x14ac:dyDescent="0.25">
      <c r="B3171" s="30" t="s">
        <v>22</v>
      </c>
      <c r="C3171" s="31"/>
      <c r="D3171" s="31"/>
      <c r="E3171" s="31"/>
      <c r="F3171" s="26"/>
      <c r="G3171" s="27"/>
      <c r="H3171" s="32"/>
      <c r="I3171" s="33"/>
    </row>
    <row r="3172" spans="2:9" ht="33" customHeight="1" thickBot="1" x14ac:dyDescent="0.25">
      <c r="B3172" s="34" t="e">
        <f>+ACTIVIDADES!#REF!</f>
        <v>#REF!</v>
      </c>
      <c r="C3172" s="35"/>
      <c r="D3172" s="35"/>
      <c r="E3172" s="35"/>
      <c r="F3172" s="35"/>
      <c r="G3172" s="36"/>
      <c r="H3172" s="37"/>
      <c r="I3172" s="38"/>
    </row>
    <row r="3173" spans="2:9" ht="21" customHeight="1" thickBot="1" x14ac:dyDescent="0.25">
      <c r="B3173" s="39" t="s">
        <v>0</v>
      </c>
      <c r="C3173" s="346" t="s">
        <v>1</v>
      </c>
      <c r="D3173" s="346"/>
      <c r="E3173" s="346"/>
      <c r="F3173" s="346"/>
      <c r="G3173" s="346"/>
      <c r="H3173" s="40" t="s">
        <v>15</v>
      </c>
      <c r="I3173" s="41" t="s">
        <v>16</v>
      </c>
    </row>
    <row r="3174" spans="2:9" ht="95.25" customHeight="1" x14ac:dyDescent="0.2">
      <c r="B3174" s="42" t="e">
        <f>+B3150+0.01</f>
        <v>#REF!</v>
      </c>
      <c r="C3174" s="347" t="e">
        <f>INDEX(ACTIVIDADES!$B:$B,MATCH(B3174,ACTIVIDADES!$A:$A,0))</f>
        <v>#REF!</v>
      </c>
      <c r="D3174" s="348"/>
      <c r="E3174" s="348"/>
      <c r="F3174" s="348"/>
      <c r="G3174" s="349"/>
      <c r="H3174" s="43" t="e">
        <f>INDEX(ACTIVIDADES!$C:$C,MATCH(B3174,ACTIVIDADES!$A:$A,0))</f>
        <v>#REF!</v>
      </c>
      <c r="I3174" s="44">
        <f>I3181</f>
        <v>0</v>
      </c>
    </row>
    <row r="3175" spans="2:9" ht="21" customHeight="1" x14ac:dyDescent="0.2">
      <c r="B3175" s="350" t="s">
        <v>23</v>
      </c>
      <c r="C3175" s="350"/>
      <c r="D3175" s="45" t="s">
        <v>24</v>
      </c>
      <c r="E3175" s="46" t="s">
        <v>16</v>
      </c>
      <c r="F3175" s="47" t="s">
        <v>25</v>
      </c>
      <c r="G3175" s="47" t="s">
        <v>26</v>
      </c>
      <c r="H3175" s="48" t="s">
        <v>27</v>
      </c>
      <c r="I3175" s="49" t="s">
        <v>28</v>
      </c>
    </row>
    <row r="3176" spans="2:9" ht="15" customHeight="1" x14ac:dyDescent="0.2">
      <c r="B3176" s="351"/>
      <c r="C3176" s="352"/>
      <c r="D3176" s="50"/>
      <c r="E3176" s="50"/>
      <c r="F3176" s="51"/>
      <c r="G3176" s="51"/>
      <c r="H3176" s="51"/>
      <c r="I3176" s="52">
        <f>+D3176*E3176*F3176*G3176</f>
        <v>0</v>
      </c>
    </row>
    <row r="3177" spans="2:9" ht="15" customHeight="1" x14ac:dyDescent="0.2">
      <c r="B3177" s="351"/>
      <c r="C3177" s="352"/>
      <c r="D3177" s="50"/>
      <c r="E3177" s="50"/>
      <c r="F3177" s="51"/>
      <c r="G3177" s="51"/>
      <c r="H3177" s="51"/>
      <c r="I3177" s="52">
        <f>+D3177*E3177*F3177*G3177</f>
        <v>0</v>
      </c>
    </row>
    <row r="3178" spans="2:9" ht="15.75" customHeight="1" x14ac:dyDescent="0.2">
      <c r="B3178" s="333"/>
      <c r="C3178" s="333"/>
      <c r="D3178" s="50"/>
      <c r="E3178" s="50"/>
      <c r="F3178" s="51"/>
      <c r="G3178" s="51"/>
      <c r="H3178" s="51"/>
      <c r="I3178" s="53"/>
    </row>
    <row r="3179" spans="2:9" ht="15" customHeight="1" x14ac:dyDescent="0.2">
      <c r="B3179" s="333"/>
      <c r="C3179" s="333"/>
      <c r="D3179" s="50"/>
      <c r="E3179" s="50"/>
      <c r="F3179" s="51"/>
      <c r="G3179" s="51"/>
      <c r="H3179" s="51"/>
      <c r="I3179" s="53"/>
    </row>
    <row r="3180" spans="2:9" ht="15" customHeight="1" x14ac:dyDescent="0.2">
      <c r="B3180" s="333"/>
      <c r="C3180" s="333"/>
      <c r="D3180" s="50"/>
      <c r="E3180" s="50"/>
      <c r="F3180" s="51"/>
      <c r="G3180" s="51"/>
      <c r="H3180" s="51"/>
      <c r="I3180" s="53"/>
    </row>
    <row r="3181" spans="2:9" ht="15" customHeight="1" x14ac:dyDescent="0.2">
      <c r="B3181" s="334" t="s">
        <v>29</v>
      </c>
      <c r="C3181" s="335"/>
      <c r="D3181" s="335"/>
      <c r="E3181" s="335"/>
      <c r="F3181" s="335"/>
      <c r="G3181" s="335"/>
      <c r="H3181" s="336"/>
      <c r="I3181" s="54">
        <f>SUM(I3176:I3180)</f>
        <v>0</v>
      </c>
    </row>
    <row r="3182" spans="2:9" ht="20" customHeight="1" x14ac:dyDescent="0.2">
      <c r="B3182" s="337" t="s">
        <v>30</v>
      </c>
      <c r="C3182" s="338"/>
      <c r="D3182" s="338"/>
      <c r="E3182" s="338"/>
      <c r="F3182" s="338"/>
      <c r="G3182" s="338"/>
      <c r="H3182" s="338"/>
      <c r="I3182" s="339"/>
    </row>
    <row r="3183" spans="2:9" ht="20" customHeight="1" x14ac:dyDescent="0.2">
      <c r="B3183" s="340"/>
      <c r="C3183" s="341"/>
      <c r="D3183" s="341"/>
      <c r="E3183" s="341"/>
      <c r="F3183" s="341"/>
      <c r="G3183" s="341"/>
      <c r="H3183" s="341"/>
      <c r="I3183" s="342"/>
    </row>
    <row r="3184" spans="2:9" ht="20" customHeight="1" x14ac:dyDescent="0.2">
      <c r="B3184" s="340"/>
      <c r="C3184" s="341"/>
      <c r="D3184" s="341"/>
      <c r="E3184" s="341"/>
      <c r="F3184" s="341"/>
      <c r="G3184" s="341"/>
      <c r="H3184" s="341"/>
      <c r="I3184" s="342"/>
    </row>
    <row r="3185" spans="2:9" ht="20" customHeight="1" x14ac:dyDescent="0.2">
      <c r="B3185" s="340"/>
      <c r="C3185" s="341"/>
      <c r="D3185" s="341"/>
      <c r="E3185" s="341"/>
      <c r="F3185" s="341"/>
      <c r="G3185" s="341"/>
      <c r="H3185" s="341"/>
      <c r="I3185" s="342"/>
    </row>
    <row r="3186" spans="2:9" ht="20" customHeight="1" x14ac:dyDescent="0.2">
      <c r="B3186" s="340"/>
      <c r="C3186" s="341"/>
      <c r="D3186" s="341"/>
      <c r="E3186" s="341"/>
      <c r="F3186" s="341"/>
      <c r="G3186" s="341"/>
      <c r="H3186" s="341"/>
      <c r="I3186" s="342"/>
    </row>
    <row r="3187" spans="2:9" ht="20" customHeight="1" x14ac:dyDescent="0.2">
      <c r="B3187" s="340"/>
      <c r="C3187" s="341"/>
      <c r="D3187" s="341"/>
      <c r="E3187" s="341"/>
      <c r="F3187" s="341"/>
      <c r="G3187" s="341"/>
      <c r="H3187" s="341"/>
      <c r="I3187" s="342"/>
    </row>
    <row r="3188" spans="2:9" ht="20" customHeight="1" x14ac:dyDescent="0.2">
      <c r="B3188" s="340"/>
      <c r="C3188" s="341"/>
      <c r="D3188" s="341"/>
      <c r="E3188" s="341"/>
      <c r="F3188" s="341"/>
      <c r="G3188" s="341"/>
      <c r="H3188" s="341"/>
      <c r="I3188" s="342"/>
    </row>
    <row r="3189" spans="2:9" ht="20" customHeight="1" x14ac:dyDescent="0.2">
      <c r="B3189" s="340"/>
      <c r="C3189" s="341"/>
      <c r="D3189" s="341"/>
      <c r="E3189" s="341"/>
      <c r="F3189" s="341"/>
      <c r="G3189" s="341"/>
      <c r="H3189" s="341"/>
      <c r="I3189" s="342"/>
    </row>
    <row r="3190" spans="2:9" ht="20" customHeight="1" x14ac:dyDescent="0.2">
      <c r="B3190" s="340"/>
      <c r="C3190" s="341"/>
      <c r="D3190" s="341"/>
      <c r="E3190" s="341"/>
      <c r="F3190" s="341"/>
      <c r="G3190" s="341"/>
      <c r="H3190" s="341"/>
      <c r="I3190" s="342"/>
    </row>
    <row r="3191" spans="2:9" ht="20" customHeight="1" x14ac:dyDescent="0.2">
      <c r="B3191" s="340"/>
      <c r="C3191" s="341"/>
      <c r="D3191" s="341"/>
      <c r="E3191" s="341"/>
      <c r="F3191" s="341"/>
      <c r="G3191" s="341"/>
      <c r="H3191" s="341"/>
      <c r="I3191" s="342"/>
    </row>
    <row r="3192" spans="2:9" ht="20" customHeight="1" x14ac:dyDescent="0.2">
      <c r="B3192" s="343"/>
      <c r="C3192" s="344"/>
      <c r="D3192" s="344"/>
      <c r="E3192" s="344"/>
      <c r="F3192" s="344"/>
      <c r="G3192" s="344"/>
      <c r="H3192" s="344"/>
      <c r="I3192" s="345"/>
    </row>
    <row r="3193" spans="2:9" ht="16" thickBot="1" x14ac:dyDescent="0.25"/>
    <row r="3194" spans="2:9" ht="18" customHeight="1" thickBot="1" x14ac:dyDescent="0.25">
      <c r="B3194" s="24" t="s">
        <v>21</v>
      </c>
      <c r="C3194" s="25"/>
      <c r="D3194" s="25"/>
      <c r="E3194" s="25"/>
      <c r="F3194" s="26"/>
      <c r="G3194" s="27"/>
      <c r="H3194" s="28"/>
      <c r="I3194" s="29"/>
    </row>
    <row r="3195" spans="2:9" ht="18" customHeight="1" thickBot="1" x14ac:dyDescent="0.25">
      <c r="B3195" s="30" t="s">
        <v>22</v>
      </c>
      <c r="C3195" s="31"/>
      <c r="D3195" s="31"/>
      <c r="E3195" s="31"/>
      <c r="F3195" s="26"/>
      <c r="G3195" s="27"/>
      <c r="H3195" s="32"/>
      <c r="I3195" s="33"/>
    </row>
    <row r="3196" spans="2:9" ht="33" customHeight="1" thickBot="1" x14ac:dyDescent="0.25">
      <c r="B3196" s="34" t="e">
        <f>+ACTIVIDADES!#REF!</f>
        <v>#REF!</v>
      </c>
      <c r="C3196" s="35"/>
      <c r="D3196" s="35"/>
      <c r="E3196" s="35"/>
      <c r="F3196" s="35"/>
      <c r="G3196" s="36"/>
      <c r="H3196" s="37"/>
      <c r="I3196" s="38"/>
    </row>
    <row r="3197" spans="2:9" ht="21" customHeight="1" thickBot="1" x14ac:dyDescent="0.25">
      <c r="B3197" s="39" t="s">
        <v>0</v>
      </c>
      <c r="C3197" s="346" t="s">
        <v>1</v>
      </c>
      <c r="D3197" s="346"/>
      <c r="E3197" s="346"/>
      <c r="F3197" s="346"/>
      <c r="G3197" s="346"/>
      <c r="H3197" s="40" t="s">
        <v>15</v>
      </c>
      <c r="I3197" s="41" t="s">
        <v>16</v>
      </c>
    </row>
    <row r="3198" spans="2:9" ht="95.25" customHeight="1" x14ac:dyDescent="0.2">
      <c r="B3198" s="42" t="e">
        <f>+B3174+0.01</f>
        <v>#REF!</v>
      </c>
      <c r="C3198" s="347" t="e">
        <f>INDEX(ACTIVIDADES!$B:$B,MATCH(B3198,ACTIVIDADES!$A:$A,0))</f>
        <v>#REF!</v>
      </c>
      <c r="D3198" s="348"/>
      <c r="E3198" s="348"/>
      <c r="F3198" s="348"/>
      <c r="G3198" s="349"/>
      <c r="H3198" s="43" t="e">
        <f>INDEX(ACTIVIDADES!$C:$C,MATCH(B3198,ACTIVIDADES!$A:$A,0))</f>
        <v>#REF!</v>
      </c>
      <c r="I3198" s="44">
        <f>I3205</f>
        <v>0</v>
      </c>
    </row>
    <row r="3199" spans="2:9" ht="21" customHeight="1" x14ac:dyDescent="0.2">
      <c r="B3199" s="350" t="s">
        <v>23</v>
      </c>
      <c r="C3199" s="350"/>
      <c r="D3199" s="45" t="s">
        <v>24</v>
      </c>
      <c r="E3199" s="46" t="s">
        <v>16</v>
      </c>
      <c r="F3199" s="47" t="s">
        <v>25</v>
      </c>
      <c r="G3199" s="47" t="s">
        <v>26</v>
      </c>
      <c r="H3199" s="48" t="s">
        <v>27</v>
      </c>
      <c r="I3199" s="49" t="s">
        <v>28</v>
      </c>
    </row>
    <row r="3200" spans="2:9" ht="15" customHeight="1" x14ac:dyDescent="0.2">
      <c r="B3200" s="351"/>
      <c r="C3200" s="352"/>
      <c r="D3200" s="50"/>
      <c r="E3200" s="50"/>
      <c r="F3200" s="51"/>
      <c r="G3200" s="51"/>
      <c r="H3200" s="51"/>
      <c r="I3200" s="52">
        <f>+D3200*E3200*F3200*G3200</f>
        <v>0</v>
      </c>
    </row>
    <row r="3201" spans="2:9" ht="15" customHeight="1" x14ac:dyDescent="0.2">
      <c r="B3201" s="351"/>
      <c r="C3201" s="352"/>
      <c r="D3201" s="50"/>
      <c r="E3201" s="50"/>
      <c r="F3201" s="51"/>
      <c r="G3201" s="51"/>
      <c r="H3201" s="51"/>
      <c r="I3201" s="52">
        <f>+D3201*E3201*F3201*G3201</f>
        <v>0</v>
      </c>
    </row>
    <row r="3202" spans="2:9" ht="15.75" customHeight="1" x14ac:dyDescent="0.2">
      <c r="B3202" s="333"/>
      <c r="C3202" s="333"/>
      <c r="D3202" s="50"/>
      <c r="E3202" s="50"/>
      <c r="F3202" s="51"/>
      <c r="G3202" s="51"/>
      <c r="H3202" s="51"/>
      <c r="I3202" s="53"/>
    </row>
    <row r="3203" spans="2:9" ht="15" customHeight="1" x14ac:dyDescent="0.2">
      <c r="B3203" s="333"/>
      <c r="C3203" s="333"/>
      <c r="D3203" s="50"/>
      <c r="E3203" s="50"/>
      <c r="F3203" s="51"/>
      <c r="G3203" s="51"/>
      <c r="H3203" s="51"/>
      <c r="I3203" s="53"/>
    </row>
    <row r="3204" spans="2:9" ht="15" customHeight="1" x14ac:dyDescent="0.2">
      <c r="B3204" s="333"/>
      <c r="C3204" s="333"/>
      <c r="D3204" s="50"/>
      <c r="E3204" s="50"/>
      <c r="F3204" s="51"/>
      <c r="G3204" s="51"/>
      <c r="H3204" s="51"/>
      <c r="I3204" s="53"/>
    </row>
    <row r="3205" spans="2:9" ht="15" customHeight="1" x14ac:dyDescent="0.2">
      <c r="B3205" s="334" t="s">
        <v>29</v>
      </c>
      <c r="C3205" s="335"/>
      <c r="D3205" s="335"/>
      <c r="E3205" s="335"/>
      <c r="F3205" s="335"/>
      <c r="G3205" s="335"/>
      <c r="H3205" s="336"/>
      <c r="I3205" s="54">
        <f>SUM(I3200:I3204)</f>
        <v>0</v>
      </c>
    </row>
    <row r="3206" spans="2:9" ht="20" customHeight="1" x14ac:dyDescent="0.2">
      <c r="B3206" s="337" t="s">
        <v>30</v>
      </c>
      <c r="C3206" s="338"/>
      <c r="D3206" s="338"/>
      <c r="E3206" s="338"/>
      <c r="F3206" s="338"/>
      <c r="G3206" s="338"/>
      <c r="H3206" s="338"/>
      <c r="I3206" s="339"/>
    </row>
    <row r="3207" spans="2:9" ht="20" customHeight="1" x14ac:dyDescent="0.2">
      <c r="B3207" s="340"/>
      <c r="C3207" s="341"/>
      <c r="D3207" s="341"/>
      <c r="E3207" s="341"/>
      <c r="F3207" s="341"/>
      <c r="G3207" s="341"/>
      <c r="H3207" s="341"/>
      <c r="I3207" s="342"/>
    </row>
    <row r="3208" spans="2:9" ht="20" customHeight="1" x14ac:dyDescent="0.2">
      <c r="B3208" s="340"/>
      <c r="C3208" s="341"/>
      <c r="D3208" s="341"/>
      <c r="E3208" s="341"/>
      <c r="F3208" s="341"/>
      <c r="G3208" s="341"/>
      <c r="H3208" s="341"/>
      <c r="I3208" s="342"/>
    </row>
    <row r="3209" spans="2:9" ht="20" customHeight="1" x14ac:dyDescent="0.2">
      <c r="B3209" s="340"/>
      <c r="C3209" s="341"/>
      <c r="D3209" s="341"/>
      <c r="E3209" s="341"/>
      <c r="F3209" s="341"/>
      <c r="G3209" s="341"/>
      <c r="H3209" s="341"/>
      <c r="I3209" s="342"/>
    </row>
    <row r="3210" spans="2:9" ht="20" customHeight="1" x14ac:dyDescent="0.2">
      <c r="B3210" s="340"/>
      <c r="C3210" s="341"/>
      <c r="D3210" s="341"/>
      <c r="E3210" s="341"/>
      <c r="F3210" s="341"/>
      <c r="G3210" s="341"/>
      <c r="H3210" s="341"/>
      <c r="I3210" s="342"/>
    </row>
    <row r="3211" spans="2:9" ht="20" customHeight="1" x14ac:dyDescent="0.2">
      <c r="B3211" s="340"/>
      <c r="C3211" s="341"/>
      <c r="D3211" s="341"/>
      <c r="E3211" s="341"/>
      <c r="F3211" s="341"/>
      <c r="G3211" s="341"/>
      <c r="H3211" s="341"/>
      <c r="I3211" s="342"/>
    </row>
    <row r="3212" spans="2:9" ht="20" customHeight="1" x14ac:dyDescent="0.2">
      <c r="B3212" s="340"/>
      <c r="C3212" s="341"/>
      <c r="D3212" s="341"/>
      <c r="E3212" s="341"/>
      <c r="F3212" s="341"/>
      <c r="G3212" s="341"/>
      <c r="H3212" s="341"/>
      <c r="I3212" s="342"/>
    </row>
    <row r="3213" spans="2:9" ht="20" customHeight="1" x14ac:dyDescent="0.2">
      <c r="B3213" s="340"/>
      <c r="C3213" s="341"/>
      <c r="D3213" s="341"/>
      <c r="E3213" s="341"/>
      <c r="F3213" s="341"/>
      <c r="G3213" s="341"/>
      <c r="H3213" s="341"/>
      <c r="I3213" s="342"/>
    </row>
    <row r="3214" spans="2:9" ht="20" customHeight="1" x14ac:dyDescent="0.2">
      <c r="B3214" s="340"/>
      <c r="C3214" s="341"/>
      <c r="D3214" s="341"/>
      <c r="E3214" s="341"/>
      <c r="F3214" s="341"/>
      <c r="G3214" s="341"/>
      <c r="H3214" s="341"/>
      <c r="I3214" s="342"/>
    </row>
    <row r="3215" spans="2:9" ht="20" customHeight="1" x14ac:dyDescent="0.2">
      <c r="B3215" s="340"/>
      <c r="C3215" s="341"/>
      <c r="D3215" s="341"/>
      <c r="E3215" s="341"/>
      <c r="F3215" s="341"/>
      <c r="G3215" s="341"/>
      <c r="H3215" s="341"/>
      <c r="I3215" s="342"/>
    </row>
    <row r="3216" spans="2:9" ht="20" customHeight="1" x14ac:dyDescent="0.2">
      <c r="B3216" s="343"/>
      <c r="C3216" s="344"/>
      <c r="D3216" s="344"/>
      <c r="E3216" s="344"/>
      <c r="F3216" s="344"/>
      <c r="G3216" s="344"/>
      <c r="H3216" s="344"/>
      <c r="I3216" s="345"/>
    </row>
    <row r="3217" spans="2:9" ht="16" thickBot="1" x14ac:dyDescent="0.25"/>
    <row r="3218" spans="2:9" ht="18" customHeight="1" thickBot="1" x14ac:dyDescent="0.25">
      <c r="B3218" s="24" t="s">
        <v>21</v>
      </c>
      <c r="C3218" s="25"/>
      <c r="D3218" s="25"/>
      <c r="E3218" s="25"/>
      <c r="F3218" s="26"/>
      <c r="G3218" s="27"/>
      <c r="H3218" s="28"/>
      <c r="I3218" s="29"/>
    </row>
    <row r="3219" spans="2:9" ht="18" customHeight="1" thickBot="1" x14ac:dyDescent="0.25">
      <c r="B3219" s="30" t="s">
        <v>22</v>
      </c>
      <c r="C3219" s="31"/>
      <c r="D3219" s="31"/>
      <c r="E3219" s="31"/>
      <c r="F3219" s="26"/>
      <c r="G3219" s="27"/>
      <c r="H3219" s="32"/>
      <c r="I3219" s="33"/>
    </row>
    <row r="3220" spans="2:9" ht="33" customHeight="1" thickBot="1" x14ac:dyDescent="0.25">
      <c r="B3220" s="34" t="e">
        <f>+ACTIVIDADES!#REF!</f>
        <v>#REF!</v>
      </c>
      <c r="C3220" s="35"/>
      <c r="D3220" s="35"/>
      <c r="E3220" s="35"/>
      <c r="F3220" s="35"/>
      <c r="G3220" s="36"/>
      <c r="H3220" s="37"/>
      <c r="I3220" s="38"/>
    </row>
    <row r="3221" spans="2:9" ht="21" customHeight="1" thickBot="1" x14ac:dyDescent="0.25">
      <c r="B3221" s="39" t="s">
        <v>0</v>
      </c>
      <c r="C3221" s="346" t="s">
        <v>1</v>
      </c>
      <c r="D3221" s="346"/>
      <c r="E3221" s="346"/>
      <c r="F3221" s="346"/>
      <c r="G3221" s="346"/>
      <c r="H3221" s="40" t="s">
        <v>15</v>
      </c>
      <c r="I3221" s="41" t="s">
        <v>16</v>
      </c>
    </row>
    <row r="3222" spans="2:9" ht="95.25" customHeight="1" x14ac:dyDescent="0.2">
      <c r="B3222" s="42" t="e">
        <f>+B3198+0.01</f>
        <v>#REF!</v>
      </c>
      <c r="C3222" s="347" t="e">
        <f>INDEX(ACTIVIDADES!$B:$B,MATCH(B3222,ACTIVIDADES!$A:$A,0))</f>
        <v>#REF!</v>
      </c>
      <c r="D3222" s="348"/>
      <c r="E3222" s="348"/>
      <c r="F3222" s="348"/>
      <c r="G3222" s="349"/>
      <c r="H3222" s="43" t="e">
        <f>INDEX(ACTIVIDADES!$C:$C,MATCH(B3222,ACTIVIDADES!$A:$A,0))</f>
        <v>#REF!</v>
      </c>
      <c r="I3222" s="44">
        <f>I3229</f>
        <v>0</v>
      </c>
    </row>
    <row r="3223" spans="2:9" ht="21" customHeight="1" x14ac:dyDescent="0.2">
      <c r="B3223" s="350" t="s">
        <v>23</v>
      </c>
      <c r="C3223" s="350"/>
      <c r="D3223" s="45" t="s">
        <v>24</v>
      </c>
      <c r="E3223" s="46" t="s">
        <v>16</v>
      </c>
      <c r="F3223" s="47" t="s">
        <v>25</v>
      </c>
      <c r="G3223" s="47" t="s">
        <v>26</v>
      </c>
      <c r="H3223" s="48" t="s">
        <v>27</v>
      </c>
      <c r="I3223" s="49" t="s">
        <v>28</v>
      </c>
    </row>
    <row r="3224" spans="2:9" ht="15" customHeight="1" x14ac:dyDescent="0.2">
      <c r="B3224" s="351"/>
      <c r="C3224" s="352"/>
      <c r="D3224" s="50"/>
      <c r="E3224" s="50"/>
      <c r="F3224" s="51"/>
      <c r="G3224" s="51"/>
      <c r="H3224" s="51"/>
      <c r="I3224" s="52">
        <f>+D3224*E3224*F3224*G3224</f>
        <v>0</v>
      </c>
    </row>
    <row r="3225" spans="2:9" ht="15" customHeight="1" x14ac:dyDescent="0.2">
      <c r="B3225" s="351"/>
      <c r="C3225" s="352"/>
      <c r="D3225" s="50"/>
      <c r="E3225" s="50"/>
      <c r="F3225" s="51"/>
      <c r="G3225" s="51"/>
      <c r="H3225" s="51"/>
      <c r="I3225" s="52">
        <f>+D3225*E3225*F3225*G3225</f>
        <v>0</v>
      </c>
    </row>
    <row r="3226" spans="2:9" ht="15.75" customHeight="1" x14ac:dyDescent="0.2">
      <c r="B3226" s="333"/>
      <c r="C3226" s="333"/>
      <c r="D3226" s="50"/>
      <c r="E3226" s="50"/>
      <c r="F3226" s="51"/>
      <c r="G3226" s="51"/>
      <c r="H3226" s="51"/>
      <c r="I3226" s="53"/>
    </row>
    <row r="3227" spans="2:9" ht="15" customHeight="1" x14ac:dyDescent="0.2">
      <c r="B3227" s="333"/>
      <c r="C3227" s="333"/>
      <c r="D3227" s="50"/>
      <c r="E3227" s="50"/>
      <c r="F3227" s="51"/>
      <c r="G3227" s="51"/>
      <c r="H3227" s="51"/>
      <c r="I3227" s="53"/>
    </row>
    <row r="3228" spans="2:9" ht="15" customHeight="1" x14ac:dyDescent="0.2">
      <c r="B3228" s="333"/>
      <c r="C3228" s="333"/>
      <c r="D3228" s="50"/>
      <c r="E3228" s="50"/>
      <c r="F3228" s="51"/>
      <c r="G3228" s="51"/>
      <c r="H3228" s="51"/>
      <c r="I3228" s="53"/>
    </row>
    <row r="3229" spans="2:9" ht="15" customHeight="1" x14ac:dyDescent="0.2">
      <c r="B3229" s="334" t="s">
        <v>29</v>
      </c>
      <c r="C3229" s="335"/>
      <c r="D3229" s="335"/>
      <c r="E3229" s="335"/>
      <c r="F3229" s="335"/>
      <c r="G3229" s="335"/>
      <c r="H3229" s="336"/>
      <c r="I3229" s="54">
        <f>SUM(I3224:I3228)</f>
        <v>0</v>
      </c>
    </row>
    <row r="3230" spans="2:9" ht="20" customHeight="1" x14ac:dyDescent="0.2">
      <c r="B3230" s="337" t="s">
        <v>30</v>
      </c>
      <c r="C3230" s="338"/>
      <c r="D3230" s="338"/>
      <c r="E3230" s="338"/>
      <c r="F3230" s="338"/>
      <c r="G3230" s="338"/>
      <c r="H3230" s="338"/>
      <c r="I3230" s="339"/>
    </row>
    <row r="3231" spans="2:9" ht="20" customHeight="1" x14ac:dyDescent="0.2">
      <c r="B3231" s="340"/>
      <c r="C3231" s="341"/>
      <c r="D3231" s="341"/>
      <c r="E3231" s="341"/>
      <c r="F3231" s="341"/>
      <c r="G3231" s="341"/>
      <c r="H3231" s="341"/>
      <c r="I3231" s="342"/>
    </row>
    <row r="3232" spans="2:9" ht="20" customHeight="1" x14ac:dyDescent="0.2">
      <c r="B3232" s="340"/>
      <c r="C3232" s="341"/>
      <c r="D3232" s="341"/>
      <c r="E3232" s="341"/>
      <c r="F3232" s="341"/>
      <c r="G3232" s="341"/>
      <c r="H3232" s="341"/>
      <c r="I3232" s="342"/>
    </row>
    <row r="3233" spans="2:9" ht="20" customHeight="1" x14ac:dyDescent="0.2">
      <c r="B3233" s="340"/>
      <c r="C3233" s="341"/>
      <c r="D3233" s="341"/>
      <c r="E3233" s="341"/>
      <c r="F3233" s="341"/>
      <c r="G3233" s="341"/>
      <c r="H3233" s="341"/>
      <c r="I3233" s="342"/>
    </row>
    <row r="3234" spans="2:9" ht="20" customHeight="1" x14ac:dyDescent="0.2">
      <c r="B3234" s="340"/>
      <c r="C3234" s="341"/>
      <c r="D3234" s="341"/>
      <c r="E3234" s="341"/>
      <c r="F3234" s="341"/>
      <c r="G3234" s="341"/>
      <c r="H3234" s="341"/>
      <c r="I3234" s="342"/>
    </row>
    <row r="3235" spans="2:9" ht="20" customHeight="1" x14ac:dyDescent="0.2">
      <c r="B3235" s="340"/>
      <c r="C3235" s="341"/>
      <c r="D3235" s="341"/>
      <c r="E3235" s="341"/>
      <c r="F3235" s="341"/>
      <c r="G3235" s="341"/>
      <c r="H3235" s="341"/>
      <c r="I3235" s="342"/>
    </row>
    <row r="3236" spans="2:9" ht="20" customHeight="1" x14ac:dyDescent="0.2">
      <c r="B3236" s="340"/>
      <c r="C3236" s="341"/>
      <c r="D3236" s="341"/>
      <c r="E3236" s="341"/>
      <c r="F3236" s="341"/>
      <c r="G3236" s="341"/>
      <c r="H3236" s="341"/>
      <c r="I3236" s="342"/>
    </row>
    <row r="3237" spans="2:9" ht="20" customHeight="1" x14ac:dyDescent="0.2">
      <c r="B3237" s="340"/>
      <c r="C3237" s="341"/>
      <c r="D3237" s="341"/>
      <c r="E3237" s="341"/>
      <c r="F3237" s="341"/>
      <c r="G3237" s="341"/>
      <c r="H3237" s="341"/>
      <c r="I3237" s="342"/>
    </row>
    <row r="3238" spans="2:9" ht="20" customHeight="1" x14ac:dyDescent="0.2">
      <c r="B3238" s="340"/>
      <c r="C3238" s="341"/>
      <c r="D3238" s="341"/>
      <c r="E3238" s="341"/>
      <c r="F3238" s="341"/>
      <c r="G3238" s="341"/>
      <c r="H3238" s="341"/>
      <c r="I3238" s="342"/>
    </row>
    <row r="3239" spans="2:9" ht="20" customHeight="1" x14ac:dyDescent="0.2">
      <c r="B3239" s="340"/>
      <c r="C3239" s="341"/>
      <c r="D3239" s="341"/>
      <c r="E3239" s="341"/>
      <c r="F3239" s="341"/>
      <c r="G3239" s="341"/>
      <c r="H3239" s="341"/>
      <c r="I3239" s="342"/>
    </row>
    <row r="3240" spans="2:9" ht="20" customHeight="1" x14ac:dyDescent="0.2">
      <c r="B3240" s="343"/>
      <c r="C3240" s="344"/>
      <c r="D3240" s="344"/>
      <c r="E3240" s="344"/>
      <c r="F3240" s="344"/>
      <c r="G3240" s="344"/>
      <c r="H3240" s="344"/>
      <c r="I3240" s="345"/>
    </row>
    <row r="3241" spans="2:9" ht="16" thickBot="1" x14ac:dyDescent="0.25"/>
    <row r="3242" spans="2:9" ht="18" customHeight="1" thickBot="1" x14ac:dyDescent="0.25">
      <c r="B3242" s="24" t="s">
        <v>21</v>
      </c>
      <c r="C3242" s="25"/>
      <c r="D3242" s="25"/>
      <c r="E3242" s="25"/>
      <c r="F3242" s="26"/>
      <c r="G3242" s="27"/>
      <c r="H3242" s="28"/>
      <c r="I3242" s="29"/>
    </row>
    <row r="3243" spans="2:9" ht="18" customHeight="1" thickBot="1" x14ac:dyDescent="0.25">
      <c r="B3243" s="30" t="s">
        <v>22</v>
      </c>
      <c r="C3243" s="31"/>
      <c r="D3243" s="31"/>
      <c r="E3243" s="31"/>
      <c r="F3243" s="26"/>
      <c r="G3243" s="27"/>
      <c r="H3243" s="32"/>
      <c r="I3243" s="33"/>
    </row>
    <row r="3244" spans="2:9" ht="33" customHeight="1" thickBot="1" x14ac:dyDescent="0.25">
      <c r="B3244" s="34" t="e">
        <f>+ACTIVIDADES!#REF!</f>
        <v>#REF!</v>
      </c>
      <c r="C3244" s="35"/>
      <c r="D3244" s="35"/>
      <c r="E3244" s="35"/>
      <c r="F3244" s="35"/>
      <c r="G3244" s="36"/>
      <c r="H3244" s="37"/>
      <c r="I3244" s="38"/>
    </row>
    <row r="3245" spans="2:9" ht="21" customHeight="1" thickBot="1" x14ac:dyDescent="0.25">
      <c r="B3245" s="39" t="s">
        <v>0</v>
      </c>
      <c r="C3245" s="346" t="s">
        <v>1</v>
      </c>
      <c r="D3245" s="346"/>
      <c r="E3245" s="346"/>
      <c r="F3245" s="346"/>
      <c r="G3245" s="346"/>
      <c r="H3245" s="40" t="s">
        <v>15</v>
      </c>
      <c r="I3245" s="41" t="s">
        <v>16</v>
      </c>
    </row>
    <row r="3246" spans="2:9" ht="95.25" customHeight="1" x14ac:dyDescent="0.2">
      <c r="B3246" s="42" t="e">
        <f>+B3222+0.01</f>
        <v>#REF!</v>
      </c>
      <c r="C3246" s="347" t="e">
        <f>INDEX(ACTIVIDADES!$B:$B,MATCH(B3246,ACTIVIDADES!$A:$A,0))</f>
        <v>#REF!</v>
      </c>
      <c r="D3246" s="348"/>
      <c r="E3246" s="348"/>
      <c r="F3246" s="348"/>
      <c r="G3246" s="349"/>
      <c r="H3246" s="43" t="e">
        <f>INDEX(ACTIVIDADES!$C:$C,MATCH(B3246,ACTIVIDADES!$A:$A,0))</f>
        <v>#REF!</v>
      </c>
      <c r="I3246" s="44">
        <f>I3253</f>
        <v>0</v>
      </c>
    </row>
    <row r="3247" spans="2:9" ht="21" customHeight="1" x14ac:dyDescent="0.2">
      <c r="B3247" s="350" t="s">
        <v>23</v>
      </c>
      <c r="C3247" s="350"/>
      <c r="D3247" s="45" t="s">
        <v>24</v>
      </c>
      <c r="E3247" s="46" t="s">
        <v>16</v>
      </c>
      <c r="F3247" s="47" t="s">
        <v>25</v>
      </c>
      <c r="G3247" s="47" t="s">
        <v>26</v>
      </c>
      <c r="H3247" s="48" t="s">
        <v>27</v>
      </c>
      <c r="I3247" s="49" t="s">
        <v>28</v>
      </c>
    </row>
    <row r="3248" spans="2:9" ht="15" customHeight="1" x14ac:dyDescent="0.2">
      <c r="B3248" s="351"/>
      <c r="C3248" s="352"/>
      <c r="D3248" s="50"/>
      <c r="E3248" s="50"/>
      <c r="F3248" s="51"/>
      <c r="G3248" s="51"/>
      <c r="H3248" s="51"/>
      <c r="I3248" s="52">
        <f>+D3248*E3248*F3248*G3248</f>
        <v>0</v>
      </c>
    </row>
    <row r="3249" spans="2:9" ht="15" customHeight="1" x14ac:dyDescent="0.2">
      <c r="B3249" s="351"/>
      <c r="C3249" s="352"/>
      <c r="D3249" s="50"/>
      <c r="E3249" s="50"/>
      <c r="F3249" s="51"/>
      <c r="G3249" s="51"/>
      <c r="H3249" s="51"/>
      <c r="I3249" s="52">
        <f>+D3249*E3249*F3249*G3249</f>
        <v>0</v>
      </c>
    </row>
    <row r="3250" spans="2:9" ht="15.75" customHeight="1" x14ac:dyDescent="0.2">
      <c r="B3250" s="333"/>
      <c r="C3250" s="333"/>
      <c r="D3250" s="50"/>
      <c r="E3250" s="50"/>
      <c r="F3250" s="51"/>
      <c r="G3250" s="51"/>
      <c r="H3250" s="51"/>
      <c r="I3250" s="53"/>
    </row>
    <row r="3251" spans="2:9" ht="15" customHeight="1" x14ac:dyDescent="0.2">
      <c r="B3251" s="333"/>
      <c r="C3251" s="333"/>
      <c r="D3251" s="50"/>
      <c r="E3251" s="50"/>
      <c r="F3251" s="51"/>
      <c r="G3251" s="51"/>
      <c r="H3251" s="51"/>
      <c r="I3251" s="53"/>
    </row>
    <row r="3252" spans="2:9" ht="15" customHeight="1" x14ac:dyDescent="0.2">
      <c r="B3252" s="333"/>
      <c r="C3252" s="333"/>
      <c r="D3252" s="50"/>
      <c r="E3252" s="50"/>
      <c r="F3252" s="51"/>
      <c r="G3252" s="51"/>
      <c r="H3252" s="51"/>
      <c r="I3252" s="53"/>
    </row>
    <row r="3253" spans="2:9" ht="15" customHeight="1" x14ac:dyDescent="0.2">
      <c r="B3253" s="334" t="s">
        <v>29</v>
      </c>
      <c r="C3253" s="335"/>
      <c r="D3253" s="335"/>
      <c r="E3253" s="335"/>
      <c r="F3253" s="335"/>
      <c r="G3253" s="335"/>
      <c r="H3253" s="336"/>
      <c r="I3253" s="54">
        <f>SUM(I3248:I3252)</f>
        <v>0</v>
      </c>
    </row>
    <row r="3254" spans="2:9" ht="20" customHeight="1" x14ac:dyDescent="0.2">
      <c r="B3254" s="337" t="s">
        <v>30</v>
      </c>
      <c r="C3254" s="338"/>
      <c r="D3254" s="338"/>
      <c r="E3254" s="338"/>
      <c r="F3254" s="338"/>
      <c r="G3254" s="338"/>
      <c r="H3254" s="338"/>
      <c r="I3254" s="339"/>
    </row>
    <row r="3255" spans="2:9" ht="20" customHeight="1" x14ac:dyDescent="0.2">
      <c r="B3255" s="340"/>
      <c r="C3255" s="341"/>
      <c r="D3255" s="341"/>
      <c r="E3255" s="341"/>
      <c r="F3255" s="341"/>
      <c r="G3255" s="341"/>
      <c r="H3255" s="341"/>
      <c r="I3255" s="342"/>
    </row>
    <row r="3256" spans="2:9" ht="20" customHeight="1" x14ac:dyDescent="0.2">
      <c r="B3256" s="340"/>
      <c r="C3256" s="341"/>
      <c r="D3256" s="341"/>
      <c r="E3256" s="341"/>
      <c r="F3256" s="341"/>
      <c r="G3256" s="341"/>
      <c r="H3256" s="341"/>
      <c r="I3256" s="342"/>
    </row>
    <row r="3257" spans="2:9" ht="20" customHeight="1" x14ac:dyDescent="0.2">
      <c r="B3257" s="340"/>
      <c r="C3257" s="341"/>
      <c r="D3257" s="341"/>
      <c r="E3257" s="341"/>
      <c r="F3257" s="341"/>
      <c r="G3257" s="341"/>
      <c r="H3257" s="341"/>
      <c r="I3257" s="342"/>
    </row>
    <row r="3258" spans="2:9" ht="20" customHeight="1" x14ac:dyDescent="0.2">
      <c r="B3258" s="340"/>
      <c r="C3258" s="341"/>
      <c r="D3258" s="341"/>
      <c r="E3258" s="341"/>
      <c r="F3258" s="341"/>
      <c r="G3258" s="341"/>
      <c r="H3258" s="341"/>
      <c r="I3258" s="342"/>
    </row>
    <row r="3259" spans="2:9" ht="20" customHeight="1" x14ac:dyDescent="0.2">
      <c r="B3259" s="340"/>
      <c r="C3259" s="341"/>
      <c r="D3259" s="341"/>
      <c r="E3259" s="341"/>
      <c r="F3259" s="341"/>
      <c r="G3259" s="341"/>
      <c r="H3259" s="341"/>
      <c r="I3259" s="342"/>
    </row>
    <row r="3260" spans="2:9" ht="20" customHeight="1" x14ac:dyDescent="0.2">
      <c r="B3260" s="340"/>
      <c r="C3260" s="341"/>
      <c r="D3260" s="341"/>
      <c r="E3260" s="341"/>
      <c r="F3260" s="341"/>
      <c r="G3260" s="341"/>
      <c r="H3260" s="341"/>
      <c r="I3260" s="342"/>
    </row>
    <row r="3261" spans="2:9" ht="20" customHeight="1" x14ac:dyDescent="0.2">
      <c r="B3261" s="340"/>
      <c r="C3261" s="341"/>
      <c r="D3261" s="341"/>
      <c r="E3261" s="341"/>
      <c r="F3261" s="341"/>
      <c r="G3261" s="341"/>
      <c r="H3261" s="341"/>
      <c r="I3261" s="342"/>
    </row>
    <row r="3262" spans="2:9" ht="20" customHeight="1" x14ac:dyDescent="0.2">
      <c r="B3262" s="340"/>
      <c r="C3262" s="341"/>
      <c r="D3262" s="341"/>
      <c r="E3262" s="341"/>
      <c r="F3262" s="341"/>
      <c r="G3262" s="341"/>
      <c r="H3262" s="341"/>
      <c r="I3262" s="342"/>
    </row>
    <row r="3263" spans="2:9" ht="20" customHeight="1" x14ac:dyDescent="0.2">
      <c r="B3263" s="340"/>
      <c r="C3263" s="341"/>
      <c r="D3263" s="341"/>
      <c r="E3263" s="341"/>
      <c r="F3263" s="341"/>
      <c r="G3263" s="341"/>
      <c r="H3263" s="341"/>
      <c r="I3263" s="342"/>
    </row>
    <row r="3264" spans="2:9" ht="20" customHeight="1" x14ac:dyDescent="0.2">
      <c r="B3264" s="343"/>
      <c r="C3264" s="344"/>
      <c r="D3264" s="344"/>
      <c r="E3264" s="344"/>
      <c r="F3264" s="344"/>
      <c r="G3264" s="344"/>
      <c r="H3264" s="344"/>
      <c r="I3264" s="345"/>
    </row>
    <row r="3265" spans="2:9" ht="16" thickBot="1" x14ac:dyDescent="0.25"/>
    <row r="3266" spans="2:9" ht="18" customHeight="1" thickBot="1" x14ac:dyDescent="0.25">
      <c r="B3266" s="24" t="s">
        <v>21</v>
      </c>
      <c r="C3266" s="25"/>
      <c r="D3266" s="25"/>
      <c r="E3266" s="25"/>
      <c r="F3266" s="26"/>
      <c r="G3266" s="27"/>
      <c r="H3266" s="28"/>
      <c r="I3266" s="29"/>
    </row>
    <row r="3267" spans="2:9" ht="18" customHeight="1" thickBot="1" x14ac:dyDescent="0.25">
      <c r="B3267" s="30" t="s">
        <v>22</v>
      </c>
      <c r="C3267" s="31"/>
      <c r="D3267" s="31"/>
      <c r="E3267" s="31"/>
      <c r="F3267" s="26"/>
      <c r="G3267" s="27"/>
      <c r="H3267" s="32"/>
      <c r="I3267" s="33"/>
    </row>
    <row r="3268" spans="2:9" ht="33" customHeight="1" thickBot="1" x14ac:dyDescent="0.25">
      <c r="B3268" s="34" t="e">
        <f>+ACTIVIDADES!#REF!</f>
        <v>#REF!</v>
      </c>
      <c r="C3268" s="35"/>
      <c r="D3268" s="35"/>
      <c r="E3268" s="35"/>
      <c r="F3268" s="35"/>
      <c r="G3268" s="36"/>
      <c r="H3268" s="37"/>
      <c r="I3268" s="38"/>
    </row>
    <row r="3269" spans="2:9" ht="21" customHeight="1" thickBot="1" x14ac:dyDescent="0.25">
      <c r="B3269" s="39" t="s">
        <v>0</v>
      </c>
      <c r="C3269" s="346" t="s">
        <v>1</v>
      </c>
      <c r="D3269" s="346"/>
      <c r="E3269" s="346"/>
      <c r="F3269" s="346"/>
      <c r="G3269" s="346"/>
      <c r="H3269" s="40" t="s">
        <v>15</v>
      </c>
      <c r="I3269" s="41" t="s">
        <v>16</v>
      </c>
    </row>
    <row r="3270" spans="2:9" ht="95.25" customHeight="1" x14ac:dyDescent="0.2">
      <c r="B3270" s="42" t="e">
        <f>+B3246+0.01</f>
        <v>#REF!</v>
      </c>
      <c r="C3270" s="347" t="e">
        <f>INDEX(ACTIVIDADES!$B:$B,MATCH(B3270,ACTIVIDADES!$A:$A,0))</f>
        <v>#REF!</v>
      </c>
      <c r="D3270" s="348"/>
      <c r="E3270" s="348"/>
      <c r="F3270" s="348"/>
      <c r="G3270" s="349"/>
      <c r="H3270" s="43" t="e">
        <f>INDEX(ACTIVIDADES!$C:$C,MATCH(B3270,ACTIVIDADES!$A:$A,0))</f>
        <v>#REF!</v>
      </c>
      <c r="I3270" s="44">
        <f>I3277</f>
        <v>0</v>
      </c>
    </row>
    <row r="3271" spans="2:9" ht="21" customHeight="1" x14ac:dyDescent="0.2">
      <c r="B3271" s="350" t="s">
        <v>23</v>
      </c>
      <c r="C3271" s="350"/>
      <c r="D3271" s="45" t="s">
        <v>24</v>
      </c>
      <c r="E3271" s="46" t="s">
        <v>16</v>
      </c>
      <c r="F3271" s="47" t="s">
        <v>25</v>
      </c>
      <c r="G3271" s="47" t="s">
        <v>26</v>
      </c>
      <c r="H3271" s="48" t="s">
        <v>27</v>
      </c>
      <c r="I3271" s="49" t="s">
        <v>28</v>
      </c>
    </row>
    <row r="3272" spans="2:9" ht="15" customHeight="1" x14ac:dyDescent="0.2">
      <c r="B3272" s="351"/>
      <c r="C3272" s="352"/>
      <c r="D3272" s="50"/>
      <c r="E3272" s="50"/>
      <c r="F3272" s="51"/>
      <c r="G3272" s="51"/>
      <c r="H3272" s="51"/>
      <c r="I3272" s="52">
        <f>+D3272*E3272*F3272*G3272</f>
        <v>0</v>
      </c>
    </row>
    <row r="3273" spans="2:9" ht="15" customHeight="1" x14ac:dyDescent="0.2">
      <c r="B3273" s="351"/>
      <c r="C3273" s="352"/>
      <c r="D3273" s="50"/>
      <c r="E3273" s="50"/>
      <c r="F3273" s="51"/>
      <c r="G3273" s="51"/>
      <c r="H3273" s="51"/>
      <c r="I3273" s="52">
        <f>+D3273*E3273*F3273*G3273</f>
        <v>0</v>
      </c>
    </row>
    <row r="3274" spans="2:9" ht="15.75" customHeight="1" x14ac:dyDescent="0.2">
      <c r="B3274" s="333"/>
      <c r="C3274" s="333"/>
      <c r="D3274" s="50"/>
      <c r="E3274" s="50"/>
      <c r="F3274" s="51"/>
      <c r="G3274" s="51"/>
      <c r="H3274" s="51"/>
      <c r="I3274" s="53"/>
    </row>
    <row r="3275" spans="2:9" ht="15" customHeight="1" x14ac:dyDescent="0.2">
      <c r="B3275" s="333"/>
      <c r="C3275" s="333"/>
      <c r="D3275" s="50"/>
      <c r="E3275" s="50"/>
      <c r="F3275" s="51"/>
      <c r="G3275" s="51"/>
      <c r="H3275" s="51"/>
      <c r="I3275" s="53"/>
    </row>
    <row r="3276" spans="2:9" ht="15" customHeight="1" x14ac:dyDescent="0.2">
      <c r="B3276" s="333"/>
      <c r="C3276" s="333"/>
      <c r="D3276" s="50"/>
      <c r="E3276" s="50"/>
      <c r="F3276" s="51"/>
      <c r="G3276" s="51"/>
      <c r="H3276" s="51"/>
      <c r="I3276" s="53"/>
    </row>
    <row r="3277" spans="2:9" ht="15" customHeight="1" x14ac:dyDescent="0.2">
      <c r="B3277" s="334" t="s">
        <v>29</v>
      </c>
      <c r="C3277" s="335"/>
      <c r="D3277" s="335"/>
      <c r="E3277" s="335"/>
      <c r="F3277" s="335"/>
      <c r="G3277" s="335"/>
      <c r="H3277" s="336"/>
      <c r="I3277" s="54">
        <f>SUM(I3272:I3276)</f>
        <v>0</v>
      </c>
    </row>
    <row r="3278" spans="2:9" ht="20" customHeight="1" x14ac:dyDescent="0.2">
      <c r="B3278" s="337" t="s">
        <v>30</v>
      </c>
      <c r="C3278" s="338"/>
      <c r="D3278" s="338"/>
      <c r="E3278" s="338"/>
      <c r="F3278" s="338"/>
      <c r="G3278" s="338"/>
      <c r="H3278" s="338"/>
      <c r="I3278" s="339"/>
    </row>
    <row r="3279" spans="2:9" ht="20" customHeight="1" x14ac:dyDescent="0.2">
      <c r="B3279" s="340"/>
      <c r="C3279" s="341"/>
      <c r="D3279" s="341"/>
      <c r="E3279" s="341"/>
      <c r="F3279" s="341"/>
      <c r="G3279" s="341"/>
      <c r="H3279" s="341"/>
      <c r="I3279" s="342"/>
    </row>
    <row r="3280" spans="2:9" ht="20" customHeight="1" x14ac:dyDescent="0.2">
      <c r="B3280" s="340"/>
      <c r="C3280" s="341"/>
      <c r="D3280" s="341"/>
      <c r="E3280" s="341"/>
      <c r="F3280" s="341"/>
      <c r="G3280" s="341"/>
      <c r="H3280" s="341"/>
      <c r="I3280" s="342"/>
    </row>
    <row r="3281" spans="2:9" ht="20" customHeight="1" x14ac:dyDescent="0.2">
      <c r="B3281" s="340"/>
      <c r="C3281" s="341"/>
      <c r="D3281" s="341"/>
      <c r="E3281" s="341"/>
      <c r="F3281" s="341"/>
      <c r="G3281" s="341"/>
      <c r="H3281" s="341"/>
      <c r="I3281" s="342"/>
    </row>
    <row r="3282" spans="2:9" ht="20" customHeight="1" x14ac:dyDescent="0.2">
      <c r="B3282" s="340"/>
      <c r="C3282" s="341"/>
      <c r="D3282" s="341"/>
      <c r="E3282" s="341"/>
      <c r="F3282" s="341"/>
      <c r="G3282" s="341"/>
      <c r="H3282" s="341"/>
      <c r="I3282" s="342"/>
    </row>
    <row r="3283" spans="2:9" ht="20" customHeight="1" x14ac:dyDescent="0.2">
      <c r="B3283" s="340"/>
      <c r="C3283" s="341"/>
      <c r="D3283" s="341"/>
      <c r="E3283" s="341"/>
      <c r="F3283" s="341"/>
      <c r="G3283" s="341"/>
      <c r="H3283" s="341"/>
      <c r="I3283" s="342"/>
    </row>
    <row r="3284" spans="2:9" ht="20" customHeight="1" x14ac:dyDescent="0.2">
      <c r="B3284" s="340"/>
      <c r="C3284" s="341"/>
      <c r="D3284" s="341"/>
      <c r="E3284" s="341"/>
      <c r="F3284" s="341"/>
      <c r="G3284" s="341"/>
      <c r="H3284" s="341"/>
      <c r="I3284" s="342"/>
    </row>
    <row r="3285" spans="2:9" ht="20" customHeight="1" x14ac:dyDescent="0.2">
      <c r="B3285" s="340"/>
      <c r="C3285" s="341"/>
      <c r="D3285" s="341"/>
      <c r="E3285" s="341"/>
      <c r="F3285" s="341"/>
      <c r="G3285" s="341"/>
      <c r="H3285" s="341"/>
      <c r="I3285" s="342"/>
    </row>
    <row r="3286" spans="2:9" ht="20" customHeight="1" x14ac:dyDescent="0.2">
      <c r="B3286" s="340"/>
      <c r="C3286" s="341"/>
      <c r="D3286" s="341"/>
      <c r="E3286" s="341"/>
      <c r="F3286" s="341"/>
      <c r="G3286" s="341"/>
      <c r="H3286" s="341"/>
      <c r="I3286" s="342"/>
    </row>
    <row r="3287" spans="2:9" ht="20" customHeight="1" x14ac:dyDescent="0.2">
      <c r="B3287" s="340"/>
      <c r="C3287" s="341"/>
      <c r="D3287" s="341"/>
      <c r="E3287" s="341"/>
      <c r="F3287" s="341"/>
      <c r="G3287" s="341"/>
      <c r="H3287" s="341"/>
      <c r="I3287" s="342"/>
    </row>
    <row r="3288" spans="2:9" ht="20" customHeight="1" x14ac:dyDescent="0.2">
      <c r="B3288" s="343"/>
      <c r="C3288" s="344"/>
      <c r="D3288" s="344"/>
      <c r="E3288" s="344"/>
      <c r="F3288" s="344"/>
      <c r="G3288" s="344"/>
      <c r="H3288" s="344"/>
      <c r="I3288" s="345"/>
    </row>
    <row r="3289" spans="2:9" ht="16" thickBot="1" x14ac:dyDescent="0.25"/>
    <row r="3290" spans="2:9" ht="18" customHeight="1" thickBot="1" x14ac:dyDescent="0.25">
      <c r="B3290" s="24" t="s">
        <v>21</v>
      </c>
      <c r="C3290" s="25"/>
      <c r="D3290" s="25"/>
      <c r="E3290" s="25"/>
      <c r="F3290" s="26"/>
      <c r="G3290" s="27"/>
      <c r="H3290" s="28"/>
      <c r="I3290" s="29"/>
    </row>
    <row r="3291" spans="2:9" ht="18" customHeight="1" thickBot="1" x14ac:dyDescent="0.25">
      <c r="B3291" s="30" t="s">
        <v>22</v>
      </c>
      <c r="C3291" s="31"/>
      <c r="D3291" s="31"/>
      <c r="E3291" s="31"/>
      <c r="F3291" s="26"/>
      <c r="G3291" s="27"/>
      <c r="H3291" s="32"/>
      <c r="I3291" s="33"/>
    </row>
    <row r="3292" spans="2:9" ht="33" customHeight="1" thickBot="1" x14ac:dyDescent="0.25">
      <c r="B3292" s="34" t="e">
        <f>+ACTIVIDADES!#REF!</f>
        <v>#REF!</v>
      </c>
      <c r="C3292" s="35"/>
      <c r="D3292" s="35"/>
      <c r="E3292" s="35"/>
      <c r="F3292" s="35"/>
      <c r="G3292" s="36"/>
      <c r="H3292" s="37"/>
      <c r="I3292" s="38"/>
    </row>
    <row r="3293" spans="2:9" ht="21" customHeight="1" thickBot="1" x14ac:dyDescent="0.25">
      <c r="B3293" s="39" t="s">
        <v>0</v>
      </c>
      <c r="C3293" s="346" t="s">
        <v>1</v>
      </c>
      <c r="D3293" s="346"/>
      <c r="E3293" s="346"/>
      <c r="F3293" s="346"/>
      <c r="G3293" s="346"/>
      <c r="H3293" s="40" t="s">
        <v>15</v>
      </c>
      <c r="I3293" s="41" t="s">
        <v>16</v>
      </c>
    </row>
    <row r="3294" spans="2:9" ht="95.25" customHeight="1" x14ac:dyDescent="0.2">
      <c r="B3294" s="42" t="e">
        <f>+B3270+0.01</f>
        <v>#REF!</v>
      </c>
      <c r="C3294" s="347" t="e">
        <f>INDEX(ACTIVIDADES!$B:$B,MATCH(B3294,ACTIVIDADES!$A:$A,0))</f>
        <v>#REF!</v>
      </c>
      <c r="D3294" s="348"/>
      <c r="E3294" s="348"/>
      <c r="F3294" s="348"/>
      <c r="G3294" s="349"/>
      <c r="H3294" s="43" t="e">
        <f>INDEX(ACTIVIDADES!$C:$C,MATCH(B3294,ACTIVIDADES!$A:$A,0))</f>
        <v>#REF!</v>
      </c>
      <c r="I3294" s="44">
        <f>I3301</f>
        <v>0</v>
      </c>
    </row>
    <row r="3295" spans="2:9" ht="21" customHeight="1" x14ac:dyDescent="0.2">
      <c r="B3295" s="350" t="s">
        <v>23</v>
      </c>
      <c r="C3295" s="350"/>
      <c r="D3295" s="45" t="s">
        <v>24</v>
      </c>
      <c r="E3295" s="46" t="s">
        <v>16</v>
      </c>
      <c r="F3295" s="47" t="s">
        <v>25</v>
      </c>
      <c r="G3295" s="47" t="s">
        <v>26</v>
      </c>
      <c r="H3295" s="48" t="s">
        <v>27</v>
      </c>
      <c r="I3295" s="49" t="s">
        <v>28</v>
      </c>
    </row>
    <row r="3296" spans="2:9" ht="15" customHeight="1" x14ac:dyDescent="0.2">
      <c r="B3296" s="351"/>
      <c r="C3296" s="352"/>
      <c r="D3296" s="50"/>
      <c r="E3296" s="50"/>
      <c r="F3296" s="51"/>
      <c r="G3296" s="51"/>
      <c r="H3296" s="51"/>
      <c r="I3296" s="52">
        <f>+D3296*E3296*F3296*G3296</f>
        <v>0</v>
      </c>
    </row>
    <row r="3297" spans="2:9" ht="15" customHeight="1" x14ac:dyDescent="0.2">
      <c r="B3297" s="351"/>
      <c r="C3297" s="352"/>
      <c r="D3297" s="50"/>
      <c r="E3297" s="50"/>
      <c r="F3297" s="51"/>
      <c r="G3297" s="51"/>
      <c r="H3297" s="51"/>
      <c r="I3297" s="52">
        <f>+D3297*E3297*F3297*G3297</f>
        <v>0</v>
      </c>
    </row>
    <row r="3298" spans="2:9" ht="15.75" customHeight="1" x14ac:dyDescent="0.2">
      <c r="B3298" s="333"/>
      <c r="C3298" s="333"/>
      <c r="D3298" s="50"/>
      <c r="E3298" s="50"/>
      <c r="F3298" s="51"/>
      <c r="G3298" s="51"/>
      <c r="H3298" s="51"/>
      <c r="I3298" s="53"/>
    </row>
    <row r="3299" spans="2:9" ht="15" customHeight="1" x14ac:dyDescent="0.2">
      <c r="B3299" s="333"/>
      <c r="C3299" s="333"/>
      <c r="D3299" s="50"/>
      <c r="E3299" s="50"/>
      <c r="F3299" s="51"/>
      <c r="G3299" s="51"/>
      <c r="H3299" s="51"/>
      <c r="I3299" s="53"/>
    </row>
    <row r="3300" spans="2:9" ht="15" customHeight="1" x14ac:dyDescent="0.2">
      <c r="B3300" s="333"/>
      <c r="C3300" s="333"/>
      <c r="D3300" s="50"/>
      <c r="E3300" s="50"/>
      <c r="F3300" s="51"/>
      <c r="G3300" s="51"/>
      <c r="H3300" s="51"/>
      <c r="I3300" s="53"/>
    </row>
    <row r="3301" spans="2:9" ht="15" customHeight="1" x14ac:dyDescent="0.2">
      <c r="B3301" s="334" t="s">
        <v>29</v>
      </c>
      <c r="C3301" s="335"/>
      <c r="D3301" s="335"/>
      <c r="E3301" s="335"/>
      <c r="F3301" s="335"/>
      <c r="G3301" s="335"/>
      <c r="H3301" s="336"/>
      <c r="I3301" s="54">
        <f>SUM(I3296:I3300)</f>
        <v>0</v>
      </c>
    </row>
    <row r="3302" spans="2:9" ht="20" customHeight="1" x14ac:dyDescent="0.2">
      <c r="B3302" s="337" t="s">
        <v>30</v>
      </c>
      <c r="C3302" s="338"/>
      <c r="D3302" s="338"/>
      <c r="E3302" s="338"/>
      <c r="F3302" s="338"/>
      <c r="G3302" s="338"/>
      <c r="H3302" s="338"/>
      <c r="I3302" s="339"/>
    </row>
    <row r="3303" spans="2:9" ht="20" customHeight="1" x14ac:dyDescent="0.2">
      <c r="B3303" s="340"/>
      <c r="C3303" s="341"/>
      <c r="D3303" s="341"/>
      <c r="E3303" s="341"/>
      <c r="F3303" s="341"/>
      <c r="G3303" s="341"/>
      <c r="H3303" s="341"/>
      <c r="I3303" s="342"/>
    </row>
    <row r="3304" spans="2:9" ht="20" customHeight="1" x14ac:dyDescent="0.2">
      <c r="B3304" s="340"/>
      <c r="C3304" s="341"/>
      <c r="D3304" s="341"/>
      <c r="E3304" s="341"/>
      <c r="F3304" s="341"/>
      <c r="G3304" s="341"/>
      <c r="H3304" s="341"/>
      <c r="I3304" s="342"/>
    </row>
    <row r="3305" spans="2:9" ht="20" customHeight="1" x14ac:dyDescent="0.2">
      <c r="B3305" s="340"/>
      <c r="C3305" s="341"/>
      <c r="D3305" s="341"/>
      <c r="E3305" s="341"/>
      <c r="F3305" s="341"/>
      <c r="G3305" s="341"/>
      <c r="H3305" s="341"/>
      <c r="I3305" s="342"/>
    </row>
    <row r="3306" spans="2:9" ht="20" customHeight="1" x14ac:dyDescent="0.2">
      <c r="B3306" s="340"/>
      <c r="C3306" s="341"/>
      <c r="D3306" s="341"/>
      <c r="E3306" s="341"/>
      <c r="F3306" s="341"/>
      <c r="G3306" s="341"/>
      <c r="H3306" s="341"/>
      <c r="I3306" s="342"/>
    </row>
    <row r="3307" spans="2:9" ht="20" customHeight="1" x14ac:dyDescent="0.2">
      <c r="B3307" s="340"/>
      <c r="C3307" s="341"/>
      <c r="D3307" s="341"/>
      <c r="E3307" s="341"/>
      <c r="F3307" s="341"/>
      <c r="G3307" s="341"/>
      <c r="H3307" s="341"/>
      <c r="I3307" s="342"/>
    </row>
    <row r="3308" spans="2:9" ht="20" customHeight="1" x14ac:dyDescent="0.2">
      <c r="B3308" s="340"/>
      <c r="C3308" s="341"/>
      <c r="D3308" s="341"/>
      <c r="E3308" s="341"/>
      <c r="F3308" s="341"/>
      <c r="G3308" s="341"/>
      <c r="H3308" s="341"/>
      <c r="I3308" s="342"/>
    </row>
    <row r="3309" spans="2:9" ht="20" customHeight="1" x14ac:dyDescent="0.2">
      <c r="B3309" s="340"/>
      <c r="C3309" s="341"/>
      <c r="D3309" s="341"/>
      <c r="E3309" s="341"/>
      <c r="F3309" s="341"/>
      <c r="G3309" s="341"/>
      <c r="H3309" s="341"/>
      <c r="I3309" s="342"/>
    </row>
    <row r="3310" spans="2:9" ht="20" customHeight="1" x14ac:dyDescent="0.2">
      <c r="B3310" s="340"/>
      <c r="C3310" s="341"/>
      <c r="D3310" s="341"/>
      <c r="E3310" s="341"/>
      <c r="F3310" s="341"/>
      <c r="G3310" s="341"/>
      <c r="H3310" s="341"/>
      <c r="I3310" s="342"/>
    </row>
    <row r="3311" spans="2:9" ht="20" customHeight="1" x14ac:dyDescent="0.2">
      <c r="B3311" s="340"/>
      <c r="C3311" s="341"/>
      <c r="D3311" s="341"/>
      <c r="E3311" s="341"/>
      <c r="F3311" s="341"/>
      <c r="G3311" s="341"/>
      <c r="H3311" s="341"/>
      <c r="I3311" s="342"/>
    </row>
    <row r="3312" spans="2:9" ht="20" customHeight="1" x14ac:dyDescent="0.2">
      <c r="B3312" s="343"/>
      <c r="C3312" s="344"/>
      <c r="D3312" s="344"/>
      <c r="E3312" s="344"/>
      <c r="F3312" s="344"/>
      <c r="G3312" s="344"/>
      <c r="H3312" s="344"/>
      <c r="I3312" s="345"/>
    </row>
    <row r="3313" spans="2:9" ht="16" thickBot="1" x14ac:dyDescent="0.25"/>
    <row r="3314" spans="2:9" ht="18" customHeight="1" thickBot="1" x14ac:dyDescent="0.25">
      <c r="B3314" s="24" t="s">
        <v>21</v>
      </c>
      <c r="C3314" s="25"/>
      <c r="D3314" s="25"/>
      <c r="E3314" s="25"/>
      <c r="F3314" s="26"/>
      <c r="G3314" s="27"/>
      <c r="H3314" s="28"/>
      <c r="I3314" s="29"/>
    </row>
    <row r="3315" spans="2:9" ht="18" customHeight="1" thickBot="1" x14ac:dyDescent="0.25">
      <c r="B3315" s="30" t="s">
        <v>22</v>
      </c>
      <c r="C3315" s="31"/>
      <c r="D3315" s="31"/>
      <c r="E3315" s="31"/>
      <c r="F3315" s="26"/>
      <c r="G3315" s="27"/>
      <c r="H3315" s="32"/>
      <c r="I3315" s="33"/>
    </row>
    <row r="3316" spans="2:9" ht="33" customHeight="1" thickBot="1" x14ac:dyDescent="0.25">
      <c r="B3316" s="34" t="e">
        <f>+ACTIVIDADES!#REF!</f>
        <v>#REF!</v>
      </c>
      <c r="C3316" s="35"/>
      <c r="D3316" s="35"/>
      <c r="E3316" s="35"/>
      <c r="F3316" s="35"/>
      <c r="G3316" s="36"/>
      <c r="H3316" s="37"/>
      <c r="I3316" s="38"/>
    </row>
    <row r="3317" spans="2:9" ht="21" customHeight="1" thickBot="1" x14ac:dyDescent="0.25">
      <c r="B3317" s="39" t="s">
        <v>0</v>
      </c>
      <c r="C3317" s="346" t="s">
        <v>1</v>
      </c>
      <c r="D3317" s="346"/>
      <c r="E3317" s="346"/>
      <c r="F3317" s="346"/>
      <c r="G3317" s="346"/>
      <c r="H3317" s="40" t="s">
        <v>15</v>
      </c>
      <c r="I3317" s="41" t="s">
        <v>16</v>
      </c>
    </row>
    <row r="3318" spans="2:9" ht="95.25" customHeight="1" x14ac:dyDescent="0.2">
      <c r="B3318" s="42" t="e">
        <f>+ACTIVIDADES!#REF!</f>
        <v>#REF!</v>
      </c>
      <c r="C3318" s="347" t="e">
        <f>INDEX(ACTIVIDADES!$B:$B,MATCH(B3318,ACTIVIDADES!$A:$A,0))</f>
        <v>#REF!</v>
      </c>
      <c r="D3318" s="348"/>
      <c r="E3318" s="348"/>
      <c r="F3318" s="348"/>
      <c r="G3318" s="349"/>
      <c r="H3318" s="43" t="e">
        <f>INDEX(ACTIVIDADES!$C:$C,MATCH(B3318,ACTIVIDADES!$A:$A,0))</f>
        <v>#REF!</v>
      </c>
      <c r="I3318" s="44">
        <f>I3325</f>
        <v>0</v>
      </c>
    </row>
    <row r="3319" spans="2:9" ht="21" customHeight="1" x14ac:dyDescent="0.2">
      <c r="B3319" s="350" t="s">
        <v>23</v>
      </c>
      <c r="C3319" s="350"/>
      <c r="D3319" s="45" t="s">
        <v>24</v>
      </c>
      <c r="E3319" s="46" t="s">
        <v>16</v>
      </c>
      <c r="F3319" s="47" t="s">
        <v>25</v>
      </c>
      <c r="G3319" s="47" t="s">
        <v>26</v>
      </c>
      <c r="H3319" s="48" t="s">
        <v>27</v>
      </c>
      <c r="I3319" s="49" t="s">
        <v>28</v>
      </c>
    </row>
    <row r="3320" spans="2:9" ht="15" customHeight="1" x14ac:dyDescent="0.2">
      <c r="B3320" s="351"/>
      <c r="C3320" s="352"/>
      <c r="D3320" s="50"/>
      <c r="E3320" s="50"/>
      <c r="F3320" s="51"/>
      <c r="G3320" s="51"/>
      <c r="H3320" s="51"/>
      <c r="I3320" s="52">
        <f>+D3320*E3320*F3320*G3320</f>
        <v>0</v>
      </c>
    </row>
    <row r="3321" spans="2:9" ht="15" customHeight="1" x14ac:dyDescent="0.2">
      <c r="B3321" s="351"/>
      <c r="C3321" s="352"/>
      <c r="D3321" s="50"/>
      <c r="E3321" s="50"/>
      <c r="F3321" s="51"/>
      <c r="G3321" s="51"/>
      <c r="H3321" s="51"/>
      <c r="I3321" s="52">
        <f>+D3321*E3321*F3321*G3321</f>
        <v>0</v>
      </c>
    </row>
    <row r="3322" spans="2:9" ht="15.75" customHeight="1" x14ac:dyDescent="0.2">
      <c r="B3322" s="333"/>
      <c r="C3322" s="333"/>
      <c r="D3322" s="50"/>
      <c r="E3322" s="50"/>
      <c r="F3322" s="51"/>
      <c r="G3322" s="51"/>
      <c r="H3322" s="51"/>
      <c r="I3322" s="53"/>
    </row>
    <row r="3323" spans="2:9" ht="15" customHeight="1" x14ac:dyDescent="0.2">
      <c r="B3323" s="333"/>
      <c r="C3323" s="333"/>
      <c r="D3323" s="50"/>
      <c r="E3323" s="50"/>
      <c r="F3323" s="51"/>
      <c r="G3323" s="51"/>
      <c r="H3323" s="51"/>
      <c r="I3323" s="53"/>
    </row>
    <row r="3324" spans="2:9" ht="15" customHeight="1" x14ac:dyDescent="0.2">
      <c r="B3324" s="333"/>
      <c r="C3324" s="333"/>
      <c r="D3324" s="50"/>
      <c r="E3324" s="50"/>
      <c r="F3324" s="51"/>
      <c r="G3324" s="51"/>
      <c r="H3324" s="51"/>
      <c r="I3324" s="53"/>
    </row>
    <row r="3325" spans="2:9" ht="15" customHeight="1" x14ac:dyDescent="0.2">
      <c r="B3325" s="334" t="s">
        <v>29</v>
      </c>
      <c r="C3325" s="335"/>
      <c r="D3325" s="335"/>
      <c r="E3325" s="335"/>
      <c r="F3325" s="335"/>
      <c r="G3325" s="335"/>
      <c r="H3325" s="336"/>
      <c r="I3325" s="54">
        <f>SUM(I3320:I3324)</f>
        <v>0</v>
      </c>
    </row>
    <row r="3326" spans="2:9" ht="20" customHeight="1" x14ac:dyDescent="0.2">
      <c r="B3326" s="337" t="s">
        <v>30</v>
      </c>
      <c r="C3326" s="338"/>
      <c r="D3326" s="338"/>
      <c r="E3326" s="338"/>
      <c r="F3326" s="338"/>
      <c r="G3326" s="338"/>
      <c r="H3326" s="338"/>
      <c r="I3326" s="339"/>
    </row>
    <row r="3327" spans="2:9" ht="20" customHeight="1" x14ac:dyDescent="0.2">
      <c r="B3327" s="340"/>
      <c r="C3327" s="341"/>
      <c r="D3327" s="341"/>
      <c r="E3327" s="341"/>
      <c r="F3327" s="341"/>
      <c r="G3327" s="341"/>
      <c r="H3327" s="341"/>
      <c r="I3327" s="342"/>
    </row>
    <row r="3328" spans="2:9" ht="20" customHeight="1" x14ac:dyDescent="0.2">
      <c r="B3328" s="340"/>
      <c r="C3328" s="341"/>
      <c r="D3328" s="341"/>
      <c r="E3328" s="341"/>
      <c r="F3328" s="341"/>
      <c r="G3328" s="341"/>
      <c r="H3328" s="341"/>
      <c r="I3328" s="342"/>
    </row>
    <row r="3329" spans="2:9" ht="20" customHeight="1" x14ac:dyDescent="0.2">
      <c r="B3329" s="340"/>
      <c r="C3329" s="341"/>
      <c r="D3329" s="341"/>
      <c r="E3329" s="341"/>
      <c r="F3329" s="341"/>
      <c r="G3329" s="341"/>
      <c r="H3329" s="341"/>
      <c r="I3329" s="342"/>
    </row>
    <row r="3330" spans="2:9" ht="20" customHeight="1" x14ac:dyDescent="0.2">
      <c r="B3330" s="340"/>
      <c r="C3330" s="341"/>
      <c r="D3330" s="341"/>
      <c r="E3330" s="341"/>
      <c r="F3330" s="341"/>
      <c r="G3330" s="341"/>
      <c r="H3330" s="341"/>
      <c r="I3330" s="342"/>
    </row>
    <row r="3331" spans="2:9" ht="20" customHeight="1" x14ac:dyDescent="0.2">
      <c r="B3331" s="340"/>
      <c r="C3331" s="341"/>
      <c r="D3331" s="341"/>
      <c r="E3331" s="341"/>
      <c r="F3331" s="341"/>
      <c r="G3331" s="341"/>
      <c r="H3331" s="341"/>
      <c r="I3331" s="342"/>
    </row>
    <row r="3332" spans="2:9" ht="20" customHeight="1" x14ac:dyDescent="0.2">
      <c r="B3332" s="340"/>
      <c r="C3332" s="341"/>
      <c r="D3332" s="341"/>
      <c r="E3332" s="341"/>
      <c r="F3332" s="341"/>
      <c r="G3332" s="341"/>
      <c r="H3332" s="341"/>
      <c r="I3332" s="342"/>
    </row>
    <row r="3333" spans="2:9" ht="20" customHeight="1" x14ac:dyDescent="0.2">
      <c r="B3333" s="340"/>
      <c r="C3333" s="341"/>
      <c r="D3333" s="341"/>
      <c r="E3333" s="341"/>
      <c r="F3333" s="341"/>
      <c r="G3333" s="341"/>
      <c r="H3333" s="341"/>
      <c r="I3333" s="342"/>
    </row>
    <row r="3334" spans="2:9" ht="20" customHeight="1" x14ac:dyDescent="0.2">
      <c r="B3334" s="340"/>
      <c r="C3334" s="341"/>
      <c r="D3334" s="341"/>
      <c r="E3334" s="341"/>
      <c r="F3334" s="341"/>
      <c r="G3334" s="341"/>
      <c r="H3334" s="341"/>
      <c r="I3334" s="342"/>
    </row>
    <row r="3335" spans="2:9" ht="20" customHeight="1" x14ac:dyDescent="0.2">
      <c r="B3335" s="340"/>
      <c r="C3335" s="341"/>
      <c r="D3335" s="341"/>
      <c r="E3335" s="341"/>
      <c r="F3335" s="341"/>
      <c r="G3335" s="341"/>
      <c r="H3335" s="341"/>
      <c r="I3335" s="342"/>
    </row>
    <row r="3336" spans="2:9" ht="20" customHeight="1" x14ac:dyDescent="0.2">
      <c r="B3336" s="343"/>
      <c r="C3336" s="344"/>
      <c r="D3336" s="344"/>
      <c r="E3336" s="344"/>
      <c r="F3336" s="344"/>
      <c r="G3336" s="344"/>
      <c r="H3336" s="344"/>
      <c r="I3336" s="345"/>
    </row>
    <row r="3337" spans="2:9" ht="16" thickBot="1" x14ac:dyDescent="0.25"/>
    <row r="3338" spans="2:9" ht="18" customHeight="1" thickBot="1" x14ac:dyDescent="0.25">
      <c r="B3338" s="24" t="s">
        <v>21</v>
      </c>
      <c r="C3338" s="25"/>
      <c r="D3338" s="25"/>
      <c r="E3338" s="25"/>
      <c r="F3338" s="26"/>
      <c r="G3338" s="27"/>
      <c r="H3338" s="28"/>
      <c r="I3338" s="29"/>
    </row>
    <row r="3339" spans="2:9" ht="18" customHeight="1" thickBot="1" x14ac:dyDescent="0.25">
      <c r="B3339" s="30" t="s">
        <v>22</v>
      </c>
      <c r="C3339" s="31"/>
      <c r="D3339" s="31"/>
      <c r="E3339" s="31"/>
      <c r="F3339" s="26"/>
      <c r="G3339" s="27"/>
      <c r="H3339" s="32"/>
      <c r="I3339" s="33"/>
    </row>
    <row r="3340" spans="2:9" ht="33" customHeight="1" thickBot="1" x14ac:dyDescent="0.25">
      <c r="B3340" s="34" t="e">
        <f>+ACTIVIDADES!#REF!</f>
        <v>#REF!</v>
      </c>
      <c r="C3340" s="35"/>
      <c r="D3340" s="35"/>
      <c r="E3340" s="35"/>
      <c r="F3340" s="35"/>
      <c r="G3340" s="36"/>
      <c r="H3340" s="37"/>
      <c r="I3340" s="38"/>
    </row>
    <row r="3341" spans="2:9" ht="21" customHeight="1" thickBot="1" x14ac:dyDescent="0.25">
      <c r="B3341" s="39" t="s">
        <v>0</v>
      </c>
      <c r="C3341" s="346" t="s">
        <v>1</v>
      </c>
      <c r="D3341" s="346"/>
      <c r="E3341" s="346"/>
      <c r="F3341" s="346"/>
      <c r="G3341" s="346"/>
      <c r="H3341" s="40" t="s">
        <v>15</v>
      </c>
      <c r="I3341" s="41" t="s">
        <v>16</v>
      </c>
    </row>
    <row r="3342" spans="2:9" ht="95.25" customHeight="1" x14ac:dyDescent="0.2">
      <c r="B3342" s="42" t="e">
        <f>+B3318+0.01</f>
        <v>#REF!</v>
      </c>
      <c r="C3342" s="347" t="e">
        <f>INDEX(ACTIVIDADES!$B:$B,MATCH(B3342,ACTIVIDADES!$A:$A,0))</f>
        <v>#REF!</v>
      </c>
      <c r="D3342" s="348"/>
      <c r="E3342" s="348"/>
      <c r="F3342" s="348"/>
      <c r="G3342" s="349"/>
      <c r="H3342" s="43" t="e">
        <f>INDEX(ACTIVIDADES!$C:$C,MATCH(B3342,ACTIVIDADES!$A:$A,0))</f>
        <v>#REF!</v>
      </c>
      <c r="I3342" s="44">
        <f>I3349</f>
        <v>0</v>
      </c>
    </row>
    <row r="3343" spans="2:9" ht="21" customHeight="1" x14ac:dyDescent="0.2">
      <c r="B3343" s="350" t="s">
        <v>23</v>
      </c>
      <c r="C3343" s="350"/>
      <c r="D3343" s="45" t="s">
        <v>24</v>
      </c>
      <c r="E3343" s="46" t="s">
        <v>16</v>
      </c>
      <c r="F3343" s="47" t="s">
        <v>25</v>
      </c>
      <c r="G3343" s="47" t="s">
        <v>26</v>
      </c>
      <c r="H3343" s="48" t="s">
        <v>27</v>
      </c>
      <c r="I3343" s="49" t="s">
        <v>28</v>
      </c>
    </row>
    <row r="3344" spans="2:9" ht="15" customHeight="1" x14ac:dyDescent="0.2">
      <c r="B3344" s="351"/>
      <c r="C3344" s="352"/>
      <c r="D3344" s="50"/>
      <c r="E3344" s="50"/>
      <c r="F3344" s="51"/>
      <c r="G3344" s="51"/>
      <c r="H3344" s="51"/>
      <c r="I3344" s="52">
        <f>+D3344*E3344*F3344*G3344</f>
        <v>0</v>
      </c>
    </row>
    <row r="3345" spans="2:9" ht="15" customHeight="1" x14ac:dyDescent="0.2">
      <c r="B3345" s="351"/>
      <c r="C3345" s="352"/>
      <c r="D3345" s="50"/>
      <c r="E3345" s="50"/>
      <c r="F3345" s="51"/>
      <c r="G3345" s="51"/>
      <c r="H3345" s="51"/>
      <c r="I3345" s="52">
        <f>+D3345*E3345*F3345*G3345</f>
        <v>0</v>
      </c>
    </row>
    <row r="3346" spans="2:9" ht="15.75" customHeight="1" x14ac:dyDescent="0.2">
      <c r="B3346" s="333"/>
      <c r="C3346" s="333"/>
      <c r="D3346" s="50"/>
      <c r="E3346" s="50"/>
      <c r="F3346" s="51"/>
      <c r="G3346" s="51"/>
      <c r="H3346" s="51"/>
      <c r="I3346" s="53"/>
    </row>
    <row r="3347" spans="2:9" ht="15" customHeight="1" x14ac:dyDescent="0.2">
      <c r="B3347" s="333"/>
      <c r="C3347" s="333"/>
      <c r="D3347" s="50"/>
      <c r="E3347" s="50"/>
      <c r="F3347" s="51"/>
      <c r="G3347" s="51"/>
      <c r="H3347" s="51"/>
      <c r="I3347" s="53"/>
    </row>
    <row r="3348" spans="2:9" ht="15" customHeight="1" x14ac:dyDescent="0.2">
      <c r="B3348" s="333"/>
      <c r="C3348" s="333"/>
      <c r="D3348" s="50"/>
      <c r="E3348" s="50"/>
      <c r="F3348" s="51"/>
      <c r="G3348" s="51"/>
      <c r="H3348" s="51"/>
      <c r="I3348" s="53"/>
    </row>
    <row r="3349" spans="2:9" ht="15" customHeight="1" x14ac:dyDescent="0.2">
      <c r="B3349" s="334" t="s">
        <v>29</v>
      </c>
      <c r="C3349" s="335"/>
      <c r="D3349" s="335"/>
      <c r="E3349" s="335"/>
      <c r="F3349" s="335"/>
      <c r="G3349" s="335"/>
      <c r="H3349" s="336"/>
      <c r="I3349" s="54">
        <f>SUM(I3344:I3348)</f>
        <v>0</v>
      </c>
    </row>
    <row r="3350" spans="2:9" ht="20" customHeight="1" x14ac:dyDescent="0.2">
      <c r="B3350" s="337" t="s">
        <v>30</v>
      </c>
      <c r="C3350" s="338"/>
      <c r="D3350" s="338"/>
      <c r="E3350" s="338"/>
      <c r="F3350" s="338"/>
      <c r="G3350" s="338"/>
      <c r="H3350" s="338"/>
      <c r="I3350" s="339"/>
    </row>
    <row r="3351" spans="2:9" ht="20" customHeight="1" x14ac:dyDescent="0.2">
      <c r="B3351" s="340"/>
      <c r="C3351" s="341"/>
      <c r="D3351" s="341"/>
      <c r="E3351" s="341"/>
      <c r="F3351" s="341"/>
      <c r="G3351" s="341"/>
      <c r="H3351" s="341"/>
      <c r="I3351" s="342"/>
    </row>
    <row r="3352" spans="2:9" ht="20" customHeight="1" x14ac:dyDescent="0.2">
      <c r="B3352" s="340"/>
      <c r="C3352" s="341"/>
      <c r="D3352" s="341"/>
      <c r="E3352" s="341"/>
      <c r="F3352" s="341"/>
      <c r="G3352" s="341"/>
      <c r="H3352" s="341"/>
      <c r="I3352" s="342"/>
    </row>
    <row r="3353" spans="2:9" ht="20" customHeight="1" x14ac:dyDescent="0.2">
      <c r="B3353" s="340"/>
      <c r="C3353" s="341"/>
      <c r="D3353" s="341"/>
      <c r="E3353" s="341"/>
      <c r="F3353" s="341"/>
      <c r="G3353" s="341"/>
      <c r="H3353" s="341"/>
      <c r="I3353" s="342"/>
    </row>
    <row r="3354" spans="2:9" ht="20" customHeight="1" x14ac:dyDescent="0.2">
      <c r="B3354" s="340"/>
      <c r="C3354" s="341"/>
      <c r="D3354" s="341"/>
      <c r="E3354" s="341"/>
      <c r="F3354" s="341"/>
      <c r="G3354" s="341"/>
      <c r="H3354" s="341"/>
      <c r="I3354" s="342"/>
    </row>
    <row r="3355" spans="2:9" ht="20" customHeight="1" x14ac:dyDescent="0.2">
      <c r="B3355" s="340"/>
      <c r="C3355" s="341"/>
      <c r="D3355" s="341"/>
      <c r="E3355" s="341"/>
      <c r="F3355" s="341"/>
      <c r="G3355" s="341"/>
      <c r="H3355" s="341"/>
      <c r="I3355" s="342"/>
    </row>
    <row r="3356" spans="2:9" ht="20" customHeight="1" x14ac:dyDescent="0.2">
      <c r="B3356" s="340"/>
      <c r="C3356" s="341"/>
      <c r="D3356" s="341"/>
      <c r="E3356" s="341"/>
      <c r="F3356" s="341"/>
      <c r="G3356" s="341"/>
      <c r="H3356" s="341"/>
      <c r="I3356" s="342"/>
    </row>
    <row r="3357" spans="2:9" ht="20" customHeight="1" x14ac:dyDescent="0.2">
      <c r="B3357" s="340"/>
      <c r="C3357" s="341"/>
      <c r="D3357" s="341"/>
      <c r="E3357" s="341"/>
      <c r="F3357" s="341"/>
      <c r="G3357" s="341"/>
      <c r="H3357" s="341"/>
      <c r="I3357" s="342"/>
    </row>
    <row r="3358" spans="2:9" ht="20" customHeight="1" x14ac:dyDescent="0.2">
      <c r="B3358" s="340"/>
      <c r="C3358" s="341"/>
      <c r="D3358" s="341"/>
      <c r="E3358" s="341"/>
      <c r="F3358" s="341"/>
      <c r="G3358" s="341"/>
      <c r="H3358" s="341"/>
      <c r="I3358" s="342"/>
    </row>
    <row r="3359" spans="2:9" ht="20" customHeight="1" x14ac:dyDescent="0.2">
      <c r="B3359" s="340"/>
      <c r="C3359" s="341"/>
      <c r="D3359" s="341"/>
      <c r="E3359" s="341"/>
      <c r="F3359" s="341"/>
      <c r="G3359" s="341"/>
      <c r="H3359" s="341"/>
      <c r="I3359" s="342"/>
    </row>
    <row r="3360" spans="2:9" ht="20" customHeight="1" x14ac:dyDescent="0.2">
      <c r="B3360" s="343"/>
      <c r="C3360" s="344"/>
      <c r="D3360" s="344"/>
      <c r="E3360" s="344"/>
      <c r="F3360" s="344"/>
      <c r="G3360" s="344"/>
      <c r="H3360" s="344"/>
      <c r="I3360" s="345"/>
    </row>
    <row r="3361" spans="2:9" ht="16" thickBot="1" x14ac:dyDescent="0.25"/>
    <row r="3362" spans="2:9" ht="18" customHeight="1" thickBot="1" x14ac:dyDescent="0.25">
      <c r="B3362" s="24" t="s">
        <v>21</v>
      </c>
      <c r="C3362" s="25"/>
      <c r="D3362" s="25"/>
      <c r="E3362" s="25"/>
      <c r="F3362" s="26"/>
      <c r="G3362" s="27"/>
      <c r="H3362" s="28"/>
      <c r="I3362" s="29"/>
    </row>
    <row r="3363" spans="2:9" ht="18" customHeight="1" thickBot="1" x14ac:dyDescent="0.25">
      <c r="B3363" s="30" t="s">
        <v>22</v>
      </c>
      <c r="C3363" s="31"/>
      <c r="D3363" s="31"/>
      <c r="E3363" s="31"/>
      <c r="F3363" s="26"/>
      <c r="G3363" s="27"/>
      <c r="H3363" s="32"/>
      <c r="I3363" s="33"/>
    </row>
    <row r="3364" spans="2:9" ht="33" customHeight="1" thickBot="1" x14ac:dyDescent="0.25">
      <c r="B3364" s="34" t="e">
        <f>+ACTIVIDADES!#REF!</f>
        <v>#REF!</v>
      </c>
      <c r="C3364" s="35"/>
      <c r="D3364" s="35"/>
      <c r="E3364" s="35"/>
      <c r="F3364" s="35"/>
      <c r="G3364" s="36"/>
      <c r="H3364" s="37"/>
      <c r="I3364" s="38"/>
    </row>
    <row r="3365" spans="2:9" ht="21" customHeight="1" thickBot="1" x14ac:dyDescent="0.25">
      <c r="B3365" s="39" t="s">
        <v>0</v>
      </c>
      <c r="C3365" s="346" t="s">
        <v>1</v>
      </c>
      <c r="D3365" s="346"/>
      <c r="E3365" s="346"/>
      <c r="F3365" s="346"/>
      <c r="G3365" s="346"/>
      <c r="H3365" s="40" t="s">
        <v>15</v>
      </c>
      <c r="I3365" s="41" t="s">
        <v>16</v>
      </c>
    </row>
    <row r="3366" spans="2:9" ht="95.25" customHeight="1" x14ac:dyDescent="0.2">
      <c r="B3366" s="42" t="e">
        <f>+B3342+0.01</f>
        <v>#REF!</v>
      </c>
      <c r="C3366" s="347" t="e">
        <f>INDEX(ACTIVIDADES!$B:$B,MATCH(B3366,ACTIVIDADES!$A:$A,0))</f>
        <v>#REF!</v>
      </c>
      <c r="D3366" s="348"/>
      <c r="E3366" s="348"/>
      <c r="F3366" s="348"/>
      <c r="G3366" s="349"/>
      <c r="H3366" s="43" t="e">
        <f>INDEX(ACTIVIDADES!$C:$C,MATCH(B3366,ACTIVIDADES!$A:$A,0))</f>
        <v>#REF!</v>
      </c>
      <c r="I3366" s="44">
        <f>I3373</f>
        <v>0</v>
      </c>
    </row>
    <row r="3367" spans="2:9" ht="21" customHeight="1" x14ac:dyDescent="0.2">
      <c r="B3367" s="350" t="s">
        <v>23</v>
      </c>
      <c r="C3367" s="350"/>
      <c r="D3367" s="45" t="s">
        <v>24</v>
      </c>
      <c r="E3367" s="46" t="s">
        <v>16</v>
      </c>
      <c r="F3367" s="47" t="s">
        <v>25</v>
      </c>
      <c r="G3367" s="47" t="s">
        <v>26</v>
      </c>
      <c r="H3367" s="48" t="s">
        <v>27</v>
      </c>
      <c r="I3367" s="49" t="s">
        <v>28</v>
      </c>
    </row>
    <row r="3368" spans="2:9" ht="15" customHeight="1" x14ac:dyDescent="0.2">
      <c r="B3368" s="351"/>
      <c r="C3368" s="352"/>
      <c r="D3368" s="50"/>
      <c r="E3368" s="50"/>
      <c r="F3368" s="51"/>
      <c r="G3368" s="51"/>
      <c r="H3368" s="51"/>
      <c r="I3368" s="52">
        <f>+D3368*E3368*F3368*G3368</f>
        <v>0</v>
      </c>
    </row>
    <row r="3369" spans="2:9" ht="15" customHeight="1" x14ac:dyDescent="0.2">
      <c r="B3369" s="351"/>
      <c r="C3369" s="352"/>
      <c r="D3369" s="50"/>
      <c r="E3369" s="50"/>
      <c r="F3369" s="51"/>
      <c r="G3369" s="51"/>
      <c r="H3369" s="51"/>
      <c r="I3369" s="52">
        <f>+D3369*E3369*F3369*G3369</f>
        <v>0</v>
      </c>
    </row>
    <row r="3370" spans="2:9" ht="15.75" customHeight="1" x14ac:dyDescent="0.2">
      <c r="B3370" s="333"/>
      <c r="C3370" s="333"/>
      <c r="D3370" s="50"/>
      <c r="E3370" s="50"/>
      <c r="F3370" s="51"/>
      <c r="G3370" s="51"/>
      <c r="H3370" s="51"/>
      <c r="I3370" s="53"/>
    </row>
    <row r="3371" spans="2:9" ht="15" customHeight="1" x14ac:dyDescent="0.2">
      <c r="B3371" s="333"/>
      <c r="C3371" s="333"/>
      <c r="D3371" s="50"/>
      <c r="E3371" s="50"/>
      <c r="F3371" s="51"/>
      <c r="G3371" s="51"/>
      <c r="H3371" s="51"/>
      <c r="I3371" s="53"/>
    </row>
    <row r="3372" spans="2:9" ht="15" customHeight="1" x14ac:dyDescent="0.2">
      <c r="B3372" s="333"/>
      <c r="C3372" s="333"/>
      <c r="D3372" s="50"/>
      <c r="E3372" s="50"/>
      <c r="F3372" s="51"/>
      <c r="G3372" s="51"/>
      <c r="H3372" s="51"/>
      <c r="I3372" s="53"/>
    </row>
    <row r="3373" spans="2:9" ht="15" customHeight="1" x14ac:dyDescent="0.2">
      <c r="B3373" s="334" t="s">
        <v>29</v>
      </c>
      <c r="C3373" s="335"/>
      <c r="D3373" s="335"/>
      <c r="E3373" s="335"/>
      <c r="F3373" s="335"/>
      <c r="G3373" s="335"/>
      <c r="H3373" s="336"/>
      <c r="I3373" s="54">
        <f>SUM(I3368:I3372)</f>
        <v>0</v>
      </c>
    </row>
    <row r="3374" spans="2:9" ht="20" customHeight="1" x14ac:dyDescent="0.2">
      <c r="B3374" s="337" t="s">
        <v>30</v>
      </c>
      <c r="C3374" s="338"/>
      <c r="D3374" s="338"/>
      <c r="E3374" s="338"/>
      <c r="F3374" s="338"/>
      <c r="G3374" s="338"/>
      <c r="H3374" s="338"/>
      <c r="I3374" s="339"/>
    </row>
    <row r="3375" spans="2:9" ht="20" customHeight="1" x14ac:dyDescent="0.2">
      <c r="B3375" s="340"/>
      <c r="C3375" s="341"/>
      <c r="D3375" s="341"/>
      <c r="E3375" s="341"/>
      <c r="F3375" s="341"/>
      <c r="G3375" s="341"/>
      <c r="H3375" s="341"/>
      <c r="I3375" s="342"/>
    </row>
    <row r="3376" spans="2:9" ht="20" customHeight="1" x14ac:dyDescent="0.2">
      <c r="B3376" s="340"/>
      <c r="C3376" s="341"/>
      <c r="D3376" s="341"/>
      <c r="E3376" s="341"/>
      <c r="F3376" s="341"/>
      <c r="G3376" s="341"/>
      <c r="H3376" s="341"/>
      <c r="I3376" s="342"/>
    </row>
    <row r="3377" spans="2:9" ht="20" customHeight="1" x14ac:dyDescent="0.2">
      <c r="B3377" s="340"/>
      <c r="C3377" s="341"/>
      <c r="D3377" s="341"/>
      <c r="E3377" s="341"/>
      <c r="F3377" s="341"/>
      <c r="G3377" s="341"/>
      <c r="H3377" s="341"/>
      <c r="I3377" s="342"/>
    </row>
    <row r="3378" spans="2:9" ht="20" customHeight="1" x14ac:dyDescent="0.2">
      <c r="B3378" s="340"/>
      <c r="C3378" s="341"/>
      <c r="D3378" s="341"/>
      <c r="E3378" s="341"/>
      <c r="F3378" s="341"/>
      <c r="G3378" s="341"/>
      <c r="H3378" s="341"/>
      <c r="I3378" s="342"/>
    </row>
    <row r="3379" spans="2:9" ht="20" customHeight="1" x14ac:dyDescent="0.2">
      <c r="B3379" s="340"/>
      <c r="C3379" s="341"/>
      <c r="D3379" s="341"/>
      <c r="E3379" s="341"/>
      <c r="F3379" s="341"/>
      <c r="G3379" s="341"/>
      <c r="H3379" s="341"/>
      <c r="I3379" s="342"/>
    </row>
    <row r="3380" spans="2:9" ht="20" customHeight="1" x14ac:dyDescent="0.2">
      <c r="B3380" s="340"/>
      <c r="C3380" s="341"/>
      <c r="D3380" s="341"/>
      <c r="E3380" s="341"/>
      <c r="F3380" s="341"/>
      <c r="G3380" s="341"/>
      <c r="H3380" s="341"/>
      <c r="I3380" s="342"/>
    </row>
    <row r="3381" spans="2:9" ht="20" customHeight="1" x14ac:dyDescent="0.2">
      <c r="B3381" s="340"/>
      <c r="C3381" s="341"/>
      <c r="D3381" s="341"/>
      <c r="E3381" s="341"/>
      <c r="F3381" s="341"/>
      <c r="G3381" s="341"/>
      <c r="H3381" s="341"/>
      <c r="I3381" s="342"/>
    </row>
    <row r="3382" spans="2:9" ht="20" customHeight="1" x14ac:dyDescent="0.2">
      <c r="B3382" s="340"/>
      <c r="C3382" s="341"/>
      <c r="D3382" s="341"/>
      <c r="E3382" s="341"/>
      <c r="F3382" s="341"/>
      <c r="G3382" s="341"/>
      <c r="H3382" s="341"/>
      <c r="I3382" s="342"/>
    </row>
    <row r="3383" spans="2:9" ht="20" customHeight="1" x14ac:dyDescent="0.2">
      <c r="B3383" s="340"/>
      <c r="C3383" s="341"/>
      <c r="D3383" s="341"/>
      <c r="E3383" s="341"/>
      <c r="F3383" s="341"/>
      <c r="G3383" s="341"/>
      <c r="H3383" s="341"/>
      <c r="I3383" s="342"/>
    </row>
    <row r="3384" spans="2:9" ht="20" customHeight="1" x14ac:dyDescent="0.2">
      <c r="B3384" s="343"/>
      <c r="C3384" s="344"/>
      <c r="D3384" s="344"/>
      <c r="E3384" s="344"/>
      <c r="F3384" s="344"/>
      <c r="G3384" s="344"/>
      <c r="H3384" s="344"/>
      <c r="I3384" s="345"/>
    </row>
    <row r="3385" spans="2:9" ht="16" thickBot="1" x14ac:dyDescent="0.25"/>
    <row r="3386" spans="2:9" ht="18" customHeight="1" thickBot="1" x14ac:dyDescent="0.25">
      <c r="B3386" s="24" t="s">
        <v>21</v>
      </c>
      <c r="C3386" s="25"/>
      <c r="D3386" s="25"/>
      <c r="E3386" s="25"/>
      <c r="F3386" s="26"/>
      <c r="G3386" s="27"/>
      <c r="H3386" s="28"/>
      <c r="I3386" s="29"/>
    </row>
    <row r="3387" spans="2:9" ht="18" customHeight="1" thickBot="1" x14ac:dyDescent="0.25">
      <c r="B3387" s="30" t="s">
        <v>22</v>
      </c>
      <c r="C3387" s="31"/>
      <c r="D3387" s="31"/>
      <c r="E3387" s="31"/>
      <c r="F3387" s="26"/>
      <c r="G3387" s="27"/>
      <c r="H3387" s="32"/>
      <c r="I3387" s="33"/>
    </row>
    <row r="3388" spans="2:9" ht="33" customHeight="1" thickBot="1" x14ac:dyDescent="0.25">
      <c r="B3388" s="34" t="e">
        <f>+ACTIVIDADES!#REF!</f>
        <v>#REF!</v>
      </c>
      <c r="C3388" s="35"/>
      <c r="D3388" s="35"/>
      <c r="E3388" s="35"/>
      <c r="F3388" s="35"/>
      <c r="G3388" s="36"/>
      <c r="H3388" s="37"/>
      <c r="I3388" s="38"/>
    </row>
    <row r="3389" spans="2:9" ht="21" customHeight="1" thickBot="1" x14ac:dyDescent="0.25">
      <c r="B3389" s="39" t="s">
        <v>0</v>
      </c>
      <c r="C3389" s="346" t="s">
        <v>1</v>
      </c>
      <c r="D3389" s="346"/>
      <c r="E3389" s="346"/>
      <c r="F3389" s="346"/>
      <c r="G3389" s="346"/>
      <c r="H3389" s="40" t="s">
        <v>15</v>
      </c>
      <c r="I3389" s="41" t="s">
        <v>16</v>
      </c>
    </row>
    <row r="3390" spans="2:9" ht="95.25" customHeight="1" x14ac:dyDescent="0.2">
      <c r="B3390" s="42" t="e">
        <f>+B3366+0.01</f>
        <v>#REF!</v>
      </c>
      <c r="C3390" s="347" t="e">
        <f>INDEX(ACTIVIDADES!$B:$B,MATCH(B3390,ACTIVIDADES!$A:$A,0))</f>
        <v>#REF!</v>
      </c>
      <c r="D3390" s="348"/>
      <c r="E3390" s="348"/>
      <c r="F3390" s="348"/>
      <c r="G3390" s="349"/>
      <c r="H3390" s="43" t="e">
        <f>INDEX(ACTIVIDADES!$C:$C,MATCH(B3390,ACTIVIDADES!$A:$A,0))</f>
        <v>#REF!</v>
      </c>
      <c r="I3390" s="44">
        <f>I3397</f>
        <v>0</v>
      </c>
    </row>
    <row r="3391" spans="2:9" ht="21" customHeight="1" x14ac:dyDescent="0.2">
      <c r="B3391" s="350" t="s">
        <v>23</v>
      </c>
      <c r="C3391" s="350"/>
      <c r="D3391" s="45" t="s">
        <v>24</v>
      </c>
      <c r="E3391" s="46" t="s">
        <v>16</v>
      </c>
      <c r="F3391" s="47" t="s">
        <v>25</v>
      </c>
      <c r="G3391" s="47" t="s">
        <v>26</v>
      </c>
      <c r="H3391" s="48" t="s">
        <v>27</v>
      </c>
      <c r="I3391" s="49" t="s">
        <v>28</v>
      </c>
    </row>
    <row r="3392" spans="2:9" ht="15" customHeight="1" x14ac:dyDescent="0.2">
      <c r="B3392" s="351"/>
      <c r="C3392" s="352"/>
      <c r="D3392" s="50"/>
      <c r="E3392" s="50"/>
      <c r="F3392" s="51"/>
      <c r="G3392" s="51"/>
      <c r="H3392" s="51"/>
      <c r="I3392" s="52">
        <f>+D3392*E3392*F3392*G3392</f>
        <v>0</v>
      </c>
    </row>
    <row r="3393" spans="2:9" ht="15" customHeight="1" x14ac:dyDescent="0.2">
      <c r="B3393" s="351"/>
      <c r="C3393" s="352"/>
      <c r="D3393" s="50"/>
      <c r="E3393" s="50"/>
      <c r="F3393" s="51"/>
      <c r="G3393" s="51"/>
      <c r="H3393" s="51"/>
      <c r="I3393" s="52">
        <f>+D3393*E3393*F3393*G3393</f>
        <v>0</v>
      </c>
    </row>
    <row r="3394" spans="2:9" ht="15.75" customHeight="1" x14ac:dyDescent="0.2">
      <c r="B3394" s="333"/>
      <c r="C3394" s="333"/>
      <c r="D3394" s="50"/>
      <c r="E3394" s="50"/>
      <c r="F3394" s="51"/>
      <c r="G3394" s="51"/>
      <c r="H3394" s="51"/>
      <c r="I3394" s="53"/>
    </row>
    <row r="3395" spans="2:9" ht="15" customHeight="1" x14ac:dyDescent="0.2">
      <c r="B3395" s="333"/>
      <c r="C3395" s="333"/>
      <c r="D3395" s="50"/>
      <c r="E3395" s="50"/>
      <c r="F3395" s="51"/>
      <c r="G3395" s="51"/>
      <c r="H3395" s="51"/>
      <c r="I3395" s="53"/>
    </row>
    <row r="3396" spans="2:9" ht="15" customHeight="1" x14ac:dyDescent="0.2">
      <c r="B3396" s="333"/>
      <c r="C3396" s="333"/>
      <c r="D3396" s="50"/>
      <c r="E3396" s="50"/>
      <c r="F3396" s="51"/>
      <c r="G3396" s="51"/>
      <c r="H3396" s="51"/>
      <c r="I3396" s="53"/>
    </row>
    <row r="3397" spans="2:9" ht="15" customHeight="1" x14ac:dyDescent="0.2">
      <c r="B3397" s="334" t="s">
        <v>29</v>
      </c>
      <c r="C3397" s="335"/>
      <c r="D3397" s="335"/>
      <c r="E3397" s="335"/>
      <c r="F3397" s="335"/>
      <c r="G3397" s="335"/>
      <c r="H3397" s="336"/>
      <c r="I3397" s="54">
        <f>SUM(I3392:I3396)</f>
        <v>0</v>
      </c>
    </row>
    <row r="3398" spans="2:9" ht="20" customHeight="1" x14ac:dyDescent="0.2">
      <c r="B3398" s="337" t="s">
        <v>30</v>
      </c>
      <c r="C3398" s="338"/>
      <c r="D3398" s="338"/>
      <c r="E3398" s="338"/>
      <c r="F3398" s="338"/>
      <c r="G3398" s="338"/>
      <c r="H3398" s="338"/>
      <c r="I3398" s="339"/>
    </row>
    <row r="3399" spans="2:9" ht="20" customHeight="1" x14ac:dyDescent="0.2">
      <c r="B3399" s="340"/>
      <c r="C3399" s="341"/>
      <c r="D3399" s="341"/>
      <c r="E3399" s="341"/>
      <c r="F3399" s="341"/>
      <c r="G3399" s="341"/>
      <c r="H3399" s="341"/>
      <c r="I3399" s="342"/>
    </row>
    <row r="3400" spans="2:9" ht="20" customHeight="1" x14ac:dyDescent="0.2">
      <c r="B3400" s="340"/>
      <c r="C3400" s="341"/>
      <c r="D3400" s="341"/>
      <c r="E3400" s="341"/>
      <c r="F3400" s="341"/>
      <c r="G3400" s="341"/>
      <c r="H3400" s="341"/>
      <c r="I3400" s="342"/>
    </row>
    <row r="3401" spans="2:9" ht="20" customHeight="1" x14ac:dyDescent="0.2">
      <c r="B3401" s="340"/>
      <c r="C3401" s="341"/>
      <c r="D3401" s="341"/>
      <c r="E3401" s="341"/>
      <c r="F3401" s="341"/>
      <c r="G3401" s="341"/>
      <c r="H3401" s="341"/>
      <c r="I3401" s="342"/>
    </row>
    <row r="3402" spans="2:9" ht="20" customHeight="1" x14ac:dyDescent="0.2">
      <c r="B3402" s="340"/>
      <c r="C3402" s="341"/>
      <c r="D3402" s="341"/>
      <c r="E3402" s="341"/>
      <c r="F3402" s="341"/>
      <c r="G3402" s="341"/>
      <c r="H3402" s="341"/>
      <c r="I3402" s="342"/>
    </row>
    <row r="3403" spans="2:9" ht="20" customHeight="1" x14ac:dyDescent="0.2">
      <c r="B3403" s="340"/>
      <c r="C3403" s="341"/>
      <c r="D3403" s="341"/>
      <c r="E3403" s="341"/>
      <c r="F3403" s="341"/>
      <c r="G3403" s="341"/>
      <c r="H3403" s="341"/>
      <c r="I3403" s="342"/>
    </row>
    <row r="3404" spans="2:9" ht="20" customHeight="1" x14ac:dyDescent="0.2">
      <c r="B3404" s="340"/>
      <c r="C3404" s="341"/>
      <c r="D3404" s="341"/>
      <c r="E3404" s="341"/>
      <c r="F3404" s="341"/>
      <c r="G3404" s="341"/>
      <c r="H3404" s="341"/>
      <c r="I3404" s="342"/>
    </row>
    <row r="3405" spans="2:9" ht="20" customHeight="1" x14ac:dyDescent="0.2">
      <c r="B3405" s="340"/>
      <c r="C3405" s="341"/>
      <c r="D3405" s="341"/>
      <c r="E3405" s="341"/>
      <c r="F3405" s="341"/>
      <c r="G3405" s="341"/>
      <c r="H3405" s="341"/>
      <c r="I3405" s="342"/>
    </row>
    <row r="3406" spans="2:9" ht="20" customHeight="1" x14ac:dyDescent="0.2">
      <c r="B3406" s="340"/>
      <c r="C3406" s="341"/>
      <c r="D3406" s="341"/>
      <c r="E3406" s="341"/>
      <c r="F3406" s="341"/>
      <c r="G3406" s="341"/>
      <c r="H3406" s="341"/>
      <c r="I3406" s="342"/>
    </row>
    <row r="3407" spans="2:9" ht="20" customHeight="1" x14ac:dyDescent="0.2">
      <c r="B3407" s="340"/>
      <c r="C3407" s="341"/>
      <c r="D3407" s="341"/>
      <c r="E3407" s="341"/>
      <c r="F3407" s="341"/>
      <c r="G3407" s="341"/>
      <c r="H3407" s="341"/>
      <c r="I3407" s="342"/>
    </row>
    <row r="3408" spans="2:9" ht="20" customHeight="1" x14ac:dyDescent="0.2">
      <c r="B3408" s="343"/>
      <c r="C3408" s="344"/>
      <c r="D3408" s="344"/>
      <c r="E3408" s="344"/>
      <c r="F3408" s="344"/>
      <c r="G3408" s="344"/>
      <c r="H3408" s="344"/>
      <c r="I3408" s="345"/>
    </row>
    <row r="3409" spans="2:9" ht="16" thickBot="1" x14ac:dyDescent="0.25"/>
    <row r="3410" spans="2:9" ht="18" customHeight="1" thickBot="1" x14ac:dyDescent="0.25">
      <c r="B3410" s="24" t="s">
        <v>21</v>
      </c>
      <c r="C3410" s="25"/>
      <c r="D3410" s="25"/>
      <c r="E3410" s="25"/>
      <c r="F3410" s="26"/>
      <c r="G3410" s="27"/>
      <c r="H3410" s="28"/>
      <c r="I3410" s="29"/>
    </row>
    <row r="3411" spans="2:9" ht="18" customHeight="1" thickBot="1" x14ac:dyDescent="0.25">
      <c r="B3411" s="30" t="s">
        <v>22</v>
      </c>
      <c r="C3411" s="31"/>
      <c r="D3411" s="31"/>
      <c r="E3411" s="31"/>
      <c r="F3411" s="26"/>
      <c r="G3411" s="27"/>
      <c r="H3411" s="32"/>
      <c r="I3411" s="33"/>
    </row>
    <row r="3412" spans="2:9" ht="33" customHeight="1" thickBot="1" x14ac:dyDescent="0.25">
      <c r="B3412" s="34" t="e">
        <f>+ACTIVIDADES!#REF!</f>
        <v>#REF!</v>
      </c>
      <c r="C3412" s="35"/>
      <c r="D3412" s="35"/>
      <c r="E3412" s="35"/>
      <c r="F3412" s="35"/>
      <c r="G3412" s="36"/>
      <c r="H3412" s="37"/>
      <c r="I3412" s="38"/>
    </row>
    <row r="3413" spans="2:9" ht="21" customHeight="1" thickBot="1" x14ac:dyDescent="0.25">
      <c r="B3413" s="39" t="s">
        <v>0</v>
      </c>
      <c r="C3413" s="346" t="s">
        <v>1</v>
      </c>
      <c r="D3413" s="346"/>
      <c r="E3413" s="346"/>
      <c r="F3413" s="346"/>
      <c r="G3413" s="346"/>
      <c r="H3413" s="40" t="s">
        <v>15</v>
      </c>
      <c r="I3413" s="41" t="s">
        <v>16</v>
      </c>
    </row>
    <row r="3414" spans="2:9" ht="95.25" customHeight="1" x14ac:dyDescent="0.2">
      <c r="B3414" s="42" t="e">
        <f>+B3390+0.01</f>
        <v>#REF!</v>
      </c>
      <c r="C3414" s="347" t="e">
        <f>INDEX(ACTIVIDADES!$B:$B,MATCH(B3414,ACTIVIDADES!$A:$A,0))</f>
        <v>#REF!</v>
      </c>
      <c r="D3414" s="348"/>
      <c r="E3414" s="348"/>
      <c r="F3414" s="348"/>
      <c r="G3414" s="349"/>
      <c r="H3414" s="43" t="e">
        <f>INDEX(ACTIVIDADES!$C:$C,MATCH(B3414,ACTIVIDADES!$A:$A,0))</f>
        <v>#REF!</v>
      </c>
      <c r="I3414" s="44">
        <f>I3421</f>
        <v>0</v>
      </c>
    </row>
    <row r="3415" spans="2:9" ht="21" customHeight="1" x14ac:dyDescent="0.2">
      <c r="B3415" s="350" t="s">
        <v>23</v>
      </c>
      <c r="C3415" s="350"/>
      <c r="D3415" s="45" t="s">
        <v>24</v>
      </c>
      <c r="E3415" s="46" t="s">
        <v>16</v>
      </c>
      <c r="F3415" s="47" t="s">
        <v>25</v>
      </c>
      <c r="G3415" s="47" t="s">
        <v>26</v>
      </c>
      <c r="H3415" s="48" t="s">
        <v>27</v>
      </c>
      <c r="I3415" s="49" t="s">
        <v>28</v>
      </c>
    </row>
    <row r="3416" spans="2:9" ht="15" customHeight="1" x14ac:dyDescent="0.2">
      <c r="B3416" s="351"/>
      <c r="C3416" s="352"/>
      <c r="D3416" s="50"/>
      <c r="E3416" s="50"/>
      <c r="F3416" s="51"/>
      <c r="G3416" s="51"/>
      <c r="H3416" s="51"/>
      <c r="I3416" s="52">
        <f>+D3416*E3416*F3416*G3416</f>
        <v>0</v>
      </c>
    </row>
    <row r="3417" spans="2:9" ht="15" customHeight="1" x14ac:dyDescent="0.2">
      <c r="B3417" s="351"/>
      <c r="C3417" s="352"/>
      <c r="D3417" s="50"/>
      <c r="E3417" s="50"/>
      <c r="F3417" s="51"/>
      <c r="G3417" s="51"/>
      <c r="H3417" s="51"/>
      <c r="I3417" s="52">
        <f>+D3417*E3417*F3417*G3417</f>
        <v>0</v>
      </c>
    </row>
    <row r="3418" spans="2:9" ht="15.75" customHeight="1" x14ac:dyDescent="0.2">
      <c r="B3418" s="333"/>
      <c r="C3418" s="333"/>
      <c r="D3418" s="50"/>
      <c r="E3418" s="50"/>
      <c r="F3418" s="51"/>
      <c r="G3418" s="51"/>
      <c r="H3418" s="51"/>
      <c r="I3418" s="53"/>
    </row>
    <row r="3419" spans="2:9" ht="15" customHeight="1" x14ac:dyDescent="0.2">
      <c r="B3419" s="333"/>
      <c r="C3419" s="333"/>
      <c r="D3419" s="50"/>
      <c r="E3419" s="50"/>
      <c r="F3419" s="51"/>
      <c r="G3419" s="51"/>
      <c r="H3419" s="51"/>
      <c r="I3419" s="53"/>
    </row>
    <row r="3420" spans="2:9" ht="15" customHeight="1" x14ac:dyDescent="0.2">
      <c r="B3420" s="333"/>
      <c r="C3420" s="333"/>
      <c r="D3420" s="50"/>
      <c r="E3420" s="50"/>
      <c r="F3420" s="51"/>
      <c r="G3420" s="51"/>
      <c r="H3420" s="51"/>
      <c r="I3420" s="53"/>
    </row>
    <row r="3421" spans="2:9" ht="15" customHeight="1" x14ac:dyDescent="0.2">
      <c r="B3421" s="334" t="s">
        <v>29</v>
      </c>
      <c r="C3421" s="335"/>
      <c r="D3421" s="335"/>
      <c r="E3421" s="335"/>
      <c r="F3421" s="335"/>
      <c r="G3421" s="335"/>
      <c r="H3421" s="336"/>
      <c r="I3421" s="54">
        <f>SUM(I3416:I3420)</f>
        <v>0</v>
      </c>
    </row>
    <row r="3422" spans="2:9" ht="20" customHeight="1" x14ac:dyDescent="0.2">
      <c r="B3422" s="337" t="s">
        <v>30</v>
      </c>
      <c r="C3422" s="338"/>
      <c r="D3422" s="338"/>
      <c r="E3422" s="338"/>
      <c r="F3422" s="338"/>
      <c r="G3422" s="338"/>
      <c r="H3422" s="338"/>
      <c r="I3422" s="339"/>
    </row>
    <row r="3423" spans="2:9" ht="20" customHeight="1" x14ac:dyDescent="0.2">
      <c r="B3423" s="340"/>
      <c r="C3423" s="341"/>
      <c r="D3423" s="341"/>
      <c r="E3423" s="341"/>
      <c r="F3423" s="341"/>
      <c r="G3423" s="341"/>
      <c r="H3423" s="341"/>
      <c r="I3423" s="342"/>
    </row>
    <row r="3424" spans="2:9" ht="20" customHeight="1" x14ac:dyDescent="0.2">
      <c r="B3424" s="340"/>
      <c r="C3424" s="341"/>
      <c r="D3424" s="341"/>
      <c r="E3424" s="341"/>
      <c r="F3424" s="341"/>
      <c r="G3424" s="341"/>
      <c r="H3424" s="341"/>
      <c r="I3424" s="342"/>
    </row>
    <row r="3425" spans="2:9" ht="20" customHeight="1" x14ac:dyDescent="0.2">
      <c r="B3425" s="340"/>
      <c r="C3425" s="341"/>
      <c r="D3425" s="341"/>
      <c r="E3425" s="341"/>
      <c r="F3425" s="341"/>
      <c r="G3425" s="341"/>
      <c r="H3425" s="341"/>
      <c r="I3425" s="342"/>
    </row>
    <row r="3426" spans="2:9" ht="20" customHeight="1" x14ac:dyDescent="0.2">
      <c r="B3426" s="340"/>
      <c r="C3426" s="341"/>
      <c r="D3426" s="341"/>
      <c r="E3426" s="341"/>
      <c r="F3426" s="341"/>
      <c r="G3426" s="341"/>
      <c r="H3426" s="341"/>
      <c r="I3426" s="342"/>
    </row>
    <row r="3427" spans="2:9" ht="20" customHeight="1" x14ac:dyDescent="0.2">
      <c r="B3427" s="340"/>
      <c r="C3427" s="341"/>
      <c r="D3427" s="341"/>
      <c r="E3427" s="341"/>
      <c r="F3427" s="341"/>
      <c r="G3427" s="341"/>
      <c r="H3427" s="341"/>
      <c r="I3427" s="342"/>
    </row>
    <row r="3428" spans="2:9" ht="20" customHeight="1" x14ac:dyDescent="0.2">
      <c r="B3428" s="340"/>
      <c r="C3428" s="341"/>
      <c r="D3428" s="341"/>
      <c r="E3428" s="341"/>
      <c r="F3428" s="341"/>
      <c r="G3428" s="341"/>
      <c r="H3428" s="341"/>
      <c r="I3428" s="342"/>
    </row>
    <row r="3429" spans="2:9" ht="20" customHeight="1" x14ac:dyDescent="0.2">
      <c r="B3429" s="340"/>
      <c r="C3429" s="341"/>
      <c r="D3429" s="341"/>
      <c r="E3429" s="341"/>
      <c r="F3429" s="341"/>
      <c r="G3429" s="341"/>
      <c r="H3429" s="341"/>
      <c r="I3429" s="342"/>
    </row>
    <row r="3430" spans="2:9" ht="20" customHeight="1" x14ac:dyDescent="0.2">
      <c r="B3430" s="340"/>
      <c r="C3430" s="341"/>
      <c r="D3430" s="341"/>
      <c r="E3430" s="341"/>
      <c r="F3430" s="341"/>
      <c r="G3430" s="341"/>
      <c r="H3430" s="341"/>
      <c r="I3430" s="342"/>
    </row>
    <row r="3431" spans="2:9" ht="20" customHeight="1" x14ac:dyDescent="0.2">
      <c r="B3431" s="340"/>
      <c r="C3431" s="341"/>
      <c r="D3431" s="341"/>
      <c r="E3431" s="341"/>
      <c r="F3431" s="341"/>
      <c r="G3431" s="341"/>
      <c r="H3431" s="341"/>
      <c r="I3431" s="342"/>
    </row>
    <row r="3432" spans="2:9" ht="20" customHeight="1" x14ac:dyDescent="0.2">
      <c r="B3432" s="343"/>
      <c r="C3432" s="344"/>
      <c r="D3432" s="344"/>
      <c r="E3432" s="344"/>
      <c r="F3432" s="344"/>
      <c r="G3432" s="344"/>
      <c r="H3432" s="344"/>
      <c r="I3432" s="345"/>
    </row>
    <row r="3433" spans="2:9" ht="16" thickBot="1" x14ac:dyDescent="0.25"/>
    <row r="3434" spans="2:9" ht="18" customHeight="1" thickBot="1" x14ac:dyDescent="0.25">
      <c r="B3434" s="24" t="s">
        <v>21</v>
      </c>
      <c r="C3434" s="25"/>
      <c r="D3434" s="25"/>
      <c r="E3434" s="25"/>
      <c r="F3434" s="26"/>
      <c r="G3434" s="27"/>
      <c r="H3434" s="28"/>
      <c r="I3434" s="29"/>
    </row>
    <row r="3435" spans="2:9" ht="18" customHeight="1" thickBot="1" x14ac:dyDescent="0.25">
      <c r="B3435" s="30" t="s">
        <v>22</v>
      </c>
      <c r="C3435" s="31"/>
      <c r="D3435" s="31"/>
      <c r="E3435" s="31"/>
      <c r="F3435" s="26"/>
      <c r="G3435" s="27"/>
      <c r="H3435" s="32"/>
      <c r="I3435" s="33"/>
    </row>
    <row r="3436" spans="2:9" ht="33" customHeight="1" thickBot="1" x14ac:dyDescent="0.25">
      <c r="B3436" s="34" t="e">
        <f>+ACTIVIDADES!#REF!</f>
        <v>#REF!</v>
      </c>
      <c r="C3436" s="35"/>
      <c r="D3436" s="35"/>
      <c r="E3436" s="35"/>
      <c r="F3436" s="35"/>
      <c r="G3436" s="36"/>
      <c r="H3436" s="37"/>
      <c r="I3436" s="38"/>
    </row>
    <row r="3437" spans="2:9" ht="21" customHeight="1" thickBot="1" x14ac:dyDescent="0.25">
      <c r="B3437" s="39" t="s">
        <v>0</v>
      </c>
      <c r="C3437" s="346" t="s">
        <v>1</v>
      </c>
      <c r="D3437" s="346"/>
      <c r="E3437" s="346"/>
      <c r="F3437" s="346"/>
      <c r="G3437" s="346"/>
      <c r="H3437" s="40" t="s">
        <v>15</v>
      </c>
      <c r="I3437" s="41" t="s">
        <v>16</v>
      </c>
    </row>
    <row r="3438" spans="2:9" ht="95.25" customHeight="1" x14ac:dyDescent="0.2">
      <c r="B3438" s="42" t="e">
        <f>+B3414+0.01</f>
        <v>#REF!</v>
      </c>
      <c r="C3438" s="347" t="e">
        <f>INDEX(ACTIVIDADES!$B:$B,MATCH(B3438,ACTIVIDADES!$A:$A,0))</f>
        <v>#REF!</v>
      </c>
      <c r="D3438" s="348"/>
      <c r="E3438" s="348"/>
      <c r="F3438" s="348"/>
      <c r="G3438" s="349"/>
      <c r="H3438" s="43" t="e">
        <f>INDEX(ACTIVIDADES!$C:$C,MATCH(B3438,ACTIVIDADES!$A:$A,0))</f>
        <v>#REF!</v>
      </c>
      <c r="I3438" s="44">
        <f>I3445</f>
        <v>0</v>
      </c>
    </row>
    <row r="3439" spans="2:9" ht="21" customHeight="1" x14ac:dyDescent="0.2">
      <c r="B3439" s="350" t="s">
        <v>23</v>
      </c>
      <c r="C3439" s="350"/>
      <c r="D3439" s="45" t="s">
        <v>24</v>
      </c>
      <c r="E3439" s="46" t="s">
        <v>16</v>
      </c>
      <c r="F3439" s="47" t="s">
        <v>25</v>
      </c>
      <c r="G3439" s="47" t="s">
        <v>26</v>
      </c>
      <c r="H3439" s="48" t="s">
        <v>27</v>
      </c>
      <c r="I3439" s="49" t="s">
        <v>28</v>
      </c>
    </row>
    <row r="3440" spans="2:9" ht="15" customHeight="1" x14ac:dyDescent="0.2">
      <c r="B3440" s="351"/>
      <c r="C3440" s="352"/>
      <c r="D3440" s="50"/>
      <c r="E3440" s="50"/>
      <c r="F3440" s="51"/>
      <c r="G3440" s="51"/>
      <c r="H3440" s="51"/>
      <c r="I3440" s="52">
        <f>+D3440*E3440*F3440*G3440</f>
        <v>0</v>
      </c>
    </row>
    <row r="3441" spans="2:9" ht="15" customHeight="1" x14ac:dyDescent="0.2">
      <c r="B3441" s="351"/>
      <c r="C3441" s="352"/>
      <c r="D3441" s="50"/>
      <c r="E3441" s="50"/>
      <c r="F3441" s="51"/>
      <c r="G3441" s="51"/>
      <c r="H3441" s="51"/>
      <c r="I3441" s="52">
        <f>+D3441*E3441*F3441*G3441</f>
        <v>0</v>
      </c>
    </row>
    <row r="3442" spans="2:9" ht="15.75" customHeight="1" x14ac:dyDescent="0.2">
      <c r="B3442" s="333"/>
      <c r="C3442" s="333"/>
      <c r="D3442" s="50"/>
      <c r="E3442" s="50"/>
      <c r="F3442" s="51"/>
      <c r="G3442" s="51"/>
      <c r="H3442" s="51"/>
      <c r="I3442" s="53"/>
    </row>
    <row r="3443" spans="2:9" ht="15" customHeight="1" x14ac:dyDescent="0.2">
      <c r="B3443" s="333"/>
      <c r="C3443" s="333"/>
      <c r="D3443" s="50"/>
      <c r="E3443" s="50"/>
      <c r="F3443" s="51"/>
      <c r="G3443" s="51"/>
      <c r="H3443" s="51"/>
      <c r="I3443" s="53"/>
    </row>
    <row r="3444" spans="2:9" ht="15" customHeight="1" x14ac:dyDescent="0.2">
      <c r="B3444" s="333"/>
      <c r="C3444" s="333"/>
      <c r="D3444" s="50"/>
      <c r="E3444" s="50"/>
      <c r="F3444" s="51"/>
      <c r="G3444" s="51"/>
      <c r="H3444" s="51"/>
      <c r="I3444" s="53"/>
    </row>
    <row r="3445" spans="2:9" ht="15" customHeight="1" x14ac:dyDescent="0.2">
      <c r="B3445" s="334" t="s">
        <v>29</v>
      </c>
      <c r="C3445" s="335"/>
      <c r="D3445" s="335"/>
      <c r="E3445" s="335"/>
      <c r="F3445" s="335"/>
      <c r="G3445" s="335"/>
      <c r="H3445" s="336"/>
      <c r="I3445" s="54">
        <f>SUM(I3440:I3444)</f>
        <v>0</v>
      </c>
    </row>
    <row r="3446" spans="2:9" ht="20" customHeight="1" x14ac:dyDescent="0.2">
      <c r="B3446" s="337" t="s">
        <v>30</v>
      </c>
      <c r="C3446" s="338"/>
      <c r="D3446" s="338"/>
      <c r="E3446" s="338"/>
      <c r="F3446" s="338"/>
      <c r="G3446" s="338"/>
      <c r="H3446" s="338"/>
      <c r="I3446" s="339"/>
    </row>
    <row r="3447" spans="2:9" ht="20" customHeight="1" x14ac:dyDescent="0.2">
      <c r="B3447" s="340"/>
      <c r="C3447" s="341"/>
      <c r="D3447" s="341"/>
      <c r="E3447" s="341"/>
      <c r="F3447" s="341"/>
      <c r="G3447" s="341"/>
      <c r="H3447" s="341"/>
      <c r="I3447" s="342"/>
    </row>
    <row r="3448" spans="2:9" ht="20" customHeight="1" x14ac:dyDescent="0.2">
      <c r="B3448" s="340"/>
      <c r="C3448" s="341"/>
      <c r="D3448" s="341"/>
      <c r="E3448" s="341"/>
      <c r="F3448" s="341"/>
      <c r="G3448" s="341"/>
      <c r="H3448" s="341"/>
      <c r="I3448" s="342"/>
    </row>
    <row r="3449" spans="2:9" ht="20" customHeight="1" x14ac:dyDescent="0.2">
      <c r="B3449" s="340"/>
      <c r="C3449" s="341"/>
      <c r="D3449" s="341"/>
      <c r="E3449" s="341"/>
      <c r="F3449" s="341"/>
      <c r="G3449" s="341"/>
      <c r="H3449" s="341"/>
      <c r="I3449" s="342"/>
    </row>
    <row r="3450" spans="2:9" ht="20" customHeight="1" x14ac:dyDescent="0.2">
      <c r="B3450" s="340"/>
      <c r="C3450" s="341"/>
      <c r="D3450" s="341"/>
      <c r="E3450" s="341"/>
      <c r="F3450" s="341"/>
      <c r="G3450" s="341"/>
      <c r="H3450" s="341"/>
      <c r="I3450" s="342"/>
    </row>
    <row r="3451" spans="2:9" ht="20" customHeight="1" x14ac:dyDescent="0.2">
      <c r="B3451" s="340"/>
      <c r="C3451" s="341"/>
      <c r="D3451" s="341"/>
      <c r="E3451" s="341"/>
      <c r="F3451" s="341"/>
      <c r="G3451" s="341"/>
      <c r="H3451" s="341"/>
      <c r="I3451" s="342"/>
    </row>
    <row r="3452" spans="2:9" ht="20" customHeight="1" x14ac:dyDescent="0.2">
      <c r="B3452" s="340"/>
      <c r="C3452" s="341"/>
      <c r="D3452" s="341"/>
      <c r="E3452" s="341"/>
      <c r="F3452" s="341"/>
      <c r="G3452" s="341"/>
      <c r="H3452" s="341"/>
      <c r="I3452" s="342"/>
    </row>
    <row r="3453" spans="2:9" ht="20" customHeight="1" x14ac:dyDescent="0.2">
      <c r="B3453" s="340"/>
      <c r="C3453" s="341"/>
      <c r="D3453" s="341"/>
      <c r="E3453" s="341"/>
      <c r="F3453" s="341"/>
      <c r="G3453" s="341"/>
      <c r="H3453" s="341"/>
      <c r="I3453" s="342"/>
    </row>
    <row r="3454" spans="2:9" ht="20" customHeight="1" x14ac:dyDescent="0.2">
      <c r="B3454" s="340"/>
      <c r="C3454" s="341"/>
      <c r="D3454" s="341"/>
      <c r="E3454" s="341"/>
      <c r="F3454" s="341"/>
      <c r="G3454" s="341"/>
      <c r="H3454" s="341"/>
      <c r="I3454" s="342"/>
    </row>
    <row r="3455" spans="2:9" ht="20" customHeight="1" x14ac:dyDescent="0.2">
      <c r="B3455" s="340"/>
      <c r="C3455" s="341"/>
      <c r="D3455" s="341"/>
      <c r="E3455" s="341"/>
      <c r="F3455" s="341"/>
      <c r="G3455" s="341"/>
      <c r="H3455" s="341"/>
      <c r="I3455" s="342"/>
    </row>
    <row r="3456" spans="2:9" ht="20" customHeight="1" x14ac:dyDescent="0.2">
      <c r="B3456" s="343"/>
      <c r="C3456" s="344"/>
      <c r="D3456" s="344"/>
      <c r="E3456" s="344"/>
      <c r="F3456" s="344"/>
      <c r="G3456" s="344"/>
      <c r="H3456" s="344"/>
      <c r="I3456" s="345"/>
    </row>
    <row r="3457" spans="2:9" ht="16" thickBot="1" x14ac:dyDescent="0.25"/>
    <row r="3458" spans="2:9" ht="18" customHeight="1" thickBot="1" x14ac:dyDescent="0.25">
      <c r="B3458" s="24" t="s">
        <v>21</v>
      </c>
      <c r="C3458" s="25"/>
      <c r="D3458" s="25"/>
      <c r="E3458" s="25"/>
      <c r="F3458" s="26"/>
      <c r="G3458" s="27"/>
      <c r="H3458" s="28"/>
      <c r="I3458" s="29"/>
    </row>
    <row r="3459" spans="2:9" ht="18" customHeight="1" thickBot="1" x14ac:dyDescent="0.25">
      <c r="B3459" s="30" t="s">
        <v>22</v>
      </c>
      <c r="C3459" s="31"/>
      <c r="D3459" s="31"/>
      <c r="E3459" s="31"/>
      <c r="F3459" s="26"/>
      <c r="G3459" s="27"/>
      <c r="H3459" s="32"/>
      <c r="I3459" s="33"/>
    </row>
    <row r="3460" spans="2:9" ht="33" customHeight="1" thickBot="1" x14ac:dyDescent="0.25">
      <c r="B3460" s="34" t="e">
        <f>+ACTIVIDADES!#REF!</f>
        <v>#REF!</v>
      </c>
      <c r="C3460" s="35"/>
      <c r="D3460" s="35"/>
      <c r="E3460" s="35"/>
      <c r="F3460" s="35"/>
      <c r="G3460" s="36"/>
      <c r="H3460" s="37"/>
      <c r="I3460" s="38"/>
    </row>
    <row r="3461" spans="2:9" ht="21" customHeight="1" thickBot="1" x14ac:dyDescent="0.25">
      <c r="B3461" s="39" t="s">
        <v>0</v>
      </c>
      <c r="C3461" s="346" t="s">
        <v>1</v>
      </c>
      <c r="D3461" s="346"/>
      <c r="E3461" s="346"/>
      <c r="F3461" s="346"/>
      <c r="G3461" s="346"/>
      <c r="H3461" s="40" t="s">
        <v>15</v>
      </c>
      <c r="I3461" s="41" t="s">
        <v>16</v>
      </c>
    </row>
    <row r="3462" spans="2:9" ht="95.25" customHeight="1" x14ac:dyDescent="0.2">
      <c r="B3462" s="42" t="e">
        <f>+B3438+0.01</f>
        <v>#REF!</v>
      </c>
      <c r="C3462" s="347" t="e">
        <f>INDEX(ACTIVIDADES!$B:$B,MATCH(B3462,ACTIVIDADES!$A:$A,0))</f>
        <v>#REF!</v>
      </c>
      <c r="D3462" s="348"/>
      <c r="E3462" s="348"/>
      <c r="F3462" s="348"/>
      <c r="G3462" s="349"/>
      <c r="H3462" s="43" t="e">
        <f>INDEX(ACTIVIDADES!$C:$C,MATCH(B3462,ACTIVIDADES!$A:$A,0))</f>
        <v>#REF!</v>
      </c>
      <c r="I3462" s="44">
        <f>I3469</f>
        <v>0</v>
      </c>
    </row>
    <row r="3463" spans="2:9" ht="21" customHeight="1" x14ac:dyDescent="0.2">
      <c r="B3463" s="350" t="s">
        <v>23</v>
      </c>
      <c r="C3463" s="350"/>
      <c r="D3463" s="45" t="s">
        <v>24</v>
      </c>
      <c r="E3463" s="46" t="s">
        <v>16</v>
      </c>
      <c r="F3463" s="47" t="s">
        <v>25</v>
      </c>
      <c r="G3463" s="47" t="s">
        <v>26</v>
      </c>
      <c r="H3463" s="48" t="s">
        <v>27</v>
      </c>
      <c r="I3463" s="49" t="s">
        <v>28</v>
      </c>
    </row>
    <row r="3464" spans="2:9" ht="15" customHeight="1" x14ac:dyDescent="0.2">
      <c r="B3464" s="351"/>
      <c r="C3464" s="352"/>
      <c r="D3464" s="50"/>
      <c r="E3464" s="50"/>
      <c r="F3464" s="51"/>
      <c r="G3464" s="51"/>
      <c r="H3464" s="51"/>
      <c r="I3464" s="52">
        <f>+D3464*E3464*F3464*G3464</f>
        <v>0</v>
      </c>
    </row>
    <row r="3465" spans="2:9" ht="15" customHeight="1" x14ac:dyDescent="0.2">
      <c r="B3465" s="351"/>
      <c r="C3465" s="352"/>
      <c r="D3465" s="50"/>
      <c r="E3465" s="50"/>
      <c r="F3465" s="51"/>
      <c r="G3465" s="51"/>
      <c r="H3465" s="51"/>
      <c r="I3465" s="52">
        <f>+D3465*E3465*F3465*G3465</f>
        <v>0</v>
      </c>
    </row>
    <row r="3466" spans="2:9" ht="15.75" customHeight="1" x14ac:dyDescent="0.2">
      <c r="B3466" s="333"/>
      <c r="C3466" s="333"/>
      <c r="D3466" s="50"/>
      <c r="E3466" s="50"/>
      <c r="F3466" s="51"/>
      <c r="G3466" s="51"/>
      <c r="H3466" s="51"/>
      <c r="I3466" s="53"/>
    </row>
    <row r="3467" spans="2:9" ht="15" customHeight="1" x14ac:dyDescent="0.2">
      <c r="B3467" s="333"/>
      <c r="C3467" s="333"/>
      <c r="D3467" s="50"/>
      <c r="E3467" s="50"/>
      <c r="F3467" s="51"/>
      <c r="G3467" s="51"/>
      <c r="H3467" s="51"/>
      <c r="I3467" s="53"/>
    </row>
    <row r="3468" spans="2:9" ht="15" customHeight="1" x14ac:dyDescent="0.2">
      <c r="B3468" s="333"/>
      <c r="C3468" s="333"/>
      <c r="D3468" s="50"/>
      <c r="E3468" s="50"/>
      <c r="F3468" s="51"/>
      <c r="G3468" s="51"/>
      <c r="H3468" s="51"/>
      <c r="I3468" s="53"/>
    </row>
    <row r="3469" spans="2:9" ht="15" customHeight="1" x14ac:dyDescent="0.2">
      <c r="B3469" s="334" t="s">
        <v>29</v>
      </c>
      <c r="C3469" s="335"/>
      <c r="D3469" s="335"/>
      <c r="E3469" s="335"/>
      <c r="F3469" s="335"/>
      <c r="G3469" s="335"/>
      <c r="H3469" s="336"/>
      <c r="I3469" s="54">
        <f>SUM(I3464:I3468)</f>
        <v>0</v>
      </c>
    </row>
    <row r="3470" spans="2:9" ht="20" customHeight="1" x14ac:dyDescent="0.2">
      <c r="B3470" s="337" t="s">
        <v>30</v>
      </c>
      <c r="C3470" s="338"/>
      <c r="D3470" s="338"/>
      <c r="E3470" s="338"/>
      <c r="F3470" s="338"/>
      <c r="G3470" s="338"/>
      <c r="H3470" s="338"/>
      <c r="I3470" s="339"/>
    </row>
    <row r="3471" spans="2:9" ht="20" customHeight="1" x14ac:dyDescent="0.2">
      <c r="B3471" s="340"/>
      <c r="C3471" s="341"/>
      <c r="D3471" s="341"/>
      <c r="E3471" s="341"/>
      <c r="F3471" s="341"/>
      <c r="G3471" s="341"/>
      <c r="H3471" s="341"/>
      <c r="I3471" s="342"/>
    </row>
    <row r="3472" spans="2:9" ht="20" customHeight="1" x14ac:dyDescent="0.2">
      <c r="B3472" s="340"/>
      <c r="C3472" s="341"/>
      <c r="D3472" s="341"/>
      <c r="E3472" s="341"/>
      <c r="F3472" s="341"/>
      <c r="G3472" s="341"/>
      <c r="H3472" s="341"/>
      <c r="I3472" s="342"/>
    </row>
    <row r="3473" spans="2:9" ht="20" customHeight="1" x14ac:dyDescent="0.2">
      <c r="B3473" s="340"/>
      <c r="C3473" s="341"/>
      <c r="D3473" s="341"/>
      <c r="E3473" s="341"/>
      <c r="F3473" s="341"/>
      <c r="G3473" s="341"/>
      <c r="H3473" s="341"/>
      <c r="I3473" s="342"/>
    </row>
    <row r="3474" spans="2:9" ht="20" customHeight="1" x14ac:dyDescent="0.2">
      <c r="B3474" s="340"/>
      <c r="C3474" s="341"/>
      <c r="D3474" s="341"/>
      <c r="E3474" s="341"/>
      <c r="F3474" s="341"/>
      <c r="G3474" s="341"/>
      <c r="H3474" s="341"/>
      <c r="I3474" s="342"/>
    </row>
    <row r="3475" spans="2:9" ht="20" customHeight="1" x14ac:dyDescent="0.2">
      <c r="B3475" s="340"/>
      <c r="C3475" s="341"/>
      <c r="D3475" s="341"/>
      <c r="E3475" s="341"/>
      <c r="F3475" s="341"/>
      <c r="G3475" s="341"/>
      <c r="H3475" s="341"/>
      <c r="I3475" s="342"/>
    </row>
    <row r="3476" spans="2:9" ht="20" customHeight="1" x14ac:dyDescent="0.2">
      <c r="B3476" s="340"/>
      <c r="C3476" s="341"/>
      <c r="D3476" s="341"/>
      <c r="E3476" s="341"/>
      <c r="F3476" s="341"/>
      <c r="G3476" s="341"/>
      <c r="H3476" s="341"/>
      <c r="I3476" s="342"/>
    </row>
    <row r="3477" spans="2:9" ht="20" customHeight="1" x14ac:dyDescent="0.2">
      <c r="B3477" s="340"/>
      <c r="C3477" s="341"/>
      <c r="D3477" s="341"/>
      <c r="E3477" s="341"/>
      <c r="F3477" s="341"/>
      <c r="G3477" s="341"/>
      <c r="H3477" s="341"/>
      <c r="I3477" s="342"/>
    </row>
    <row r="3478" spans="2:9" ht="20" customHeight="1" x14ac:dyDescent="0.2">
      <c r="B3478" s="340"/>
      <c r="C3478" s="341"/>
      <c r="D3478" s="341"/>
      <c r="E3478" s="341"/>
      <c r="F3478" s="341"/>
      <c r="G3478" s="341"/>
      <c r="H3478" s="341"/>
      <c r="I3478" s="342"/>
    </row>
    <row r="3479" spans="2:9" ht="20" customHeight="1" x14ac:dyDescent="0.2">
      <c r="B3479" s="340"/>
      <c r="C3479" s="341"/>
      <c r="D3479" s="341"/>
      <c r="E3479" s="341"/>
      <c r="F3479" s="341"/>
      <c r="G3479" s="341"/>
      <c r="H3479" s="341"/>
      <c r="I3479" s="342"/>
    </row>
    <row r="3480" spans="2:9" ht="20" customHeight="1" x14ac:dyDescent="0.2">
      <c r="B3480" s="343"/>
      <c r="C3480" s="344"/>
      <c r="D3480" s="344"/>
      <c r="E3480" s="344"/>
      <c r="F3480" s="344"/>
      <c r="G3480" s="344"/>
      <c r="H3480" s="344"/>
      <c r="I3480" s="345"/>
    </row>
    <row r="3481" spans="2:9" ht="16" thickBot="1" x14ac:dyDescent="0.25"/>
    <row r="3482" spans="2:9" ht="18" customHeight="1" thickBot="1" x14ac:dyDescent="0.25">
      <c r="B3482" s="24" t="s">
        <v>21</v>
      </c>
      <c r="C3482" s="25"/>
      <c r="D3482" s="25"/>
      <c r="E3482" s="25"/>
      <c r="F3482" s="26"/>
      <c r="G3482" s="27"/>
      <c r="H3482" s="28"/>
      <c r="I3482" s="29"/>
    </row>
    <row r="3483" spans="2:9" ht="18" customHeight="1" thickBot="1" x14ac:dyDescent="0.25">
      <c r="B3483" s="30" t="s">
        <v>22</v>
      </c>
      <c r="C3483" s="31"/>
      <c r="D3483" s="31"/>
      <c r="E3483" s="31"/>
      <c r="F3483" s="26"/>
      <c r="G3483" s="27"/>
      <c r="H3483" s="32"/>
      <c r="I3483" s="33"/>
    </row>
    <row r="3484" spans="2:9" ht="33" customHeight="1" thickBot="1" x14ac:dyDescent="0.25">
      <c r="B3484" s="34" t="e">
        <f>+ACTIVIDADES!#REF!</f>
        <v>#REF!</v>
      </c>
      <c r="C3484" s="35"/>
      <c r="D3484" s="35"/>
      <c r="E3484" s="35"/>
      <c r="F3484" s="35"/>
      <c r="G3484" s="36"/>
      <c r="H3484" s="37"/>
      <c r="I3484" s="38"/>
    </row>
    <row r="3485" spans="2:9" ht="21" customHeight="1" thickBot="1" x14ac:dyDescent="0.25">
      <c r="B3485" s="39" t="s">
        <v>0</v>
      </c>
      <c r="C3485" s="346" t="s">
        <v>1</v>
      </c>
      <c r="D3485" s="346"/>
      <c r="E3485" s="346"/>
      <c r="F3485" s="346"/>
      <c r="G3485" s="346"/>
      <c r="H3485" s="40" t="s">
        <v>15</v>
      </c>
      <c r="I3485" s="41" t="s">
        <v>16</v>
      </c>
    </row>
    <row r="3486" spans="2:9" ht="95.25" customHeight="1" x14ac:dyDescent="0.2">
      <c r="B3486" s="42" t="e">
        <f>+B3462+0.01</f>
        <v>#REF!</v>
      </c>
      <c r="C3486" s="347" t="e">
        <f>INDEX(ACTIVIDADES!$B:$B,MATCH(B3486,ACTIVIDADES!$A:$A,0))</f>
        <v>#REF!</v>
      </c>
      <c r="D3486" s="348"/>
      <c r="E3486" s="348"/>
      <c r="F3486" s="348"/>
      <c r="G3486" s="349"/>
      <c r="H3486" s="43" t="e">
        <f>INDEX(ACTIVIDADES!$C:$C,MATCH(B3486,ACTIVIDADES!$A:$A,0))</f>
        <v>#REF!</v>
      </c>
      <c r="I3486" s="44">
        <f>I3493</f>
        <v>0</v>
      </c>
    </row>
    <row r="3487" spans="2:9" ht="21" customHeight="1" x14ac:dyDescent="0.2">
      <c r="B3487" s="350" t="s">
        <v>23</v>
      </c>
      <c r="C3487" s="350"/>
      <c r="D3487" s="45" t="s">
        <v>24</v>
      </c>
      <c r="E3487" s="46" t="s">
        <v>16</v>
      </c>
      <c r="F3487" s="47" t="s">
        <v>25</v>
      </c>
      <c r="G3487" s="47" t="s">
        <v>26</v>
      </c>
      <c r="H3487" s="48" t="s">
        <v>27</v>
      </c>
      <c r="I3487" s="49" t="s">
        <v>28</v>
      </c>
    </row>
    <row r="3488" spans="2:9" ht="15" customHeight="1" x14ac:dyDescent="0.2">
      <c r="B3488" s="351"/>
      <c r="C3488" s="352"/>
      <c r="D3488" s="50"/>
      <c r="E3488" s="50"/>
      <c r="F3488" s="51"/>
      <c r="G3488" s="51"/>
      <c r="H3488" s="51"/>
      <c r="I3488" s="52">
        <f>+D3488*E3488*F3488*G3488</f>
        <v>0</v>
      </c>
    </row>
    <row r="3489" spans="2:9" ht="15" customHeight="1" x14ac:dyDescent="0.2">
      <c r="B3489" s="351"/>
      <c r="C3489" s="352"/>
      <c r="D3489" s="50"/>
      <c r="E3489" s="50"/>
      <c r="F3489" s="51"/>
      <c r="G3489" s="51"/>
      <c r="H3489" s="51"/>
      <c r="I3489" s="52">
        <f>+D3489*E3489*F3489*G3489</f>
        <v>0</v>
      </c>
    </row>
    <row r="3490" spans="2:9" ht="15.75" customHeight="1" x14ac:dyDescent="0.2">
      <c r="B3490" s="333"/>
      <c r="C3490" s="333"/>
      <c r="D3490" s="50"/>
      <c r="E3490" s="50"/>
      <c r="F3490" s="51"/>
      <c r="G3490" s="51"/>
      <c r="H3490" s="51"/>
      <c r="I3490" s="53"/>
    </row>
    <row r="3491" spans="2:9" ht="15" customHeight="1" x14ac:dyDescent="0.2">
      <c r="B3491" s="333"/>
      <c r="C3491" s="333"/>
      <c r="D3491" s="50"/>
      <c r="E3491" s="50"/>
      <c r="F3491" s="51"/>
      <c r="G3491" s="51"/>
      <c r="H3491" s="51"/>
      <c r="I3491" s="53"/>
    </row>
    <row r="3492" spans="2:9" ht="15" customHeight="1" x14ac:dyDescent="0.2">
      <c r="B3492" s="333"/>
      <c r="C3492" s="333"/>
      <c r="D3492" s="50"/>
      <c r="E3492" s="50"/>
      <c r="F3492" s="51"/>
      <c r="G3492" s="51"/>
      <c r="H3492" s="51"/>
      <c r="I3492" s="53"/>
    </row>
    <row r="3493" spans="2:9" ht="15" customHeight="1" x14ac:dyDescent="0.2">
      <c r="B3493" s="334" t="s">
        <v>29</v>
      </c>
      <c r="C3493" s="335"/>
      <c r="D3493" s="335"/>
      <c r="E3493" s="335"/>
      <c r="F3493" s="335"/>
      <c r="G3493" s="335"/>
      <c r="H3493" s="336"/>
      <c r="I3493" s="54">
        <f>SUM(I3488:I3492)</f>
        <v>0</v>
      </c>
    </row>
    <row r="3494" spans="2:9" ht="20" customHeight="1" x14ac:dyDescent="0.2">
      <c r="B3494" s="337" t="s">
        <v>30</v>
      </c>
      <c r="C3494" s="338"/>
      <c r="D3494" s="338"/>
      <c r="E3494" s="338"/>
      <c r="F3494" s="338"/>
      <c r="G3494" s="338"/>
      <c r="H3494" s="338"/>
      <c r="I3494" s="339"/>
    </row>
    <row r="3495" spans="2:9" ht="20" customHeight="1" x14ac:dyDescent="0.2">
      <c r="B3495" s="340"/>
      <c r="C3495" s="341"/>
      <c r="D3495" s="341"/>
      <c r="E3495" s="341"/>
      <c r="F3495" s="341"/>
      <c r="G3495" s="341"/>
      <c r="H3495" s="341"/>
      <c r="I3495" s="342"/>
    </row>
    <row r="3496" spans="2:9" ht="20" customHeight="1" x14ac:dyDescent="0.2">
      <c r="B3496" s="340"/>
      <c r="C3496" s="341"/>
      <c r="D3496" s="341"/>
      <c r="E3496" s="341"/>
      <c r="F3496" s="341"/>
      <c r="G3496" s="341"/>
      <c r="H3496" s="341"/>
      <c r="I3496" s="342"/>
    </row>
    <row r="3497" spans="2:9" ht="20" customHeight="1" x14ac:dyDescent="0.2">
      <c r="B3497" s="340"/>
      <c r="C3497" s="341"/>
      <c r="D3497" s="341"/>
      <c r="E3497" s="341"/>
      <c r="F3497" s="341"/>
      <c r="G3497" s="341"/>
      <c r="H3497" s="341"/>
      <c r="I3497" s="342"/>
    </row>
    <row r="3498" spans="2:9" ht="20" customHeight="1" x14ac:dyDescent="0.2">
      <c r="B3498" s="340"/>
      <c r="C3498" s="341"/>
      <c r="D3498" s="341"/>
      <c r="E3498" s="341"/>
      <c r="F3498" s="341"/>
      <c r="G3498" s="341"/>
      <c r="H3498" s="341"/>
      <c r="I3498" s="342"/>
    </row>
    <row r="3499" spans="2:9" ht="20" customHeight="1" x14ac:dyDescent="0.2">
      <c r="B3499" s="340"/>
      <c r="C3499" s="341"/>
      <c r="D3499" s="341"/>
      <c r="E3499" s="341"/>
      <c r="F3499" s="341"/>
      <c r="G3499" s="341"/>
      <c r="H3499" s="341"/>
      <c r="I3499" s="342"/>
    </row>
    <row r="3500" spans="2:9" ht="20" customHeight="1" x14ac:dyDescent="0.2">
      <c r="B3500" s="340"/>
      <c r="C3500" s="341"/>
      <c r="D3500" s="341"/>
      <c r="E3500" s="341"/>
      <c r="F3500" s="341"/>
      <c r="G3500" s="341"/>
      <c r="H3500" s="341"/>
      <c r="I3500" s="342"/>
    </row>
    <row r="3501" spans="2:9" ht="20" customHeight="1" x14ac:dyDescent="0.2">
      <c r="B3501" s="340"/>
      <c r="C3501" s="341"/>
      <c r="D3501" s="341"/>
      <c r="E3501" s="341"/>
      <c r="F3501" s="341"/>
      <c r="G3501" s="341"/>
      <c r="H3501" s="341"/>
      <c r="I3501" s="342"/>
    </row>
    <row r="3502" spans="2:9" ht="20" customHeight="1" x14ac:dyDescent="0.2">
      <c r="B3502" s="340"/>
      <c r="C3502" s="341"/>
      <c r="D3502" s="341"/>
      <c r="E3502" s="341"/>
      <c r="F3502" s="341"/>
      <c r="G3502" s="341"/>
      <c r="H3502" s="341"/>
      <c r="I3502" s="342"/>
    </row>
    <row r="3503" spans="2:9" ht="20" customHeight="1" x14ac:dyDescent="0.2">
      <c r="B3503" s="340"/>
      <c r="C3503" s="341"/>
      <c r="D3503" s="341"/>
      <c r="E3503" s="341"/>
      <c r="F3503" s="341"/>
      <c r="G3503" s="341"/>
      <c r="H3503" s="341"/>
      <c r="I3503" s="342"/>
    </row>
    <row r="3504" spans="2:9" ht="20" customHeight="1" x14ac:dyDescent="0.2">
      <c r="B3504" s="343"/>
      <c r="C3504" s="344"/>
      <c r="D3504" s="344"/>
      <c r="E3504" s="344"/>
      <c r="F3504" s="344"/>
      <c r="G3504" s="344"/>
      <c r="H3504" s="344"/>
      <c r="I3504" s="345"/>
    </row>
    <row r="3505" spans="2:9" ht="16" thickBot="1" x14ac:dyDescent="0.25"/>
    <row r="3506" spans="2:9" ht="18" customHeight="1" thickBot="1" x14ac:dyDescent="0.25">
      <c r="B3506" s="24" t="s">
        <v>21</v>
      </c>
      <c r="C3506" s="25"/>
      <c r="D3506" s="25"/>
      <c r="E3506" s="25"/>
      <c r="F3506" s="26"/>
      <c r="G3506" s="27"/>
      <c r="H3506" s="28"/>
      <c r="I3506" s="29"/>
    </row>
    <row r="3507" spans="2:9" ht="18" customHeight="1" thickBot="1" x14ac:dyDescent="0.25">
      <c r="B3507" s="30" t="s">
        <v>22</v>
      </c>
      <c r="C3507" s="31"/>
      <c r="D3507" s="31"/>
      <c r="E3507" s="31"/>
      <c r="F3507" s="26"/>
      <c r="G3507" s="27"/>
      <c r="H3507" s="32"/>
      <c r="I3507" s="33"/>
    </row>
    <row r="3508" spans="2:9" ht="33" customHeight="1" thickBot="1" x14ac:dyDescent="0.25">
      <c r="B3508" s="34" t="e">
        <f>+ACTIVIDADES!#REF!</f>
        <v>#REF!</v>
      </c>
      <c r="C3508" s="35"/>
      <c r="D3508" s="35"/>
      <c r="E3508" s="35"/>
      <c r="F3508" s="35"/>
      <c r="G3508" s="36"/>
      <c r="H3508" s="37"/>
      <c r="I3508" s="38"/>
    </row>
    <row r="3509" spans="2:9" ht="21" customHeight="1" thickBot="1" x14ac:dyDescent="0.25">
      <c r="B3509" s="39" t="s">
        <v>0</v>
      </c>
      <c r="C3509" s="346" t="s">
        <v>1</v>
      </c>
      <c r="D3509" s="346"/>
      <c r="E3509" s="346"/>
      <c r="F3509" s="346"/>
      <c r="G3509" s="346"/>
      <c r="H3509" s="40" t="s">
        <v>15</v>
      </c>
      <c r="I3509" s="41" t="s">
        <v>16</v>
      </c>
    </row>
    <row r="3510" spans="2:9" ht="95.25" customHeight="1" x14ac:dyDescent="0.2">
      <c r="B3510" s="42" t="e">
        <f>+B3486+0.01</f>
        <v>#REF!</v>
      </c>
      <c r="C3510" s="347" t="e">
        <f>INDEX(ACTIVIDADES!$B:$B,MATCH(B3510,ACTIVIDADES!$A:$A,0))</f>
        <v>#REF!</v>
      </c>
      <c r="D3510" s="348"/>
      <c r="E3510" s="348"/>
      <c r="F3510" s="348"/>
      <c r="G3510" s="349"/>
      <c r="H3510" s="43" t="e">
        <f>INDEX(ACTIVIDADES!$C:$C,MATCH(B3510,ACTIVIDADES!$A:$A,0))</f>
        <v>#REF!</v>
      </c>
      <c r="I3510" s="44">
        <f>I3517</f>
        <v>0</v>
      </c>
    </row>
    <row r="3511" spans="2:9" ht="21" customHeight="1" x14ac:dyDescent="0.2">
      <c r="B3511" s="350" t="s">
        <v>23</v>
      </c>
      <c r="C3511" s="350"/>
      <c r="D3511" s="45" t="s">
        <v>24</v>
      </c>
      <c r="E3511" s="46" t="s">
        <v>16</v>
      </c>
      <c r="F3511" s="47" t="s">
        <v>25</v>
      </c>
      <c r="G3511" s="47" t="s">
        <v>26</v>
      </c>
      <c r="H3511" s="48" t="s">
        <v>27</v>
      </c>
      <c r="I3511" s="49" t="s">
        <v>28</v>
      </c>
    </row>
    <row r="3512" spans="2:9" ht="15" customHeight="1" x14ac:dyDescent="0.2">
      <c r="B3512" s="351"/>
      <c r="C3512" s="352"/>
      <c r="D3512" s="50"/>
      <c r="E3512" s="50"/>
      <c r="F3512" s="51"/>
      <c r="G3512" s="51"/>
      <c r="H3512" s="51"/>
      <c r="I3512" s="52">
        <f>+D3512*E3512*F3512*G3512</f>
        <v>0</v>
      </c>
    </row>
    <row r="3513" spans="2:9" ht="15" customHeight="1" x14ac:dyDescent="0.2">
      <c r="B3513" s="351"/>
      <c r="C3513" s="352"/>
      <c r="D3513" s="50"/>
      <c r="E3513" s="50"/>
      <c r="F3513" s="51"/>
      <c r="G3513" s="51"/>
      <c r="H3513" s="51"/>
      <c r="I3513" s="52">
        <f>+D3513*E3513*F3513*G3513</f>
        <v>0</v>
      </c>
    </row>
    <row r="3514" spans="2:9" ht="15.75" customHeight="1" x14ac:dyDescent="0.2">
      <c r="B3514" s="333"/>
      <c r="C3514" s="333"/>
      <c r="D3514" s="50"/>
      <c r="E3514" s="50"/>
      <c r="F3514" s="51"/>
      <c r="G3514" s="51"/>
      <c r="H3514" s="51"/>
      <c r="I3514" s="53"/>
    </row>
    <row r="3515" spans="2:9" ht="15" customHeight="1" x14ac:dyDescent="0.2">
      <c r="B3515" s="333"/>
      <c r="C3515" s="333"/>
      <c r="D3515" s="50"/>
      <c r="E3515" s="50"/>
      <c r="F3515" s="51"/>
      <c r="G3515" s="51"/>
      <c r="H3515" s="51"/>
      <c r="I3515" s="53"/>
    </row>
    <row r="3516" spans="2:9" ht="15" customHeight="1" x14ac:dyDescent="0.2">
      <c r="B3516" s="333"/>
      <c r="C3516" s="333"/>
      <c r="D3516" s="50"/>
      <c r="E3516" s="50"/>
      <c r="F3516" s="51"/>
      <c r="G3516" s="51"/>
      <c r="H3516" s="51"/>
      <c r="I3516" s="53"/>
    </row>
    <row r="3517" spans="2:9" ht="15" customHeight="1" x14ac:dyDescent="0.2">
      <c r="B3517" s="334" t="s">
        <v>29</v>
      </c>
      <c r="C3517" s="335"/>
      <c r="D3517" s="335"/>
      <c r="E3517" s="335"/>
      <c r="F3517" s="335"/>
      <c r="G3517" s="335"/>
      <c r="H3517" s="336"/>
      <c r="I3517" s="54">
        <f>SUM(I3512:I3516)</f>
        <v>0</v>
      </c>
    </row>
    <row r="3518" spans="2:9" ht="20" customHeight="1" x14ac:dyDescent="0.2">
      <c r="B3518" s="337" t="s">
        <v>30</v>
      </c>
      <c r="C3518" s="338"/>
      <c r="D3518" s="338"/>
      <c r="E3518" s="338"/>
      <c r="F3518" s="338"/>
      <c r="G3518" s="338"/>
      <c r="H3518" s="338"/>
      <c r="I3518" s="339"/>
    </row>
    <row r="3519" spans="2:9" ht="20" customHeight="1" x14ac:dyDescent="0.2">
      <c r="B3519" s="340"/>
      <c r="C3519" s="341"/>
      <c r="D3519" s="341"/>
      <c r="E3519" s="341"/>
      <c r="F3519" s="341"/>
      <c r="G3519" s="341"/>
      <c r="H3519" s="341"/>
      <c r="I3519" s="342"/>
    </row>
    <row r="3520" spans="2:9" ht="20" customHeight="1" x14ac:dyDescent="0.2">
      <c r="B3520" s="340"/>
      <c r="C3520" s="341"/>
      <c r="D3520" s="341"/>
      <c r="E3520" s="341"/>
      <c r="F3520" s="341"/>
      <c r="G3520" s="341"/>
      <c r="H3520" s="341"/>
      <c r="I3520" s="342"/>
    </row>
    <row r="3521" spans="2:9" ht="20" customHeight="1" x14ac:dyDescent="0.2">
      <c r="B3521" s="340"/>
      <c r="C3521" s="341"/>
      <c r="D3521" s="341"/>
      <c r="E3521" s="341"/>
      <c r="F3521" s="341"/>
      <c r="G3521" s="341"/>
      <c r="H3521" s="341"/>
      <c r="I3521" s="342"/>
    </row>
    <row r="3522" spans="2:9" ht="20" customHeight="1" x14ac:dyDescent="0.2">
      <c r="B3522" s="340"/>
      <c r="C3522" s="341"/>
      <c r="D3522" s="341"/>
      <c r="E3522" s="341"/>
      <c r="F3522" s="341"/>
      <c r="G3522" s="341"/>
      <c r="H3522" s="341"/>
      <c r="I3522" s="342"/>
    </row>
    <row r="3523" spans="2:9" ht="20" customHeight="1" x14ac:dyDescent="0.2">
      <c r="B3523" s="340"/>
      <c r="C3523" s="341"/>
      <c r="D3523" s="341"/>
      <c r="E3523" s="341"/>
      <c r="F3523" s="341"/>
      <c r="G3523" s="341"/>
      <c r="H3523" s="341"/>
      <c r="I3523" s="342"/>
    </row>
    <row r="3524" spans="2:9" ht="20" customHeight="1" x14ac:dyDescent="0.2">
      <c r="B3524" s="340"/>
      <c r="C3524" s="341"/>
      <c r="D3524" s="341"/>
      <c r="E3524" s="341"/>
      <c r="F3524" s="341"/>
      <c r="G3524" s="341"/>
      <c r="H3524" s="341"/>
      <c r="I3524" s="342"/>
    </row>
    <row r="3525" spans="2:9" ht="20" customHeight="1" x14ac:dyDescent="0.2">
      <c r="B3525" s="340"/>
      <c r="C3525" s="341"/>
      <c r="D3525" s="341"/>
      <c r="E3525" s="341"/>
      <c r="F3525" s="341"/>
      <c r="G3525" s="341"/>
      <c r="H3525" s="341"/>
      <c r="I3525" s="342"/>
    </row>
    <row r="3526" spans="2:9" ht="20" customHeight="1" x14ac:dyDescent="0.2">
      <c r="B3526" s="340"/>
      <c r="C3526" s="341"/>
      <c r="D3526" s="341"/>
      <c r="E3526" s="341"/>
      <c r="F3526" s="341"/>
      <c r="G3526" s="341"/>
      <c r="H3526" s="341"/>
      <c r="I3526" s="342"/>
    </row>
    <row r="3527" spans="2:9" ht="20" customHeight="1" x14ac:dyDescent="0.2">
      <c r="B3527" s="340"/>
      <c r="C3527" s="341"/>
      <c r="D3527" s="341"/>
      <c r="E3527" s="341"/>
      <c r="F3527" s="341"/>
      <c r="G3527" s="341"/>
      <c r="H3527" s="341"/>
      <c r="I3527" s="342"/>
    </row>
    <row r="3528" spans="2:9" ht="20" customHeight="1" x14ac:dyDescent="0.2">
      <c r="B3528" s="343"/>
      <c r="C3528" s="344"/>
      <c r="D3528" s="344"/>
      <c r="E3528" s="344"/>
      <c r="F3528" s="344"/>
      <c r="G3528" s="344"/>
      <c r="H3528" s="344"/>
      <c r="I3528" s="345"/>
    </row>
    <row r="3529" spans="2:9" ht="16" thickBot="1" x14ac:dyDescent="0.25"/>
    <row r="3530" spans="2:9" ht="18" customHeight="1" thickBot="1" x14ac:dyDescent="0.25">
      <c r="B3530" s="24" t="s">
        <v>21</v>
      </c>
      <c r="C3530" s="25"/>
      <c r="D3530" s="25"/>
      <c r="E3530" s="25"/>
      <c r="F3530" s="26"/>
      <c r="G3530" s="27"/>
      <c r="H3530" s="28"/>
      <c r="I3530" s="29"/>
    </row>
    <row r="3531" spans="2:9" ht="18" customHeight="1" thickBot="1" x14ac:dyDescent="0.25">
      <c r="B3531" s="30" t="s">
        <v>22</v>
      </c>
      <c r="C3531" s="31"/>
      <c r="D3531" s="31"/>
      <c r="E3531" s="31"/>
      <c r="F3531" s="26"/>
      <c r="G3531" s="27"/>
      <c r="H3531" s="32"/>
      <c r="I3531" s="33"/>
    </row>
    <row r="3532" spans="2:9" ht="33" customHeight="1" thickBot="1" x14ac:dyDescent="0.25">
      <c r="B3532" s="34" t="e">
        <f>+ACTIVIDADES!#REF!</f>
        <v>#REF!</v>
      </c>
      <c r="C3532" s="35"/>
      <c r="D3532" s="35"/>
      <c r="E3532" s="35"/>
      <c r="F3532" s="35"/>
      <c r="G3532" s="36"/>
      <c r="H3532" s="37"/>
      <c r="I3532" s="38"/>
    </row>
    <row r="3533" spans="2:9" ht="21" customHeight="1" thickBot="1" x14ac:dyDescent="0.25">
      <c r="B3533" s="39" t="s">
        <v>0</v>
      </c>
      <c r="C3533" s="346" t="s">
        <v>1</v>
      </c>
      <c r="D3533" s="346"/>
      <c r="E3533" s="346"/>
      <c r="F3533" s="346"/>
      <c r="G3533" s="346"/>
      <c r="H3533" s="40" t="s">
        <v>15</v>
      </c>
      <c r="I3533" s="41" t="s">
        <v>16</v>
      </c>
    </row>
    <row r="3534" spans="2:9" ht="95.25" customHeight="1" x14ac:dyDescent="0.2">
      <c r="B3534" s="42" t="e">
        <f>+ACTIVIDADES!#REF!</f>
        <v>#REF!</v>
      </c>
      <c r="C3534" s="347" t="e">
        <f>INDEX(ACTIVIDADES!$B:$B,MATCH(B3534,ACTIVIDADES!$A:$A,0))</f>
        <v>#REF!</v>
      </c>
      <c r="D3534" s="348"/>
      <c r="E3534" s="348"/>
      <c r="F3534" s="348"/>
      <c r="G3534" s="349"/>
      <c r="H3534" s="43" t="e">
        <f>INDEX(ACTIVIDADES!$C:$C,MATCH(B3534,ACTIVIDADES!$A:$A,0))</f>
        <v>#REF!</v>
      </c>
      <c r="I3534" s="44">
        <f>I3541</f>
        <v>0</v>
      </c>
    </row>
    <row r="3535" spans="2:9" ht="21" customHeight="1" x14ac:dyDescent="0.2">
      <c r="B3535" s="350" t="s">
        <v>23</v>
      </c>
      <c r="C3535" s="350"/>
      <c r="D3535" s="45" t="s">
        <v>24</v>
      </c>
      <c r="E3535" s="46" t="s">
        <v>16</v>
      </c>
      <c r="F3535" s="47" t="s">
        <v>25</v>
      </c>
      <c r="G3535" s="47" t="s">
        <v>26</v>
      </c>
      <c r="H3535" s="48" t="s">
        <v>27</v>
      </c>
      <c r="I3535" s="49" t="s">
        <v>28</v>
      </c>
    </row>
    <row r="3536" spans="2:9" ht="15" customHeight="1" x14ac:dyDescent="0.2">
      <c r="B3536" s="351"/>
      <c r="C3536" s="352"/>
      <c r="D3536" s="50"/>
      <c r="E3536" s="50"/>
      <c r="F3536" s="51"/>
      <c r="G3536" s="51"/>
      <c r="H3536" s="51"/>
      <c r="I3536" s="52">
        <f>+D3536*E3536*F3536*G3536</f>
        <v>0</v>
      </c>
    </row>
    <row r="3537" spans="2:9" ht="15" customHeight="1" x14ac:dyDescent="0.2">
      <c r="B3537" s="351"/>
      <c r="C3537" s="352"/>
      <c r="D3537" s="50"/>
      <c r="E3537" s="50"/>
      <c r="F3537" s="51"/>
      <c r="G3537" s="51"/>
      <c r="H3537" s="51"/>
      <c r="I3537" s="52">
        <f>+D3537*E3537*F3537*G3537</f>
        <v>0</v>
      </c>
    </row>
    <row r="3538" spans="2:9" ht="15.75" customHeight="1" x14ac:dyDescent="0.2">
      <c r="B3538" s="333"/>
      <c r="C3538" s="333"/>
      <c r="D3538" s="50"/>
      <c r="E3538" s="50"/>
      <c r="F3538" s="51"/>
      <c r="G3538" s="51"/>
      <c r="H3538" s="51"/>
      <c r="I3538" s="53"/>
    </row>
    <row r="3539" spans="2:9" ht="15" customHeight="1" x14ac:dyDescent="0.2">
      <c r="B3539" s="333"/>
      <c r="C3539" s="333"/>
      <c r="D3539" s="50"/>
      <c r="E3539" s="50"/>
      <c r="F3539" s="51"/>
      <c r="G3539" s="51"/>
      <c r="H3539" s="51"/>
      <c r="I3539" s="53"/>
    </row>
    <row r="3540" spans="2:9" ht="15" customHeight="1" x14ac:dyDescent="0.2">
      <c r="B3540" s="333"/>
      <c r="C3540" s="333"/>
      <c r="D3540" s="50"/>
      <c r="E3540" s="50"/>
      <c r="F3540" s="51"/>
      <c r="G3540" s="51"/>
      <c r="H3540" s="51"/>
      <c r="I3540" s="53"/>
    </row>
    <row r="3541" spans="2:9" ht="15" customHeight="1" x14ac:dyDescent="0.2">
      <c r="B3541" s="334" t="s">
        <v>29</v>
      </c>
      <c r="C3541" s="335"/>
      <c r="D3541" s="335"/>
      <c r="E3541" s="335"/>
      <c r="F3541" s="335"/>
      <c r="G3541" s="335"/>
      <c r="H3541" s="336"/>
      <c r="I3541" s="54">
        <f>SUM(I3536:I3540)</f>
        <v>0</v>
      </c>
    </row>
    <row r="3542" spans="2:9" ht="20" customHeight="1" x14ac:dyDescent="0.2">
      <c r="B3542" s="337" t="s">
        <v>30</v>
      </c>
      <c r="C3542" s="338"/>
      <c r="D3542" s="338"/>
      <c r="E3542" s="338"/>
      <c r="F3542" s="338"/>
      <c r="G3542" s="338"/>
      <c r="H3542" s="338"/>
      <c r="I3542" s="339"/>
    </row>
    <row r="3543" spans="2:9" ht="20" customHeight="1" x14ac:dyDescent="0.2">
      <c r="B3543" s="340"/>
      <c r="C3543" s="341"/>
      <c r="D3543" s="341"/>
      <c r="E3543" s="341"/>
      <c r="F3543" s="341"/>
      <c r="G3543" s="341"/>
      <c r="H3543" s="341"/>
      <c r="I3543" s="342"/>
    </row>
    <row r="3544" spans="2:9" ht="20" customHeight="1" x14ac:dyDescent="0.2">
      <c r="B3544" s="340"/>
      <c r="C3544" s="341"/>
      <c r="D3544" s="341"/>
      <c r="E3544" s="341"/>
      <c r="F3544" s="341"/>
      <c r="G3544" s="341"/>
      <c r="H3544" s="341"/>
      <c r="I3544" s="342"/>
    </row>
    <row r="3545" spans="2:9" ht="20" customHeight="1" x14ac:dyDescent="0.2">
      <c r="B3545" s="340"/>
      <c r="C3545" s="341"/>
      <c r="D3545" s="341"/>
      <c r="E3545" s="341"/>
      <c r="F3545" s="341"/>
      <c r="G3545" s="341"/>
      <c r="H3545" s="341"/>
      <c r="I3545" s="342"/>
    </row>
    <row r="3546" spans="2:9" ht="20" customHeight="1" x14ac:dyDescent="0.2">
      <c r="B3546" s="340"/>
      <c r="C3546" s="341"/>
      <c r="D3546" s="341"/>
      <c r="E3546" s="341"/>
      <c r="F3546" s="341"/>
      <c r="G3546" s="341"/>
      <c r="H3546" s="341"/>
      <c r="I3546" s="342"/>
    </row>
    <row r="3547" spans="2:9" ht="20" customHeight="1" x14ac:dyDescent="0.2">
      <c r="B3547" s="340"/>
      <c r="C3547" s="341"/>
      <c r="D3547" s="341"/>
      <c r="E3547" s="341"/>
      <c r="F3547" s="341"/>
      <c r="G3547" s="341"/>
      <c r="H3547" s="341"/>
      <c r="I3547" s="342"/>
    </row>
    <row r="3548" spans="2:9" ht="20" customHeight="1" x14ac:dyDescent="0.2">
      <c r="B3548" s="340"/>
      <c r="C3548" s="341"/>
      <c r="D3548" s="341"/>
      <c r="E3548" s="341"/>
      <c r="F3548" s="341"/>
      <c r="G3548" s="341"/>
      <c r="H3548" s="341"/>
      <c r="I3548" s="342"/>
    </row>
    <row r="3549" spans="2:9" ht="20" customHeight="1" x14ac:dyDescent="0.2">
      <c r="B3549" s="340"/>
      <c r="C3549" s="341"/>
      <c r="D3549" s="341"/>
      <c r="E3549" s="341"/>
      <c r="F3549" s="341"/>
      <c r="G3549" s="341"/>
      <c r="H3549" s="341"/>
      <c r="I3549" s="342"/>
    </row>
    <row r="3550" spans="2:9" ht="20" customHeight="1" x14ac:dyDescent="0.2">
      <c r="B3550" s="340"/>
      <c r="C3550" s="341"/>
      <c r="D3550" s="341"/>
      <c r="E3550" s="341"/>
      <c r="F3550" s="341"/>
      <c r="G3550" s="341"/>
      <c r="H3550" s="341"/>
      <c r="I3550" s="342"/>
    </row>
    <row r="3551" spans="2:9" ht="20" customHeight="1" x14ac:dyDescent="0.2">
      <c r="B3551" s="340"/>
      <c r="C3551" s="341"/>
      <c r="D3551" s="341"/>
      <c r="E3551" s="341"/>
      <c r="F3551" s="341"/>
      <c r="G3551" s="341"/>
      <c r="H3551" s="341"/>
      <c r="I3551" s="342"/>
    </row>
    <row r="3552" spans="2:9" ht="20" customHeight="1" x14ac:dyDescent="0.2">
      <c r="B3552" s="343"/>
      <c r="C3552" s="344"/>
      <c r="D3552" s="344"/>
      <c r="E3552" s="344"/>
      <c r="F3552" s="344"/>
      <c r="G3552" s="344"/>
      <c r="H3552" s="344"/>
      <c r="I3552" s="345"/>
    </row>
    <row r="3553" spans="2:9" ht="16" thickBot="1" x14ac:dyDescent="0.25"/>
    <row r="3554" spans="2:9" ht="18" customHeight="1" thickBot="1" x14ac:dyDescent="0.25">
      <c r="B3554" s="24" t="s">
        <v>21</v>
      </c>
      <c r="C3554" s="25"/>
      <c r="D3554" s="25"/>
      <c r="E3554" s="25"/>
      <c r="F3554" s="26"/>
      <c r="G3554" s="27"/>
      <c r="H3554" s="28"/>
      <c r="I3554" s="29"/>
    </row>
    <row r="3555" spans="2:9" ht="18" customHeight="1" thickBot="1" x14ac:dyDescent="0.25">
      <c r="B3555" s="30" t="s">
        <v>22</v>
      </c>
      <c r="C3555" s="31"/>
      <c r="D3555" s="31"/>
      <c r="E3555" s="31"/>
      <c r="F3555" s="26"/>
      <c r="G3555" s="27"/>
      <c r="H3555" s="32"/>
      <c r="I3555" s="33"/>
    </row>
    <row r="3556" spans="2:9" ht="33" customHeight="1" thickBot="1" x14ac:dyDescent="0.25">
      <c r="B3556" s="34" t="e">
        <f>+ACTIVIDADES!#REF!</f>
        <v>#REF!</v>
      </c>
      <c r="C3556" s="35"/>
      <c r="D3556" s="35"/>
      <c r="E3556" s="35"/>
      <c r="F3556" s="35"/>
      <c r="G3556" s="36"/>
      <c r="H3556" s="37"/>
      <c r="I3556" s="38"/>
    </row>
    <row r="3557" spans="2:9" ht="21" customHeight="1" thickBot="1" x14ac:dyDescent="0.25">
      <c r="B3557" s="39" t="s">
        <v>0</v>
      </c>
      <c r="C3557" s="346" t="s">
        <v>1</v>
      </c>
      <c r="D3557" s="346"/>
      <c r="E3557" s="346"/>
      <c r="F3557" s="346"/>
      <c r="G3557" s="346"/>
      <c r="H3557" s="40" t="s">
        <v>15</v>
      </c>
      <c r="I3557" s="41" t="s">
        <v>16</v>
      </c>
    </row>
    <row r="3558" spans="2:9" ht="95.25" customHeight="1" x14ac:dyDescent="0.2">
      <c r="B3558" s="42" t="e">
        <f>+B3534+0.01</f>
        <v>#REF!</v>
      </c>
      <c r="C3558" s="347" t="e">
        <f>INDEX(ACTIVIDADES!$B:$B,MATCH(B3558,ACTIVIDADES!$A:$A,0))</f>
        <v>#REF!</v>
      </c>
      <c r="D3558" s="348"/>
      <c r="E3558" s="348"/>
      <c r="F3558" s="348"/>
      <c r="G3558" s="349"/>
      <c r="H3558" s="43" t="e">
        <f>INDEX(ACTIVIDADES!$C:$C,MATCH(B3558,ACTIVIDADES!$A:$A,0))</f>
        <v>#REF!</v>
      </c>
      <c r="I3558" s="44">
        <f>I3565</f>
        <v>0</v>
      </c>
    </row>
    <row r="3559" spans="2:9" ht="21" customHeight="1" x14ac:dyDescent="0.2">
      <c r="B3559" s="350" t="s">
        <v>23</v>
      </c>
      <c r="C3559" s="350"/>
      <c r="D3559" s="45" t="s">
        <v>24</v>
      </c>
      <c r="E3559" s="46" t="s">
        <v>16</v>
      </c>
      <c r="F3559" s="47" t="s">
        <v>25</v>
      </c>
      <c r="G3559" s="47" t="s">
        <v>26</v>
      </c>
      <c r="H3559" s="48" t="s">
        <v>27</v>
      </c>
      <c r="I3559" s="49" t="s">
        <v>28</v>
      </c>
    </row>
    <row r="3560" spans="2:9" ht="15" customHeight="1" x14ac:dyDescent="0.2">
      <c r="B3560" s="351"/>
      <c r="C3560" s="352"/>
      <c r="D3560" s="50"/>
      <c r="E3560" s="50"/>
      <c r="F3560" s="51"/>
      <c r="G3560" s="51"/>
      <c r="H3560" s="51"/>
      <c r="I3560" s="52">
        <f>+D3560*E3560*F3560*G3560</f>
        <v>0</v>
      </c>
    </row>
    <row r="3561" spans="2:9" ht="15" customHeight="1" x14ac:dyDescent="0.2">
      <c r="B3561" s="351"/>
      <c r="C3561" s="352"/>
      <c r="D3561" s="50"/>
      <c r="E3561" s="50"/>
      <c r="F3561" s="51"/>
      <c r="G3561" s="51"/>
      <c r="H3561" s="51"/>
      <c r="I3561" s="52">
        <f>+D3561*E3561*F3561*G3561</f>
        <v>0</v>
      </c>
    </row>
    <row r="3562" spans="2:9" ht="15.75" customHeight="1" x14ac:dyDescent="0.2">
      <c r="B3562" s="333"/>
      <c r="C3562" s="333"/>
      <c r="D3562" s="50"/>
      <c r="E3562" s="50"/>
      <c r="F3562" s="51"/>
      <c r="G3562" s="51"/>
      <c r="H3562" s="51"/>
      <c r="I3562" s="53"/>
    </row>
    <row r="3563" spans="2:9" ht="15" customHeight="1" x14ac:dyDescent="0.2">
      <c r="B3563" s="333"/>
      <c r="C3563" s="333"/>
      <c r="D3563" s="50"/>
      <c r="E3563" s="50"/>
      <c r="F3563" s="51"/>
      <c r="G3563" s="51"/>
      <c r="H3563" s="51"/>
      <c r="I3563" s="53"/>
    </row>
    <row r="3564" spans="2:9" ht="15" customHeight="1" x14ac:dyDescent="0.2">
      <c r="B3564" s="333"/>
      <c r="C3564" s="333"/>
      <c r="D3564" s="50"/>
      <c r="E3564" s="50"/>
      <c r="F3564" s="51"/>
      <c r="G3564" s="51"/>
      <c r="H3564" s="51"/>
      <c r="I3564" s="53"/>
    </row>
    <row r="3565" spans="2:9" ht="15" customHeight="1" x14ac:dyDescent="0.2">
      <c r="B3565" s="334" t="s">
        <v>29</v>
      </c>
      <c r="C3565" s="335"/>
      <c r="D3565" s="335"/>
      <c r="E3565" s="335"/>
      <c r="F3565" s="335"/>
      <c r="G3565" s="335"/>
      <c r="H3565" s="336"/>
      <c r="I3565" s="54">
        <f>SUM(I3560:I3564)</f>
        <v>0</v>
      </c>
    </row>
    <row r="3566" spans="2:9" ht="20" customHeight="1" x14ac:dyDescent="0.2">
      <c r="B3566" s="337" t="s">
        <v>30</v>
      </c>
      <c r="C3566" s="338"/>
      <c r="D3566" s="338"/>
      <c r="E3566" s="338"/>
      <c r="F3566" s="338"/>
      <c r="G3566" s="338"/>
      <c r="H3566" s="338"/>
      <c r="I3566" s="339"/>
    </row>
    <row r="3567" spans="2:9" ht="20" customHeight="1" x14ac:dyDescent="0.2">
      <c r="B3567" s="340"/>
      <c r="C3567" s="341"/>
      <c r="D3567" s="341"/>
      <c r="E3567" s="341"/>
      <c r="F3567" s="341"/>
      <c r="G3567" s="341"/>
      <c r="H3567" s="341"/>
      <c r="I3567" s="342"/>
    </row>
    <row r="3568" spans="2:9" ht="20" customHeight="1" x14ac:dyDescent="0.2">
      <c r="B3568" s="340"/>
      <c r="C3568" s="341"/>
      <c r="D3568" s="341"/>
      <c r="E3568" s="341"/>
      <c r="F3568" s="341"/>
      <c r="G3568" s="341"/>
      <c r="H3568" s="341"/>
      <c r="I3568" s="342"/>
    </row>
    <row r="3569" spans="2:9" ht="20" customHeight="1" x14ac:dyDescent="0.2">
      <c r="B3569" s="340"/>
      <c r="C3569" s="341"/>
      <c r="D3569" s="341"/>
      <c r="E3569" s="341"/>
      <c r="F3569" s="341"/>
      <c r="G3569" s="341"/>
      <c r="H3569" s="341"/>
      <c r="I3569" s="342"/>
    </row>
    <row r="3570" spans="2:9" ht="20" customHeight="1" x14ac:dyDescent="0.2">
      <c r="B3570" s="340"/>
      <c r="C3570" s="341"/>
      <c r="D3570" s="341"/>
      <c r="E3570" s="341"/>
      <c r="F3570" s="341"/>
      <c r="G3570" s="341"/>
      <c r="H3570" s="341"/>
      <c r="I3570" s="342"/>
    </row>
    <row r="3571" spans="2:9" ht="20" customHeight="1" x14ac:dyDescent="0.2">
      <c r="B3571" s="340"/>
      <c r="C3571" s="341"/>
      <c r="D3571" s="341"/>
      <c r="E3571" s="341"/>
      <c r="F3571" s="341"/>
      <c r="G3571" s="341"/>
      <c r="H3571" s="341"/>
      <c r="I3571" s="342"/>
    </row>
    <row r="3572" spans="2:9" ht="20" customHeight="1" x14ac:dyDescent="0.2">
      <c r="B3572" s="340"/>
      <c r="C3572" s="341"/>
      <c r="D3572" s="341"/>
      <c r="E3572" s="341"/>
      <c r="F3572" s="341"/>
      <c r="G3572" s="341"/>
      <c r="H3572" s="341"/>
      <c r="I3572" s="342"/>
    </row>
    <row r="3573" spans="2:9" ht="20" customHeight="1" x14ac:dyDescent="0.2">
      <c r="B3573" s="340"/>
      <c r="C3573" s="341"/>
      <c r="D3573" s="341"/>
      <c r="E3573" s="341"/>
      <c r="F3573" s="341"/>
      <c r="G3573" s="341"/>
      <c r="H3573" s="341"/>
      <c r="I3573" s="342"/>
    </row>
    <row r="3574" spans="2:9" ht="20" customHeight="1" x14ac:dyDescent="0.2">
      <c r="B3574" s="340"/>
      <c r="C3574" s="341"/>
      <c r="D3574" s="341"/>
      <c r="E3574" s="341"/>
      <c r="F3574" s="341"/>
      <c r="G3574" s="341"/>
      <c r="H3574" s="341"/>
      <c r="I3574" s="342"/>
    </row>
    <row r="3575" spans="2:9" ht="20" customHeight="1" x14ac:dyDescent="0.2">
      <c r="B3575" s="340"/>
      <c r="C3575" s="341"/>
      <c r="D3575" s="341"/>
      <c r="E3575" s="341"/>
      <c r="F3575" s="341"/>
      <c r="G3575" s="341"/>
      <c r="H3575" s="341"/>
      <c r="I3575" s="342"/>
    </row>
    <row r="3576" spans="2:9" ht="20" customHeight="1" x14ac:dyDescent="0.2">
      <c r="B3576" s="343"/>
      <c r="C3576" s="344"/>
      <c r="D3576" s="344"/>
      <c r="E3576" s="344"/>
      <c r="F3576" s="344"/>
      <c r="G3576" s="344"/>
      <c r="H3576" s="344"/>
      <c r="I3576" s="345"/>
    </row>
  </sheetData>
  <protectedRanges>
    <protectedRange sqref="B6 B14:I24 B8:H12 B30 B38:I48 B32:H36 B54 B62:I72 B56:H60 B78 B86:I96 B80:H84 B102 B110:I120 B104:H108 B126 B134:I144 B128:H132 B150 B158:I168 B152:H156 B174 B182:I192 B176:H180 B198 B206:I216 B200:H204 B222 B230:I240 B224:H228 B246 B254:I264 B248:H252 B270 B278:I288 B272:H276 B294 B302:I312 B296:H300 B318 B326:I336 B320:H324 B342 B350:I360 B344:H348 B366 B374:I384 B368:H372 B390 B398:I408 B392:H396 B414 B422:I432 B416:H420 B438 B446:I456 B440:H444 B462 B470:I480 B464:H468 B486 B494:I504 B488:H492 B510 B518:I528 B512:H516 B534 B542:I552 B536:H540 B558 B566:I576 B560:H564 B582 B590:I600 B584:H588 B606 B614:I624 B608:H612 B630 B638:I648 B632:H636 B654 B662:I672 B656:H660 B678 B686:I696 B680:H684 B702 B710:I720 B704:H708 B726 B734:I744 B728:H732 B750 B758:I768 B752:H756 B774 B782:I792 B776:H780 B798 B806:I816 B800:H804 B822 B830:I840 B824:H828 B846 B854:I864 B848:H852 B870 B878:I888 B872:H876 B894 B902:I912 B896:H900 B918 B926:I936 B920:H924 B942 B950:I960 B944:H948 B966 B974:I984 B968:H972 B990 B998:I1008 B992:H996 B1014 B1022:I1032 B1016:H1020 B1038 B1046:I1056 B1040:H1044 B1062 B1070:I1080 B1064:H1068 B1086 B1094:I1104 B1088:H1092 B1110 B1118:I1128 B1112:H1116 B1134 B1142:I1152 B1136:H1140 B1158 B1166:I1176 B1160:H1164 B1182 B1190:I1200 B1184:H1188 B1206 B1214:I1224 B1208:H1212 B1230 B1238:I1248 B1232:H1236 B1254 B1262:I1272 B1256:H1260 B1278 B1286:I1296 B1280:H1284 B1302 B1310:I1320 B1304:H1308 B1326 B1334:I1344 B1328:H1332 B1350 B1358:I1368 B1352:H1356 B1374 B1382:I1392 B1376:H1380 B1398 B1406:I1416 B1400:H1404 B1422 B1430:I1440 B1424:H1428 B1446 B1454:I1464 B1448:H1452 B1470 B1478:I1488 B1472:H1476 B1494 B1502:I1512 B1496:H1500 B1518 B1526:I1536 B1520:H1524 B1542 B1550:I1560 B1544:H1548 B1566 B1574:I1584 B1568:H1572 B1590 B1598:I1608 B1592:H1596 B1614 B1622:I1632 B1616:H1620 B1638 B1646:I1656 B1640:H1644 B1662 B1670:I1680 B1664:H1668 B1686 B1694:I1704 B1688:H1692 B1710 B1718:I1728 B1712:H1716 B1734 B1742:I1752 B1736:H1740 B1758 B1766:I1776 B1760:H1764 B1782 B1790:I1800 B1784:H1788 B1806 B1814:I1824 B1808:H1812 B1830 B1838:I1848 B1832:H1836 B1854 B1862:I1872 B1856:H1860 B1878 B1886:I1896 B1880:H1884 B1902 B1910:I1920 B1904:H1908 B1926 B1934:I1944 B1928:H1932 B1950 B1958:I1968 B1952:H1956 B1974 B1982:I1992 B1976:H1980 B1998 B2006:I2016 B2000:H2004 B2022 B2030:I2040 B2024:H2028 B2046 B2054:I2064 B2048:H2052 B2070 B2078:I2088 B2072:H2076 B2094 B2102:I2112 B2096:H2100 B2118 B2126:I2136 B2120:H2124 B2142 B2150:I2160 B2144:H2148 B2166 B2174:I2184 B2168:H2172 B2190 B2198:I2208 B2192:H2196 B2214 B2222:I2232 B2216:H2220 B2238 B2246:I2256 B2240:H2244 B2262 B2270:I2280 B2264:H2268 B2286 B2294:I2304 B2288:H2292 B2310 B2318:I2328 B2312:H2316 B2334 B2342:I2352 B2336:H2340 B2358 B2366:I2376 B2360:H2364 B2382 B2390:I2400 B2384:H2388 B2406 B2414:I2424 B2408:H2412 B2430 B2438:I2448 B2432:H2436 B2454 B2462:I2472 B2456:H2460 B2478 B2486:I2496 B2480:H2484 B2502 B2510:I2520 B2504:H2508 B2526 B2534:I2544 B2528:H2532 B2550 B2558:I2568 B2552:H2556 B2574 B2582:I2592 B2576:H2580 B2598 B2606:I2616 B2600:H2604 B2622 B2630:I2640 B2624:H2628 B2646 B2654:I2664 B2648:H2652 B2670 B2678:I2688 B2672:H2676 B2694 B2702:I2712 B2696:H2700 B2718 B2726:I2736 B2720:H2724 B2742 B2750:I2760 B2744:H2748 B2766 B2774:I2784 B2768:H2772 B2790 B2798:I2808 B2792:H2796 B2814 B2822:I2832 B2816:H2820 B2838 B2846:I2856 B2840:H2844 B2862 B2870:I2880 B2864:H2868 B2886 B2894:I2904 B2888:H2892 B2910 B2918:I2928 B2912:H2916 B2934 B2942:I2952 B2936:H2940 B2958 B2966:I2976 B2960:H2964 B2982 B2990:I3000 B2984:H2988 B3006 B3014:I3024 B3008:H3012 B3030 B3038:I3048 B3032:H3036 B3054 B3062:I3072 B3056:H3060 B3078 B3086:I3096 B3080:H3084 B3102 B3110:I3120 B3104:H3108 B3126 B3134:I3144 B3128:H3132 B3150 B3158:I3168 B3152:H3156 B3174 B3182:I3192 B3176:H3180 B3198 B3206:I3216 B3200:H3204 B3222 B3230:I3240 B3224:H3228 B3246 B3254:I3264 B3248:H3252 B3270 B3278:I3288 B3272:H3276 B3294 B3302:I3312 B3296:H3300 B3318 B3326:I3336 B3320:H3324 B3342 B3350:I3360 B3344:H3348 B3366 B3374:I3384 B3368:H3372 B3390 B3398:I3408 B3392:H3396 B3414 B3422:I3432 B3416:H3420 B3438 B3446:I3456 B3440:H3444 B3462 B3470:I3480 B3464:H3468 B3486 B3494:I3504 B3488:H3492 B3510 B3518:I3528 B3512:H3516 B3534 B3542:I3552 B3536:H3540 B3558 B3566:I3576 B3560:H3564" name="Rango1_1"/>
  </protectedRanges>
  <mergeCells count="1490">
    <mergeCell ref="B3565:H3565"/>
    <mergeCell ref="B3566:I3576"/>
    <mergeCell ref="B3559:C3559"/>
    <mergeCell ref="B3560:C3560"/>
    <mergeCell ref="B3561:C3561"/>
    <mergeCell ref="B3562:C3562"/>
    <mergeCell ref="B3563:C3563"/>
    <mergeCell ref="B3564:C3564"/>
    <mergeCell ref="B3539:C3539"/>
    <mergeCell ref="B3540:C3540"/>
    <mergeCell ref="B3541:H3541"/>
    <mergeCell ref="B3542:I3552"/>
    <mergeCell ref="C3557:G3557"/>
    <mergeCell ref="C3558:G3558"/>
    <mergeCell ref="C3533:G3533"/>
    <mergeCell ref="C3534:G3534"/>
    <mergeCell ref="B3535:C3535"/>
    <mergeCell ref="B3536:C3536"/>
    <mergeCell ref="B3537:C3537"/>
    <mergeCell ref="B3538:C3538"/>
    <mergeCell ref="B3513:C3513"/>
    <mergeCell ref="B3514:C3514"/>
    <mergeCell ref="B3515:C3515"/>
    <mergeCell ref="B3516:C3516"/>
    <mergeCell ref="B3517:H3517"/>
    <mergeCell ref="B3518:I3528"/>
    <mergeCell ref="B3493:H3493"/>
    <mergeCell ref="B3494:I3504"/>
    <mergeCell ref="C3509:G3509"/>
    <mergeCell ref="C3510:G3510"/>
    <mergeCell ref="B3511:C3511"/>
    <mergeCell ref="B3512:C3512"/>
    <mergeCell ref="B3487:C3487"/>
    <mergeCell ref="B3488:C3488"/>
    <mergeCell ref="B3489:C3489"/>
    <mergeCell ref="B3490:C3490"/>
    <mergeCell ref="B3491:C3491"/>
    <mergeCell ref="B3492:C3492"/>
    <mergeCell ref="B3467:C3467"/>
    <mergeCell ref="B3468:C3468"/>
    <mergeCell ref="B3469:H3469"/>
    <mergeCell ref="B3470:I3480"/>
    <mergeCell ref="C3485:G3485"/>
    <mergeCell ref="C3486:G3486"/>
    <mergeCell ref="C3461:G3461"/>
    <mergeCell ref="C3462:G3462"/>
    <mergeCell ref="B3463:C3463"/>
    <mergeCell ref="B3464:C3464"/>
    <mergeCell ref="B3465:C3465"/>
    <mergeCell ref="B3466:C3466"/>
    <mergeCell ref="B3441:C3441"/>
    <mergeCell ref="B3442:C3442"/>
    <mergeCell ref="B3443:C3443"/>
    <mergeCell ref="B3444:C3444"/>
    <mergeCell ref="B3445:H3445"/>
    <mergeCell ref="B3446:I3456"/>
    <mergeCell ref="B3421:H3421"/>
    <mergeCell ref="B3422:I3432"/>
    <mergeCell ref="C3437:G3437"/>
    <mergeCell ref="C3438:G3438"/>
    <mergeCell ref="B3439:C3439"/>
    <mergeCell ref="B3440:C3440"/>
    <mergeCell ref="B3415:C3415"/>
    <mergeCell ref="B3416:C3416"/>
    <mergeCell ref="B3417:C3417"/>
    <mergeCell ref="B3418:C3418"/>
    <mergeCell ref="B3419:C3419"/>
    <mergeCell ref="B3420:C3420"/>
    <mergeCell ref="B3395:C3395"/>
    <mergeCell ref="B3396:C3396"/>
    <mergeCell ref="B3397:H3397"/>
    <mergeCell ref="B3398:I3408"/>
    <mergeCell ref="C3413:G3413"/>
    <mergeCell ref="C3414:G3414"/>
    <mergeCell ref="C3389:G3389"/>
    <mergeCell ref="C3390:G3390"/>
    <mergeCell ref="B3391:C3391"/>
    <mergeCell ref="B3392:C3392"/>
    <mergeCell ref="B3393:C3393"/>
    <mergeCell ref="B3394:C3394"/>
    <mergeCell ref="B3369:C3369"/>
    <mergeCell ref="B3370:C3370"/>
    <mergeCell ref="B3371:C3371"/>
    <mergeCell ref="B3372:C3372"/>
    <mergeCell ref="B3373:H3373"/>
    <mergeCell ref="B3374:I3384"/>
    <mergeCell ref="B3349:H3349"/>
    <mergeCell ref="B3350:I3360"/>
    <mergeCell ref="C3365:G3365"/>
    <mergeCell ref="C3366:G3366"/>
    <mergeCell ref="B3367:C3367"/>
    <mergeCell ref="B3368:C3368"/>
    <mergeCell ref="B3343:C3343"/>
    <mergeCell ref="B3344:C3344"/>
    <mergeCell ref="B3345:C3345"/>
    <mergeCell ref="B3346:C3346"/>
    <mergeCell ref="B3347:C3347"/>
    <mergeCell ref="B3348:C3348"/>
    <mergeCell ref="B3323:C3323"/>
    <mergeCell ref="B3324:C3324"/>
    <mergeCell ref="B3325:H3325"/>
    <mergeCell ref="B3326:I3336"/>
    <mergeCell ref="C3341:G3341"/>
    <mergeCell ref="C3342:G3342"/>
    <mergeCell ref="C3317:G3317"/>
    <mergeCell ref="C3318:G3318"/>
    <mergeCell ref="B3319:C3319"/>
    <mergeCell ref="B3320:C3320"/>
    <mergeCell ref="B3321:C3321"/>
    <mergeCell ref="B3322:C3322"/>
    <mergeCell ref="B3297:C3297"/>
    <mergeCell ref="B3298:C3298"/>
    <mergeCell ref="B3299:C3299"/>
    <mergeCell ref="B3300:C3300"/>
    <mergeCell ref="B3301:H3301"/>
    <mergeCell ref="B3302:I3312"/>
    <mergeCell ref="B3277:H3277"/>
    <mergeCell ref="B3278:I3288"/>
    <mergeCell ref="C3293:G3293"/>
    <mergeCell ref="C3294:G3294"/>
    <mergeCell ref="B3295:C3295"/>
    <mergeCell ref="B3296:C3296"/>
    <mergeCell ref="B3271:C3271"/>
    <mergeCell ref="B3272:C3272"/>
    <mergeCell ref="B3273:C3273"/>
    <mergeCell ref="B3274:C3274"/>
    <mergeCell ref="B3275:C3275"/>
    <mergeCell ref="B3276:C3276"/>
    <mergeCell ref="B3251:C3251"/>
    <mergeCell ref="B3252:C3252"/>
    <mergeCell ref="B3253:H3253"/>
    <mergeCell ref="B3254:I3264"/>
    <mergeCell ref="C3269:G3269"/>
    <mergeCell ref="C3270:G3270"/>
    <mergeCell ref="C3245:G3245"/>
    <mergeCell ref="C3246:G3246"/>
    <mergeCell ref="B3247:C3247"/>
    <mergeCell ref="B3248:C3248"/>
    <mergeCell ref="B3249:C3249"/>
    <mergeCell ref="B3250:C3250"/>
    <mergeCell ref="B3225:C3225"/>
    <mergeCell ref="B3226:C3226"/>
    <mergeCell ref="B3227:C3227"/>
    <mergeCell ref="B3228:C3228"/>
    <mergeCell ref="B3229:H3229"/>
    <mergeCell ref="B3230:I3240"/>
    <mergeCell ref="B3205:H3205"/>
    <mergeCell ref="B3206:I3216"/>
    <mergeCell ref="C3221:G3221"/>
    <mergeCell ref="C3222:G3222"/>
    <mergeCell ref="B3223:C3223"/>
    <mergeCell ref="B3224:C3224"/>
    <mergeCell ref="B3199:C3199"/>
    <mergeCell ref="B3200:C3200"/>
    <mergeCell ref="B3201:C3201"/>
    <mergeCell ref="B3202:C3202"/>
    <mergeCell ref="B3203:C3203"/>
    <mergeCell ref="B3204:C3204"/>
    <mergeCell ref="B3179:C3179"/>
    <mergeCell ref="B3180:C3180"/>
    <mergeCell ref="B3181:H3181"/>
    <mergeCell ref="B3182:I3192"/>
    <mergeCell ref="C3197:G3197"/>
    <mergeCell ref="C3198:G3198"/>
    <mergeCell ref="C3173:G3173"/>
    <mergeCell ref="C3174:G3174"/>
    <mergeCell ref="B3175:C3175"/>
    <mergeCell ref="B3176:C3176"/>
    <mergeCell ref="B3177:C3177"/>
    <mergeCell ref="B3178:C3178"/>
    <mergeCell ref="B3153:C3153"/>
    <mergeCell ref="B3154:C3154"/>
    <mergeCell ref="B3155:C3155"/>
    <mergeCell ref="B3156:C3156"/>
    <mergeCell ref="B3157:H3157"/>
    <mergeCell ref="B3158:I3168"/>
    <mergeCell ref="B3133:H3133"/>
    <mergeCell ref="B3134:I3144"/>
    <mergeCell ref="C3149:G3149"/>
    <mergeCell ref="C3150:G3150"/>
    <mergeCell ref="B3151:C3151"/>
    <mergeCell ref="B3152:C3152"/>
    <mergeCell ref="B3127:C3127"/>
    <mergeCell ref="B3128:C3128"/>
    <mergeCell ref="B3129:C3129"/>
    <mergeCell ref="B3130:C3130"/>
    <mergeCell ref="B3131:C3131"/>
    <mergeCell ref="B3132:C3132"/>
    <mergeCell ref="B3107:C3107"/>
    <mergeCell ref="B3108:C3108"/>
    <mergeCell ref="B3109:H3109"/>
    <mergeCell ref="B3110:I3120"/>
    <mergeCell ref="C3125:G3125"/>
    <mergeCell ref="C3126:G3126"/>
    <mergeCell ref="C3101:G3101"/>
    <mergeCell ref="C3102:G3102"/>
    <mergeCell ref="B3103:C3103"/>
    <mergeCell ref="B3104:C3104"/>
    <mergeCell ref="B3105:C3105"/>
    <mergeCell ref="B3106:C3106"/>
    <mergeCell ref="B3081:C3081"/>
    <mergeCell ref="B3082:C3082"/>
    <mergeCell ref="B3083:C3083"/>
    <mergeCell ref="B3084:C3084"/>
    <mergeCell ref="B3085:H3085"/>
    <mergeCell ref="B3086:I3096"/>
    <mergeCell ref="B3061:H3061"/>
    <mergeCell ref="B3062:I3072"/>
    <mergeCell ref="C3077:G3077"/>
    <mergeCell ref="C3078:G3078"/>
    <mergeCell ref="B3079:C3079"/>
    <mergeCell ref="B3080:C3080"/>
    <mergeCell ref="B3055:C3055"/>
    <mergeCell ref="B3056:C3056"/>
    <mergeCell ref="B3057:C3057"/>
    <mergeCell ref="B3058:C3058"/>
    <mergeCell ref="B3059:C3059"/>
    <mergeCell ref="B3060:C3060"/>
    <mergeCell ref="B3035:C3035"/>
    <mergeCell ref="B3036:C3036"/>
    <mergeCell ref="B3037:H3037"/>
    <mergeCell ref="B3038:I3048"/>
    <mergeCell ref="C3053:G3053"/>
    <mergeCell ref="C3054:G3054"/>
    <mergeCell ref="C3029:G3029"/>
    <mergeCell ref="C3030:G3030"/>
    <mergeCell ref="B3031:C3031"/>
    <mergeCell ref="B3032:C3032"/>
    <mergeCell ref="B3033:C3033"/>
    <mergeCell ref="B3034:C3034"/>
    <mergeCell ref="B3009:C3009"/>
    <mergeCell ref="B3010:C3010"/>
    <mergeCell ref="B3011:C3011"/>
    <mergeCell ref="B3012:C3012"/>
    <mergeCell ref="B3013:H3013"/>
    <mergeCell ref="B3014:I3024"/>
    <mergeCell ref="B2989:H2989"/>
    <mergeCell ref="B2990:I3000"/>
    <mergeCell ref="C3005:G3005"/>
    <mergeCell ref="C3006:G3006"/>
    <mergeCell ref="B3007:C3007"/>
    <mergeCell ref="B3008:C3008"/>
    <mergeCell ref="B2983:C2983"/>
    <mergeCell ref="B2984:C2984"/>
    <mergeCell ref="B2985:C2985"/>
    <mergeCell ref="B2986:C2986"/>
    <mergeCell ref="B2987:C2987"/>
    <mergeCell ref="B2988:C2988"/>
    <mergeCell ref="B2963:C2963"/>
    <mergeCell ref="B2964:C2964"/>
    <mergeCell ref="B2965:H2965"/>
    <mergeCell ref="B2966:I2976"/>
    <mergeCell ref="C2981:G2981"/>
    <mergeCell ref="C2982:G2982"/>
    <mergeCell ref="C2957:G2957"/>
    <mergeCell ref="C2958:G2958"/>
    <mergeCell ref="B2959:C2959"/>
    <mergeCell ref="B2960:C2960"/>
    <mergeCell ref="B2961:C2961"/>
    <mergeCell ref="B2962:C2962"/>
    <mergeCell ref="B2937:C2937"/>
    <mergeCell ref="B2938:C2938"/>
    <mergeCell ref="B2939:C2939"/>
    <mergeCell ref="B2940:C2940"/>
    <mergeCell ref="B2941:H2941"/>
    <mergeCell ref="B2942:I2952"/>
    <mergeCell ref="B2917:H2917"/>
    <mergeCell ref="B2918:I2928"/>
    <mergeCell ref="C2933:G2933"/>
    <mergeCell ref="C2934:G2934"/>
    <mergeCell ref="B2935:C2935"/>
    <mergeCell ref="B2936:C2936"/>
    <mergeCell ref="B2911:C2911"/>
    <mergeCell ref="B2912:C2912"/>
    <mergeCell ref="B2913:C2913"/>
    <mergeCell ref="B2914:C2914"/>
    <mergeCell ref="B2915:C2915"/>
    <mergeCell ref="B2916:C2916"/>
    <mergeCell ref="B2891:C2891"/>
    <mergeCell ref="B2892:C2892"/>
    <mergeCell ref="B2893:H2893"/>
    <mergeCell ref="B2894:I2904"/>
    <mergeCell ref="C2909:G2909"/>
    <mergeCell ref="C2910:G2910"/>
    <mergeCell ref="C2885:G2885"/>
    <mergeCell ref="C2886:G2886"/>
    <mergeCell ref="B2887:C2887"/>
    <mergeCell ref="B2888:C2888"/>
    <mergeCell ref="B2889:C2889"/>
    <mergeCell ref="B2890:C2890"/>
    <mergeCell ref="B2865:C2865"/>
    <mergeCell ref="B2866:C2866"/>
    <mergeCell ref="B2867:C2867"/>
    <mergeCell ref="B2868:C2868"/>
    <mergeCell ref="B2869:H2869"/>
    <mergeCell ref="B2870:I2880"/>
    <mergeCell ref="B2845:H2845"/>
    <mergeCell ref="B2846:I2856"/>
    <mergeCell ref="C2861:G2861"/>
    <mergeCell ref="C2862:G2862"/>
    <mergeCell ref="B2863:C2863"/>
    <mergeCell ref="B2864:C2864"/>
    <mergeCell ref="B2839:C2839"/>
    <mergeCell ref="B2840:C2840"/>
    <mergeCell ref="B2841:C2841"/>
    <mergeCell ref="B2842:C2842"/>
    <mergeCell ref="B2843:C2843"/>
    <mergeCell ref="B2844:C2844"/>
    <mergeCell ref="B2819:C2819"/>
    <mergeCell ref="B2820:C2820"/>
    <mergeCell ref="B2821:H2821"/>
    <mergeCell ref="B2822:I2832"/>
    <mergeCell ref="C2837:G2837"/>
    <mergeCell ref="C2838:G2838"/>
    <mergeCell ref="C2813:G2813"/>
    <mergeCell ref="C2814:G2814"/>
    <mergeCell ref="B2815:C2815"/>
    <mergeCell ref="B2816:C2816"/>
    <mergeCell ref="B2817:C2817"/>
    <mergeCell ref="B2818:C2818"/>
    <mergeCell ref="B2793:C2793"/>
    <mergeCell ref="B2794:C2794"/>
    <mergeCell ref="B2795:C2795"/>
    <mergeCell ref="B2796:C2796"/>
    <mergeCell ref="B2797:H2797"/>
    <mergeCell ref="B2798:I2808"/>
    <mergeCell ref="B2773:H2773"/>
    <mergeCell ref="B2774:I2784"/>
    <mergeCell ref="C2789:G2789"/>
    <mergeCell ref="C2790:G2790"/>
    <mergeCell ref="B2791:C2791"/>
    <mergeCell ref="B2792:C2792"/>
    <mergeCell ref="B2767:C2767"/>
    <mergeCell ref="B2768:C2768"/>
    <mergeCell ref="B2769:C2769"/>
    <mergeCell ref="B2770:C2770"/>
    <mergeCell ref="B2771:C2771"/>
    <mergeCell ref="B2772:C2772"/>
    <mergeCell ref="B2747:C2747"/>
    <mergeCell ref="B2748:C2748"/>
    <mergeCell ref="B2749:H2749"/>
    <mergeCell ref="B2750:I2760"/>
    <mergeCell ref="C2765:G2765"/>
    <mergeCell ref="C2766:G2766"/>
    <mergeCell ref="C2741:G2741"/>
    <mergeCell ref="C2742:G2742"/>
    <mergeCell ref="B2743:C2743"/>
    <mergeCell ref="B2744:C2744"/>
    <mergeCell ref="B2745:C2745"/>
    <mergeCell ref="B2746:C2746"/>
    <mergeCell ref="B2721:C2721"/>
    <mergeCell ref="B2722:C2722"/>
    <mergeCell ref="B2723:C2723"/>
    <mergeCell ref="B2724:C2724"/>
    <mergeCell ref="B2725:H2725"/>
    <mergeCell ref="B2726:I2736"/>
    <mergeCell ref="B2701:H2701"/>
    <mergeCell ref="B2702:I2712"/>
    <mergeCell ref="C2717:G2717"/>
    <mergeCell ref="C2718:G2718"/>
    <mergeCell ref="B2719:C2719"/>
    <mergeCell ref="B2720:C2720"/>
    <mergeCell ref="B2695:C2695"/>
    <mergeCell ref="B2696:C2696"/>
    <mergeCell ref="B2697:C2697"/>
    <mergeCell ref="B2698:C2698"/>
    <mergeCell ref="B2699:C2699"/>
    <mergeCell ref="B2700:C2700"/>
    <mergeCell ref="B2675:C2675"/>
    <mergeCell ref="B2676:C2676"/>
    <mergeCell ref="B2677:H2677"/>
    <mergeCell ref="B2678:I2688"/>
    <mergeCell ref="C2693:G2693"/>
    <mergeCell ref="C2694:G2694"/>
    <mergeCell ref="C2669:G2669"/>
    <mergeCell ref="C2670:G2670"/>
    <mergeCell ref="B2671:C2671"/>
    <mergeCell ref="B2672:C2672"/>
    <mergeCell ref="B2673:C2673"/>
    <mergeCell ref="B2674:C2674"/>
    <mergeCell ref="B2649:C2649"/>
    <mergeCell ref="B2650:C2650"/>
    <mergeCell ref="B2651:C2651"/>
    <mergeCell ref="B2652:C2652"/>
    <mergeCell ref="B2653:H2653"/>
    <mergeCell ref="B2654:I2664"/>
    <mergeCell ref="B2629:H2629"/>
    <mergeCell ref="B2630:I2640"/>
    <mergeCell ref="C2645:G2645"/>
    <mergeCell ref="C2646:G2646"/>
    <mergeCell ref="B2647:C2647"/>
    <mergeCell ref="B2648:C2648"/>
    <mergeCell ref="B2623:C2623"/>
    <mergeCell ref="B2624:C2624"/>
    <mergeCell ref="B2625:C2625"/>
    <mergeCell ref="B2626:C2626"/>
    <mergeCell ref="B2627:C2627"/>
    <mergeCell ref="B2628:C2628"/>
    <mergeCell ref="B2603:C2603"/>
    <mergeCell ref="B2604:C2604"/>
    <mergeCell ref="B2605:H2605"/>
    <mergeCell ref="B2606:I2616"/>
    <mergeCell ref="C2621:G2621"/>
    <mergeCell ref="C2622:G2622"/>
    <mergeCell ref="C2597:G2597"/>
    <mergeCell ref="C2598:G2598"/>
    <mergeCell ref="B2599:C2599"/>
    <mergeCell ref="B2600:C2600"/>
    <mergeCell ref="B2601:C2601"/>
    <mergeCell ref="B2602:C2602"/>
    <mergeCell ref="B2577:C2577"/>
    <mergeCell ref="B2578:C2578"/>
    <mergeCell ref="B2579:C2579"/>
    <mergeCell ref="B2580:C2580"/>
    <mergeCell ref="B2581:H2581"/>
    <mergeCell ref="B2582:I2592"/>
    <mergeCell ref="B2557:H2557"/>
    <mergeCell ref="B2558:I2568"/>
    <mergeCell ref="C2573:G2573"/>
    <mergeCell ref="C2574:G2574"/>
    <mergeCell ref="B2575:C2575"/>
    <mergeCell ref="B2576:C2576"/>
    <mergeCell ref="B2551:C2551"/>
    <mergeCell ref="B2552:C2552"/>
    <mergeCell ref="B2553:C2553"/>
    <mergeCell ref="B2554:C2554"/>
    <mergeCell ref="B2555:C2555"/>
    <mergeCell ref="B2556:C2556"/>
    <mergeCell ref="B2531:C2531"/>
    <mergeCell ref="B2532:C2532"/>
    <mergeCell ref="B2533:H2533"/>
    <mergeCell ref="B2534:I2544"/>
    <mergeCell ref="C2549:G2549"/>
    <mergeCell ref="C2550:G2550"/>
    <mergeCell ref="C2525:G2525"/>
    <mergeCell ref="C2526:G2526"/>
    <mergeCell ref="B2527:C2527"/>
    <mergeCell ref="B2528:C2528"/>
    <mergeCell ref="B2529:C2529"/>
    <mergeCell ref="B2530:C2530"/>
    <mergeCell ref="B2505:C2505"/>
    <mergeCell ref="B2506:C2506"/>
    <mergeCell ref="B2507:C2507"/>
    <mergeCell ref="B2508:C2508"/>
    <mergeCell ref="B2509:H2509"/>
    <mergeCell ref="B2510:I2520"/>
    <mergeCell ref="B2485:H2485"/>
    <mergeCell ref="B2486:I2496"/>
    <mergeCell ref="C2501:G2501"/>
    <mergeCell ref="C2502:G2502"/>
    <mergeCell ref="B2503:C2503"/>
    <mergeCell ref="B2504:C2504"/>
    <mergeCell ref="B2479:C2479"/>
    <mergeCell ref="B2480:C2480"/>
    <mergeCell ref="B2481:C2481"/>
    <mergeCell ref="B2482:C2482"/>
    <mergeCell ref="B2483:C2483"/>
    <mergeCell ref="B2484:C2484"/>
    <mergeCell ref="B2459:C2459"/>
    <mergeCell ref="B2460:C2460"/>
    <mergeCell ref="B2461:H2461"/>
    <mergeCell ref="B2462:I2472"/>
    <mergeCell ref="C2477:G2477"/>
    <mergeCell ref="C2478:G2478"/>
    <mergeCell ref="C2453:G2453"/>
    <mergeCell ref="C2454:G2454"/>
    <mergeCell ref="B2455:C2455"/>
    <mergeCell ref="B2456:C2456"/>
    <mergeCell ref="B2457:C2457"/>
    <mergeCell ref="B2458:C2458"/>
    <mergeCell ref="B2433:C2433"/>
    <mergeCell ref="B2434:C2434"/>
    <mergeCell ref="B2435:C2435"/>
    <mergeCell ref="B2436:C2436"/>
    <mergeCell ref="B2437:H2437"/>
    <mergeCell ref="B2438:I2448"/>
    <mergeCell ref="B2413:H2413"/>
    <mergeCell ref="B2414:I2424"/>
    <mergeCell ref="C2429:G2429"/>
    <mergeCell ref="C2430:G2430"/>
    <mergeCell ref="B2431:C2431"/>
    <mergeCell ref="B2432:C2432"/>
    <mergeCell ref="B2407:C2407"/>
    <mergeCell ref="B2408:C2408"/>
    <mergeCell ref="B2409:C2409"/>
    <mergeCell ref="B2410:C2410"/>
    <mergeCell ref="B2411:C2411"/>
    <mergeCell ref="B2412:C2412"/>
    <mergeCell ref="B2387:C2387"/>
    <mergeCell ref="B2388:C2388"/>
    <mergeCell ref="B2389:H2389"/>
    <mergeCell ref="B2390:I2400"/>
    <mergeCell ref="C2405:G2405"/>
    <mergeCell ref="C2406:G2406"/>
    <mergeCell ref="C2381:G2381"/>
    <mergeCell ref="C2382:G2382"/>
    <mergeCell ref="B2383:C2383"/>
    <mergeCell ref="B2384:C2384"/>
    <mergeCell ref="B2385:C2385"/>
    <mergeCell ref="B2386:C2386"/>
    <mergeCell ref="B2361:C2361"/>
    <mergeCell ref="B2362:C2362"/>
    <mergeCell ref="B2363:C2363"/>
    <mergeCell ref="B2364:C2364"/>
    <mergeCell ref="B2365:H2365"/>
    <mergeCell ref="B2366:I2376"/>
    <mergeCell ref="B2341:H2341"/>
    <mergeCell ref="B2342:I2352"/>
    <mergeCell ref="C2357:G2357"/>
    <mergeCell ref="C2358:G2358"/>
    <mergeCell ref="B2359:C2359"/>
    <mergeCell ref="B2360:C2360"/>
    <mergeCell ref="B2335:C2335"/>
    <mergeCell ref="B2336:C2336"/>
    <mergeCell ref="B2337:C2337"/>
    <mergeCell ref="B2338:C2338"/>
    <mergeCell ref="B2339:C2339"/>
    <mergeCell ref="B2340:C2340"/>
    <mergeCell ref="B2315:C2315"/>
    <mergeCell ref="B2316:C2316"/>
    <mergeCell ref="B2317:H2317"/>
    <mergeCell ref="B2318:I2328"/>
    <mergeCell ref="C2333:G2333"/>
    <mergeCell ref="C2334:G2334"/>
    <mergeCell ref="C2309:G2309"/>
    <mergeCell ref="C2310:G2310"/>
    <mergeCell ref="B2311:C2311"/>
    <mergeCell ref="B2312:C2312"/>
    <mergeCell ref="B2313:C2313"/>
    <mergeCell ref="B2314:C2314"/>
    <mergeCell ref="B2289:C2289"/>
    <mergeCell ref="B2290:C2290"/>
    <mergeCell ref="B2291:C2291"/>
    <mergeCell ref="B2292:C2292"/>
    <mergeCell ref="B2293:H2293"/>
    <mergeCell ref="B2294:I2304"/>
    <mergeCell ref="B2269:H2269"/>
    <mergeCell ref="B2270:I2280"/>
    <mergeCell ref="C2285:G2285"/>
    <mergeCell ref="C2286:G2286"/>
    <mergeCell ref="B2287:C2287"/>
    <mergeCell ref="B2288:C2288"/>
    <mergeCell ref="B2263:C2263"/>
    <mergeCell ref="B2264:C2264"/>
    <mergeCell ref="B2265:C2265"/>
    <mergeCell ref="B2266:C2266"/>
    <mergeCell ref="B2267:C2267"/>
    <mergeCell ref="B2268:C2268"/>
    <mergeCell ref="B2243:C2243"/>
    <mergeCell ref="B2244:C2244"/>
    <mergeCell ref="B2245:H2245"/>
    <mergeCell ref="B2246:I2256"/>
    <mergeCell ref="C2261:G2261"/>
    <mergeCell ref="C2262:G2262"/>
    <mergeCell ref="C2237:G2237"/>
    <mergeCell ref="C2238:G2238"/>
    <mergeCell ref="B2239:C2239"/>
    <mergeCell ref="B2240:C2240"/>
    <mergeCell ref="B2241:C2241"/>
    <mergeCell ref="B2242:C2242"/>
    <mergeCell ref="B2217:C2217"/>
    <mergeCell ref="B2218:C2218"/>
    <mergeCell ref="B2219:C2219"/>
    <mergeCell ref="B2220:C2220"/>
    <mergeCell ref="B2221:H2221"/>
    <mergeCell ref="B2222:I2232"/>
    <mergeCell ref="B2197:H2197"/>
    <mergeCell ref="B2198:I2208"/>
    <mergeCell ref="C2213:G2213"/>
    <mergeCell ref="C2214:G2214"/>
    <mergeCell ref="B2215:C2215"/>
    <mergeCell ref="B2216:C2216"/>
    <mergeCell ref="B2191:C2191"/>
    <mergeCell ref="B2192:C2192"/>
    <mergeCell ref="B2193:C2193"/>
    <mergeCell ref="B2194:C2194"/>
    <mergeCell ref="B2195:C2195"/>
    <mergeCell ref="B2196:C2196"/>
    <mergeCell ref="B2171:C2171"/>
    <mergeCell ref="B2172:C2172"/>
    <mergeCell ref="B2173:H2173"/>
    <mergeCell ref="B2174:I2184"/>
    <mergeCell ref="C2189:G2189"/>
    <mergeCell ref="C2190:G2190"/>
    <mergeCell ref="C2165:G2165"/>
    <mergeCell ref="C2166:G2166"/>
    <mergeCell ref="B2167:C2167"/>
    <mergeCell ref="B2168:C2168"/>
    <mergeCell ref="B2169:C2169"/>
    <mergeCell ref="B2170:C2170"/>
    <mergeCell ref="B2145:C2145"/>
    <mergeCell ref="B2146:C2146"/>
    <mergeCell ref="B2147:C2147"/>
    <mergeCell ref="B2148:C2148"/>
    <mergeCell ref="B2149:H2149"/>
    <mergeCell ref="B2150:I2160"/>
    <mergeCell ref="B2125:H2125"/>
    <mergeCell ref="B2126:I2136"/>
    <mergeCell ref="C2141:G2141"/>
    <mergeCell ref="C2142:G2142"/>
    <mergeCell ref="B2143:C2143"/>
    <mergeCell ref="B2144:C2144"/>
    <mergeCell ref="B2119:C2119"/>
    <mergeCell ref="B2120:C2120"/>
    <mergeCell ref="B2121:C2121"/>
    <mergeCell ref="B2122:C2122"/>
    <mergeCell ref="B2123:C2123"/>
    <mergeCell ref="B2124:C2124"/>
    <mergeCell ref="B2099:C2099"/>
    <mergeCell ref="B2100:C2100"/>
    <mergeCell ref="B2101:H2101"/>
    <mergeCell ref="B2102:I2112"/>
    <mergeCell ref="C2117:G2117"/>
    <mergeCell ref="C2118:G2118"/>
    <mergeCell ref="C2093:G2093"/>
    <mergeCell ref="C2094:G2094"/>
    <mergeCell ref="B2095:C2095"/>
    <mergeCell ref="B2096:C2096"/>
    <mergeCell ref="B2097:C2097"/>
    <mergeCell ref="B2098:C2098"/>
    <mergeCell ref="B2073:C2073"/>
    <mergeCell ref="B2074:C2074"/>
    <mergeCell ref="B2075:C2075"/>
    <mergeCell ref="B2076:C2076"/>
    <mergeCell ref="B2077:H2077"/>
    <mergeCell ref="B2078:I2088"/>
    <mergeCell ref="B2053:H2053"/>
    <mergeCell ref="B2054:I2064"/>
    <mergeCell ref="C2069:G2069"/>
    <mergeCell ref="C2070:G2070"/>
    <mergeCell ref="B2071:C2071"/>
    <mergeCell ref="B2072:C2072"/>
    <mergeCell ref="B2047:C2047"/>
    <mergeCell ref="B2048:C2048"/>
    <mergeCell ref="B2049:C2049"/>
    <mergeCell ref="B2050:C2050"/>
    <mergeCell ref="B2051:C2051"/>
    <mergeCell ref="B2052:C2052"/>
    <mergeCell ref="B2027:C2027"/>
    <mergeCell ref="B2028:C2028"/>
    <mergeCell ref="B2029:H2029"/>
    <mergeCell ref="B2030:I2040"/>
    <mergeCell ref="C2045:G2045"/>
    <mergeCell ref="C2046:G2046"/>
    <mergeCell ref="C2021:G2021"/>
    <mergeCell ref="C2022:G2022"/>
    <mergeCell ref="B2023:C2023"/>
    <mergeCell ref="B2024:C2024"/>
    <mergeCell ref="B2025:C2025"/>
    <mergeCell ref="B2026:C2026"/>
    <mergeCell ref="B2001:C2001"/>
    <mergeCell ref="B2002:C2002"/>
    <mergeCell ref="B2003:C2003"/>
    <mergeCell ref="B2004:C2004"/>
    <mergeCell ref="B2005:H2005"/>
    <mergeCell ref="B2006:I2016"/>
    <mergeCell ref="B1981:H1981"/>
    <mergeCell ref="B1982:I1992"/>
    <mergeCell ref="C1997:G1997"/>
    <mergeCell ref="C1998:G1998"/>
    <mergeCell ref="B1999:C1999"/>
    <mergeCell ref="B2000:C2000"/>
    <mergeCell ref="B1975:C1975"/>
    <mergeCell ref="B1976:C1976"/>
    <mergeCell ref="B1977:C1977"/>
    <mergeCell ref="B1978:C1978"/>
    <mergeCell ref="B1979:C1979"/>
    <mergeCell ref="B1980:C1980"/>
    <mergeCell ref="B1955:C1955"/>
    <mergeCell ref="B1956:C1956"/>
    <mergeCell ref="B1957:H1957"/>
    <mergeCell ref="B1958:I1968"/>
    <mergeCell ref="C1973:G1973"/>
    <mergeCell ref="C1974:G1974"/>
    <mergeCell ref="C1949:G1949"/>
    <mergeCell ref="C1950:G1950"/>
    <mergeCell ref="B1951:C1951"/>
    <mergeCell ref="B1952:C1952"/>
    <mergeCell ref="B1953:C1953"/>
    <mergeCell ref="B1954:C1954"/>
    <mergeCell ref="B1929:C1929"/>
    <mergeCell ref="B1930:C1930"/>
    <mergeCell ref="B1931:C1931"/>
    <mergeCell ref="B1932:C1932"/>
    <mergeCell ref="B1933:H1933"/>
    <mergeCell ref="B1934:I1944"/>
    <mergeCell ref="B1909:H1909"/>
    <mergeCell ref="B1910:I1920"/>
    <mergeCell ref="C1925:G1925"/>
    <mergeCell ref="C1926:G1926"/>
    <mergeCell ref="B1927:C1927"/>
    <mergeCell ref="B1928:C1928"/>
    <mergeCell ref="B1903:C1903"/>
    <mergeCell ref="B1904:C1904"/>
    <mergeCell ref="B1905:C1905"/>
    <mergeCell ref="B1906:C1906"/>
    <mergeCell ref="B1907:C1907"/>
    <mergeCell ref="B1908:C1908"/>
    <mergeCell ref="B1883:C1883"/>
    <mergeCell ref="B1884:C1884"/>
    <mergeCell ref="B1885:H1885"/>
    <mergeCell ref="B1886:I1896"/>
    <mergeCell ref="C1901:G1901"/>
    <mergeCell ref="C1902:G1902"/>
    <mergeCell ref="C1877:G1877"/>
    <mergeCell ref="C1878:G1878"/>
    <mergeCell ref="B1879:C1879"/>
    <mergeCell ref="B1880:C1880"/>
    <mergeCell ref="B1881:C1881"/>
    <mergeCell ref="B1882:C1882"/>
    <mergeCell ref="B1857:C1857"/>
    <mergeCell ref="B1858:C1858"/>
    <mergeCell ref="B1859:C1859"/>
    <mergeCell ref="B1860:C1860"/>
    <mergeCell ref="B1861:H1861"/>
    <mergeCell ref="B1862:I1872"/>
    <mergeCell ref="B1837:H1837"/>
    <mergeCell ref="B1838:I1848"/>
    <mergeCell ref="C1853:G1853"/>
    <mergeCell ref="C1854:G1854"/>
    <mergeCell ref="B1855:C1855"/>
    <mergeCell ref="B1856:C1856"/>
    <mergeCell ref="B1831:C1831"/>
    <mergeCell ref="B1832:C1832"/>
    <mergeCell ref="B1833:C1833"/>
    <mergeCell ref="B1834:C1834"/>
    <mergeCell ref="B1835:C1835"/>
    <mergeCell ref="B1836:C1836"/>
    <mergeCell ref="B1811:C1811"/>
    <mergeCell ref="B1812:C1812"/>
    <mergeCell ref="B1813:H1813"/>
    <mergeCell ref="B1814:I1824"/>
    <mergeCell ref="C1829:G1829"/>
    <mergeCell ref="C1830:G1830"/>
    <mergeCell ref="C1805:G1805"/>
    <mergeCell ref="C1806:G1806"/>
    <mergeCell ref="B1807:C1807"/>
    <mergeCell ref="B1808:C1808"/>
    <mergeCell ref="B1809:C1809"/>
    <mergeCell ref="B1810:C1810"/>
    <mergeCell ref="B1785:C1785"/>
    <mergeCell ref="B1786:C1786"/>
    <mergeCell ref="B1787:C1787"/>
    <mergeCell ref="B1788:C1788"/>
    <mergeCell ref="B1789:H1789"/>
    <mergeCell ref="B1790:I1800"/>
    <mergeCell ref="B1765:H1765"/>
    <mergeCell ref="B1766:I1776"/>
    <mergeCell ref="C1781:G1781"/>
    <mergeCell ref="C1782:G1782"/>
    <mergeCell ref="B1783:C1783"/>
    <mergeCell ref="B1784:C1784"/>
    <mergeCell ref="B1759:C1759"/>
    <mergeCell ref="B1760:C1760"/>
    <mergeCell ref="B1761:C1761"/>
    <mergeCell ref="B1762:C1762"/>
    <mergeCell ref="B1763:C1763"/>
    <mergeCell ref="B1764:C1764"/>
    <mergeCell ref="B1739:C1739"/>
    <mergeCell ref="B1740:C1740"/>
    <mergeCell ref="B1741:H1741"/>
    <mergeCell ref="B1742:I1752"/>
    <mergeCell ref="C1757:G1757"/>
    <mergeCell ref="C1758:G1758"/>
    <mergeCell ref="C1733:G1733"/>
    <mergeCell ref="C1734:G1734"/>
    <mergeCell ref="B1735:C1735"/>
    <mergeCell ref="B1736:C1736"/>
    <mergeCell ref="B1737:C1737"/>
    <mergeCell ref="B1738:C1738"/>
    <mergeCell ref="B1713:C1713"/>
    <mergeCell ref="B1714:C1714"/>
    <mergeCell ref="B1715:C1715"/>
    <mergeCell ref="B1716:C1716"/>
    <mergeCell ref="B1717:H1717"/>
    <mergeCell ref="B1718:I1728"/>
    <mergeCell ref="B1693:H1693"/>
    <mergeCell ref="B1694:I1704"/>
    <mergeCell ref="C1709:G1709"/>
    <mergeCell ref="C1710:G1710"/>
    <mergeCell ref="B1711:C1711"/>
    <mergeCell ref="B1712:C1712"/>
    <mergeCell ref="B1687:C1687"/>
    <mergeCell ref="B1688:C1688"/>
    <mergeCell ref="B1689:C1689"/>
    <mergeCell ref="B1690:C1690"/>
    <mergeCell ref="B1691:C1691"/>
    <mergeCell ref="B1692:C1692"/>
    <mergeCell ref="B1667:C1667"/>
    <mergeCell ref="B1668:C1668"/>
    <mergeCell ref="B1669:H1669"/>
    <mergeCell ref="B1670:I1680"/>
    <mergeCell ref="C1685:G1685"/>
    <mergeCell ref="C1686:G1686"/>
    <mergeCell ref="C1661:G1661"/>
    <mergeCell ref="C1662:G1662"/>
    <mergeCell ref="B1663:C1663"/>
    <mergeCell ref="B1664:C1664"/>
    <mergeCell ref="B1665:C1665"/>
    <mergeCell ref="B1666:C1666"/>
    <mergeCell ref="B1641:C1641"/>
    <mergeCell ref="B1642:C1642"/>
    <mergeCell ref="B1643:C1643"/>
    <mergeCell ref="B1644:C1644"/>
    <mergeCell ref="B1645:H1645"/>
    <mergeCell ref="B1646:I1656"/>
    <mergeCell ref="B1621:H1621"/>
    <mergeCell ref="B1622:I1632"/>
    <mergeCell ref="C1637:G1637"/>
    <mergeCell ref="C1638:G1638"/>
    <mergeCell ref="B1639:C1639"/>
    <mergeCell ref="B1640:C1640"/>
    <mergeCell ref="B1615:C1615"/>
    <mergeCell ref="B1616:C1616"/>
    <mergeCell ref="B1617:C1617"/>
    <mergeCell ref="B1618:C1618"/>
    <mergeCell ref="B1619:C1619"/>
    <mergeCell ref="B1620:C1620"/>
    <mergeCell ref="B1595:C1595"/>
    <mergeCell ref="B1596:C1596"/>
    <mergeCell ref="B1597:H1597"/>
    <mergeCell ref="B1598:I1608"/>
    <mergeCell ref="C1613:G1613"/>
    <mergeCell ref="C1614:G1614"/>
    <mergeCell ref="C1589:G1589"/>
    <mergeCell ref="C1590:G1590"/>
    <mergeCell ref="B1591:C1591"/>
    <mergeCell ref="B1592:C1592"/>
    <mergeCell ref="B1593:C1593"/>
    <mergeCell ref="B1594:C1594"/>
    <mergeCell ref="B1569:C1569"/>
    <mergeCell ref="B1570:C1570"/>
    <mergeCell ref="B1571:C1571"/>
    <mergeCell ref="B1572:C1572"/>
    <mergeCell ref="B1573:H1573"/>
    <mergeCell ref="B1574:I1584"/>
    <mergeCell ref="B1549:H1549"/>
    <mergeCell ref="B1550:I1560"/>
    <mergeCell ref="C1565:G1565"/>
    <mergeCell ref="C1566:G1566"/>
    <mergeCell ref="B1567:C1567"/>
    <mergeCell ref="B1568:C1568"/>
    <mergeCell ref="B1543:C1543"/>
    <mergeCell ref="B1544:C1544"/>
    <mergeCell ref="B1545:C1545"/>
    <mergeCell ref="B1546:C1546"/>
    <mergeCell ref="B1547:C1547"/>
    <mergeCell ref="B1548:C1548"/>
    <mergeCell ref="B1523:C1523"/>
    <mergeCell ref="B1524:C1524"/>
    <mergeCell ref="B1525:H1525"/>
    <mergeCell ref="B1526:I1536"/>
    <mergeCell ref="C1541:G1541"/>
    <mergeCell ref="C1542:G1542"/>
    <mergeCell ref="C1517:G1517"/>
    <mergeCell ref="C1518:G1518"/>
    <mergeCell ref="B1519:C1519"/>
    <mergeCell ref="B1520:C1520"/>
    <mergeCell ref="B1521:C1521"/>
    <mergeCell ref="B1522:C1522"/>
    <mergeCell ref="B1497:C1497"/>
    <mergeCell ref="B1498:C1498"/>
    <mergeCell ref="B1499:C1499"/>
    <mergeCell ref="B1500:C1500"/>
    <mergeCell ref="B1501:H1501"/>
    <mergeCell ref="B1502:I1512"/>
    <mergeCell ref="B1477:H1477"/>
    <mergeCell ref="B1478:I1488"/>
    <mergeCell ref="C1493:G1493"/>
    <mergeCell ref="C1494:G1494"/>
    <mergeCell ref="B1495:C1495"/>
    <mergeCell ref="B1496:C1496"/>
    <mergeCell ref="B1471:C1471"/>
    <mergeCell ref="B1472:C1472"/>
    <mergeCell ref="B1473:C1473"/>
    <mergeCell ref="B1474:C1474"/>
    <mergeCell ref="B1475:C1475"/>
    <mergeCell ref="B1476:C1476"/>
    <mergeCell ref="B1451:C1451"/>
    <mergeCell ref="B1452:C1452"/>
    <mergeCell ref="B1453:H1453"/>
    <mergeCell ref="B1454:I1464"/>
    <mergeCell ref="C1469:G1469"/>
    <mergeCell ref="C1470:G1470"/>
    <mergeCell ref="C1445:G1445"/>
    <mergeCell ref="C1446:G1446"/>
    <mergeCell ref="B1447:C1447"/>
    <mergeCell ref="B1448:C1448"/>
    <mergeCell ref="B1449:C1449"/>
    <mergeCell ref="B1450:C1450"/>
    <mergeCell ref="B1425:C1425"/>
    <mergeCell ref="B1426:C1426"/>
    <mergeCell ref="B1427:C1427"/>
    <mergeCell ref="B1428:C1428"/>
    <mergeCell ref="B1429:H1429"/>
    <mergeCell ref="B1430:I1440"/>
    <mergeCell ref="B1405:H1405"/>
    <mergeCell ref="B1406:I1416"/>
    <mergeCell ref="C1421:G1421"/>
    <mergeCell ref="C1422:G1422"/>
    <mergeCell ref="B1423:C1423"/>
    <mergeCell ref="B1424:C1424"/>
    <mergeCell ref="B1399:C1399"/>
    <mergeCell ref="B1400:C1400"/>
    <mergeCell ref="B1401:C1401"/>
    <mergeCell ref="B1402:C1402"/>
    <mergeCell ref="B1403:C1403"/>
    <mergeCell ref="B1404:C1404"/>
    <mergeCell ref="B1379:C1379"/>
    <mergeCell ref="B1380:C1380"/>
    <mergeCell ref="B1381:H1381"/>
    <mergeCell ref="B1382:I1392"/>
    <mergeCell ref="C1397:G1397"/>
    <mergeCell ref="C1398:G1398"/>
    <mergeCell ref="C1373:G1373"/>
    <mergeCell ref="C1374:G1374"/>
    <mergeCell ref="B1375:C1375"/>
    <mergeCell ref="B1376:C1376"/>
    <mergeCell ref="B1377:C1377"/>
    <mergeCell ref="B1378:C1378"/>
    <mergeCell ref="B1353:C1353"/>
    <mergeCell ref="B1354:C1354"/>
    <mergeCell ref="B1355:C1355"/>
    <mergeCell ref="B1356:C1356"/>
    <mergeCell ref="B1357:H1357"/>
    <mergeCell ref="B1358:I1368"/>
    <mergeCell ref="B1333:H1333"/>
    <mergeCell ref="B1334:I1344"/>
    <mergeCell ref="C1349:G1349"/>
    <mergeCell ref="C1350:G1350"/>
    <mergeCell ref="B1351:C1351"/>
    <mergeCell ref="B1352:C1352"/>
    <mergeCell ref="B1327:C1327"/>
    <mergeCell ref="B1328:C1328"/>
    <mergeCell ref="B1329:C1329"/>
    <mergeCell ref="B1330:C1330"/>
    <mergeCell ref="B1331:C1331"/>
    <mergeCell ref="B1332:C1332"/>
    <mergeCell ref="B1307:C1307"/>
    <mergeCell ref="B1308:C1308"/>
    <mergeCell ref="B1309:H1309"/>
    <mergeCell ref="B1310:I1320"/>
    <mergeCell ref="C1325:G1325"/>
    <mergeCell ref="C1326:G1326"/>
    <mergeCell ref="C1301:G1301"/>
    <mergeCell ref="C1302:G1302"/>
    <mergeCell ref="B1303:C1303"/>
    <mergeCell ref="B1304:C1304"/>
    <mergeCell ref="B1305:C1305"/>
    <mergeCell ref="B1306:C1306"/>
    <mergeCell ref="B1281:C1281"/>
    <mergeCell ref="B1282:C1282"/>
    <mergeCell ref="B1283:C1283"/>
    <mergeCell ref="B1284:C1284"/>
    <mergeCell ref="B1285:H1285"/>
    <mergeCell ref="B1286:I1296"/>
    <mergeCell ref="B1261:H1261"/>
    <mergeCell ref="B1262:I1272"/>
    <mergeCell ref="C1277:G1277"/>
    <mergeCell ref="C1278:G1278"/>
    <mergeCell ref="B1279:C1279"/>
    <mergeCell ref="B1280:C1280"/>
    <mergeCell ref="B1255:C1255"/>
    <mergeCell ref="B1256:C1256"/>
    <mergeCell ref="B1257:C1257"/>
    <mergeCell ref="B1258:C1258"/>
    <mergeCell ref="B1259:C1259"/>
    <mergeCell ref="B1260:C1260"/>
    <mergeCell ref="B1235:C1235"/>
    <mergeCell ref="B1236:C1236"/>
    <mergeCell ref="B1237:H1237"/>
    <mergeCell ref="B1238:I1248"/>
    <mergeCell ref="C1253:G1253"/>
    <mergeCell ref="C1254:G1254"/>
    <mergeCell ref="C1229:G1229"/>
    <mergeCell ref="C1230:G1230"/>
    <mergeCell ref="B1231:C1231"/>
    <mergeCell ref="B1232:C1232"/>
    <mergeCell ref="B1233:C1233"/>
    <mergeCell ref="B1234:C1234"/>
    <mergeCell ref="B1209:C1209"/>
    <mergeCell ref="B1210:C1210"/>
    <mergeCell ref="B1211:C1211"/>
    <mergeCell ref="B1212:C1212"/>
    <mergeCell ref="B1213:H1213"/>
    <mergeCell ref="B1214:I1224"/>
    <mergeCell ref="B1189:H1189"/>
    <mergeCell ref="B1190:I1200"/>
    <mergeCell ref="C1205:G1205"/>
    <mergeCell ref="C1206:G1206"/>
    <mergeCell ref="B1207:C1207"/>
    <mergeCell ref="B1208:C1208"/>
    <mergeCell ref="B1183:C1183"/>
    <mergeCell ref="B1184:C1184"/>
    <mergeCell ref="B1185:C1185"/>
    <mergeCell ref="B1186:C1186"/>
    <mergeCell ref="B1187:C1187"/>
    <mergeCell ref="B1188:C1188"/>
    <mergeCell ref="B1163:C1163"/>
    <mergeCell ref="B1164:C1164"/>
    <mergeCell ref="B1165:H1165"/>
    <mergeCell ref="B1166:I1176"/>
    <mergeCell ref="C1181:G1181"/>
    <mergeCell ref="C1182:G1182"/>
    <mergeCell ref="C1157:G1157"/>
    <mergeCell ref="C1158:G1158"/>
    <mergeCell ref="B1159:C1159"/>
    <mergeCell ref="B1160:C1160"/>
    <mergeCell ref="B1161:C1161"/>
    <mergeCell ref="B1162:C1162"/>
    <mergeCell ref="B1137:C1137"/>
    <mergeCell ref="B1138:C1138"/>
    <mergeCell ref="B1139:C1139"/>
    <mergeCell ref="B1140:C1140"/>
    <mergeCell ref="B1141:H1141"/>
    <mergeCell ref="B1142:I1152"/>
    <mergeCell ref="B1117:H1117"/>
    <mergeCell ref="B1118:I1128"/>
    <mergeCell ref="C1133:G1133"/>
    <mergeCell ref="C1134:G1134"/>
    <mergeCell ref="B1135:C1135"/>
    <mergeCell ref="B1136:C1136"/>
    <mergeCell ref="B1111:C1111"/>
    <mergeCell ref="B1112:C1112"/>
    <mergeCell ref="B1113:C1113"/>
    <mergeCell ref="B1114:C1114"/>
    <mergeCell ref="B1115:C1115"/>
    <mergeCell ref="B1116:C1116"/>
    <mergeCell ref="B1091:C1091"/>
    <mergeCell ref="B1092:C1092"/>
    <mergeCell ref="B1093:H1093"/>
    <mergeCell ref="B1094:I1104"/>
    <mergeCell ref="C1109:G1109"/>
    <mergeCell ref="C1110:G1110"/>
    <mergeCell ref="C1085:G1085"/>
    <mergeCell ref="C1086:G1086"/>
    <mergeCell ref="B1087:C1087"/>
    <mergeCell ref="B1088:C1088"/>
    <mergeCell ref="B1089:C1089"/>
    <mergeCell ref="B1090:C1090"/>
    <mergeCell ref="B1065:C1065"/>
    <mergeCell ref="B1066:C1066"/>
    <mergeCell ref="B1067:C1067"/>
    <mergeCell ref="B1068:C1068"/>
    <mergeCell ref="B1069:H1069"/>
    <mergeCell ref="B1070:I1080"/>
    <mergeCell ref="B1045:H1045"/>
    <mergeCell ref="B1046:I1056"/>
    <mergeCell ref="C1061:G1061"/>
    <mergeCell ref="C1062:G1062"/>
    <mergeCell ref="B1063:C1063"/>
    <mergeCell ref="B1064:C1064"/>
    <mergeCell ref="B1039:C1039"/>
    <mergeCell ref="B1040:C1040"/>
    <mergeCell ref="B1041:C1041"/>
    <mergeCell ref="B1042:C1042"/>
    <mergeCell ref="B1043:C1043"/>
    <mergeCell ref="B1044:C1044"/>
    <mergeCell ref="B1019:C1019"/>
    <mergeCell ref="B1020:C1020"/>
    <mergeCell ref="B1021:H1021"/>
    <mergeCell ref="B1022:I1032"/>
    <mergeCell ref="C1037:G1037"/>
    <mergeCell ref="C1038:G1038"/>
    <mergeCell ref="C1013:G1013"/>
    <mergeCell ref="C1014:G1014"/>
    <mergeCell ref="B1015:C1015"/>
    <mergeCell ref="B1016:C1016"/>
    <mergeCell ref="B1017:C1017"/>
    <mergeCell ref="B1018:C1018"/>
    <mergeCell ref="B993:C993"/>
    <mergeCell ref="B994:C994"/>
    <mergeCell ref="B995:C995"/>
    <mergeCell ref="B996:C996"/>
    <mergeCell ref="B997:H997"/>
    <mergeCell ref="B998:I1008"/>
    <mergeCell ref="B973:H973"/>
    <mergeCell ref="B974:I984"/>
    <mergeCell ref="C989:G989"/>
    <mergeCell ref="C990:G990"/>
    <mergeCell ref="B991:C991"/>
    <mergeCell ref="B992:C992"/>
    <mergeCell ref="B967:C967"/>
    <mergeCell ref="B968:C968"/>
    <mergeCell ref="B969:C969"/>
    <mergeCell ref="B970:C970"/>
    <mergeCell ref="B971:C971"/>
    <mergeCell ref="B972:C972"/>
    <mergeCell ref="B947:C947"/>
    <mergeCell ref="B948:C948"/>
    <mergeCell ref="B949:H949"/>
    <mergeCell ref="B950:I960"/>
    <mergeCell ref="C965:G965"/>
    <mergeCell ref="C966:G966"/>
    <mergeCell ref="C941:G941"/>
    <mergeCell ref="C942:G942"/>
    <mergeCell ref="B943:C943"/>
    <mergeCell ref="B944:C944"/>
    <mergeCell ref="B945:C945"/>
    <mergeCell ref="B946:C946"/>
    <mergeCell ref="B921:C921"/>
    <mergeCell ref="B922:C922"/>
    <mergeCell ref="B923:C923"/>
    <mergeCell ref="B924:C924"/>
    <mergeCell ref="B925:H925"/>
    <mergeCell ref="B926:I936"/>
    <mergeCell ref="B901:H901"/>
    <mergeCell ref="B902:I912"/>
    <mergeCell ref="C917:G917"/>
    <mergeCell ref="C918:G918"/>
    <mergeCell ref="B919:C919"/>
    <mergeCell ref="B920:C920"/>
    <mergeCell ref="B895:C895"/>
    <mergeCell ref="B896:C896"/>
    <mergeCell ref="B897:C897"/>
    <mergeCell ref="B898:C898"/>
    <mergeCell ref="B899:C899"/>
    <mergeCell ref="B900:C900"/>
    <mergeCell ref="B875:C875"/>
    <mergeCell ref="B876:C876"/>
    <mergeCell ref="B877:H877"/>
    <mergeCell ref="B878:I888"/>
    <mergeCell ref="C893:G893"/>
    <mergeCell ref="C894:G894"/>
    <mergeCell ref="C869:G869"/>
    <mergeCell ref="C870:G870"/>
    <mergeCell ref="B871:C871"/>
    <mergeCell ref="B872:C872"/>
    <mergeCell ref="B873:C873"/>
    <mergeCell ref="B874:C874"/>
    <mergeCell ref="B849:C849"/>
    <mergeCell ref="B850:C850"/>
    <mergeCell ref="B851:C851"/>
    <mergeCell ref="B852:C852"/>
    <mergeCell ref="B853:H853"/>
    <mergeCell ref="B854:I864"/>
    <mergeCell ref="B829:H829"/>
    <mergeCell ref="B830:I840"/>
    <mergeCell ref="C845:G845"/>
    <mergeCell ref="C846:G846"/>
    <mergeCell ref="B847:C847"/>
    <mergeCell ref="B848:C848"/>
    <mergeCell ref="B823:C823"/>
    <mergeCell ref="B824:C824"/>
    <mergeCell ref="B825:C825"/>
    <mergeCell ref="B826:C826"/>
    <mergeCell ref="B827:C827"/>
    <mergeCell ref="B828:C828"/>
    <mergeCell ref="B803:C803"/>
    <mergeCell ref="B804:C804"/>
    <mergeCell ref="B805:H805"/>
    <mergeCell ref="B806:I816"/>
    <mergeCell ref="C821:G821"/>
    <mergeCell ref="C822:G822"/>
    <mergeCell ref="C797:G797"/>
    <mergeCell ref="C798:G798"/>
    <mergeCell ref="B799:C799"/>
    <mergeCell ref="B800:C800"/>
    <mergeCell ref="B801:C801"/>
    <mergeCell ref="B802:C802"/>
    <mergeCell ref="B777:C777"/>
    <mergeCell ref="B778:C778"/>
    <mergeCell ref="B779:C779"/>
    <mergeCell ref="B780:C780"/>
    <mergeCell ref="B781:H781"/>
    <mergeCell ref="B782:I792"/>
    <mergeCell ref="B757:H757"/>
    <mergeCell ref="B758:I768"/>
    <mergeCell ref="C773:G773"/>
    <mergeCell ref="C774:G774"/>
    <mergeCell ref="B775:C775"/>
    <mergeCell ref="B776:C776"/>
    <mergeCell ref="B751:C751"/>
    <mergeCell ref="B752:C752"/>
    <mergeCell ref="B753:C753"/>
    <mergeCell ref="B754:C754"/>
    <mergeCell ref="B755:C755"/>
    <mergeCell ref="B756:C756"/>
    <mergeCell ref="B731:C731"/>
    <mergeCell ref="B732:C732"/>
    <mergeCell ref="B733:H733"/>
    <mergeCell ref="B734:I744"/>
    <mergeCell ref="C749:G749"/>
    <mergeCell ref="C750:G750"/>
    <mergeCell ref="C725:G725"/>
    <mergeCell ref="C726:G726"/>
    <mergeCell ref="B727:C727"/>
    <mergeCell ref="B728:C728"/>
    <mergeCell ref="B729:C729"/>
    <mergeCell ref="B730:C730"/>
    <mergeCell ref="B705:C705"/>
    <mergeCell ref="B706:C706"/>
    <mergeCell ref="B707:C707"/>
    <mergeCell ref="B708:C708"/>
    <mergeCell ref="B709:H709"/>
    <mergeCell ref="B710:I720"/>
    <mergeCell ref="B685:H685"/>
    <mergeCell ref="B686:I696"/>
    <mergeCell ref="C701:G701"/>
    <mergeCell ref="C702:G702"/>
    <mergeCell ref="B703:C703"/>
    <mergeCell ref="B704:C704"/>
    <mergeCell ref="B679:C679"/>
    <mergeCell ref="B680:C680"/>
    <mergeCell ref="B681:C681"/>
    <mergeCell ref="B682:C682"/>
    <mergeCell ref="B683:C683"/>
    <mergeCell ref="B684:C684"/>
    <mergeCell ref="B659:C659"/>
    <mergeCell ref="B660:C660"/>
    <mergeCell ref="B661:H661"/>
    <mergeCell ref="B662:I672"/>
    <mergeCell ref="C677:G677"/>
    <mergeCell ref="C678:G678"/>
    <mergeCell ref="C653:G653"/>
    <mergeCell ref="C654:G654"/>
    <mergeCell ref="B655:C655"/>
    <mergeCell ref="B656:C656"/>
    <mergeCell ref="B657:C657"/>
    <mergeCell ref="B658:C658"/>
    <mergeCell ref="B633:C633"/>
    <mergeCell ref="B634:C634"/>
    <mergeCell ref="B635:C635"/>
    <mergeCell ref="B636:C636"/>
    <mergeCell ref="B637:H637"/>
    <mergeCell ref="B638:I648"/>
    <mergeCell ref="B613:H613"/>
    <mergeCell ref="B614:I624"/>
    <mergeCell ref="C629:G629"/>
    <mergeCell ref="C630:G630"/>
    <mergeCell ref="B631:C631"/>
    <mergeCell ref="B632:C632"/>
    <mergeCell ref="B607:C607"/>
    <mergeCell ref="B608:C608"/>
    <mergeCell ref="B609:C609"/>
    <mergeCell ref="B610:C610"/>
    <mergeCell ref="B611:C611"/>
    <mergeCell ref="B612:C612"/>
    <mergeCell ref="B587:C587"/>
    <mergeCell ref="B588:C588"/>
    <mergeCell ref="B589:H589"/>
    <mergeCell ref="B590:I600"/>
    <mergeCell ref="C605:G605"/>
    <mergeCell ref="C606:G606"/>
    <mergeCell ref="C581:G581"/>
    <mergeCell ref="C582:G582"/>
    <mergeCell ref="B583:C583"/>
    <mergeCell ref="B584:C584"/>
    <mergeCell ref="B585:C585"/>
    <mergeCell ref="B586:C586"/>
    <mergeCell ref="B561:C561"/>
    <mergeCell ref="B562:C562"/>
    <mergeCell ref="B563:C563"/>
    <mergeCell ref="B564:C564"/>
    <mergeCell ref="B565:H565"/>
    <mergeCell ref="B566:I576"/>
    <mergeCell ref="B541:H541"/>
    <mergeCell ref="B542:I552"/>
    <mergeCell ref="C557:G557"/>
    <mergeCell ref="C558:G558"/>
    <mergeCell ref="B559:C559"/>
    <mergeCell ref="B560:C560"/>
    <mergeCell ref="B535:C535"/>
    <mergeCell ref="B536:C536"/>
    <mergeCell ref="B537:C537"/>
    <mergeCell ref="B538:C538"/>
    <mergeCell ref="B539:C539"/>
    <mergeCell ref="B540:C540"/>
    <mergeCell ref="B515:C515"/>
    <mergeCell ref="B516:C516"/>
    <mergeCell ref="B517:H517"/>
    <mergeCell ref="B518:I528"/>
    <mergeCell ref="C533:G533"/>
    <mergeCell ref="C534:G534"/>
    <mergeCell ref="C509:G509"/>
    <mergeCell ref="C510:G510"/>
    <mergeCell ref="B511:C511"/>
    <mergeCell ref="B512:C512"/>
    <mergeCell ref="B513:C513"/>
    <mergeCell ref="B514:C514"/>
    <mergeCell ref="B489:C489"/>
    <mergeCell ref="B490:C490"/>
    <mergeCell ref="B491:C491"/>
    <mergeCell ref="B492:C492"/>
    <mergeCell ref="B493:H493"/>
    <mergeCell ref="B494:I504"/>
    <mergeCell ref="B469:H469"/>
    <mergeCell ref="B470:I480"/>
    <mergeCell ref="C485:G485"/>
    <mergeCell ref="C486:G486"/>
    <mergeCell ref="B487:C487"/>
    <mergeCell ref="B488:C488"/>
    <mergeCell ref="B463:C463"/>
    <mergeCell ref="B464:C464"/>
    <mergeCell ref="B465:C465"/>
    <mergeCell ref="B466:C466"/>
    <mergeCell ref="B467:C467"/>
    <mergeCell ref="B468:C468"/>
    <mergeCell ref="B443:C443"/>
    <mergeCell ref="B444:C444"/>
    <mergeCell ref="B445:H445"/>
    <mergeCell ref="B446:I456"/>
    <mergeCell ref="C461:G461"/>
    <mergeCell ref="C462:G462"/>
    <mergeCell ref="C437:G437"/>
    <mergeCell ref="C438:G438"/>
    <mergeCell ref="B439:C439"/>
    <mergeCell ref="B440:C440"/>
    <mergeCell ref="B441:C441"/>
    <mergeCell ref="B442:C442"/>
    <mergeCell ref="B417:C417"/>
    <mergeCell ref="B418:C418"/>
    <mergeCell ref="B419:C419"/>
    <mergeCell ref="B420:C420"/>
    <mergeCell ref="B421:H421"/>
    <mergeCell ref="B422:I432"/>
    <mergeCell ref="B397:H397"/>
    <mergeCell ref="B398:I408"/>
    <mergeCell ref="C413:G413"/>
    <mergeCell ref="C414:G414"/>
    <mergeCell ref="B415:C415"/>
    <mergeCell ref="B416:C416"/>
    <mergeCell ref="B391:C391"/>
    <mergeCell ref="B392:C392"/>
    <mergeCell ref="B393:C393"/>
    <mergeCell ref="B394:C394"/>
    <mergeCell ref="B395:C395"/>
    <mergeCell ref="B396:C396"/>
    <mergeCell ref="B371:C371"/>
    <mergeCell ref="B372:C372"/>
    <mergeCell ref="B373:H373"/>
    <mergeCell ref="B374:I384"/>
    <mergeCell ref="C389:G389"/>
    <mergeCell ref="C390:G390"/>
    <mergeCell ref="C365:G365"/>
    <mergeCell ref="C366:G366"/>
    <mergeCell ref="B367:C367"/>
    <mergeCell ref="B368:C368"/>
    <mergeCell ref="B369:C369"/>
    <mergeCell ref="B370:C370"/>
    <mergeCell ref="B345:C345"/>
    <mergeCell ref="B346:C346"/>
    <mergeCell ref="B347:C347"/>
    <mergeCell ref="B348:C348"/>
    <mergeCell ref="B349:H349"/>
    <mergeCell ref="B350:I360"/>
    <mergeCell ref="B325:H325"/>
    <mergeCell ref="B326:I336"/>
    <mergeCell ref="C341:G341"/>
    <mergeCell ref="C342:G342"/>
    <mergeCell ref="B343:C343"/>
    <mergeCell ref="B344:C344"/>
    <mergeCell ref="B319:C319"/>
    <mergeCell ref="B320:C320"/>
    <mergeCell ref="B321:C321"/>
    <mergeCell ref="B322:C322"/>
    <mergeCell ref="B323:C323"/>
    <mergeCell ref="B324:C324"/>
    <mergeCell ref="B299:C299"/>
    <mergeCell ref="B300:C300"/>
    <mergeCell ref="B301:H301"/>
    <mergeCell ref="B302:I312"/>
    <mergeCell ref="C317:G317"/>
    <mergeCell ref="C318:G318"/>
    <mergeCell ref="C293:G293"/>
    <mergeCell ref="C294:G294"/>
    <mergeCell ref="B295:C295"/>
    <mergeCell ref="B296:C296"/>
    <mergeCell ref="B297:C297"/>
    <mergeCell ref="B298:C298"/>
    <mergeCell ref="B273:C273"/>
    <mergeCell ref="B274:C274"/>
    <mergeCell ref="B275:C275"/>
    <mergeCell ref="B276:C276"/>
    <mergeCell ref="B277:H277"/>
    <mergeCell ref="B278:I288"/>
    <mergeCell ref="B253:H253"/>
    <mergeCell ref="B254:I264"/>
    <mergeCell ref="C269:G269"/>
    <mergeCell ref="C270:G270"/>
    <mergeCell ref="B271:C271"/>
    <mergeCell ref="B272:C272"/>
    <mergeCell ref="B247:C247"/>
    <mergeCell ref="B248:C248"/>
    <mergeCell ref="B249:C249"/>
    <mergeCell ref="B250:C250"/>
    <mergeCell ref="B251:C251"/>
    <mergeCell ref="B252:C252"/>
    <mergeCell ref="B228:C228"/>
    <mergeCell ref="B229:H229"/>
    <mergeCell ref="B230:I240"/>
    <mergeCell ref="C245:G245"/>
    <mergeCell ref="C246:G246"/>
    <mergeCell ref="C221:G221"/>
    <mergeCell ref="C222:G222"/>
    <mergeCell ref="B223:C223"/>
    <mergeCell ref="B224:C224"/>
    <mergeCell ref="B225:C225"/>
    <mergeCell ref="B226:C226"/>
    <mergeCell ref="B201:C201"/>
    <mergeCell ref="B202:C202"/>
    <mergeCell ref="B203:C203"/>
    <mergeCell ref="B204:C204"/>
    <mergeCell ref="B205:H205"/>
    <mergeCell ref="B206:I216"/>
    <mergeCell ref="C197:G197"/>
    <mergeCell ref="C198:G198"/>
    <mergeCell ref="B199:C199"/>
    <mergeCell ref="B200:C200"/>
    <mergeCell ref="B175:C175"/>
    <mergeCell ref="B176:C176"/>
    <mergeCell ref="B177:C177"/>
    <mergeCell ref="B178:C178"/>
    <mergeCell ref="B179:C179"/>
    <mergeCell ref="B180:C180"/>
    <mergeCell ref="B155:C155"/>
    <mergeCell ref="B156:C156"/>
    <mergeCell ref="B157:H157"/>
    <mergeCell ref="B158:I168"/>
    <mergeCell ref="C173:G173"/>
    <mergeCell ref="C174:G174"/>
    <mergeCell ref="B227:C227"/>
    <mergeCell ref="B152:C152"/>
    <mergeCell ref="B153:C153"/>
    <mergeCell ref="B154:C154"/>
    <mergeCell ref="B129:C129"/>
    <mergeCell ref="B130:C130"/>
    <mergeCell ref="B131:C131"/>
    <mergeCell ref="B132:C132"/>
    <mergeCell ref="B133:H133"/>
    <mergeCell ref="B134:I144"/>
    <mergeCell ref="B109:H109"/>
    <mergeCell ref="B110:I120"/>
    <mergeCell ref="C125:G125"/>
    <mergeCell ref="C126:G126"/>
    <mergeCell ref="B127:C127"/>
    <mergeCell ref="B128:C128"/>
    <mergeCell ref="B181:H181"/>
    <mergeCell ref="B182:I192"/>
    <mergeCell ref="B107:C107"/>
    <mergeCell ref="B108:C108"/>
    <mergeCell ref="B83:C83"/>
    <mergeCell ref="B84:C84"/>
    <mergeCell ref="B85:H85"/>
    <mergeCell ref="B86:I96"/>
    <mergeCell ref="C101:G101"/>
    <mergeCell ref="C102:G102"/>
    <mergeCell ref="C77:G77"/>
    <mergeCell ref="C78:G78"/>
    <mergeCell ref="B79:C79"/>
    <mergeCell ref="B80:C80"/>
    <mergeCell ref="B81:C81"/>
    <mergeCell ref="B82:C82"/>
    <mergeCell ref="C149:G149"/>
    <mergeCell ref="C150:G150"/>
    <mergeCell ref="B151:C151"/>
    <mergeCell ref="B62:I72"/>
    <mergeCell ref="B37:H37"/>
    <mergeCell ref="B38:I48"/>
    <mergeCell ref="C53:G53"/>
    <mergeCell ref="C54:G54"/>
    <mergeCell ref="B55:C55"/>
    <mergeCell ref="B56:C56"/>
    <mergeCell ref="B31:C31"/>
    <mergeCell ref="B32:C32"/>
    <mergeCell ref="B33:C33"/>
    <mergeCell ref="B34:C34"/>
    <mergeCell ref="B35:C35"/>
    <mergeCell ref="B36:C36"/>
    <mergeCell ref="B103:C103"/>
    <mergeCell ref="B104:C104"/>
    <mergeCell ref="B105:C105"/>
    <mergeCell ref="B106:C106"/>
    <mergeCell ref="B11:C11"/>
    <mergeCell ref="B12:C12"/>
    <mergeCell ref="B13:H13"/>
    <mergeCell ref="B14:I24"/>
    <mergeCell ref="C29:G29"/>
    <mergeCell ref="C30:G30"/>
    <mergeCell ref="C5:G5"/>
    <mergeCell ref="C6:G6"/>
    <mergeCell ref="B7:C7"/>
    <mergeCell ref="B8:C8"/>
    <mergeCell ref="B9:C9"/>
    <mergeCell ref="B10:C10"/>
    <mergeCell ref="B57:C57"/>
    <mergeCell ref="B58:C58"/>
    <mergeCell ref="B59:C59"/>
    <mergeCell ref="B60:C60"/>
    <mergeCell ref="B61:H61"/>
  </mergeCells>
  <conditionalFormatting sqref="B6">
    <cfRule type="cellIs" dxfId="767" priority="596" operator="notEqual">
      <formula>0</formula>
    </cfRule>
  </conditionalFormatting>
  <conditionalFormatting sqref="B30">
    <cfRule type="cellIs" dxfId="766" priority="592" operator="notEqual">
      <formula>0</formula>
    </cfRule>
  </conditionalFormatting>
  <conditionalFormatting sqref="B54">
    <cfRule type="cellIs" dxfId="765" priority="588" operator="notEqual">
      <formula>0</formula>
    </cfRule>
  </conditionalFormatting>
  <conditionalFormatting sqref="B78">
    <cfRule type="cellIs" dxfId="764" priority="584" operator="notEqual">
      <formula>0</formula>
    </cfRule>
  </conditionalFormatting>
  <conditionalFormatting sqref="B102">
    <cfRule type="cellIs" dxfId="763" priority="580" operator="notEqual">
      <formula>0</formula>
    </cfRule>
  </conditionalFormatting>
  <conditionalFormatting sqref="B126">
    <cfRule type="cellIs" dxfId="762" priority="576" operator="notEqual">
      <formula>0</formula>
    </cfRule>
  </conditionalFormatting>
  <conditionalFormatting sqref="B150">
    <cfRule type="cellIs" dxfId="761" priority="572" operator="notEqual">
      <formula>0</formula>
    </cfRule>
  </conditionalFormatting>
  <conditionalFormatting sqref="B174">
    <cfRule type="cellIs" dxfId="760" priority="568" operator="notEqual">
      <formula>0</formula>
    </cfRule>
  </conditionalFormatting>
  <conditionalFormatting sqref="B198">
    <cfRule type="cellIs" dxfId="759" priority="564" operator="notEqual">
      <formula>0</formula>
    </cfRule>
  </conditionalFormatting>
  <conditionalFormatting sqref="B222">
    <cfRule type="cellIs" dxfId="758" priority="560" operator="notEqual">
      <formula>0</formula>
    </cfRule>
  </conditionalFormatting>
  <conditionalFormatting sqref="B246">
    <cfRule type="cellIs" dxfId="757" priority="556" operator="notEqual">
      <formula>0</formula>
    </cfRule>
  </conditionalFormatting>
  <conditionalFormatting sqref="B270">
    <cfRule type="cellIs" dxfId="756" priority="552" operator="notEqual">
      <formula>0</formula>
    </cfRule>
  </conditionalFormatting>
  <conditionalFormatting sqref="B294">
    <cfRule type="cellIs" dxfId="755" priority="548" operator="notEqual">
      <formula>0</formula>
    </cfRule>
  </conditionalFormatting>
  <conditionalFormatting sqref="B318">
    <cfRule type="cellIs" dxfId="754" priority="544" operator="notEqual">
      <formula>0</formula>
    </cfRule>
  </conditionalFormatting>
  <conditionalFormatting sqref="B342">
    <cfRule type="cellIs" dxfId="753" priority="540" operator="notEqual">
      <formula>0</formula>
    </cfRule>
  </conditionalFormatting>
  <conditionalFormatting sqref="B366">
    <cfRule type="cellIs" dxfId="752" priority="536" operator="notEqual">
      <formula>0</formula>
    </cfRule>
  </conditionalFormatting>
  <conditionalFormatting sqref="B390">
    <cfRule type="cellIs" dxfId="751" priority="532" operator="notEqual">
      <formula>0</formula>
    </cfRule>
  </conditionalFormatting>
  <conditionalFormatting sqref="B414">
    <cfRule type="cellIs" dxfId="750" priority="528" operator="notEqual">
      <formula>0</formula>
    </cfRule>
  </conditionalFormatting>
  <conditionalFormatting sqref="B438">
    <cfRule type="cellIs" dxfId="749" priority="524" operator="notEqual">
      <formula>0</formula>
    </cfRule>
  </conditionalFormatting>
  <conditionalFormatting sqref="B462">
    <cfRule type="cellIs" dxfId="748" priority="520" operator="notEqual">
      <formula>0</formula>
    </cfRule>
  </conditionalFormatting>
  <conditionalFormatting sqref="B486">
    <cfRule type="cellIs" dxfId="747" priority="516" operator="notEqual">
      <formula>0</formula>
    </cfRule>
  </conditionalFormatting>
  <conditionalFormatting sqref="B510">
    <cfRule type="cellIs" dxfId="746" priority="512" operator="notEqual">
      <formula>0</formula>
    </cfRule>
  </conditionalFormatting>
  <conditionalFormatting sqref="B534">
    <cfRule type="cellIs" dxfId="745" priority="508" operator="notEqual">
      <formula>0</formula>
    </cfRule>
  </conditionalFormatting>
  <conditionalFormatting sqref="B558">
    <cfRule type="cellIs" dxfId="744" priority="504" operator="notEqual">
      <formula>0</formula>
    </cfRule>
  </conditionalFormatting>
  <conditionalFormatting sqref="B582">
    <cfRule type="cellIs" dxfId="743" priority="500" operator="notEqual">
      <formula>0</formula>
    </cfRule>
  </conditionalFormatting>
  <conditionalFormatting sqref="B606">
    <cfRule type="cellIs" dxfId="742" priority="496" operator="notEqual">
      <formula>0</formula>
    </cfRule>
  </conditionalFormatting>
  <conditionalFormatting sqref="B630">
    <cfRule type="cellIs" dxfId="741" priority="492" operator="notEqual">
      <formula>0</formula>
    </cfRule>
  </conditionalFormatting>
  <conditionalFormatting sqref="B654">
    <cfRule type="cellIs" dxfId="740" priority="488" operator="notEqual">
      <formula>0</formula>
    </cfRule>
  </conditionalFormatting>
  <conditionalFormatting sqref="B678">
    <cfRule type="cellIs" dxfId="739" priority="484" operator="notEqual">
      <formula>0</formula>
    </cfRule>
  </conditionalFormatting>
  <conditionalFormatting sqref="B702">
    <cfRule type="cellIs" dxfId="738" priority="480" operator="notEqual">
      <formula>0</formula>
    </cfRule>
  </conditionalFormatting>
  <conditionalFormatting sqref="B726">
    <cfRule type="cellIs" dxfId="737" priority="476" operator="notEqual">
      <formula>0</formula>
    </cfRule>
  </conditionalFormatting>
  <conditionalFormatting sqref="B750">
    <cfRule type="cellIs" dxfId="736" priority="472" operator="notEqual">
      <formula>0</formula>
    </cfRule>
  </conditionalFormatting>
  <conditionalFormatting sqref="B774">
    <cfRule type="cellIs" dxfId="735" priority="468" operator="notEqual">
      <formula>0</formula>
    </cfRule>
  </conditionalFormatting>
  <conditionalFormatting sqref="B798">
    <cfRule type="cellIs" dxfId="734" priority="464" operator="notEqual">
      <formula>0</formula>
    </cfRule>
  </conditionalFormatting>
  <conditionalFormatting sqref="B822">
    <cfRule type="cellIs" dxfId="733" priority="460" operator="notEqual">
      <formula>0</formula>
    </cfRule>
  </conditionalFormatting>
  <conditionalFormatting sqref="B846">
    <cfRule type="cellIs" dxfId="732" priority="456" operator="notEqual">
      <formula>0</formula>
    </cfRule>
  </conditionalFormatting>
  <conditionalFormatting sqref="B870">
    <cfRule type="cellIs" dxfId="731" priority="452" operator="notEqual">
      <formula>0</formula>
    </cfRule>
  </conditionalFormatting>
  <conditionalFormatting sqref="B894">
    <cfRule type="cellIs" dxfId="730" priority="448" operator="notEqual">
      <formula>0</formula>
    </cfRule>
  </conditionalFormatting>
  <conditionalFormatting sqref="B918">
    <cfRule type="cellIs" dxfId="729" priority="444" operator="notEqual">
      <formula>0</formula>
    </cfRule>
  </conditionalFormatting>
  <conditionalFormatting sqref="B942">
    <cfRule type="cellIs" dxfId="728" priority="440" operator="notEqual">
      <formula>0</formula>
    </cfRule>
  </conditionalFormatting>
  <conditionalFormatting sqref="B966">
    <cfRule type="cellIs" dxfId="727" priority="436" operator="notEqual">
      <formula>0</formula>
    </cfRule>
  </conditionalFormatting>
  <conditionalFormatting sqref="B990">
    <cfRule type="cellIs" dxfId="726" priority="432" operator="notEqual">
      <formula>0</formula>
    </cfRule>
  </conditionalFormatting>
  <conditionalFormatting sqref="B1014">
    <cfRule type="cellIs" dxfId="725" priority="428" operator="notEqual">
      <formula>0</formula>
    </cfRule>
  </conditionalFormatting>
  <conditionalFormatting sqref="B1038">
    <cfRule type="cellIs" dxfId="724" priority="424" operator="notEqual">
      <formula>0</formula>
    </cfRule>
  </conditionalFormatting>
  <conditionalFormatting sqref="B1062">
    <cfRule type="cellIs" dxfId="723" priority="420" operator="notEqual">
      <formula>0</formula>
    </cfRule>
  </conditionalFormatting>
  <conditionalFormatting sqref="B1086">
    <cfRule type="cellIs" dxfId="722" priority="416" operator="notEqual">
      <formula>0</formula>
    </cfRule>
  </conditionalFormatting>
  <conditionalFormatting sqref="B1110">
    <cfRule type="cellIs" dxfId="721" priority="412" operator="notEqual">
      <formula>0</formula>
    </cfRule>
  </conditionalFormatting>
  <conditionalFormatting sqref="B1134">
    <cfRule type="cellIs" dxfId="720" priority="408" operator="notEqual">
      <formula>0</formula>
    </cfRule>
  </conditionalFormatting>
  <conditionalFormatting sqref="B1158">
    <cfRule type="cellIs" dxfId="719" priority="404" operator="notEqual">
      <formula>0</formula>
    </cfRule>
  </conditionalFormatting>
  <conditionalFormatting sqref="B1182">
    <cfRule type="cellIs" dxfId="718" priority="400" operator="notEqual">
      <formula>0</formula>
    </cfRule>
  </conditionalFormatting>
  <conditionalFormatting sqref="B1206">
    <cfRule type="cellIs" dxfId="717" priority="396" operator="notEqual">
      <formula>0</formula>
    </cfRule>
  </conditionalFormatting>
  <conditionalFormatting sqref="B1230">
    <cfRule type="cellIs" dxfId="716" priority="392" operator="notEqual">
      <formula>0</formula>
    </cfRule>
  </conditionalFormatting>
  <conditionalFormatting sqref="B1254">
    <cfRule type="cellIs" dxfId="715" priority="388" operator="notEqual">
      <formula>0</formula>
    </cfRule>
  </conditionalFormatting>
  <conditionalFormatting sqref="B1278">
    <cfRule type="cellIs" dxfId="714" priority="384" operator="notEqual">
      <formula>0</formula>
    </cfRule>
  </conditionalFormatting>
  <conditionalFormatting sqref="B1302">
    <cfRule type="cellIs" dxfId="713" priority="380" operator="notEqual">
      <formula>0</formula>
    </cfRule>
  </conditionalFormatting>
  <conditionalFormatting sqref="B1326">
    <cfRule type="cellIs" dxfId="712" priority="376" operator="notEqual">
      <formula>0</formula>
    </cfRule>
  </conditionalFormatting>
  <conditionalFormatting sqref="B1350">
    <cfRule type="cellIs" dxfId="711" priority="372" operator="notEqual">
      <formula>0</formula>
    </cfRule>
  </conditionalFormatting>
  <conditionalFormatting sqref="B1374">
    <cfRule type="cellIs" dxfId="710" priority="368" operator="notEqual">
      <formula>0</formula>
    </cfRule>
  </conditionalFormatting>
  <conditionalFormatting sqref="B1398">
    <cfRule type="cellIs" dxfId="709" priority="364" operator="notEqual">
      <formula>0</formula>
    </cfRule>
  </conditionalFormatting>
  <conditionalFormatting sqref="B1422">
    <cfRule type="cellIs" dxfId="708" priority="360" operator="notEqual">
      <formula>0</formula>
    </cfRule>
  </conditionalFormatting>
  <conditionalFormatting sqref="B1446">
    <cfRule type="cellIs" dxfId="707" priority="356" operator="notEqual">
      <formula>0</formula>
    </cfRule>
  </conditionalFormatting>
  <conditionalFormatting sqref="B1470">
    <cfRule type="cellIs" dxfId="706" priority="352" operator="notEqual">
      <formula>0</formula>
    </cfRule>
  </conditionalFormatting>
  <conditionalFormatting sqref="B1494">
    <cfRule type="cellIs" dxfId="705" priority="348" operator="notEqual">
      <formula>0</formula>
    </cfRule>
  </conditionalFormatting>
  <conditionalFormatting sqref="B1518">
    <cfRule type="cellIs" dxfId="704" priority="344" operator="notEqual">
      <formula>0</formula>
    </cfRule>
  </conditionalFormatting>
  <conditionalFormatting sqref="B1542">
    <cfRule type="cellIs" dxfId="703" priority="340" operator="notEqual">
      <formula>0</formula>
    </cfRule>
  </conditionalFormatting>
  <conditionalFormatting sqref="B1566">
    <cfRule type="cellIs" dxfId="702" priority="336" operator="notEqual">
      <formula>0</formula>
    </cfRule>
  </conditionalFormatting>
  <conditionalFormatting sqref="B1590">
    <cfRule type="cellIs" dxfId="701" priority="332" operator="notEqual">
      <formula>0</formula>
    </cfRule>
  </conditionalFormatting>
  <conditionalFormatting sqref="B1614">
    <cfRule type="cellIs" dxfId="700" priority="328" operator="notEqual">
      <formula>0</formula>
    </cfRule>
  </conditionalFormatting>
  <conditionalFormatting sqref="B1638">
    <cfRule type="cellIs" dxfId="699" priority="324" operator="notEqual">
      <formula>0</formula>
    </cfRule>
  </conditionalFormatting>
  <conditionalFormatting sqref="B1662">
    <cfRule type="cellIs" dxfId="698" priority="320" operator="notEqual">
      <formula>0</formula>
    </cfRule>
  </conditionalFormatting>
  <conditionalFormatting sqref="B1686">
    <cfRule type="cellIs" dxfId="697" priority="316" operator="notEqual">
      <formula>0</formula>
    </cfRule>
  </conditionalFormatting>
  <conditionalFormatting sqref="B1710">
    <cfRule type="cellIs" dxfId="696" priority="312" operator="notEqual">
      <formula>0</formula>
    </cfRule>
  </conditionalFormatting>
  <conditionalFormatting sqref="B1734">
    <cfRule type="cellIs" dxfId="695" priority="308" operator="notEqual">
      <formula>0</formula>
    </cfRule>
  </conditionalFormatting>
  <conditionalFormatting sqref="B1758">
    <cfRule type="cellIs" dxfId="694" priority="304" operator="notEqual">
      <formula>0</formula>
    </cfRule>
  </conditionalFormatting>
  <conditionalFormatting sqref="B1782">
    <cfRule type="cellIs" dxfId="693" priority="300" operator="notEqual">
      <formula>0</formula>
    </cfRule>
  </conditionalFormatting>
  <conditionalFormatting sqref="B1806">
    <cfRule type="cellIs" dxfId="692" priority="296" operator="notEqual">
      <formula>0</formula>
    </cfRule>
  </conditionalFormatting>
  <conditionalFormatting sqref="B1830">
    <cfRule type="cellIs" dxfId="691" priority="292" operator="notEqual">
      <formula>0</formula>
    </cfRule>
  </conditionalFormatting>
  <conditionalFormatting sqref="B1854">
    <cfRule type="cellIs" dxfId="690" priority="288" operator="notEqual">
      <formula>0</formula>
    </cfRule>
  </conditionalFormatting>
  <conditionalFormatting sqref="B1878">
    <cfRule type="cellIs" dxfId="689" priority="284" operator="notEqual">
      <formula>0</formula>
    </cfRule>
  </conditionalFormatting>
  <conditionalFormatting sqref="B1902">
    <cfRule type="cellIs" dxfId="688" priority="280" operator="notEqual">
      <formula>0</formula>
    </cfRule>
  </conditionalFormatting>
  <conditionalFormatting sqref="B1926">
    <cfRule type="cellIs" dxfId="687" priority="276" operator="notEqual">
      <formula>0</formula>
    </cfRule>
  </conditionalFormatting>
  <conditionalFormatting sqref="B1950">
    <cfRule type="cellIs" dxfId="686" priority="272" operator="notEqual">
      <formula>0</formula>
    </cfRule>
  </conditionalFormatting>
  <conditionalFormatting sqref="B1974">
    <cfRule type="cellIs" dxfId="685" priority="268" operator="notEqual">
      <formula>0</formula>
    </cfRule>
  </conditionalFormatting>
  <conditionalFormatting sqref="B1998">
    <cfRule type="cellIs" dxfId="684" priority="264" operator="notEqual">
      <formula>0</formula>
    </cfRule>
  </conditionalFormatting>
  <conditionalFormatting sqref="B2022">
    <cfRule type="cellIs" dxfId="683" priority="260" operator="notEqual">
      <formula>0</formula>
    </cfRule>
  </conditionalFormatting>
  <conditionalFormatting sqref="B2046">
    <cfRule type="cellIs" dxfId="682" priority="256" operator="notEqual">
      <formula>0</formula>
    </cfRule>
  </conditionalFormatting>
  <conditionalFormatting sqref="B2070">
    <cfRule type="cellIs" dxfId="681" priority="252" operator="notEqual">
      <formula>0</formula>
    </cfRule>
  </conditionalFormatting>
  <conditionalFormatting sqref="B2094">
    <cfRule type="cellIs" dxfId="680" priority="248" operator="notEqual">
      <formula>0</formula>
    </cfRule>
  </conditionalFormatting>
  <conditionalFormatting sqref="B2118">
    <cfRule type="cellIs" dxfId="679" priority="244" operator="notEqual">
      <formula>0</formula>
    </cfRule>
  </conditionalFormatting>
  <conditionalFormatting sqref="B2142">
    <cfRule type="cellIs" dxfId="678" priority="240" operator="notEqual">
      <formula>0</formula>
    </cfRule>
  </conditionalFormatting>
  <conditionalFormatting sqref="B2166">
    <cfRule type="cellIs" dxfId="677" priority="236" operator="notEqual">
      <formula>0</formula>
    </cfRule>
  </conditionalFormatting>
  <conditionalFormatting sqref="B2190">
    <cfRule type="cellIs" dxfId="676" priority="232" operator="notEqual">
      <formula>0</formula>
    </cfRule>
  </conditionalFormatting>
  <conditionalFormatting sqref="B2214">
    <cfRule type="cellIs" dxfId="675" priority="228" operator="notEqual">
      <formula>0</formula>
    </cfRule>
  </conditionalFormatting>
  <conditionalFormatting sqref="B2238">
    <cfRule type="cellIs" dxfId="674" priority="224" operator="notEqual">
      <formula>0</formula>
    </cfRule>
  </conditionalFormatting>
  <conditionalFormatting sqref="B2262">
    <cfRule type="cellIs" dxfId="673" priority="220" operator="notEqual">
      <formula>0</formula>
    </cfRule>
  </conditionalFormatting>
  <conditionalFormatting sqref="B2286">
    <cfRule type="cellIs" dxfId="672" priority="216" operator="notEqual">
      <formula>0</formula>
    </cfRule>
  </conditionalFormatting>
  <conditionalFormatting sqref="B2310">
    <cfRule type="cellIs" dxfId="671" priority="212" operator="notEqual">
      <formula>0</formula>
    </cfRule>
  </conditionalFormatting>
  <conditionalFormatting sqref="B2334">
    <cfRule type="cellIs" dxfId="670" priority="208" operator="notEqual">
      <formula>0</formula>
    </cfRule>
  </conditionalFormatting>
  <conditionalFormatting sqref="B2358">
    <cfRule type="cellIs" dxfId="669" priority="204" operator="notEqual">
      <formula>0</formula>
    </cfRule>
  </conditionalFormatting>
  <conditionalFormatting sqref="B2382">
    <cfRule type="cellIs" dxfId="668" priority="200" operator="notEqual">
      <formula>0</formula>
    </cfRule>
  </conditionalFormatting>
  <conditionalFormatting sqref="B2406">
    <cfRule type="cellIs" dxfId="667" priority="196" operator="notEqual">
      <formula>0</formula>
    </cfRule>
  </conditionalFormatting>
  <conditionalFormatting sqref="B2430">
    <cfRule type="cellIs" dxfId="666" priority="192" operator="notEqual">
      <formula>0</formula>
    </cfRule>
  </conditionalFormatting>
  <conditionalFormatting sqref="B2454">
    <cfRule type="cellIs" dxfId="665" priority="188" operator="notEqual">
      <formula>0</formula>
    </cfRule>
  </conditionalFormatting>
  <conditionalFormatting sqref="B2478">
    <cfRule type="cellIs" dxfId="664" priority="184" operator="notEqual">
      <formula>0</formula>
    </cfRule>
  </conditionalFormatting>
  <conditionalFormatting sqref="B2502">
    <cfRule type="cellIs" dxfId="663" priority="180" operator="notEqual">
      <formula>0</formula>
    </cfRule>
  </conditionalFormatting>
  <conditionalFormatting sqref="B2526">
    <cfRule type="cellIs" dxfId="662" priority="176" operator="notEqual">
      <formula>0</formula>
    </cfRule>
  </conditionalFormatting>
  <conditionalFormatting sqref="B2550">
    <cfRule type="cellIs" dxfId="661" priority="172" operator="notEqual">
      <formula>0</formula>
    </cfRule>
  </conditionalFormatting>
  <conditionalFormatting sqref="B2574">
    <cfRule type="cellIs" dxfId="660" priority="168" operator="notEqual">
      <formula>0</formula>
    </cfRule>
  </conditionalFormatting>
  <conditionalFormatting sqref="B2598">
    <cfRule type="cellIs" dxfId="659" priority="164" operator="notEqual">
      <formula>0</formula>
    </cfRule>
  </conditionalFormatting>
  <conditionalFormatting sqref="B2622">
    <cfRule type="cellIs" dxfId="658" priority="160" operator="notEqual">
      <formula>0</formula>
    </cfRule>
  </conditionalFormatting>
  <conditionalFormatting sqref="B2646">
    <cfRule type="cellIs" dxfId="657" priority="156" operator="notEqual">
      <formula>0</formula>
    </cfRule>
  </conditionalFormatting>
  <conditionalFormatting sqref="B2670">
    <cfRule type="cellIs" dxfId="656" priority="152" operator="notEqual">
      <formula>0</formula>
    </cfRule>
  </conditionalFormatting>
  <conditionalFormatting sqref="B2694">
    <cfRule type="cellIs" dxfId="655" priority="148" operator="notEqual">
      <formula>0</formula>
    </cfRule>
  </conditionalFormatting>
  <conditionalFormatting sqref="B2718">
    <cfRule type="cellIs" dxfId="654" priority="144" operator="notEqual">
      <formula>0</formula>
    </cfRule>
  </conditionalFormatting>
  <conditionalFormatting sqref="B2742">
    <cfRule type="cellIs" dxfId="653" priority="140" operator="notEqual">
      <formula>0</formula>
    </cfRule>
  </conditionalFormatting>
  <conditionalFormatting sqref="B2766">
    <cfRule type="cellIs" dxfId="652" priority="136" operator="notEqual">
      <formula>0</formula>
    </cfRule>
  </conditionalFormatting>
  <conditionalFormatting sqref="B2790">
    <cfRule type="cellIs" dxfId="651" priority="132" operator="notEqual">
      <formula>0</formula>
    </cfRule>
  </conditionalFormatting>
  <conditionalFormatting sqref="B2814">
    <cfRule type="cellIs" dxfId="650" priority="128" operator="notEqual">
      <formula>0</formula>
    </cfRule>
  </conditionalFormatting>
  <conditionalFormatting sqref="B2838">
    <cfRule type="cellIs" dxfId="649" priority="124" operator="notEqual">
      <formula>0</formula>
    </cfRule>
  </conditionalFormatting>
  <conditionalFormatting sqref="B2862">
    <cfRule type="cellIs" dxfId="648" priority="120" operator="notEqual">
      <formula>0</formula>
    </cfRule>
  </conditionalFormatting>
  <conditionalFormatting sqref="B2886">
    <cfRule type="cellIs" dxfId="647" priority="116" operator="notEqual">
      <formula>0</formula>
    </cfRule>
  </conditionalFormatting>
  <conditionalFormatting sqref="B2910">
    <cfRule type="cellIs" dxfId="646" priority="112" operator="notEqual">
      <formula>0</formula>
    </cfRule>
  </conditionalFormatting>
  <conditionalFormatting sqref="B2934">
    <cfRule type="cellIs" dxfId="645" priority="108" operator="notEqual">
      <formula>0</formula>
    </cfRule>
  </conditionalFormatting>
  <conditionalFormatting sqref="B2958">
    <cfRule type="cellIs" dxfId="644" priority="104" operator="notEqual">
      <formula>0</formula>
    </cfRule>
  </conditionalFormatting>
  <conditionalFormatting sqref="B2982">
    <cfRule type="cellIs" dxfId="643" priority="100" operator="notEqual">
      <formula>0</formula>
    </cfRule>
  </conditionalFormatting>
  <conditionalFormatting sqref="B3006">
    <cfRule type="cellIs" dxfId="642" priority="96" operator="notEqual">
      <formula>0</formula>
    </cfRule>
  </conditionalFormatting>
  <conditionalFormatting sqref="B3030">
    <cfRule type="cellIs" dxfId="641" priority="92" operator="notEqual">
      <formula>0</formula>
    </cfRule>
  </conditionalFormatting>
  <conditionalFormatting sqref="B3054">
    <cfRule type="cellIs" dxfId="640" priority="88" operator="notEqual">
      <formula>0</formula>
    </cfRule>
  </conditionalFormatting>
  <conditionalFormatting sqref="B3078">
    <cfRule type="cellIs" dxfId="639" priority="84" operator="notEqual">
      <formula>0</formula>
    </cfRule>
  </conditionalFormatting>
  <conditionalFormatting sqref="B3102">
    <cfRule type="cellIs" dxfId="638" priority="80" operator="notEqual">
      <formula>0</formula>
    </cfRule>
  </conditionalFormatting>
  <conditionalFormatting sqref="B3126">
    <cfRule type="cellIs" dxfId="637" priority="76" operator="notEqual">
      <formula>0</formula>
    </cfRule>
  </conditionalFormatting>
  <conditionalFormatting sqref="B3150">
    <cfRule type="cellIs" dxfId="636" priority="72" operator="notEqual">
      <formula>0</formula>
    </cfRule>
  </conditionalFormatting>
  <conditionalFormatting sqref="B3174">
    <cfRule type="cellIs" dxfId="635" priority="68" operator="notEqual">
      <formula>0</formula>
    </cfRule>
  </conditionalFormatting>
  <conditionalFormatting sqref="B3198">
    <cfRule type="cellIs" dxfId="634" priority="64" operator="notEqual">
      <formula>0</formula>
    </cfRule>
  </conditionalFormatting>
  <conditionalFormatting sqref="B3222">
    <cfRule type="cellIs" dxfId="633" priority="60" operator="notEqual">
      <formula>0</formula>
    </cfRule>
  </conditionalFormatting>
  <conditionalFormatting sqref="B3246">
    <cfRule type="cellIs" dxfId="632" priority="56" operator="notEqual">
      <formula>0</formula>
    </cfRule>
  </conditionalFormatting>
  <conditionalFormatting sqref="B3270">
    <cfRule type="cellIs" dxfId="631" priority="52" operator="notEqual">
      <formula>0</formula>
    </cfRule>
  </conditionalFormatting>
  <conditionalFormatting sqref="B3294">
    <cfRule type="cellIs" dxfId="630" priority="48" operator="notEqual">
      <formula>0</formula>
    </cfRule>
  </conditionalFormatting>
  <conditionalFormatting sqref="B3318">
    <cfRule type="cellIs" dxfId="629" priority="44" operator="notEqual">
      <formula>0</formula>
    </cfRule>
  </conditionalFormatting>
  <conditionalFormatting sqref="B3342">
    <cfRule type="cellIs" dxfId="628" priority="40" operator="notEqual">
      <formula>0</formula>
    </cfRule>
  </conditionalFormatting>
  <conditionalFormatting sqref="B3366">
    <cfRule type="cellIs" dxfId="627" priority="36" operator="notEqual">
      <formula>0</formula>
    </cfRule>
  </conditionalFormatting>
  <conditionalFormatting sqref="B3390">
    <cfRule type="cellIs" dxfId="626" priority="32" operator="notEqual">
      <formula>0</formula>
    </cfRule>
  </conditionalFormatting>
  <conditionalFormatting sqref="B3414">
    <cfRule type="cellIs" dxfId="625" priority="28" operator="notEqual">
      <formula>0</formula>
    </cfRule>
  </conditionalFormatting>
  <conditionalFormatting sqref="B3438">
    <cfRule type="cellIs" dxfId="624" priority="24" operator="notEqual">
      <formula>0</formula>
    </cfRule>
  </conditionalFormatting>
  <conditionalFormatting sqref="B3462">
    <cfRule type="cellIs" dxfId="623" priority="20" operator="notEqual">
      <formula>0</formula>
    </cfRule>
  </conditionalFormatting>
  <conditionalFormatting sqref="B3486">
    <cfRule type="cellIs" dxfId="622" priority="16" operator="notEqual">
      <formula>0</formula>
    </cfRule>
  </conditionalFormatting>
  <conditionalFormatting sqref="B3510">
    <cfRule type="cellIs" dxfId="621" priority="12" operator="notEqual">
      <formula>0</formula>
    </cfRule>
  </conditionalFormatting>
  <conditionalFormatting sqref="B3534">
    <cfRule type="cellIs" dxfId="620" priority="8" operator="notEqual">
      <formula>0</formula>
    </cfRule>
  </conditionalFormatting>
  <conditionalFormatting sqref="B3558">
    <cfRule type="cellIs" dxfId="619" priority="4" operator="notEqual">
      <formula>0</formula>
    </cfRule>
  </conditionalFormatting>
  <conditionalFormatting sqref="B10:C12">
    <cfRule type="cellIs" dxfId="618" priority="595" operator="notEqual">
      <formula>0</formula>
    </cfRule>
  </conditionalFormatting>
  <conditionalFormatting sqref="B34:C36">
    <cfRule type="cellIs" dxfId="617" priority="591" operator="notEqual">
      <formula>0</formula>
    </cfRule>
  </conditionalFormatting>
  <conditionalFormatting sqref="B58:C60">
    <cfRule type="cellIs" dxfId="616" priority="587" operator="notEqual">
      <formula>0</formula>
    </cfRule>
  </conditionalFormatting>
  <conditionalFormatting sqref="B82:C84">
    <cfRule type="cellIs" dxfId="615" priority="583" operator="notEqual">
      <formula>0</formula>
    </cfRule>
  </conditionalFormatting>
  <conditionalFormatting sqref="B106:C108">
    <cfRule type="cellIs" dxfId="614" priority="579" operator="notEqual">
      <formula>0</formula>
    </cfRule>
  </conditionalFormatting>
  <conditionalFormatting sqref="B130:C132">
    <cfRule type="cellIs" dxfId="613" priority="575" operator="notEqual">
      <formula>0</formula>
    </cfRule>
  </conditionalFormatting>
  <conditionalFormatting sqref="B154:C156">
    <cfRule type="cellIs" dxfId="612" priority="571" operator="notEqual">
      <formula>0</formula>
    </cfRule>
  </conditionalFormatting>
  <conditionalFormatting sqref="B178:C180">
    <cfRule type="cellIs" dxfId="611" priority="567" operator="notEqual">
      <formula>0</formula>
    </cfRule>
  </conditionalFormatting>
  <conditionalFormatting sqref="B202:C204">
    <cfRule type="cellIs" dxfId="610" priority="563" operator="notEqual">
      <formula>0</formula>
    </cfRule>
  </conditionalFormatting>
  <conditionalFormatting sqref="B226:C228">
    <cfRule type="cellIs" dxfId="609" priority="559" operator="notEqual">
      <formula>0</formula>
    </cfRule>
  </conditionalFormatting>
  <conditionalFormatting sqref="B250:C252">
    <cfRule type="cellIs" dxfId="608" priority="555" operator="notEqual">
      <formula>0</formula>
    </cfRule>
  </conditionalFormatting>
  <conditionalFormatting sqref="B274:C276">
    <cfRule type="cellIs" dxfId="607" priority="551" operator="notEqual">
      <formula>0</formula>
    </cfRule>
  </conditionalFormatting>
  <conditionalFormatting sqref="B298:C300">
    <cfRule type="cellIs" dxfId="606" priority="547" operator="notEqual">
      <formula>0</formula>
    </cfRule>
  </conditionalFormatting>
  <conditionalFormatting sqref="B322:C324">
    <cfRule type="cellIs" dxfId="605" priority="543" operator="notEqual">
      <formula>0</formula>
    </cfRule>
  </conditionalFormatting>
  <conditionalFormatting sqref="B346:C348">
    <cfRule type="cellIs" dxfId="604" priority="539" operator="notEqual">
      <formula>0</formula>
    </cfRule>
  </conditionalFormatting>
  <conditionalFormatting sqref="B370:C372">
    <cfRule type="cellIs" dxfId="603" priority="535" operator="notEqual">
      <formula>0</formula>
    </cfRule>
  </conditionalFormatting>
  <conditionalFormatting sqref="B394:C396">
    <cfRule type="cellIs" dxfId="602" priority="531" operator="notEqual">
      <formula>0</formula>
    </cfRule>
  </conditionalFormatting>
  <conditionalFormatting sqref="B418:C420">
    <cfRule type="cellIs" dxfId="601" priority="527" operator="notEqual">
      <formula>0</formula>
    </cfRule>
  </conditionalFormatting>
  <conditionalFormatting sqref="B442:C444">
    <cfRule type="cellIs" dxfId="600" priority="523" operator="notEqual">
      <formula>0</formula>
    </cfRule>
  </conditionalFormatting>
  <conditionalFormatting sqref="B466:C468">
    <cfRule type="cellIs" dxfId="599" priority="519" operator="notEqual">
      <formula>0</formula>
    </cfRule>
  </conditionalFormatting>
  <conditionalFormatting sqref="B490:C492">
    <cfRule type="cellIs" dxfId="598" priority="515" operator="notEqual">
      <formula>0</formula>
    </cfRule>
  </conditionalFormatting>
  <conditionalFormatting sqref="B514:C516">
    <cfRule type="cellIs" dxfId="597" priority="511" operator="notEqual">
      <formula>0</formula>
    </cfRule>
  </conditionalFormatting>
  <conditionalFormatting sqref="B538:C540">
    <cfRule type="cellIs" dxfId="596" priority="507" operator="notEqual">
      <formula>0</formula>
    </cfRule>
  </conditionalFormatting>
  <conditionalFormatting sqref="B562:C564">
    <cfRule type="cellIs" dxfId="595" priority="503" operator="notEqual">
      <formula>0</formula>
    </cfRule>
  </conditionalFormatting>
  <conditionalFormatting sqref="B586:C588">
    <cfRule type="cellIs" dxfId="594" priority="499" operator="notEqual">
      <formula>0</formula>
    </cfRule>
  </conditionalFormatting>
  <conditionalFormatting sqref="B610:C612">
    <cfRule type="cellIs" dxfId="593" priority="495" operator="notEqual">
      <formula>0</formula>
    </cfRule>
  </conditionalFormatting>
  <conditionalFormatting sqref="B634:C636">
    <cfRule type="cellIs" dxfId="592" priority="491" operator="notEqual">
      <formula>0</formula>
    </cfRule>
  </conditionalFormatting>
  <conditionalFormatting sqref="B658:C660">
    <cfRule type="cellIs" dxfId="591" priority="487" operator="notEqual">
      <formula>0</formula>
    </cfRule>
  </conditionalFormatting>
  <conditionalFormatting sqref="B682:C684">
    <cfRule type="cellIs" dxfId="590" priority="483" operator="notEqual">
      <formula>0</formula>
    </cfRule>
  </conditionalFormatting>
  <conditionalFormatting sqref="B706:C708">
    <cfRule type="cellIs" dxfId="589" priority="479" operator="notEqual">
      <formula>0</formula>
    </cfRule>
  </conditionalFormatting>
  <conditionalFormatting sqref="B730:C732">
    <cfRule type="cellIs" dxfId="588" priority="475" operator="notEqual">
      <formula>0</formula>
    </cfRule>
  </conditionalFormatting>
  <conditionalFormatting sqref="B754:C756">
    <cfRule type="cellIs" dxfId="587" priority="471" operator="notEqual">
      <formula>0</formula>
    </cfRule>
  </conditionalFormatting>
  <conditionalFormatting sqref="B778:C780">
    <cfRule type="cellIs" dxfId="586" priority="467" operator="notEqual">
      <formula>0</formula>
    </cfRule>
  </conditionalFormatting>
  <conditionalFormatting sqref="B802:C804">
    <cfRule type="cellIs" dxfId="585" priority="463" operator="notEqual">
      <formula>0</formula>
    </cfRule>
  </conditionalFormatting>
  <conditionalFormatting sqref="B826:C828">
    <cfRule type="cellIs" dxfId="584" priority="459" operator="notEqual">
      <formula>0</formula>
    </cfRule>
  </conditionalFormatting>
  <conditionalFormatting sqref="B850:C852">
    <cfRule type="cellIs" dxfId="583" priority="455" operator="notEqual">
      <formula>0</formula>
    </cfRule>
  </conditionalFormatting>
  <conditionalFormatting sqref="B874:C876">
    <cfRule type="cellIs" dxfId="582" priority="451" operator="notEqual">
      <formula>0</formula>
    </cfRule>
  </conditionalFormatting>
  <conditionalFormatting sqref="B898:C900">
    <cfRule type="cellIs" dxfId="581" priority="447" operator="notEqual">
      <formula>0</formula>
    </cfRule>
  </conditionalFormatting>
  <conditionalFormatting sqref="B922:C924">
    <cfRule type="cellIs" dxfId="580" priority="443" operator="notEqual">
      <formula>0</formula>
    </cfRule>
  </conditionalFormatting>
  <conditionalFormatting sqref="B946:C948">
    <cfRule type="cellIs" dxfId="579" priority="439" operator="notEqual">
      <formula>0</formula>
    </cfRule>
  </conditionalFormatting>
  <conditionalFormatting sqref="B970:C972">
    <cfRule type="cellIs" dxfId="578" priority="435" operator="notEqual">
      <formula>0</formula>
    </cfRule>
  </conditionalFormatting>
  <conditionalFormatting sqref="B994:C996">
    <cfRule type="cellIs" dxfId="577" priority="431" operator="notEqual">
      <formula>0</formula>
    </cfRule>
  </conditionalFormatting>
  <conditionalFormatting sqref="B1018:C1020">
    <cfRule type="cellIs" dxfId="576" priority="427" operator="notEqual">
      <formula>0</formula>
    </cfRule>
  </conditionalFormatting>
  <conditionalFormatting sqref="B1042:C1044">
    <cfRule type="cellIs" dxfId="575" priority="423" operator="notEqual">
      <formula>0</formula>
    </cfRule>
  </conditionalFormatting>
  <conditionalFormatting sqref="B1066:C1068">
    <cfRule type="cellIs" dxfId="574" priority="419" operator="notEqual">
      <formula>0</formula>
    </cfRule>
  </conditionalFormatting>
  <conditionalFormatting sqref="B1090:C1092">
    <cfRule type="cellIs" dxfId="573" priority="415" operator="notEqual">
      <formula>0</formula>
    </cfRule>
  </conditionalFormatting>
  <conditionalFormatting sqref="B1114:C1116">
    <cfRule type="cellIs" dxfId="572" priority="411" operator="notEqual">
      <formula>0</formula>
    </cfRule>
  </conditionalFormatting>
  <conditionalFormatting sqref="B1138:C1140">
    <cfRule type="cellIs" dxfId="571" priority="407" operator="notEqual">
      <formula>0</formula>
    </cfRule>
  </conditionalFormatting>
  <conditionalFormatting sqref="B1162:C1164">
    <cfRule type="cellIs" dxfId="570" priority="403" operator="notEqual">
      <formula>0</formula>
    </cfRule>
  </conditionalFormatting>
  <conditionalFormatting sqref="B1186:C1188">
    <cfRule type="cellIs" dxfId="569" priority="399" operator="notEqual">
      <formula>0</formula>
    </cfRule>
  </conditionalFormatting>
  <conditionalFormatting sqref="B1210:C1212">
    <cfRule type="cellIs" dxfId="568" priority="395" operator="notEqual">
      <formula>0</formula>
    </cfRule>
  </conditionalFormatting>
  <conditionalFormatting sqref="B1234:C1236">
    <cfRule type="cellIs" dxfId="567" priority="391" operator="notEqual">
      <formula>0</formula>
    </cfRule>
  </conditionalFormatting>
  <conditionalFormatting sqref="B1258:C1260">
    <cfRule type="cellIs" dxfId="566" priority="387" operator="notEqual">
      <formula>0</formula>
    </cfRule>
  </conditionalFormatting>
  <conditionalFormatting sqref="B1282:C1284">
    <cfRule type="cellIs" dxfId="565" priority="383" operator="notEqual">
      <formula>0</formula>
    </cfRule>
  </conditionalFormatting>
  <conditionalFormatting sqref="B1306:C1308">
    <cfRule type="cellIs" dxfId="564" priority="379" operator="notEqual">
      <formula>0</formula>
    </cfRule>
  </conditionalFormatting>
  <conditionalFormatting sqref="B1330:C1332">
    <cfRule type="cellIs" dxfId="563" priority="375" operator="notEqual">
      <formula>0</formula>
    </cfRule>
  </conditionalFormatting>
  <conditionalFormatting sqref="B1354:C1356">
    <cfRule type="cellIs" dxfId="562" priority="371" operator="notEqual">
      <formula>0</formula>
    </cfRule>
  </conditionalFormatting>
  <conditionalFormatting sqref="B1378:C1380">
    <cfRule type="cellIs" dxfId="561" priority="367" operator="notEqual">
      <formula>0</formula>
    </cfRule>
  </conditionalFormatting>
  <conditionalFormatting sqref="B1402:C1404">
    <cfRule type="cellIs" dxfId="560" priority="363" operator="notEqual">
      <formula>0</formula>
    </cfRule>
  </conditionalFormatting>
  <conditionalFormatting sqref="B1426:C1428">
    <cfRule type="cellIs" dxfId="559" priority="359" operator="notEqual">
      <formula>0</formula>
    </cfRule>
  </conditionalFormatting>
  <conditionalFormatting sqref="B1450:C1452">
    <cfRule type="cellIs" dxfId="558" priority="355" operator="notEqual">
      <formula>0</formula>
    </cfRule>
  </conditionalFormatting>
  <conditionalFormatting sqref="B1474:C1476">
    <cfRule type="cellIs" dxfId="557" priority="351" operator="notEqual">
      <formula>0</formula>
    </cfRule>
  </conditionalFormatting>
  <conditionalFormatting sqref="B1498:C1500">
    <cfRule type="cellIs" dxfId="556" priority="347" operator="notEqual">
      <formula>0</formula>
    </cfRule>
  </conditionalFormatting>
  <conditionalFormatting sqref="B1522:C1524">
    <cfRule type="cellIs" dxfId="555" priority="343" operator="notEqual">
      <formula>0</formula>
    </cfRule>
  </conditionalFormatting>
  <conditionalFormatting sqref="B1546:C1548">
    <cfRule type="cellIs" dxfId="554" priority="339" operator="notEqual">
      <formula>0</formula>
    </cfRule>
  </conditionalFormatting>
  <conditionalFormatting sqref="B1570:C1572">
    <cfRule type="cellIs" dxfId="553" priority="335" operator="notEqual">
      <formula>0</formula>
    </cfRule>
  </conditionalFormatting>
  <conditionalFormatting sqref="B1594:C1596">
    <cfRule type="cellIs" dxfId="552" priority="331" operator="notEqual">
      <formula>0</formula>
    </cfRule>
  </conditionalFormatting>
  <conditionalFormatting sqref="B1618:C1620">
    <cfRule type="cellIs" dxfId="551" priority="327" operator="notEqual">
      <formula>0</formula>
    </cfRule>
  </conditionalFormatting>
  <conditionalFormatting sqref="B1642:C1644">
    <cfRule type="cellIs" dxfId="550" priority="323" operator="notEqual">
      <formula>0</formula>
    </cfRule>
  </conditionalFormatting>
  <conditionalFormatting sqref="B1666:C1668">
    <cfRule type="cellIs" dxfId="549" priority="319" operator="notEqual">
      <formula>0</formula>
    </cfRule>
  </conditionalFormatting>
  <conditionalFormatting sqref="B1690:C1692">
    <cfRule type="cellIs" dxfId="548" priority="315" operator="notEqual">
      <formula>0</formula>
    </cfRule>
  </conditionalFormatting>
  <conditionalFormatting sqref="B1714:C1716">
    <cfRule type="cellIs" dxfId="547" priority="311" operator="notEqual">
      <formula>0</formula>
    </cfRule>
  </conditionalFormatting>
  <conditionalFormatting sqref="B1738:C1740">
    <cfRule type="cellIs" dxfId="546" priority="307" operator="notEqual">
      <formula>0</formula>
    </cfRule>
  </conditionalFormatting>
  <conditionalFormatting sqref="B1762:C1764">
    <cfRule type="cellIs" dxfId="545" priority="303" operator="notEqual">
      <formula>0</formula>
    </cfRule>
  </conditionalFormatting>
  <conditionalFormatting sqref="B1786:C1788">
    <cfRule type="cellIs" dxfId="544" priority="299" operator="notEqual">
      <formula>0</formula>
    </cfRule>
  </conditionalFormatting>
  <conditionalFormatting sqref="B1810:C1812">
    <cfRule type="cellIs" dxfId="543" priority="295" operator="notEqual">
      <formula>0</formula>
    </cfRule>
  </conditionalFormatting>
  <conditionalFormatting sqref="B1834:C1836">
    <cfRule type="cellIs" dxfId="542" priority="291" operator="notEqual">
      <formula>0</formula>
    </cfRule>
  </conditionalFormatting>
  <conditionalFormatting sqref="B1858:C1860">
    <cfRule type="cellIs" dxfId="541" priority="287" operator="notEqual">
      <formula>0</formula>
    </cfRule>
  </conditionalFormatting>
  <conditionalFormatting sqref="B1882:C1884">
    <cfRule type="cellIs" dxfId="540" priority="283" operator="notEqual">
      <formula>0</formula>
    </cfRule>
  </conditionalFormatting>
  <conditionalFormatting sqref="B1906:C1908">
    <cfRule type="cellIs" dxfId="539" priority="279" operator="notEqual">
      <formula>0</formula>
    </cfRule>
  </conditionalFormatting>
  <conditionalFormatting sqref="B1930:C1932">
    <cfRule type="cellIs" dxfId="538" priority="275" operator="notEqual">
      <formula>0</formula>
    </cfRule>
  </conditionalFormatting>
  <conditionalFormatting sqref="B1954:C1956">
    <cfRule type="cellIs" dxfId="537" priority="271" operator="notEqual">
      <formula>0</formula>
    </cfRule>
  </conditionalFormatting>
  <conditionalFormatting sqref="B1978:C1980">
    <cfRule type="cellIs" dxfId="536" priority="267" operator="notEqual">
      <formula>0</formula>
    </cfRule>
  </conditionalFormatting>
  <conditionalFormatting sqref="B2002:C2004">
    <cfRule type="cellIs" dxfId="535" priority="263" operator="notEqual">
      <formula>0</formula>
    </cfRule>
  </conditionalFormatting>
  <conditionalFormatting sqref="B2026:C2028">
    <cfRule type="cellIs" dxfId="534" priority="259" operator="notEqual">
      <formula>0</formula>
    </cfRule>
  </conditionalFormatting>
  <conditionalFormatting sqref="B2050:C2052">
    <cfRule type="cellIs" dxfId="533" priority="255" operator="notEqual">
      <formula>0</formula>
    </cfRule>
  </conditionalFormatting>
  <conditionalFormatting sqref="B2074:C2076">
    <cfRule type="cellIs" dxfId="532" priority="251" operator="notEqual">
      <formula>0</formula>
    </cfRule>
  </conditionalFormatting>
  <conditionalFormatting sqref="B2098:C2100">
    <cfRule type="cellIs" dxfId="531" priority="247" operator="notEqual">
      <formula>0</formula>
    </cfRule>
  </conditionalFormatting>
  <conditionalFormatting sqref="B2122:C2124">
    <cfRule type="cellIs" dxfId="530" priority="243" operator="notEqual">
      <formula>0</formula>
    </cfRule>
  </conditionalFormatting>
  <conditionalFormatting sqref="B2146:C2148">
    <cfRule type="cellIs" dxfId="529" priority="239" operator="notEqual">
      <formula>0</formula>
    </cfRule>
  </conditionalFormatting>
  <conditionalFormatting sqref="B2170:C2172">
    <cfRule type="cellIs" dxfId="528" priority="235" operator="notEqual">
      <formula>0</formula>
    </cfRule>
  </conditionalFormatting>
  <conditionalFormatting sqref="B2194:C2196">
    <cfRule type="cellIs" dxfId="527" priority="231" operator="notEqual">
      <formula>0</formula>
    </cfRule>
  </conditionalFormatting>
  <conditionalFormatting sqref="B2218:C2220">
    <cfRule type="cellIs" dxfId="526" priority="227" operator="notEqual">
      <formula>0</formula>
    </cfRule>
  </conditionalFormatting>
  <conditionalFormatting sqref="B2242:C2244">
    <cfRule type="cellIs" dxfId="525" priority="223" operator="notEqual">
      <formula>0</formula>
    </cfRule>
  </conditionalFormatting>
  <conditionalFormatting sqref="B2266:C2268">
    <cfRule type="cellIs" dxfId="524" priority="219" operator="notEqual">
      <formula>0</formula>
    </cfRule>
  </conditionalFormatting>
  <conditionalFormatting sqref="B2290:C2292">
    <cfRule type="cellIs" dxfId="523" priority="215" operator="notEqual">
      <formula>0</formula>
    </cfRule>
  </conditionalFormatting>
  <conditionalFormatting sqref="B2314:C2316">
    <cfRule type="cellIs" dxfId="522" priority="211" operator="notEqual">
      <formula>0</formula>
    </cfRule>
  </conditionalFormatting>
  <conditionalFormatting sqref="B2338:C2340">
    <cfRule type="cellIs" dxfId="521" priority="207" operator="notEqual">
      <formula>0</formula>
    </cfRule>
  </conditionalFormatting>
  <conditionalFormatting sqref="B2362:C2364">
    <cfRule type="cellIs" dxfId="520" priority="203" operator="notEqual">
      <formula>0</formula>
    </cfRule>
  </conditionalFormatting>
  <conditionalFormatting sqref="B2386:C2388">
    <cfRule type="cellIs" dxfId="519" priority="199" operator="notEqual">
      <formula>0</formula>
    </cfRule>
  </conditionalFormatting>
  <conditionalFormatting sqref="B2410:C2412">
    <cfRule type="cellIs" dxfId="518" priority="195" operator="notEqual">
      <formula>0</formula>
    </cfRule>
  </conditionalFormatting>
  <conditionalFormatting sqref="B2434:C2436">
    <cfRule type="cellIs" dxfId="517" priority="191" operator="notEqual">
      <formula>0</formula>
    </cfRule>
  </conditionalFormatting>
  <conditionalFormatting sqref="B2458:C2460">
    <cfRule type="cellIs" dxfId="516" priority="187" operator="notEqual">
      <formula>0</formula>
    </cfRule>
  </conditionalFormatting>
  <conditionalFormatting sqref="B2482:C2484">
    <cfRule type="cellIs" dxfId="515" priority="183" operator="notEqual">
      <formula>0</formula>
    </cfRule>
  </conditionalFormatting>
  <conditionalFormatting sqref="B2506:C2508">
    <cfRule type="cellIs" dxfId="514" priority="179" operator="notEqual">
      <formula>0</formula>
    </cfRule>
  </conditionalFormatting>
  <conditionalFormatting sqref="B2530:C2532">
    <cfRule type="cellIs" dxfId="513" priority="175" operator="notEqual">
      <formula>0</formula>
    </cfRule>
  </conditionalFormatting>
  <conditionalFormatting sqref="B2554:C2556">
    <cfRule type="cellIs" dxfId="512" priority="171" operator="notEqual">
      <formula>0</formula>
    </cfRule>
  </conditionalFormatting>
  <conditionalFormatting sqref="B2578:C2580">
    <cfRule type="cellIs" dxfId="511" priority="167" operator="notEqual">
      <formula>0</formula>
    </cfRule>
  </conditionalFormatting>
  <conditionalFormatting sqref="B2602:C2604">
    <cfRule type="cellIs" dxfId="510" priority="163" operator="notEqual">
      <formula>0</formula>
    </cfRule>
  </conditionalFormatting>
  <conditionalFormatting sqref="B2626:C2628">
    <cfRule type="cellIs" dxfId="509" priority="159" operator="notEqual">
      <formula>0</formula>
    </cfRule>
  </conditionalFormatting>
  <conditionalFormatting sqref="B2650:C2652">
    <cfRule type="cellIs" dxfId="508" priority="155" operator="notEqual">
      <formula>0</formula>
    </cfRule>
  </conditionalFormatting>
  <conditionalFormatting sqref="B2674:C2676">
    <cfRule type="cellIs" dxfId="507" priority="151" operator="notEqual">
      <formula>0</formula>
    </cfRule>
  </conditionalFormatting>
  <conditionalFormatting sqref="B2698:C2700">
    <cfRule type="cellIs" dxfId="506" priority="147" operator="notEqual">
      <formula>0</formula>
    </cfRule>
  </conditionalFormatting>
  <conditionalFormatting sqref="B2722:C2724">
    <cfRule type="cellIs" dxfId="505" priority="143" operator="notEqual">
      <formula>0</formula>
    </cfRule>
  </conditionalFormatting>
  <conditionalFormatting sqref="B2746:C2748">
    <cfRule type="cellIs" dxfId="504" priority="139" operator="notEqual">
      <formula>0</formula>
    </cfRule>
  </conditionalFormatting>
  <conditionalFormatting sqref="B2770:C2772">
    <cfRule type="cellIs" dxfId="503" priority="135" operator="notEqual">
      <formula>0</formula>
    </cfRule>
  </conditionalFormatting>
  <conditionalFormatting sqref="B2794:C2796">
    <cfRule type="cellIs" dxfId="502" priority="131" operator="notEqual">
      <formula>0</formula>
    </cfRule>
  </conditionalFormatting>
  <conditionalFormatting sqref="B2818:C2820">
    <cfRule type="cellIs" dxfId="501" priority="127" operator="notEqual">
      <formula>0</formula>
    </cfRule>
  </conditionalFormatting>
  <conditionalFormatting sqref="B2842:C2844">
    <cfRule type="cellIs" dxfId="500" priority="123" operator="notEqual">
      <formula>0</formula>
    </cfRule>
  </conditionalFormatting>
  <conditionalFormatting sqref="B2866:C2868">
    <cfRule type="cellIs" dxfId="499" priority="119" operator="notEqual">
      <formula>0</formula>
    </cfRule>
  </conditionalFormatting>
  <conditionalFormatting sqref="B2890:C2892">
    <cfRule type="cellIs" dxfId="498" priority="115" operator="notEqual">
      <formula>0</formula>
    </cfRule>
  </conditionalFormatting>
  <conditionalFormatting sqref="B2914:C2916">
    <cfRule type="cellIs" dxfId="497" priority="111" operator="notEqual">
      <formula>0</formula>
    </cfRule>
  </conditionalFormatting>
  <conditionalFormatting sqref="B2938:C2940">
    <cfRule type="cellIs" dxfId="496" priority="107" operator="notEqual">
      <formula>0</formula>
    </cfRule>
  </conditionalFormatting>
  <conditionalFormatting sqref="B2962:C2964">
    <cfRule type="cellIs" dxfId="495" priority="103" operator="notEqual">
      <formula>0</formula>
    </cfRule>
  </conditionalFormatting>
  <conditionalFormatting sqref="B2986:C2988">
    <cfRule type="cellIs" dxfId="494" priority="99" operator="notEqual">
      <formula>0</formula>
    </cfRule>
  </conditionalFormatting>
  <conditionalFormatting sqref="B3010:C3012">
    <cfRule type="cellIs" dxfId="493" priority="95" operator="notEqual">
      <formula>0</formula>
    </cfRule>
  </conditionalFormatting>
  <conditionalFormatting sqref="B3034:C3036">
    <cfRule type="cellIs" dxfId="492" priority="91" operator="notEqual">
      <formula>0</formula>
    </cfRule>
  </conditionalFormatting>
  <conditionalFormatting sqref="B3058:C3060">
    <cfRule type="cellIs" dxfId="491" priority="87" operator="notEqual">
      <formula>0</formula>
    </cfRule>
  </conditionalFormatting>
  <conditionalFormatting sqref="B3082:C3084">
    <cfRule type="cellIs" dxfId="490" priority="83" operator="notEqual">
      <formula>0</formula>
    </cfRule>
  </conditionalFormatting>
  <conditionalFormatting sqref="B3106:C3108">
    <cfRule type="cellIs" dxfId="489" priority="79" operator="notEqual">
      <formula>0</formula>
    </cfRule>
  </conditionalFormatting>
  <conditionalFormatting sqref="B3130:C3132">
    <cfRule type="cellIs" dxfId="488" priority="75" operator="notEqual">
      <formula>0</formula>
    </cfRule>
  </conditionalFormatting>
  <conditionalFormatting sqref="B3154:C3156">
    <cfRule type="cellIs" dxfId="487" priority="71" operator="notEqual">
      <formula>0</formula>
    </cfRule>
  </conditionalFormatting>
  <conditionalFormatting sqref="B3178:C3180">
    <cfRule type="cellIs" dxfId="486" priority="67" operator="notEqual">
      <formula>0</formula>
    </cfRule>
  </conditionalFormatting>
  <conditionalFormatting sqref="B3202:C3204">
    <cfRule type="cellIs" dxfId="485" priority="63" operator="notEqual">
      <formula>0</formula>
    </cfRule>
  </conditionalFormatting>
  <conditionalFormatting sqref="B3226:C3228">
    <cfRule type="cellIs" dxfId="484" priority="59" operator="notEqual">
      <formula>0</formula>
    </cfRule>
  </conditionalFormatting>
  <conditionalFormatting sqref="B3250:C3252">
    <cfRule type="cellIs" dxfId="483" priority="55" operator="notEqual">
      <formula>0</formula>
    </cfRule>
  </conditionalFormatting>
  <conditionalFormatting sqref="B3274:C3276">
    <cfRule type="cellIs" dxfId="482" priority="51" operator="notEqual">
      <formula>0</formula>
    </cfRule>
  </conditionalFormatting>
  <conditionalFormatting sqref="B3298:C3300">
    <cfRule type="cellIs" dxfId="481" priority="47" operator="notEqual">
      <formula>0</formula>
    </cfRule>
  </conditionalFormatting>
  <conditionalFormatting sqref="B3322:C3324">
    <cfRule type="cellIs" dxfId="480" priority="43" operator="notEqual">
      <formula>0</formula>
    </cfRule>
  </conditionalFormatting>
  <conditionalFormatting sqref="B3346:C3348">
    <cfRule type="cellIs" dxfId="479" priority="39" operator="notEqual">
      <formula>0</formula>
    </cfRule>
  </conditionalFormatting>
  <conditionalFormatting sqref="B3370:C3372">
    <cfRule type="cellIs" dxfId="478" priority="35" operator="notEqual">
      <formula>0</formula>
    </cfRule>
  </conditionalFormatting>
  <conditionalFormatting sqref="B3394:C3396">
    <cfRule type="cellIs" dxfId="477" priority="31" operator="notEqual">
      <formula>0</formula>
    </cfRule>
  </conditionalFormatting>
  <conditionalFormatting sqref="B3418:C3420">
    <cfRule type="cellIs" dxfId="476" priority="27" operator="notEqual">
      <formula>0</formula>
    </cfRule>
  </conditionalFormatting>
  <conditionalFormatting sqref="B3442:C3444">
    <cfRule type="cellIs" dxfId="475" priority="23" operator="notEqual">
      <formula>0</formula>
    </cfRule>
  </conditionalFormatting>
  <conditionalFormatting sqref="B3466:C3468">
    <cfRule type="cellIs" dxfId="474" priority="19" operator="notEqual">
      <formula>0</formula>
    </cfRule>
  </conditionalFormatting>
  <conditionalFormatting sqref="B3490:C3492">
    <cfRule type="cellIs" dxfId="473" priority="15" operator="notEqual">
      <formula>0</formula>
    </cfRule>
  </conditionalFormatting>
  <conditionalFormatting sqref="B3514:C3516">
    <cfRule type="cellIs" dxfId="472" priority="11" operator="notEqual">
      <formula>0</formula>
    </cfRule>
  </conditionalFormatting>
  <conditionalFormatting sqref="B3538:C3540">
    <cfRule type="cellIs" dxfId="471" priority="7" operator="notEqual">
      <formula>0</formula>
    </cfRule>
  </conditionalFormatting>
  <conditionalFormatting sqref="B3562:C3564">
    <cfRule type="cellIs" dxfId="470" priority="3" operator="notEqual">
      <formula>0</formula>
    </cfRule>
  </conditionalFormatting>
  <conditionalFormatting sqref="D8:H12">
    <cfRule type="cellIs" dxfId="469" priority="593" operator="notEqual">
      <formula>0</formula>
    </cfRule>
  </conditionalFormatting>
  <conditionalFormatting sqref="D32:H36">
    <cfRule type="cellIs" dxfId="468" priority="589" operator="notEqual">
      <formula>0</formula>
    </cfRule>
  </conditionalFormatting>
  <conditionalFormatting sqref="D56:H60">
    <cfRule type="cellIs" dxfId="467" priority="585" operator="notEqual">
      <formula>0</formula>
    </cfRule>
  </conditionalFormatting>
  <conditionalFormatting sqref="D80:H84">
    <cfRule type="cellIs" dxfId="466" priority="581" operator="notEqual">
      <formula>0</formula>
    </cfRule>
  </conditionalFormatting>
  <conditionalFormatting sqref="D104:H108">
    <cfRule type="cellIs" dxfId="465" priority="577" operator="notEqual">
      <formula>0</formula>
    </cfRule>
  </conditionalFormatting>
  <conditionalFormatting sqref="D128:H132">
    <cfRule type="cellIs" dxfId="464" priority="573" operator="notEqual">
      <formula>0</formula>
    </cfRule>
  </conditionalFormatting>
  <conditionalFormatting sqref="D152:H156">
    <cfRule type="cellIs" dxfId="463" priority="569" operator="notEqual">
      <formula>0</formula>
    </cfRule>
  </conditionalFormatting>
  <conditionalFormatting sqref="D176:H180">
    <cfRule type="cellIs" dxfId="462" priority="565" operator="notEqual">
      <formula>0</formula>
    </cfRule>
  </conditionalFormatting>
  <conditionalFormatting sqref="D200:H204">
    <cfRule type="cellIs" dxfId="461" priority="561" operator="notEqual">
      <formula>0</formula>
    </cfRule>
  </conditionalFormatting>
  <conditionalFormatting sqref="D224:H228">
    <cfRule type="cellIs" dxfId="460" priority="557" operator="notEqual">
      <formula>0</formula>
    </cfRule>
  </conditionalFormatting>
  <conditionalFormatting sqref="D248:H252">
    <cfRule type="cellIs" dxfId="459" priority="553" operator="notEqual">
      <formula>0</formula>
    </cfRule>
  </conditionalFormatting>
  <conditionalFormatting sqref="D272:H276">
    <cfRule type="cellIs" dxfId="458" priority="549" operator="notEqual">
      <formula>0</formula>
    </cfRule>
  </conditionalFormatting>
  <conditionalFormatting sqref="D296:H300">
    <cfRule type="cellIs" dxfId="457" priority="545" operator="notEqual">
      <formula>0</formula>
    </cfRule>
  </conditionalFormatting>
  <conditionalFormatting sqref="D320:H324">
    <cfRule type="cellIs" dxfId="456" priority="541" operator="notEqual">
      <formula>0</formula>
    </cfRule>
  </conditionalFormatting>
  <conditionalFormatting sqref="D344:H348">
    <cfRule type="cellIs" dxfId="455" priority="537" operator="notEqual">
      <formula>0</formula>
    </cfRule>
  </conditionalFormatting>
  <conditionalFormatting sqref="D368:H372">
    <cfRule type="cellIs" dxfId="454" priority="533" operator="notEqual">
      <formula>0</formula>
    </cfRule>
  </conditionalFormatting>
  <conditionalFormatting sqref="D392:H396">
    <cfRule type="cellIs" dxfId="453" priority="529" operator="notEqual">
      <formula>0</formula>
    </cfRule>
  </conditionalFormatting>
  <conditionalFormatting sqref="D416:H420">
    <cfRule type="cellIs" dxfId="452" priority="525" operator="notEqual">
      <formula>0</formula>
    </cfRule>
  </conditionalFormatting>
  <conditionalFormatting sqref="D440:H444">
    <cfRule type="cellIs" dxfId="451" priority="521" operator="notEqual">
      <formula>0</formula>
    </cfRule>
  </conditionalFormatting>
  <conditionalFormatting sqref="D464:H468">
    <cfRule type="cellIs" dxfId="450" priority="517" operator="notEqual">
      <formula>0</formula>
    </cfRule>
  </conditionalFormatting>
  <conditionalFormatting sqref="D488:H492">
    <cfRule type="cellIs" dxfId="449" priority="513" operator="notEqual">
      <formula>0</formula>
    </cfRule>
  </conditionalFormatting>
  <conditionalFormatting sqref="D512:H516">
    <cfRule type="cellIs" dxfId="448" priority="509" operator="notEqual">
      <formula>0</formula>
    </cfRule>
  </conditionalFormatting>
  <conditionalFormatting sqref="D536:H540">
    <cfRule type="cellIs" dxfId="447" priority="505" operator="notEqual">
      <formula>0</formula>
    </cfRule>
  </conditionalFormatting>
  <conditionalFormatting sqref="D560:H564">
    <cfRule type="cellIs" dxfId="446" priority="501" operator="notEqual">
      <formula>0</formula>
    </cfRule>
  </conditionalFormatting>
  <conditionalFormatting sqref="D584:H588">
    <cfRule type="cellIs" dxfId="445" priority="497" operator="notEqual">
      <formula>0</formula>
    </cfRule>
  </conditionalFormatting>
  <conditionalFormatting sqref="D608:H612">
    <cfRule type="cellIs" dxfId="444" priority="493" operator="notEqual">
      <formula>0</formula>
    </cfRule>
  </conditionalFormatting>
  <conditionalFormatting sqref="D632:H636">
    <cfRule type="cellIs" dxfId="443" priority="489" operator="notEqual">
      <formula>0</formula>
    </cfRule>
  </conditionalFormatting>
  <conditionalFormatting sqref="D656:H660">
    <cfRule type="cellIs" dxfId="442" priority="485" operator="notEqual">
      <formula>0</formula>
    </cfRule>
  </conditionalFormatting>
  <conditionalFormatting sqref="D680:H684">
    <cfRule type="cellIs" dxfId="441" priority="481" operator="notEqual">
      <formula>0</formula>
    </cfRule>
  </conditionalFormatting>
  <conditionalFormatting sqref="D704:H708">
    <cfRule type="cellIs" dxfId="440" priority="477" operator="notEqual">
      <formula>0</formula>
    </cfRule>
  </conditionalFormatting>
  <conditionalFormatting sqref="D728:H732">
    <cfRule type="cellIs" dxfId="439" priority="473" operator="notEqual">
      <formula>0</formula>
    </cfRule>
  </conditionalFormatting>
  <conditionalFormatting sqref="D752:H756">
    <cfRule type="cellIs" dxfId="438" priority="469" operator="notEqual">
      <formula>0</formula>
    </cfRule>
  </conditionalFormatting>
  <conditionalFormatting sqref="D776:H780">
    <cfRule type="cellIs" dxfId="437" priority="465" operator="notEqual">
      <formula>0</formula>
    </cfRule>
  </conditionalFormatting>
  <conditionalFormatting sqref="D800:H804">
    <cfRule type="cellIs" dxfId="436" priority="461" operator="notEqual">
      <formula>0</formula>
    </cfRule>
  </conditionalFormatting>
  <conditionalFormatting sqref="D824:H828">
    <cfRule type="cellIs" dxfId="435" priority="457" operator="notEqual">
      <formula>0</formula>
    </cfRule>
  </conditionalFormatting>
  <conditionalFormatting sqref="D848:H852">
    <cfRule type="cellIs" dxfId="434" priority="453" operator="notEqual">
      <formula>0</formula>
    </cfRule>
  </conditionalFormatting>
  <conditionalFormatting sqref="D872:H876">
    <cfRule type="cellIs" dxfId="433" priority="449" operator="notEqual">
      <formula>0</formula>
    </cfRule>
  </conditionalFormatting>
  <conditionalFormatting sqref="D896:H900">
    <cfRule type="cellIs" dxfId="432" priority="445" operator="notEqual">
      <formula>0</formula>
    </cfRule>
  </conditionalFormatting>
  <conditionalFormatting sqref="D920:H924">
    <cfRule type="cellIs" dxfId="431" priority="441" operator="notEqual">
      <formula>0</formula>
    </cfRule>
  </conditionalFormatting>
  <conditionalFormatting sqref="D944:H948">
    <cfRule type="cellIs" dxfId="430" priority="437" operator="notEqual">
      <formula>0</formula>
    </cfRule>
  </conditionalFormatting>
  <conditionalFormatting sqref="D968:H972">
    <cfRule type="cellIs" dxfId="429" priority="433" operator="notEqual">
      <formula>0</formula>
    </cfRule>
  </conditionalFormatting>
  <conditionalFormatting sqref="D992:H996">
    <cfRule type="cellIs" dxfId="428" priority="429" operator="notEqual">
      <formula>0</formula>
    </cfRule>
  </conditionalFormatting>
  <conditionalFormatting sqref="D1016:H1020">
    <cfRule type="cellIs" dxfId="427" priority="425" operator="notEqual">
      <formula>0</formula>
    </cfRule>
  </conditionalFormatting>
  <conditionalFormatting sqref="D1040:H1044">
    <cfRule type="cellIs" dxfId="426" priority="421" operator="notEqual">
      <formula>0</formula>
    </cfRule>
  </conditionalFormatting>
  <conditionalFormatting sqref="D1064:H1068">
    <cfRule type="cellIs" dxfId="425" priority="417" operator="notEqual">
      <formula>0</formula>
    </cfRule>
  </conditionalFormatting>
  <conditionalFormatting sqref="D1088:H1092">
    <cfRule type="cellIs" dxfId="424" priority="413" operator="notEqual">
      <formula>0</formula>
    </cfRule>
  </conditionalFormatting>
  <conditionalFormatting sqref="D1112:H1116">
    <cfRule type="cellIs" dxfId="423" priority="409" operator="notEqual">
      <formula>0</formula>
    </cfRule>
  </conditionalFormatting>
  <conditionalFormatting sqref="D1136:H1140">
    <cfRule type="cellIs" dxfId="422" priority="405" operator="notEqual">
      <formula>0</formula>
    </cfRule>
  </conditionalFormatting>
  <conditionalFormatting sqref="D1160:H1164">
    <cfRule type="cellIs" dxfId="421" priority="401" operator="notEqual">
      <formula>0</formula>
    </cfRule>
  </conditionalFormatting>
  <conditionalFormatting sqref="D1184:H1188">
    <cfRule type="cellIs" dxfId="420" priority="397" operator="notEqual">
      <formula>0</formula>
    </cfRule>
  </conditionalFormatting>
  <conditionalFormatting sqref="D1208:H1212">
    <cfRule type="cellIs" dxfId="419" priority="393" operator="notEqual">
      <formula>0</formula>
    </cfRule>
  </conditionalFormatting>
  <conditionalFormatting sqref="D1232:H1236">
    <cfRule type="cellIs" dxfId="418" priority="389" operator="notEqual">
      <formula>0</formula>
    </cfRule>
  </conditionalFormatting>
  <conditionalFormatting sqref="D1256:H1260">
    <cfRule type="cellIs" dxfId="417" priority="385" operator="notEqual">
      <formula>0</formula>
    </cfRule>
  </conditionalFormatting>
  <conditionalFormatting sqref="D1280:H1284">
    <cfRule type="cellIs" dxfId="416" priority="381" operator="notEqual">
      <formula>0</formula>
    </cfRule>
  </conditionalFormatting>
  <conditionalFormatting sqref="D1304:H1308">
    <cfRule type="cellIs" dxfId="415" priority="377" operator="notEqual">
      <formula>0</formula>
    </cfRule>
  </conditionalFormatting>
  <conditionalFormatting sqref="D1328:H1332">
    <cfRule type="cellIs" dxfId="414" priority="373" operator="notEqual">
      <formula>0</formula>
    </cfRule>
  </conditionalFormatting>
  <conditionalFormatting sqref="D1352:H1356">
    <cfRule type="cellIs" dxfId="413" priority="369" operator="notEqual">
      <formula>0</formula>
    </cfRule>
  </conditionalFormatting>
  <conditionalFormatting sqref="D1376:H1380">
    <cfRule type="cellIs" dxfId="412" priority="365" operator="notEqual">
      <formula>0</formula>
    </cfRule>
  </conditionalFormatting>
  <conditionalFormatting sqref="D1400:H1404">
    <cfRule type="cellIs" dxfId="411" priority="361" operator="notEqual">
      <formula>0</formula>
    </cfRule>
  </conditionalFormatting>
  <conditionalFormatting sqref="D1424:H1428">
    <cfRule type="cellIs" dxfId="410" priority="357" operator="notEqual">
      <formula>0</formula>
    </cfRule>
  </conditionalFormatting>
  <conditionalFormatting sqref="D1448:H1452">
    <cfRule type="cellIs" dxfId="409" priority="353" operator="notEqual">
      <formula>0</formula>
    </cfRule>
  </conditionalFormatting>
  <conditionalFormatting sqref="D1472:H1476">
    <cfRule type="cellIs" dxfId="408" priority="349" operator="notEqual">
      <formula>0</formula>
    </cfRule>
  </conditionalFormatting>
  <conditionalFormatting sqref="D1496:H1500">
    <cfRule type="cellIs" dxfId="407" priority="345" operator="notEqual">
      <formula>0</formula>
    </cfRule>
  </conditionalFormatting>
  <conditionalFormatting sqref="D1520:H1524">
    <cfRule type="cellIs" dxfId="406" priority="341" operator="notEqual">
      <formula>0</formula>
    </cfRule>
  </conditionalFormatting>
  <conditionalFormatting sqref="D1544:H1548">
    <cfRule type="cellIs" dxfId="405" priority="337" operator="notEqual">
      <formula>0</formula>
    </cfRule>
  </conditionalFormatting>
  <conditionalFormatting sqref="D1568:H1572">
    <cfRule type="cellIs" dxfId="404" priority="333" operator="notEqual">
      <formula>0</formula>
    </cfRule>
  </conditionalFormatting>
  <conditionalFormatting sqref="D1592:H1596">
    <cfRule type="cellIs" dxfId="403" priority="329" operator="notEqual">
      <formula>0</formula>
    </cfRule>
  </conditionalFormatting>
  <conditionalFormatting sqref="D1616:H1620">
    <cfRule type="cellIs" dxfId="402" priority="325" operator="notEqual">
      <formula>0</formula>
    </cfRule>
  </conditionalFormatting>
  <conditionalFormatting sqref="D1640:H1644">
    <cfRule type="cellIs" dxfId="401" priority="321" operator="notEqual">
      <formula>0</formula>
    </cfRule>
  </conditionalFormatting>
  <conditionalFormatting sqref="D1664:H1668">
    <cfRule type="cellIs" dxfId="400" priority="317" operator="notEqual">
      <formula>0</formula>
    </cfRule>
  </conditionalFormatting>
  <conditionalFormatting sqref="D1688:H1692">
    <cfRule type="cellIs" dxfId="399" priority="313" operator="notEqual">
      <formula>0</formula>
    </cfRule>
  </conditionalFormatting>
  <conditionalFormatting sqref="D1712:H1716">
    <cfRule type="cellIs" dxfId="398" priority="309" operator="notEqual">
      <formula>0</formula>
    </cfRule>
  </conditionalFormatting>
  <conditionalFormatting sqref="D1736:H1740">
    <cfRule type="cellIs" dxfId="397" priority="305" operator="notEqual">
      <formula>0</formula>
    </cfRule>
  </conditionalFormatting>
  <conditionalFormatting sqref="D1760:H1764">
    <cfRule type="cellIs" dxfId="396" priority="301" operator="notEqual">
      <formula>0</formula>
    </cfRule>
  </conditionalFormatting>
  <conditionalFormatting sqref="D1784:H1788">
    <cfRule type="cellIs" dxfId="395" priority="297" operator="notEqual">
      <formula>0</formula>
    </cfRule>
  </conditionalFormatting>
  <conditionalFormatting sqref="D1808:H1812">
    <cfRule type="cellIs" dxfId="394" priority="293" operator="notEqual">
      <formula>0</formula>
    </cfRule>
  </conditionalFormatting>
  <conditionalFormatting sqref="D1832:H1836">
    <cfRule type="cellIs" dxfId="393" priority="289" operator="notEqual">
      <formula>0</formula>
    </cfRule>
  </conditionalFormatting>
  <conditionalFormatting sqref="D1856:H1860">
    <cfRule type="cellIs" dxfId="392" priority="285" operator="notEqual">
      <formula>0</formula>
    </cfRule>
  </conditionalFormatting>
  <conditionalFormatting sqref="D1880:H1884">
    <cfRule type="cellIs" dxfId="391" priority="281" operator="notEqual">
      <formula>0</formula>
    </cfRule>
  </conditionalFormatting>
  <conditionalFormatting sqref="D1904:H1908">
    <cfRule type="cellIs" dxfId="390" priority="277" operator="notEqual">
      <formula>0</formula>
    </cfRule>
  </conditionalFormatting>
  <conditionalFormatting sqref="D1928:H1932">
    <cfRule type="cellIs" dxfId="389" priority="273" operator="notEqual">
      <formula>0</formula>
    </cfRule>
  </conditionalFormatting>
  <conditionalFormatting sqref="D1952:H1956">
    <cfRule type="cellIs" dxfId="388" priority="269" operator="notEqual">
      <formula>0</formula>
    </cfRule>
  </conditionalFormatting>
  <conditionalFormatting sqref="D1976:H1980">
    <cfRule type="cellIs" dxfId="387" priority="265" operator="notEqual">
      <formula>0</formula>
    </cfRule>
  </conditionalFormatting>
  <conditionalFormatting sqref="D2000:H2004">
    <cfRule type="cellIs" dxfId="386" priority="261" operator="notEqual">
      <formula>0</formula>
    </cfRule>
  </conditionalFormatting>
  <conditionalFormatting sqref="D2024:H2028">
    <cfRule type="cellIs" dxfId="385" priority="257" operator="notEqual">
      <formula>0</formula>
    </cfRule>
  </conditionalFormatting>
  <conditionalFormatting sqref="D2048:H2052">
    <cfRule type="cellIs" dxfId="384" priority="253" operator="notEqual">
      <formula>0</formula>
    </cfRule>
  </conditionalFormatting>
  <conditionalFormatting sqref="D2072:H2076">
    <cfRule type="cellIs" dxfId="383" priority="249" operator="notEqual">
      <formula>0</formula>
    </cfRule>
  </conditionalFormatting>
  <conditionalFormatting sqref="D2096:H2100">
    <cfRule type="cellIs" dxfId="382" priority="245" operator="notEqual">
      <formula>0</formula>
    </cfRule>
  </conditionalFormatting>
  <conditionalFormatting sqref="D2120:H2124">
    <cfRule type="cellIs" dxfId="381" priority="241" operator="notEqual">
      <formula>0</formula>
    </cfRule>
  </conditionalFormatting>
  <conditionalFormatting sqref="D2144:H2148">
    <cfRule type="cellIs" dxfId="380" priority="237" operator="notEqual">
      <formula>0</formula>
    </cfRule>
  </conditionalFormatting>
  <conditionalFormatting sqref="D2168:H2172">
    <cfRule type="cellIs" dxfId="379" priority="233" operator="notEqual">
      <formula>0</formula>
    </cfRule>
  </conditionalFormatting>
  <conditionalFormatting sqref="D2192:H2196">
    <cfRule type="cellIs" dxfId="378" priority="229" operator="notEqual">
      <formula>0</formula>
    </cfRule>
  </conditionalFormatting>
  <conditionalFormatting sqref="D2216:H2220">
    <cfRule type="cellIs" dxfId="377" priority="225" operator="notEqual">
      <formula>0</formula>
    </cfRule>
  </conditionalFormatting>
  <conditionalFormatting sqref="D2240:H2244">
    <cfRule type="cellIs" dxfId="376" priority="221" operator="notEqual">
      <formula>0</formula>
    </cfRule>
  </conditionalFormatting>
  <conditionalFormatting sqref="D2264:H2268">
    <cfRule type="cellIs" dxfId="375" priority="217" operator="notEqual">
      <formula>0</formula>
    </cfRule>
  </conditionalFormatting>
  <conditionalFormatting sqref="D2288:H2292">
    <cfRule type="cellIs" dxfId="374" priority="213" operator="notEqual">
      <formula>0</formula>
    </cfRule>
  </conditionalFormatting>
  <conditionalFormatting sqref="D2312:H2316">
    <cfRule type="cellIs" dxfId="373" priority="209" operator="notEqual">
      <formula>0</formula>
    </cfRule>
  </conditionalFormatting>
  <conditionalFormatting sqref="D2336:H2340">
    <cfRule type="cellIs" dxfId="372" priority="205" operator="notEqual">
      <formula>0</formula>
    </cfRule>
  </conditionalFormatting>
  <conditionalFormatting sqref="D2360:H2364">
    <cfRule type="cellIs" dxfId="371" priority="201" operator="notEqual">
      <formula>0</formula>
    </cfRule>
  </conditionalFormatting>
  <conditionalFormatting sqref="D2384:H2388">
    <cfRule type="cellIs" dxfId="370" priority="197" operator="notEqual">
      <formula>0</formula>
    </cfRule>
  </conditionalFormatting>
  <conditionalFormatting sqref="D2408:H2412">
    <cfRule type="cellIs" dxfId="369" priority="193" operator="notEqual">
      <formula>0</formula>
    </cfRule>
  </conditionalFormatting>
  <conditionalFormatting sqref="D2432:H2436">
    <cfRule type="cellIs" dxfId="368" priority="189" operator="notEqual">
      <formula>0</formula>
    </cfRule>
  </conditionalFormatting>
  <conditionalFormatting sqref="D2456:H2460">
    <cfRule type="cellIs" dxfId="367" priority="185" operator="notEqual">
      <formula>0</formula>
    </cfRule>
  </conditionalFormatting>
  <conditionalFormatting sqref="D2480:H2484">
    <cfRule type="cellIs" dxfId="366" priority="181" operator="notEqual">
      <formula>0</formula>
    </cfRule>
  </conditionalFormatting>
  <conditionalFormatting sqref="D2504:H2508">
    <cfRule type="cellIs" dxfId="365" priority="177" operator="notEqual">
      <formula>0</formula>
    </cfRule>
  </conditionalFormatting>
  <conditionalFormatting sqref="D2528:H2532">
    <cfRule type="cellIs" dxfId="364" priority="173" operator="notEqual">
      <formula>0</formula>
    </cfRule>
  </conditionalFormatting>
  <conditionalFormatting sqref="D2552:H2556">
    <cfRule type="cellIs" dxfId="363" priority="169" operator="notEqual">
      <formula>0</formula>
    </cfRule>
  </conditionalFormatting>
  <conditionalFormatting sqref="D2576:H2580">
    <cfRule type="cellIs" dxfId="362" priority="165" operator="notEqual">
      <formula>0</formula>
    </cfRule>
  </conditionalFormatting>
  <conditionalFormatting sqref="D2600:H2604">
    <cfRule type="cellIs" dxfId="361" priority="161" operator="notEqual">
      <formula>0</formula>
    </cfRule>
  </conditionalFormatting>
  <conditionalFormatting sqref="D2624:H2628">
    <cfRule type="cellIs" dxfId="360" priority="157" operator="notEqual">
      <formula>0</formula>
    </cfRule>
  </conditionalFormatting>
  <conditionalFormatting sqref="D2648:H2652">
    <cfRule type="cellIs" dxfId="359" priority="153" operator="notEqual">
      <formula>0</formula>
    </cfRule>
  </conditionalFormatting>
  <conditionalFormatting sqref="D2672:H2676">
    <cfRule type="cellIs" dxfId="358" priority="149" operator="notEqual">
      <formula>0</formula>
    </cfRule>
  </conditionalFormatting>
  <conditionalFormatting sqref="D2696:H2700">
    <cfRule type="cellIs" dxfId="357" priority="145" operator="notEqual">
      <formula>0</formula>
    </cfRule>
  </conditionalFormatting>
  <conditionalFormatting sqref="D2720:H2724">
    <cfRule type="cellIs" dxfId="356" priority="141" operator="notEqual">
      <formula>0</formula>
    </cfRule>
  </conditionalFormatting>
  <conditionalFormatting sqref="D2744:H2748">
    <cfRule type="cellIs" dxfId="355" priority="137" operator="notEqual">
      <formula>0</formula>
    </cfRule>
  </conditionalFormatting>
  <conditionalFormatting sqref="D2768:H2772">
    <cfRule type="cellIs" dxfId="354" priority="133" operator="notEqual">
      <formula>0</formula>
    </cfRule>
  </conditionalFormatting>
  <conditionalFormatting sqref="D2792:H2796">
    <cfRule type="cellIs" dxfId="353" priority="129" operator="notEqual">
      <formula>0</formula>
    </cfRule>
  </conditionalFormatting>
  <conditionalFormatting sqref="D2816:H2820">
    <cfRule type="cellIs" dxfId="352" priority="125" operator="notEqual">
      <formula>0</formula>
    </cfRule>
  </conditionalFormatting>
  <conditionalFormatting sqref="D2840:H2844">
    <cfRule type="cellIs" dxfId="351" priority="121" operator="notEqual">
      <formula>0</formula>
    </cfRule>
  </conditionalFormatting>
  <conditionalFormatting sqref="D2864:H2868">
    <cfRule type="cellIs" dxfId="350" priority="117" operator="notEqual">
      <formula>0</formula>
    </cfRule>
  </conditionalFormatting>
  <conditionalFormatting sqref="D2888:H2892">
    <cfRule type="cellIs" dxfId="349" priority="113" operator="notEqual">
      <formula>0</formula>
    </cfRule>
  </conditionalFormatting>
  <conditionalFormatting sqref="D2912:H2916">
    <cfRule type="cellIs" dxfId="348" priority="109" operator="notEqual">
      <formula>0</formula>
    </cfRule>
  </conditionalFormatting>
  <conditionalFormatting sqref="D2936:H2940">
    <cfRule type="cellIs" dxfId="347" priority="105" operator="notEqual">
      <formula>0</formula>
    </cfRule>
  </conditionalFormatting>
  <conditionalFormatting sqref="D2960:H2964">
    <cfRule type="cellIs" dxfId="346" priority="101" operator="notEqual">
      <formula>0</formula>
    </cfRule>
  </conditionalFormatting>
  <conditionalFormatting sqref="D2984:H2988">
    <cfRule type="cellIs" dxfId="345" priority="97" operator="notEqual">
      <formula>0</formula>
    </cfRule>
  </conditionalFormatting>
  <conditionalFormatting sqref="D3008:H3012">
    <cfRule type="cellIs" dxfId="344" priority="93" operator="notEqual">
      <formula>0</formula>
    </cfRule>
  </conditionalFormatting>
  <conditionalFormatting sqref="D3032:H3036">
    <cfRule type="cellIs" dxfId="343" priority="89" operator="notEqual">
      <formula>0</formula>
    </cfRule>
  </conditionalFormatting>
  <conditionalFormatting sqref="D3056:H3060">
    <cfRule type="cellIs" dxfId="342" priority="85" operator="notEqual">
      <formula>0</formula>
    </cfRule>
  </conditionalFormatting>
  <conditionalFormatting sqref="D3080:H3084">
    <cfRule type="cellIs" dxfId="341" priority="81" operator="notEqual">
      <formula>0</formula>
    </cfRule>
  </conditionalFormatting>
  <conditionalFormatting sqref="D3104:H3108">
    <cfRule type="cellIs" dxfId="340" priority="77" operator="notEqual">
      <formula>0</formula>
    </cfRule>
  </conditionalFormatting>
  <conditionalFormatting sqref="D3128:H3132">
    <cfRule type="cellIs" dxfId="339" priority="73" operator="notEqual">
      <formula>0</formula>
    </cfRule>
  </conditionalFormatting>
  <conditionalFormatting sqref="D3152:H3156">
    <cfRule type="cellIs" dxfId="338" priority="69" operator="notEqual">
      <formula>0</formula>
    </cfRule>
  </conditionalFormatting>
  <conditionalFormatting sqref="D3176:H3180">
    <cfRule type="cellIs" dxfId="337" priority="65" operator="notEqual">
      <formula>0</formula>
    </cfRule>
  </conditionalFormatting>
  <conditionalFormatting sqref="D3200:H3204">
    <cfRule type="cellIs" dxfId="336" priority="61" operator="notEqual">
      <formula>0</formula>
    </cfRule>
  </conditionalFormatting>
  <conditionalFormatting sqref="D3224:H3228">
    <cfRule type="cellIs" dxfId="335" priority="57" operator="notEqual">
      <formula>0</formula>
    </cfRule>
  </conditionalFormatting>
  <conditionalFormatting sqref="D3248:H3252">
    <cfRule type="cellIs" dxfId="334" priority="53" operator="notEqual">
      <formula>0</formula>
    </cfRule>
  </conditionalFormatting>
  <conditionalFormatting sqref="D3272:H3276">
    <cfRule type="cellIs" dxfId="333" priority="49" operator="notEqual">
      <formula>0</formula>
    </cfRule>
  </conditionalFormatting>
  <conditionalFormatting sqref="D3296:H3300">
    <cfRule type="cellIs" dxfId="332" priority="45" operator="notEqual">
      <formula>0</formula>
    </cfRule>
  </conditionalFormatting>
  <conditionalFormatting sqref="D3320:H3324">
    <cfRule type="cellIs" dxfId="331" priority="41" operator="notEqual">
      <formula>0</formula>
    </cfRule>
  </conditionalFormatting>
  <conditionalFormatting sqref="D3344:H3348">
    <cfRule type="cellIs" dxfId="330" priority="37" operator="notEqual">
      <formula>0</formula>
    </cfRule>
  </conditionalFormatting>
  <conditionalFormatting sqref="D3368:H3372">
    <cfRule type="cellIs" dxfId="329" priority="33" operator="notEqual">
      <formula>0</formula>
    </cfRule>
  </conditionalFormatting>
  <conditionalFormatting sqref="D3392:H3396">
    <cfRule type="cellIs" dxfId="328" priority="29" operator="notEqual">
      <formula>0</formula>
    </cfRule>
  </conditionalFormatting>
  <conditionalFormatting sqref="D3416:H3420">
    <cfRule type="cellIs" dxfId="327" priority="25" operator="notEqual">
      <formula>0</formula>
    </cfRule>
  </conditionalFormatting>
  <conditionalFormatting sqref="D3440:H3444">
    <cfRule type="cellIs" dxfId="326" priority="21" operator="notEqual">
      <formula>0</formula>
    </cfRule>
  </conditionalFormatting>
  <conditionalFormatting sqref="D3464:H3468">
    <cfRule type="cellIs" dxfId="325" priority="17" operator="notEqual">
      <formula>0</formula>
    </cfRule>
  </conditionalFormatting>
  <conditionalFormatting sqref="D3488:H3492">
    <cfRule type="cellIs" dxfId="324" priority="13" operator="notEqual">
      <formula>0</formula>
    </cfRule>
  </conditionalFormatting>
  <conditionalFormatting sqref="D3512:H3516">
    <cfRule type="cellIs" dxfId="323" priority="9" operator="notEqual">
      <formula>0</formula>
    </cfRule>
  </conditionalFormatting>
  <conditionalFormatting sqref="D3536:H3540">
    <cfRule type="cellIs" dxfId="322" priority="5" operator="notEqual">
      <formula>0</formula>
    </cfRule>
  </conditionalFormatting>
  <conditionalFormatting sqref="D3560:H3564">
    <cfRule type="cellIs" dxfId="321" priority="1" operator="notEqual">
      <formula>0</formula>
    </cfRule>
  </conditionalFormatting>
  <conditionalFormatting sqref="F8:H12">
    <cfRule type="expression" dxfId="320" priority="594">
      <formula>$D8&lt;&gt;0</formula>
    </cfRule>
  </conditionalFormatting>
  <conditionalFormatting sqref="F32:H36">
    <cfRule type="expression" dxfId="319" priority="590">
      <formula>$D32&lt;&gt;0</formula>
    </cfRule>
  </conditionalFormatting>
  <conditionalFormatting sqref="F56:H60">
    <cfRule type="expression" dxfId="318" priority="586">
      <formula>$D56&lt;&gt;0</formula>
    </cfRule>
  </conditionalFormatting>
  <conditionalFormatting sqref="F80:H84">
    <cfRule type="expression" dxfId="317" priority="582">
      <formula>$D80&lt;&gt;0</formula>
    </cfRule>
  </conditionalFormatting>
  <conditionalFormatting sqref="F104:H108">
    <cfRule type="expression" dxfId="316" priority="578">
      <formula>$D104&lt;&gt;0</formula>
    </cfRule>
  </conditionalFormatting>
  <conditionalFormatting sqref="F128:H132">
    <cfRule type="expression" dxfId="315" priority="574">
      <formula>$D128&lt;&gt;0</formula>
    </cfRule>
  </conditionalFormatting>
  <conditionalFormatting sqref="F152:H156">
    <cfRule type="expression" dxfId="314" priority="570">
      <formula>$D152&lt;&gt;0</formula>
    </cfRule>
  </conditionalFormatting>
  <conditionalFormatting sqref="F176:H180">
    <cfRule type="expression" dxfId="313" priority="566">
      <formula>$D176&lt;&gt;0</formula>
    </cfRule>
  </conditionalFormatting>
  <conditionalFormatting sqref="F200:H204">
    <cfRule type="expression" dxfId="312" priority="562">
      <formula>$D200&lt;&gt;0</formula>
    </cfRule>
  </conditionalFormatting>
  <conditionalFormatting sqref="F224:H228">
    <cfRule type="expression" dxfId="311" priority="558">
      <formula>$D224&lt;&gt;0</formula>
    </cfRule>
  </conditionalFormatting>
  <conditionalFormatting sqref="F248:H252">
    <cfRule type="expression" dxfId="310" priority="554">
      <formula>$D248&lt;&gt;0</formula>
    </cfRule>
  </conditionalFormatting>
  <conditionalFormatting sqref="F272:H276">
    <cfRule type="expression" dxfId="309" priority="550">
      <formula>$D272&lt;&gt;0</formula>
    </cfRule>
  </conditionalFormatting>
  <conditionalFormatting sqref="F296:H300">
    <cfRule type="expression" dxfId="308" priority="546">
      <formula>$D296&lt;&gt;0</formula>
    </cfRule>
  </conditionalFormatting>
  <conditionalFormatting sqref="F320:H324">
    <cfRule type="expression" dxfId="307" priority="542">
      <formula>$D320&lt;&gt;0</formula>
    </cfRule>
  </conditionalFormatting>
  <conditionalFormatting sqref="F344:H348">
    <cfRule type="expression" dxfId="306" priority="538">
      <formula>$D344&lt;&gt;0</formula>
    </cfRule>
  </conditionalFormatting>
  <conditionalFormatting sqref="F368:H372">
    <cfRule type="expression" dxfId="305" priority="534">
      <formula>$D368&lt;&gt;0</formula>
    </cfRule>
  </conditionalFormatting>
  <conditionalFormatting sqref="F392:H396">
    <cfRule type="expression" dxfId="304" priority="530">
      <formula>$D392&lt;&gt;0</formula>
    </cfRule>
  </conditionalFormatting>
  <conditionalFormatting sqref="F416:H420">
    <cfRule type="expression" dxfId="303" priority="526">
      <formula>$D416&lt;&gt;0</formula>
    </cfRule>
  </conditionalFormatting>
  <conditionalFormatting sqref="F440:H444">
    <cfRule type="expression" dxfId="302" priority="522">
      <formula>$D440&lt;&gt;0</formula>
    </cfRule>
  </conditionalFormatting>
  <conditionalFormatting sqref="F464:H468">
    <cfRule type="expression" dxfId="301" priority="518">
      <formula>$D464&lt;&gt;0</formula>
    </cfRule>
  </conditionalFormatting>
  <conditionalFormatting sqref="F488:H492">
    <cfRule type="expression" dxfId="300" priority="514">
      <formula>$D488&lt;&gt;0</formula>
    </cfRule>
  </conditionalFormatting>
  <conditionalFormatting sqref="F512:H516">
    <cfRule type="expression" dxfId="299" priority="510">
      <formula>$D512&lt;&gt;0</formula>
    </cfRule>
  </conditionalFormatting>
  <conditionalFormatting sqref="F536:H540">
    <cfRule type="expression" dxfId="298" priority="506">
      <formula>$D536&lt;&gt;0</formula>
    </cfRule>
  </conditionalFormatting>
  <conditionalFormatting sqref="F560:H564">
    <cfRule type="expression" dxfId="297" priority="502">
      <formula>$D560&lt;&gt;0</formula>
    </cfRule>
  </conditionalFormatting>
  <conditionalFormatting sqref="F584:H588">
    <cfRule type="expression" dxfId="296" priority="498">
      <formula>$D584&lt;&gt;0</formula>
    </cfRule>
  </conditionalFormatting>
  <conditionalFormatting sqref="F608:H612">
    <cfRule type="expression" dxfId="295" priority="494">
      <formula>$D608&lt;&gt;0</formula>
    </cfRule>
  </conditionalFormatting>
  <conditionalFormatting sqref="F632:H636">
    <cfRule type="expression" dxfId="294" priority="490">
      <formula>$D632&lt;&gt;0</formula>
    </cfRule>
  </conditionalFormatting>
  <conditionalFormatting sqref="F656:H660">
    <cfRule type="expression" dxfId="293" priority="486">
      <formula>$D656&lt;&gt;0</formula>
    </cfRule>
  </conditionalFormatting>
  <conditionalFormatting sqref="F680:H684">
    <cfRule type="expression" dxfId="292" priority="482">
      <formula>$D680&lt;&gt;0</formula>
    </cfRule>
  </conditionalFormatting>
  <conditionalFormatting sqref="F704:H708">
    <cfRule type="expression" dxfId="291" priority="478">
      <formula>$D704&lt;&gt;0</formula>
    </cfRule>
  </conditionalFormatting>
  <conditionalFormatting sqref="F728:H732">
    <cfRule type="expression" dxfId="290" priority="474">
      <formula>$D728&lt;&gt;0</formula>
    </cfRule>
  </conditionalFormatting>
  <conditionalFormatting sqref="F752:H756">
    <cfRule type="expression" dxfId="289" priority="470">
      <formula>$D752&lt;&gt;0</formula>
    </cfRule>
  </conditionalFormatting>
  <conditionalFormatting sqref="F776:H780">
    <cfRule type="expression" dxfId="288" priority="466">
      <formula>$D776&lt;&gt;0</formula>
    </cfRule>
  </conditionalFormatting>
  <conditionalFormatting sqref="F800:H804">
    <cfRule type="expression" dxfId="287" priority="462">
      <formula>$D800&lt;&gt;0</formula>
    </cfRule>
  </conditionalFormatting>
  <conditionalFormatting sqref="F824:H828">
    <cfRule type="expression" dxfId="286" priority="458">
      <formula>$D824&lt;&gt;0</formula>
    </cfRule>
  </conditionalFormatting>
  <conditionalFormatting sqref="F848:H852">
    <cfRule type="expression" dxfId="285" priority="454">
      <formula>$D848&lt;&gt;0</formula>
    </cfRule>
  </conditionalFormatting>
  <conditionalFormatting sqref="F872:H876">
    <cfRule type="expression" dxfId="284" priority="450">
      <formula>$D872&lt;&gt;0</formula>
    </cfRule>
  </conditionalFormatting>
  <conditionalFormatting sqref="F896:H900">
    <cfRule type="expression" dxfId="283" priority="446">
      <formula>$D896&lt;&gt;0</formula>
    </cfRule>
  </conditionalFormatting>
  <conditionalFormatting sqref="F920:H924">
    <cfRule type="expression" dxfId="282" priority="442">
      <formula>$D920&lt;&gt;0</formula>
    </cfRule>
  </conditionalFormatting>
  <conditionalFormatting sqref="F944:H948">
    <cfRule type="expression" dxfId="281" priority="438">
      <formula>$D944&lt;&gt;0</formula>
    </cfRule>
  </conditionalFormatting>
  <conditionalFormatting sqref="F968:H972">
    <cfRule type="expression" dxfId="280" priority="434">
      <formula>$D968&lt;&gt;0</formula>
    </cfRule>
  </conditionalFormatting>
  <conditionalFormatting sqref="F992:H996">
    <cfRule type="expression" dxfId="279" priority="430">
      <formula>$D992&lt;&gt;0</formula>
    </cfRule>
  </conditionalFormatting>
  <conditionalFormatting sqref="F1016:H1020">
    <cfRule type="expression" dxfId="278" priority="426">
      <formula>$D1016&lt;&gt;0</formula>
    </cfRule>
  </conditionalFormatting>
  <conditionalFormatting sqref="F1040:H1044">
    <cfRule type="expression" dxfId="277" priority="422">
      <formula>$D1040&lt;&gt;0</formula>
    </cfRule>
  </conditionalFormatting>
  <conditionalFormatting sqref="F1064:H1068">
    <cfRule type="expression" dxfId="276" priority="418">
      <formula>$D1064&lt;&gt;0</formula>
    </cfRule>
  </conditionalFormatting>
  <conditionalFormatting sqref="F1088:H1092">
    <cfRule type="expression" dxfId="275" priority="414">
      <formula>$D1088&lt;&gt;0</formula>
    </cfRule>
  </conditionalFormatting>
  <conditionalFormatting sqref="F1112:H1116">
    <cfRule type="expression" dxfId="274" priority="410">
      <formula>$D1112&lt;&gt;0</formula>
    </cfRule>
  </conditionalFormatting>
  <conditionalFormatting sqref="F1136:H1140">
    <cfRule type="expression" dxfId="273" priority="406">
      <formula>$D1136&lt;&gt;0</formula>
    </cfRule>
  </conditionalFormatting>
  <conditionalFormatting sqref="F1160:H1164">
    <cfRule type="expression" dxfId="272" priority="402">
      <formula>$D1160&lt;&gt;0</formula>
    </cfRule>
  </conditionalFormatting>
  <conditionalFormatting sqref="F1184:H1188">
    <cfRule type="expression" dxfId="271" priority="398">
      <formula>$D1184&lt;&gt;0</formula>
    </cfRule>
  </conditionalFormatting>
  <conditionalFormatting sqref="F1208:H1212">
    <cfRule type="expression" dxfId="270" priority="394">
      <formula>$D1208&lt;&gt;0</formula>
    </cfRule>
  </conditionalFormatting>
  <conditionalFormatting sqref="F1232:H1236">
    <cfRule type="expression" dxfId="269" priority="390">
      <formula>$D1232&lt;&gt;0</formula>
    </cfRule>
  </conditionalFormatting>
  <conditionalFormatting sqref="F1256:H1260">
    <cfRule type="expression" dxfId="268" priority="386">
      <formula>$D1256&lt;&gt;0</formula>
    </cfRule>
  </conditionalFormatting>
  <conditionalFormatting sqref="F1280:H1284">
    <cfRule type="expression" dxfId="267" priority="382">
      <formula>$D1280&lt;&gt;0</formula>
    </cfRule>
  </conditionalFormatting>
  <conditionalFormatting sqref="F1304:H1308">
    <cfRule type="expression" dxfId="266" priority="378">
      <formula>$D1304&lt;&gt;0</formula>
    </cfRule>
  </conditionalFormatting>
  <conditionalFormatting sqref="F1328:H1332">
    <cfRule type="expression" dxfId="265" priority="374">
      <formula>$D1328&lt;&gt;0</formula>
    </cfRule>
  </conditionalFormatting>
  <conditionalFormatting sqref="F1352:H1356">
    <cfRule type="expression" dxfId="264" priority="370">
      <formula>$D1352&lt;&gt;0</formula>
    </cfRule>
  </conditionalFormatting>
  <conditionalFormatting sqref="F1376:H1380">
    <cfRule type="expression" dxfId="263" priority="366">
      <formula>$D1376&lt;&gt;0</formula>
    </cfRule>
  </conditionalFormatting>
  <conditionalFormatting sqref="F1400:H1404">
    <cfRule type="expression" dxfId="262" priority="362">
      <formula>$D1400&lt;&gt;0</formula>
    </cfRule>
  </conditionalFormatting>
  <conditionalFormatting sqref="F1424:H1428">
    <cfRule type="expression" dxfId="261" priority="358">
      <formula>$D1424&lt;&gt;0</formula>
    </cfRule>
  </conditionalFormatting>
  <conditionalFormatting sqref="F1448:H1452">
    <cfRule type="expression" dxfId="260" priority="354">
      <formula>$D1448&lt;&gt;0</formula>
    </cfRule>
  </conditionalFormatting>
  <conditionalFormatting sqref="F1472:H1476">
    <cfRule type="expression" dxfId="259" priority="350">
      <formula>$D1472&lt;&gt;0</formula>
    </cfRule>
  </conditionalFormatting>
  <conditionalFormatting sqref="F1496:H1500">
    <cfRule type="expression" dxfId="258" priority="346">
      <formula>$D1496&lt;&gt;0</formula>
    </cfRule>
  </conditionalFormatting>
  <conditionalFormatting sqref="F1520:H1524">
    <cfRule type="expression" dxfId="257" priority="342">
      <formula>$D1520&lt;&gt;0</formula>
    </cfRule>
  </conditionalFormatting>
  <conditionalFormatting sqref="F1544:H1548">
    <cfRule type="expression" dxfId="256" priority="338">
      <formula>$D1544&lt;&gt;0</formula>
    </cfRule>
  </conditionalFormatting>
  <conditionalFormatting sqref="F1568:H1572">
    <cfRule type="expression" dxfId="255" priority="334">
      <formula>$D1568&lt;&gt;0</formula>
    </cfRule>
  </conditionalFormatting>
  <conditionalFormatting sqref="F1592:H1596">
    <cfRule type="expression" dxfId="254" priority="330">
      <formula>$D1592&lt;&gt;0</formula>
    </cfRule>
  </conditionalFormatting>
  <conditionalFormatting sqref="F1616:H1620">
    <cfRule type="expression" dxfId="253" priority="326">
      <formula>$D1616&lt;&gt;0</formula>
    </cfRule>
  </conditionalFormatting>
  <conditionalFormatting sqref="F1640:H1644">
    <cfRule type="expression" dxfId="252" priority="322">
      <formula>$D1640&lt;&gt;0</formula>
    </cfRule>
  </conditionalFormatting>
  <conditionalFormatting sqref="F1664:H1668">
    <cfRule type="expression" dxfId="251" priority="318">
      <formula>$D1664&lt;&gt;0</formula>
    </cfRule>
  </conditionalFormatting>
  <conditionalFormatting sqref="F1688:H1692">
    <cfRule type="expression" dxfId="250" priority="314">
      <formula>$D1688&lt;&gt;0</formula>
    </cfRule>
  </conditionalFormatting>
  <conditionalFormatting sqref="F1712:H1716">
    <cfRule type="expression" dxfId="249" priority="310">
      <formula>$D1712&lt;&gt;0</formula>
    </cfRule>
  </conditionalFormatting>
  <conditionalFormatting sqref="F1736:H1740">
    <cfRule type="expression" dxfId="248" priority="306">
      <formula>$D1736&lt;&gt;0</formula>
    </cfRule>
  </conditionalFormatting>
  <conditionalFormatting sqref="F1760:H1764">
    <cfRule type="expression" dxfId="247" priority="302">
      <formula>$D1760&lt;&gt;0</formula>
    </cfRule>
  </conditionalFormatting>
  <conditionalFormatting sqref="F1784:H1788">
    <cfRule type="expression" dxfId="246" priority="298">
      <formula>$D1784&lt;&gt;0</formula>
    </cfRule>
  </conditionalFormatting>
  <conditionalFormatting sqref="F1808:H1812">
    <cfRule type="expression" dxfId="245" priority="294">
      <formula>$D1808&lt;&gt;0</formula>
    </cfRule>
  </conditionalFormatting>
  <conditionalFormatting sqref="F1832:H1836">
    <cfRule type="expression" dxfId="244" priority="290">
      <formula>$D1832&lt;&gt;0</formula>
    </cfRule>
  </conditionalFormatting>
  <conditionalFormatting sqref="F1856:H1860">
    <cfRule type="expression" dxfId="243" priority="286">
      <formula>$D1856&lt;&gt;0</formula>
    </cfRule>
  </conditionalFormatting>
  <conditionalFormatting sqref="F1880:H1884">
    <cfRule type="expression" dxfId="242" priority="282">
      <formula>$D1880&lt;&gt;0</formula>
    </cfRule>
  </conditionalFormatting>
  <conditionalFormatting sqref="F1904:H1908">
    <cfRule type="expression" dxfId="241" priority="278">
      <formula>$D1904&lt;&gt;0</formula>
    </cfRule>
  </conditionalFormatting>
  <conditionalFormatting sqref="F1928:H1932">
    <cfRule type="expression" dxfId="240" priority="274">
      <formula>$D1928&lt;&gt;0</formula>
    </cfRule>
  </conditionalFormatting>
  <conditionalFormatting sqref="F1952:H1956">
    <cfRule type="expression" dxfId="239" priority="270">
      <formula>$D1952&lt;&gt;0</formula>
    </cfRule>
  </conditionalFormatting>
  <conditionalFormatting sqref="F1976:H1980">
    <cfRule type="expression" dxfId="238" priority="266">
      <formula>$D1976&lt;&gt;0</formula>
    </cfRule>
  </conditionalFormatting>
  <conditionalFormatting sqref="F2000:H2004">
    <cfRule type="expression" dxfId="237" priority="262">
      <formula>$D2000&lt;&gt;0</formula>
    </cfRule>
  </conditionalFormatting>
  <conditionalFormatting sqref="F2024:H2028">
    <cfRule type="expression" dxfId="236" priority="258">
      <formula>$D2024&lt;&gt;0</formula>
    </cfRule>
  </conditionalFormatting>
  <conditionalFormatting sqref="F2048:H2052">
    <cfRule type="expression" dxfId="235" priority="254">
      <formula>$D2048&lt;&gt;0</formula>
    </cfRule>
  </conditionalFormatting>
  <conditionalFormatting sqref="F2072:H2076">
    <cfRule type="expression" dxfId="234" priority="250">
      <formula>$D2072&lt;&gt;0</formula>
    </cfRule>
  </conditionalFormatting>
  <conditionalFormatting sqref="F2096:H2100">
    <cfRule type="expression" dxfId="233" priority="246">
      <formula>$D2096&lt;&gt;0</formula>
    </cfRule>
  </conditionalFormatting>
  <conditionalFormatting sqref="F2120:H2124">
    <cfRule type="expression" dxfId="232" priority="242">
      <formula>$D2120&lt;&gt;0</formula>
    </cfRule>
  </conditionalFormatting>
  <conditionalFormatting sqref="F2144:H2148">
    <cfRule type="expression" dxfId="231" priority="238">
      <formula>$D2144&lt;&gt;0</formula>
    </cfRule>
  </conditionalFormatting>
  <conditionalFormatting sqref="F2168:H2172">
    <cfRule type="expression" dxfId="230" priority="234">
      <formula>$D2168&lt;&gt;0</formula>
    </cfRule>
  </conditionalFormatting>
  <conditionalFormatting sqref="F2192:H2196">
    <cfRule type="expression" dxfId="229" priority="230">
      <formula>$D2192&lt;&gt;0</formula>
    </cfRule>
  </conditionalFormatting>
  <conditionalFormatting sqref="F2216:H2220">
    <cfRule type="expression" dxfId="228" priority="226">
      <formula>$D2216&lt;&gt;0</formula>
    </cfRule>
  </conditionalFormatting>
  <conditionalFormatting sqref="F2240:H2244">
    <cfRule type="expression" dxfId="227" priority="222">
      <formula>$D2240&lt;&gt;0</formula>
    </cfRule>
  </conditionalFormatting>
  <conditionalFormatting sqref="F2264:H2268">
    <cfRule type="expression" dxfId="226" priority="218">
      <formula>$D2264&lt;&gt;0</formula>
    </cfRule>
  </conditionalFormatting>
  <conditionalFormatting sqref="F2288:H2292">
    <cfRule type="expression" dxfId="225" priority="214">
      <formula>$D2288&lt;&gt;0</formula>
    </cfRule>
  </conditionalFormatting>
  <conditionalFormatting sqref="F2312:H2316">
    <cfRule type="expression" dxfId="224" priority="210">
      <formula>$D2312&lt;&gt;0</formula>
    </cfRule>
  </conditionalFormatting>
  <conditionalFormatting sqref="F2336:H2340">
    <cfRule type="expression" dxfId="223" priority="206">
      <formula>$D2336&lt;&gt;0</formula>
    </cfRule>
  </conditionalFormatting>
  <conditionalFormatting sqref="F2360:H2364">
    <cfRule type="expression" dxfId="222" priority="202">
      <formula>$D2360&lt;&gt;0</formula>
    </cfRule>
  </conditionalFormatting>
  <conditionalFormatting sqref="F2384:H2388">
    <cfRule type="expression" dxfId="221" priority="198">
      <formula>$D2384&lt;&gt;0</formula>
    </cfRule>
  </conditionalFormatting>
  <conditionalFormatting sqref="F2408:H2412">
    <cfRule type="expression" dxfId="220" priority="194">
      <formula>$D2408&lt;&gt;0</formula>
    </cfRule>
  </conditionalFormatting>
  <conditionalFormatting sqref="F2432:H2436">
    <cfRule type="expression" dxfId="219" priority="190">
      <formula>$D2432&lt;&gt;0</formula>
    </cfRule>
  </conditionalFormatting>
  <conditionalFormatting sqref="F2456:H2460">
    <cfRule type="expression" dxfId="218" priority="186">
      <formula>$D2456&lt;&gt;0</formula>
    </cfRule>
  </conditionalFormatting>
  <conditionalFormatting sqref="F2480:H2484">
    <cfRule type="expression" dxfId="217" priority="182">
      <formula>$D2480&lt;&gt;0</formula>
    </cfRule>
  </conditionalFormatting>
  <conditionalFormatting sqref="F2504:H2508">
    <cfRule type="expression" dxfId="216" priority="178">
      <formula>$D2504&lt;&gt;0</formula>
    </cfRule>
  </conditionalFormatting>
  <conditionalFormatting sqref="F2528:H2532">
    <cfRule type="expression" dxfId="215" priority="174">
      <formula>$D2528&lt;&gt;0</formula>
    </cfRule>
  </conditionalFormatting>
  <conditionalFormatting sqref="F2552:H2556">
    <cfRule type="expression" dxfId="214" priority="170">
      <formula>$D2552&lt;&gt;0</formula>
    </cfRule>
  </conditionalFormatting>
  <conditionalFormatting sqref="F2576:H2580">
    <cfRule type="expression" dxfId="213" priority="166">
      <formula>$D2576&lt;&gt;0</formula>
    </cfRule>
  </conditionalFormatting>
  <conditionalFormatting sqref="F2600:H2604">
    <cfRule type="expression" dxfId="212" priority="162">
      <formula>$D2600&lt;&gt;0</formula>
    </cfRule>
  </conditionalFormatting>
  <conditionalFormatting sqref="F2624:H2628">
    <cfRule type="expression" dxfId="211" priority="158">
      <formula>$D2624&lt;&gt;0</formula>
    </cfRule>
  </conditionalFormatting>
  <conditionalFormatting sqref="F2648:H2652">
    <cfRule type="expression" dxfId="210" priority="154">
      <formula>$D2648&lt;&gt;0</formula>
    </cfRule>
  </conditionalFormatting>
  <conditionalFormatting sqref="F2672:H2676">
    <cfRule type="expression" dxfId="209" priority="150">
      <formula>$D2672&lt;&gt;0</formula>
    </cfRule>
  </conditionalFormatting>
  <conditionalFormatting sqref="F2696:H2700">
    <cfRule type="expression" dxfId="208" priority="146">
      <formula>$D2696&lt;&gt;0</formula>
    </cfRule>
  </conditionalFormatting>
  <conditionalFormatting sqref="F2720:H2724">
    <cfRule type="expression" dxfId="207" priority="142">
      <formula>$D2720&lt;&gt;0</formula>
    </cfRule>
  </conditionalFormatting>
  <conditionalFormatting sqref="F2744:H2748">
    <cfRule type="expression" dxfId="206" priority="138">
      <formula>$D2744&lt;&gt;0</formula>
    </cfRule>
  </conditionalFormatting>
  <conditionalFormatting sqref="F2768:H2772">
    <cfRule type="expression" dxfId="205" priority="134">
      <formula>$D2768&lt;&gt;0</formula>
    </cfRule>
  </conditionalFormatting>
  <conditionalFormatting sqref="F2792:H2796">
    <cfRule type="expression" dxfId="204" priority="130">
      <formula>$D2792&lt;&gt;0</formula>
    </cfRule>
  </conditionalFormatting>
  <conditionalFormatting sqref="F2816:H2820">
    <cfRule type="expression" dxfId="203" priority="126">
      <formula>$D2816&lt;&gt;0</formula>
    </cfRule>
  </conditionalFormatting>
  <conditionalFormatting sqref="F2840:H2844">
    <cfRule type="expression" dxfId="202" priority="122">
      <formula>$D2840&lt;&gt;0</formula>
    </cfRule>
  </conditionalFormatting>
  <conditionalFormatting sqref="F2864:H2868">
    <cfRule type="expression" dxfId="201" priority="118">
      <formula>$D2864&lt;&gt;0</formula>
    </cfRule>
  </conditionalFormatting>
  <conditionalFormatting sqref="F2888:H2892">
    <cfRule type="expression" dxfId="200" priority="114">
      <formula>$D2888&lt;&gt;0</formula>
    </cfRule>
  </conditionalFormatting>
  <conditionalFormatting sqref="F2912:H2916">
    <cfRule type="expression" dxfId="199" priority="110">
      <formula>$D2912&lt;&gt;0</formula>
    </cfRule>
  </conditionalFormatting>
  <conditionalFormatting sqref="F2936:H2940">
    <cfRule type="expression" dxfId="198" priority="106">
      <formula>$D2936&lt;&gt;0</formula>
    </cfRule>
  </conditionalFormatting>
  <conditionalFormatting sqref="F2960:H2964">
    <cfRule type="expression" dxfId="197" priority="102">
      <formula>$D2960&lt;&gt;0</formula>
    </cfRule>
  </conditionalFormatting>
  <conditionalFormatting sqref="F2984:H2988">
    <cfRule type="expression" dxfId="196" priority="98">
      <formula>$D2984&lt;&gt;0</formula>
    </cfRule>
  </conditionalFormatting>
  <conditionalFormatting sqref="F3008:H3012">
    <cfRule type="expression" dxfId="195" priority="94">
      <formula>$D3008&lt;&gt;0</formula>
    </cfRule>
  </conditionalFormatting>
  <conditionalFormatting sqref="F3032:H3036">
    <cfRule type="expression" dxfId="194" priority="90">
      <formula>$D3032&lt;&gt;0</formula>
    </cfRule>
  </conditionalFormatting>
  <conditionalFormatting sqref="F3056:H3060">
    <cfRule type="expression" dxfId="193" priority="86">
      <formula>$D3056&lt;&gt;0</formula>
    </cfRule>
  </conditionalFormatting>
  <conditionalFormatting sqref="F3080:H3084">
    <cfRule type="expression" dxfId="192" priority="82">
      <formula>$D3080&lt;&gt;0</formula>
    </cfRule>
  </conditionalFormatting>
  <conditionalFormatting sqref="F3104:H3108">
    <cfRule type="expression" dxfId="191" priority="78">
      <formula>$D3104&lt;&gt;0</formula>
    </cfRule>
  </conditionalFormatting>
  <conditionalFormatting sqref="F3128:H3132">
    <cfRule type="expression" dxfId="190" priority="74">
      <formula>$D3128&lt;&gt;0</formula>
    </cfRule>
  </conditionalFormatting>
  <conditionalFormatting sqref="F3152:H3156">
    <cfRule type="expression" dxfId="189" priority="70">
      <formula>$D3152&lt;&gt;0</formula>
    </cfRule>
  </conditionalFormatting>
  <conditionalFormatting sqref="F3176:H3180">
    <cfRule type="expression" dxfId="188" priority="66">
      <formula>$D3176&lt;&gt;0</formula>
    </cfRule>
  </conditionalFormatting>
  <conditionalFormatting sqref="F3200:H3204">
    <cfRule type="expression" dxfId="187" priority="62">
      <formula>$D3200&lt;&gt;0</formula>
    </cfRule>
  </conditionalFormatting>
  <conditionalFormatting sqref="F3224:H3228">
    <cfRule type="expression" dxfId="186" priority="58">
      <formula>$D3224&lt;&gt;0</formula>
    </cfRule>
  </conditionalFormatting>
  <conditionalFormatting sqref="F3248:H3252">
    <cfRule type="expression" dxfId="185" priority="54">
      <formula>$D3248&lt;&gt;0</formula>
    </cfRule>
  </conditionalFormatting>
  <conditionalFormatting sqref="F3272:H3276">
    <cfRule type="expression" dxfId="184" priority="50">
      <formula>$D3272&lt;&gt;0</formula>
    </cfRule>
  </conditionalFormatting>
  <conditionalFormatting sqref="F3296:H3300">
    <cfRule type="expression" dxfId="183" priority="46">
      <formula>$D3296&lt;&gt;0</formula>
    </cfRule>
  </conditionalFormatting>
  <conditionalFormatting sqref="F3320:H3324">
    <cfRule type="expression" dxfId="182" priority="42">
      <formula>$D3320&lt;&gt;0</formula>
    </cfRule>
  </conditionalFormatting>
  <conditionalFormatting sqref="F3344:H3348">
    <cfRule type="expression" dxfId="181" priority="38">
      <formula>$D3344&lt;&gt;0</formula>
    </cfRule>
  </conditionalFormatting>
  <conditionalFormatting sqref="F3368:H3372">
    <cfRule type="expression" dxfId="180" priority="34">
      <formula>$D3368&lt;&gt;0</formula>
    </cfRule>
  </conditionalFormatting>
  <conditionalFormatting sqref="F3392:H3396">
    <cfRule type="expression" dxfId="179" priority="30">
      <formula>$D3392&lt;&gt;0</formula>
    </cfRule>
  </conditionalFormatting>
  <conditionalFormatting sqref="F3416:H3420">
    <cfRule type="expression" dxfId="178" priority="26">
      <formula>$D3416&lt;&gt;0</formula>
    </cfRule>
  </conditionalFormatting>
  <conditionalFormatting sqref="F3440:H3444">
    <cfRule type="expression" dxfId="177" priority="22">
      <formula>$D3440&lt;&gt;0</formula>
    </cfRule>
  </conditionalFormatting>
  <conditionalFormatting sqref="F3464:H3468">
    <cfRule type="expression" dxfId="176" priority="18">
      <formula>$D3464&lt;&gt;0</formula>
    </cfRule>
  </conditionalFormatting>
  <conditionalFormatting sqref="F3488:H3492">
    <cfRule type="expression" dxfId="175" priority="14">
      <formula>$D3488&lt;&gt;0</formula>
    </cfRule>
  </conditionalFormatting>
  <conditionalFormatting sqref="F3512:H3516">
    <cfRule type="expression" dxfId="174" priority="10">
      <formula>$D3512&lt;&gt;0</formula>
    </cfRule>
  </conditionalFormatting>
  <conditionalFormatting sqref="F3536:H3540">
    <cfRule type="expression" dxfId="173" priority="6">
      <formula>$D3536&lt;&gt;0</formula>
    </cfRule>
  </conditionalFormatting>
  <conditionalFormatting sqref="F3560:H3564">
    <cfRule type="expression" dxfId="172" priority="2">
      <formula>$D3560&lt;&gt;0</formula>
    </cfRule>
  </conditionalFormatting>
  <dataValidations count="2">
    <dataValidation type="whole" operator="greaterThan" allowBlank="1" showInputMessage="1" showErrorMessage="1" error="DEBE SER MAYOR QUE CERO (0)" sqref="E8:E12 E32:E36 E56:E60 E80:E84 E104:E108 E128:E132 E152:E156 E176:E180 E200:E204 E224:E228 E248:E252 E272:E276 E296:E300 E320:E324 E344:E348 E368:E372 E392:E396 E416:E420 E440:E444 E464:E468 E488:E492 E512:E516 E536:E540 E560:E564 E584:E588 E608:E612 E632:E636 E656:E660 E680:E684 E704:E708 E728:E732 E752:E756 E776:E780 E800:E804 E824:E828 E848:E852 E872:E876 E896:E900 E920:E924 E944:E948 E968:E972 E992:E996 E1016:E1020 E1040:E1044 E1064:E1068 E1088:E1092 E1112:E1116 E1136:E1140 E1160:E1164 E1184:E1188 E1208:E1212 E1232:E1236 E1256:E1260 E1280:E1284 E1304:E1308 E1328:E1332 E1352:E1356 E1376:E1380 E1400:E1404 E1424:E1428 E1448:E1452 E1472:E1476 E1496:E1500 E1520:E1524 E1544:E1548 E1568:E1572 E1592:E1596 E1616:E1620 E1640:E1644 E1664:E1668 E1688:E1692 E1712:E1716 E1736:E1740 E1760:E1764 E1784:E1788 E1808:E1812 E1832:E1836 E1856:E1860 E1880:E1884 E1904:E1908 E1928:E1932 E1952:E1956 E1976:E1980 E2000:E2004 E2024:E2028 E2048:E2052 E2072:E2076 E2096:E2100 E2120:E2124 E2144:E2148 E2168:E2172 E2192:E2196 E2216:E2220 E2240:E2244 E2264:E2268 E2288:E2292 E2312:E2316 E2336:E2340 E2360:E2364 E2384:E2388 E2408:E2412 E2432:E2436 E2456:E2460 E2480:E2484 E2504:E2508 E2528:E2532 E2552:E2556 E2576:E2580 E2600:E2604 E2624:E2628 E2648:E2652 E2672:E2676 E2696:E2700 E2720:E2724 E2744:E2748 E2768:E2772 E2792:E2796 E2816:E2820 E2840:E2844 E2864:E2868 E2888:E2892 E2912:E2916 E2936:E2940 E2960:E2964 E2984:E2988 E3008:E3012 E3032:E3036 E3056:E3060 E3080:E3084 E3104:E3108 E3128:E3132 E3152:E3156 E3176:E3180 E3200:E3204 E3224:E3228 E3248:E3252 E3272:E3276 E3296:E3300 E3320:E3324 E3344:E3348 E3368:E3372 E3392:E3396 E3416:E3420 E3440:E3444 E3464:E3468 E3488:E3492 E3512:E3516 E3536:E3540 E3560:E3564" xr:uid="{85735BB8-AF9F-4A05-853C-CD240EF7D5DE}">
      <formula1>0</formula1>
    </dataValidation>
    <dataValidation type="decimal" operator="greaterThan" allowBlank="1" showInputMessage="1" showErrorMessage="1" error="DEBE SER MAYOR QUE CERO (0)" sqref="F8:H12 F32:H36 F56:H60 F80:H84 F104:H108 F128:H132 F152:H156 F176:H180 F200:H204 F224:H228 F248:H252 F272:H276 F296:H300 F320:H324 F344:H348 F368:H372 F392:H396 F416:H420 F440:H444 F464:H468 F488:H492 F512:H516 F536:H540 F560:H564 F584:H588 F608:H612 F632:H636 F656:H660 F680:H684 F704:H708 F728:H732 F752:H756 F776:H780 F800:H804 F824:H828 F848:H852 F872:H876 F896:H900 F920:H924 F944:H948 F968:H972 F992:H996 F1016:H1020 F1040:H1044 F1064:H1068 F1088:H1092 F1112:H1116 F1136:H1140 F1160:H1164 F1184:H1188 F1208:H1212 F1232:H1236 F1256:H1260 F1280:H1284 F1304:H1308 F1328:H1332 F1352:H1356 F1376:H1380 F1400:H1404 F1424:H1428 F1448:H1452 F1472:H1476 F1496:H1500 F1520:H1524 F1544:H1548 F1568:H1572 F1592:H1596 F1616:H1620 F1640:H1644 F1664:H1668 F1688:H1692 F1712:H1716 F1736:H1740 F1760:H1764 F1784:H1788 F1808:H1812 F1832:H1836 F1856:H1860 F1880:H1884 F1904:H1908 F1928:H1932 F1952:H1956 F1976:H1980 F2000:H2004 F2024:H2028 F2048:H2052 F2072:H2076 F2096:H2100 F2120:H2124 F2144:H2148 F2168:H2172 F2192:H2196 F2216:H2220 F2240:H2244 F2264:H2268 F2288:H2292 F2312:H2316 F2336:H2340 F2360:H2364 F2384:H2388 F2408:H2412 F2432:H2436 F2456:H2460 F2480:H2484 F2504:H2508 F2528:H2532 F2552:H2556 F2576:H2580 F2600:H2604 F2624:H2628 F2648:H2652 F2672:H2676 F2696:H2700 F2720:H2724 F2744:H2748 F2768:H2772 F2792:H2796 F2816:H2820 F2840:H2844 F2864:H2868 F2888:H2892 F2912:H2916 F2936:H2940 F2960:H2964 F2984:H2988 F3008:H3012 F3032:H3036 F3056:H3060 F3080:H3084 F3104:H3108 F3128:H3132 F3152:H3156 F3176:H3180 F3200:H3204 F3224:H3228 F3248:H3252 F3272:H3276 F3296:H3300 F3320:H3324 F3344:H3348 F3368:H3372 F3392:H3396 F3416:H3420 F3440:H3444 F3464:H3468 F3488:H3492 F3512:H3516 F3536:H3540 F3560:H3564" xr:uid="{A30F1948-BF6E-4AA5-A05C-9F5D5083731A}">
      <formula1>0</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EB3B9-D407-4BE0-8130-F3185EDC6305}">
  <dimension ref="A1:N2616"/>
  <sheetViews>
    <sheetView showGridLines="0" topLeftCell="C2312" zoomScale="85" zoomScaleNormal="85" workbookViewId="0">
      <selection activeCell="F826" sqref="F826"/>
    </sheetView>
  </sheetViews>
  <sheetFormatPr baseColWidth="10" defaultRowHeight="15" x14ac:dyDescent="0.2"/>
  <cols>
    <col min="2" max="2" width="14.1640625" customWidth="1"/>
    <col min="3" max="3" width="56.33203125" customWidth="1"/>
    <col min="4" max="4" width="11.5" style="56"/>
    <col min="5" max="5" width="11.5" style="57"/>
    <col min="6" max="6" width="18.6640625" style="57" customWidth="1"/>
    <col min="7" max="7" width="13.5" style="56" customWidth="1"/>
    <col min="8" max="8" width="17" style="57" bestFit="1" customWidth="1"/>
    <col min="9" max="9" width="22.6640625" customWidth="1"/>
    <col min="11" max="11" width="43.6640625" bestFit="1" customWidth="1"/>
    <col min="12" max="12" width="4" bestFit="1" customWidth="1"/>
  </cols>
  <sheetData>
    <row r="1" spans="1:9" x14ac:dyDescent="0.2">
      <c r="A1" s="55"/>
    </row>
    <row r="2" spans="1:9" ht="16" thickBot="1" x14ac:dyDescent="0.25"/>
    <row r="3" spans="1:9" ht="15" customHeight="1" thickBot="1" x14ac:dyDescent="0.25">
      <c r="B3" s="70" t="s">
        <v>0</v>
      </c>
      <c r="C3" s="353" t="str">
        <f>INDEX(ACTIVIDADES!$B:$B,MATCH(B4,ACTIVIDADES!$A:$A,0))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3" s="354"/>
      <c r="E3" s="354"/>
      <c r="F3" s="354"/>
      <c r="G3" s="355"/>
      <c r="H3" s="244" t="s">
        <v>31</v>
      </c>
      <c r="I3" s="243" t="s">
        <v>32</v>
      </c>
    </row>
    <row r="4" spans="1:9" x14ac:dyDescent="0.2">
      <c r="B4" s="362">
        <f>+ACTIVIDADES!A7</f>
        <v>1.01</v>
      </c>
      <c r="C4" s="356"/>
      <c r="D4" s="357"/>
      <c r="E4" s="357"/>
      <c r="F4" s="357"/>
      <c r="G4" s="358"/>
      <c r="H4" s="71">
        <f>IF(I7=0,0,I17/I7)</f>
        <v>0</v>
      </c>
      <c r="I4" s="241">
        <f>IF(I7=0,0,I23/I7)</f>
        <v>0.94339622641509435</v>
      </c>
    </row>
    <row r="5" spans="1:9" ht="16" thickBot="1" x14ac:dyDescent="0.25">
      <c r="B5" s="363"/>
      <c r="C5" s="356"/>
      <c r="D5" s="357"/>
      <c r="E5" s="357"/>
      <c r="F5" s="357"/>
      <c r="G5" s="358"/>
      <c r="H5" s="73" t="s">
        <v>33</v>
      </c>
      <c r="I5" s="74" t="s">
        <v>34</v>
      </c>
    </row>
    <row r="6" spans="1:9" ht="16" thickBot="1" x14ac:dyDescent="0.25">
      <c r="B6" s="75" t="s">
        <v>15</v>
      </c>
      <c r="C6" s="356"/>
      <c r="D6" s="357"/>
      <c r="E6" s="357"/>
      <c r="F6" s="357"/>
      <c r="G6" s="358"/>
      <c r="H6" s="71">
        <f>IF(I7=0,0,I29/I7)</f>
        <v>4.716981132075472E-2</v>
      </c>
      <c r="I6" s="241">
        <f>IF(I7=0,0,I35/I7)</f>
        <v>9.433962264150943E-3</v>
      </c>
    </row>
    <row r="7" spans="1:9" ht="16" thickBot="1" x14ac:dyDescent="0.25">
      <c r="B7" s="76" t="str">
        <f>INDEX(ACTIVIDADES!$C:$C,MATCH(B4,ACTIVIDADES!$A:$A,0))</f>
        <v>ml</v>
      </c>
      <c r="C7" s="359"/>
      <c r="D7" s="360"/>
      <c r="E7" s="360"/>
      <c r="F7" s="360"/>
      <c r="G7" s="361"/>
      <c r="H7" s="77" t="s">
        <v>35</v>
      </c>
      <c r="I7" s="78">
        <f>SUM(I17:I35)</f>
        <v>1779.9089993333332</v>
      </c>
    </row>
    <row r="8" spans="1:9" x14ac:dyDescent="0.2">
      <c r="B8" s="79"/>
      <c r="C8" s="80" t="s">
        <v>36</v>
      </c>
      <c r="I8" s="81"/>
    </row>
    <row r="9" spans="1:9" x14ac:dyDescent="0.2">
      <c r="B9" s="82" t="s">
        <v>37</v>
      </c>
      <c r="C9" s="83" t="s">
        <v>38</v>
      </c>
      <c r="D9" s="84" t="s">
        <v>39</v>
      </c>
      <c r="E9" s="84" t="s">
        <v>40</v>
      </c>
      <c r="F9" s="84" t="s">
        <v>41</v>
      </c>
      <c r="G9" s="84" t="s">
        <v>42</v>
      </c>
      <c r="H9" s="84" t="s">
        <v>43</v>
      </c>
      <c r="I9" s="81"/>
    </row>
    <row r="10" spans="1:9" x14ac:dyDescent="0.2">
      <c r="B10" s="85"/>
      <c r="D10" s="87" t="str">
        <f>IFERROR(INDEX(#REF!,MATCH(C11,#REF!,0)),"")</f>
        <v/>
      </c>
      <c r="E10" s="88"/>
      <c r="F10" s="89" t="str">
        <f>IFERROR(INDEX(#REF!,MATCH(C11,#REF!,0)),"")</f>
        <v/>
      </c>
      <c r="G10" s="90">
        <v>0.05</v>
      </c>
      <c r="H10" s="89">
        <f>IFERROR(G10*F10*E10+F10*E10,0)</f>
        <v>0</v>
      </c>
      <c r="I10" s="81"/>
    </row>
    <row r="11" spans="1:9" ht="32" x14ac:dyDescent="0.2">
      <c r="B11" s="85"/>
      <c r="C11" s="86" t="s">
        <v>44</v>
      </c>
      <c r="D11" s="87" t="str">
        <f>IFERROR(INDEX(#REF!,MATCH(C12,#REF!,0)),"")</f>
        <v/>
      </c>
      <c r="E11" s="248">
        <v>0.5</v>
      </c>
      <c r="F11" s="89" t="str">
        <f>IFERROR(INDEX(#REF!,MATCH(C12,#REF!,0)),"")</f>
        <v/>
      </c>
      <c r="G11" s="90"/>
      <c r="H11" s="89">
        <f t="shared" ref="H11:H16" si="0">IFERROR(G11*F11*E11+F11*E11,0)</f>
        <v>0</v>
      </c>
      <c r="I11" s="81"/>
    </row>
    <row r="12" spans="1:9" ht="16" x14ac:dyDescent="0.2">
      <c r="B12" s="85"/>
      <c r="C12" s="86" t="s">
        <v>45</v>
      </c>
      <c r="D12" s="87" t="str">
        <f>IFERROR(INDEX(#REF!,MATCH(C13,#REF!,0)),"")</f>
        <v/>
      </c>
      <c r="E12" s="88">
        <v>0.5</v>
      </c>
      <c r="F12" s="89" t="str">
        <f>IFERROR(INDEX(#REF!,MATCH(C13,#REF!,0)),"")</f>
        <v/>
      </c>
      <c r="G12" s="90"/>
      <c r="H12" s="89">
        <f t="shared" si="0"/>
        <v>0</v>
      </c>
      <c r="I12" s="81"/>
    </row>
    <row r="13" spans="1:9" ht="16" x14ac:dyDescent="0.2">
      <c r="B13" s="85"/>
      <c r="C13" s="86" t="s">
        <v>46</v>
      </c>
      <c r="D13" s="87" t="str">
        <f>IFERROR(INDEX(#REF!,MATCH(C14,#REF!,0)),"")</f>
        <v/>
      </c>
      <c r="E13" s="88">
        <v>0.5</v>
      </c>
      <c r="F13" s="89" t="str">
        <f>IFERROR(INDEX(#REF!,MATCH(C14,#REF!,0)),"")</f>
        <v/>
      </c>
      <c r="G13" s="90"/>
      <c r="H13" s="89">
        <f t="shared" si="0"/>
        <v>0</v>
      </c>
      <c r="I13" s="81"/>
    </row>
    <row r="14" spans="1:9" ht="16" x14ac:dyDescent="0.2">
      <c r="B14" s="85"/>
      <c r="C14" s="86" t="s">
        <v>47</v>
      </c>
      <c r="D14" s="87" t="str">
        <f>IFERROR(INDEX(#REF!,MATCH(C15,#REF!,0)),"")</f>
        <v/>
      </c>
      <c r="E14" s="88">
        <v>0.5</v>
      </c>
      <c r="F14" s="89" t="str">
        <f>IFERROR(INDEX(#REF!,MATCH(C15,#REF!,0)),"")</f>
        <v/>
      </c>
      <c r="G14" s="90"/>
      <c r="H14" s="89">
        <f t="shared" si="0"/>
        <v>0</v>
      </c>
      <c r="I14" s="81"/>
    </row>
    <row r="15" spans="1:9" ht="16" x14ac:dyDescent="0.2">
      <c r="B15" s="85"/>
      <c r="C15" s="86" t="s">
        <v>48</v>
      </c>
      <c r="D15" s="87" t="str">
        <f>IFERROR(INDEX(#REF!,MATCH(#REF!,#REF!,0)),"")</f>
        <v/>
      </c>
      <c r="E15" s="88"/>
      <c r="F15" s="91" t="str">
        <f>IFERROR(INDEX(#REF!,MATCH(#REF!,#REF!,0)),"")</f>
        <v/>
      </c>
      <c r="G15" s="90"/>
      <c r="H15" s="89">
        <f t="shared" si="0"/>
        <v>0</v>
      </c>
      <c r="I15" s="81"/>
    </row>
    <row r="16" spans="1:9" ht="16" thickBot="1" x14ac:dyDescent="0.25">
      <c r="B16" s="85"/>
      <c r="C16" s="9"/>
      <c r="D16" s="87" t="str">
        <f>IFERROR(INDEX(#REF!,MATCH(C16,#REF!,0)),"")</f>
        <v/>
      </c>
      <c r="E16" s="88"/>
      <c r="F16" s="91" t="str">
        <f>IFERROR(INDEX(#REF!,MATCH(C16,#REF!,0)),"")</f>
        <v/>
      </c>
      <c r="G16" s="90"/>
      <c r="H16" s="92">
        <f t="shared" si="0"/>
        <v>0</v>
      </c>
      <c r="I16" s="81"/>
    </row>
    <row r="17" spans="2:14" ht="16" thickBot="1" x14ac:dyDescent="0.25">
      <c r="B17" s="79"/>
      <c r="H17" s="93" t="s">
        <v>49</v>
      </c>
      <c r="I17" s="94">
        <f>SUM(H10:H16)</f>
        <v>0</v>
      </c>
    </row>
    <row r="18" spans="2:14" x14ac:dyDescent="0.2">
      <c r="B18" s="79"/>
      <c r="C18" s="95" t="s">
        <v>50</v>
      </c>
      <c r="I18" s="81"/>
    </row>
    <row r="19" spans="2:14" ht="16" x14ac:dyDescent="0.2">
      <c r="B19" s="82" t="s">
        <v>37</v>
      </c>
      <c r="C19" s="83" t="s">
        <v>38</v>
      </c>
      <c r="D19" s="84" t="s">
        <v>51</v>
      </c>
      <c r="E19" s="96" t="s">
        <v>52</v>
      </c>
      <c r="F19" s="96"/>
      <c r="G19" s="97" t="s">
        <v>53</v>
      </c>
      <c r="H19" s="98" t="s">
        <v>43</v>
      </c>
      <c r="I19" s="81"/>
    </row>
    <row r="20" spans="2:14" x14ac:dyDescent="0.2">
      <c r="B20" s="85"/>
      <c r="C20" s="9" t="s">
        <v>54</v>
      </c>
      <c r="D20" s="87">
        <v>2</v>
      </c>
      <c r="E20" s="99">
        <f>IFERROR(INDEX('MANO DE OBRA'!$F:$F,MATCH(C20,'MANO DE OBRA'!$B:$B,0)),"")</f>
        <v>0.7693987706357569</v>
      </c>
      <c r="F20" s="89">
        <f>IFERROR(INDEX('MANO DE OBRA'!$J:$J,MATCH(C20,'MANO DE OBRA'!$B:$B,0)),"")</f>
        <v>83957.971666666665</v>
      </c>
      <c r="G20" s="100">
        <v>100</v>
      </c>
      <c r="H20" s="89">
        <f>IFERROR((F20/G20)*D20,0)</f>
        <v>1679.1594333333333</v>
      </c>
      <c r="I20" s="81"/>
      <c r="M20" s="101"/>
      <c r="N20" s="101"/>
    </row>
    <row r="21" spans="2:14" x14ac:dyDescent="0.2">
      <c r="B21" s="85"/>
      <c r="C21" s="9"/>
      <c r="D21" s="87">
        <v>1</v>
      </c>
      <c r="E21" s="99" t="str">
        <f>IFERROR(INDEX('MANO DE OBRA'!$F:$F,MATCH(C21,'MANO DE OBRA'!$B:$B,0)),"")</f>
        <v/>
      </c>
      <c r="F21" s="89" t="str">
        <f>IFERROR(INDEX('MANO DE OBRA'!$J:$J,MATCH(C21,'MANO DE OBRA'!$B:$B,0)),"")</f>
        <v/>
      </c>
      <c r="G21" s="100"/>
      <c r="H21" s="89">
        <f>IFERROR((F21/G21)*D21,0)</f>
        <v>0</v>
      </c>
      <c r="I21" s="81"/>
    </row>
    <row r="22" spans="2:14" ht="16" thickBot="1" x14ac:dyDescent="0.25">
      <c r="B22" s="85"/>
      <c r="C22" s="9"/>
      <c r="D22" s="87"/>
      <c r="E22" s="99" t="str">
        <f>IFERROR(INDEX('MANO DE OBRA'!$F:$F,MATCH(C22,'MANO DE OBRA'!$B:$B,0)),"")</f>
        <v/>
      </c>
      <c r="F22" s="89" t="str">
        <f>IFERROR(INDEX('MANO DE OBRA'!$J:$J,MATCH(C22,'MANO DE OBRA'!$B:$B,0)),"")</f>
        <v/>
      </c>
      <c r="G22" s="100"/>
      <c r="H22" s="89">
        <f>IFERROR((F22/G22)*D22,0)</f>
        <v>0</v>
      </c>
      <c r="I22" s="81"/>
      <c r="M22" s="101"/>
    </row>
    <row r="23" spans="2:14" ht="16" thickBot="1" x14ac:dyDescent="0.25">
      <c r="B23" s="79"/>
      <c r="H23" s="93" t="s">
        <v>49</v>
      </c>
      <c r="I23" s="94">
        <f>SUM(H20:H22)</f>
        <v>1679.1594333333333</v>
      </c>
    </row>
    <row r="24" spans="2:14" x14ac:dyDescent="0.2">
      <c r="B24" s="79"/>
      <c r="C24" s="95" t="s">
        <v>55</v>
      </c>
      <c r="I24" s="81"/>
    </row>
    <row r="25" spans="2:14" ht="16" x14ac:dyDescent="0.2">
      <c r="B25" s="82" t="s">
        <v>37</v>
      </c>
      <c r="C25" s="83" t="s">
        <v>38</v>
      </c>
      <c r="D25" s="97" t="s">
        <v>3</v>
      </c>
      <c r="E25" s="97" t="s">
        <v>15</v>
      </c>
      <c r="F25" s="97" t="s">
        <v>56</v>
      </c>
      <c r="G25" s="97" t="s">
        <v>57</v>
      </c>
      <c r="H25" s="97" t="s">
        <v>43</v>
      </c>
      <c r="I25" s="81"/>
    </row>
    <row r="26" spans="2:14" x14ac:dyDescent="0.2">
      <c r="B26" s="85"/>
      <c r="C26" s="102" t="s">
        <v>58</v>
      </c>
      <c r="D26" s="99">
        <v>0.05</v>
      </c>
      <c r="E26" s="88"/>
      <c r="F26" s="89">
        <f>+I23</f>
        <v>1679.1594333333333</v>
      </c>
      <c r="G26" s="100">
        <v>1</v>
      </c>
      <c r="H26" s="89">
        <f>IFERROR(G26*F26*D26,0)</f>
        <v>83.957971666666666</v>
      </c>
      <c r="I26" s="81"/>
    </row>
    <row r="27" spans="2:14" x14ac:dyDescent="0.2">
      <c r="B27" s="85"/>
      <c r="C27" s="9"/>
      <c r="D27" s="87"/>
      <c r="E27" s="87" t="str">
        <f>IFERROR(INDEX(#REF!,MATCH(C27,#REF!,0)),"")</f>
        <v/>
      </c>
      <c r="F27" s="89" t="e">
        <f>+#REF!</f>
        <v>#REF!</v>
      </c>
      <c r="G27" s="100">
        <v>0.5</v>
      </c>
      <c r="H27" s="89">
        <f>IFERROR(G27*F27,0)</f>
        <v>0</v>
      </c>
      <c r="I27" s="81"/>
    </row>
    <row r="28" spans="2:14" ht="16" thickBot="1" x14ac:dyDescent="0.25">
      <c r="B28" s="85"/>
      <c r="C28" s="9"/>
      <c r="D28" s="87"/>
      <c r="E28" s="87" t="str">
        <f>IFERROR(INDEX(#REF!,MATCH(C28,#REF!,0)),"")</f>
        <v/>
      </c>
      <c r="F28" s="88"/>
      <c r="G28" s="100"/>
      <c r="H28" s="92">
        <f>IFERROR(G28*F28,0)</f>
        <v>0</v>
      </c>
      <c r="I28" s="81"/>
    </row>
    <row r="29" spans="2:14" ht="16" thickBot="1" x14ac:dyDescent="0.25">
      <c r="B29" s="79"/>
      <c r="H29" s="93" t="s">
        <v>49</v>
      </c>
      <c r="I29" s="94">
        <f>SUM(H26:H28)</f>
        <v>83.957971666666666</v>
      </c>
    </row>
    <row r="30" spans="2:14" x14ac:dyDescent="0.2">
      <c r="B30" s="79"/>
      <c r="C30" s="95" t="s">
        <v>59</v>
      </c>
      <c r="I30" s="81"/>
    </row>
    <row r="31" spans="2:14" ht="16" x14ac:dyDescent="0.2">
      <c r="B31" s="82" t="s">
        <v>37</v>
      </c>
      <c r="C31" s="83" t="s">
        <v>38</v>
      </c>
      <c r="D31" s="97" t="s">
        <v>3</v>
      </c>
      <c r="E31" s="97" t="s">
        <v>15</v>
      </c>
      <c r="F31" s="97" t="s">
        <v>56</v>
      </c>
      <c r="G31" s="97" t="s">
        <v>57</v>
      </c>
      <c r="H31" s="84" t="s">
        <v>43</v>
      </c>
      <c r="I31" s="81"/>
    </row>
    <row r="32" spans="2:14" x14ac:dyDescent="0.2">
      <c r="B32" s="85"/>
      <c r="C32" s="102" t="s">
        <v>60</v>
      </c>
      <c r="D32" s="99">
        <v>0.01</v>
      </c>
      <c r="E32" s="103">
        <v>1</v>
      </c>
      <c r="F32" s="89">
        <f>+I23</f>
        <v>1679.1594333333333</v>
      </c>
      <c r="G32" s="87">
        <v>0.01</v>
      </c>
      <c r="H32" s="89">
        <f>IFERROR(G32*F32,0)</f>
        <v>16.791594333333332</v>
      </c>
      <c r="I32" s="81"/>
    </row>
    <row r="33" spans="2:9" x14ac:dyDescent="0.2">
      <c r="B33" s="85"/>
      <c r="C33" s="9"/>
      <c r="E33" s="87" t="str">
        <f>IFERROR(INDEX(#REF!,MATCH(C33,#REF!,0)),"")</f>
        <v/>
      </c>
      <c r="F33" s="89" t="str">
        <f>IFERROR(INDEX(#REF!,MATCH(C33,#REF!,0)),"")</f>
        <v/>
      </c>
      <c r="G33" s="87"/>
      <c r="H33" s="89">
        <f>IFERROR(G33*F33,0)</f>
        <v>0</v>
      </c>
      <c r="I33" s="81"/>
    </row>
    <row r="34" spans="2:9" ht="16" thickBot="1" x14ac:dyDescent="0.25">
      <c r="B34" s="85"/>
      <c r="C34" s="9"/>
      <c r="D34" s="87" t="str">
        <f>IFERROR(INDEX(#REF!,MATCH(C34,#REF!,0)),"")</f>
        <v/>
      </c>
      <c r="E34" s="88"/>
      <c r="F34" s="89" t="str">
        <f>IFERROR(INDEX(#REF!,MATCH(C34,#REF!,0)),"")</f>
        <v/>
      </c>
      <c r="G34" s="87"/>
      <c r="H34" s="89">
        <f>IFERROR(G34*F34,0)</f>
        <v>0</v>
      </c>
      <c r="I34" s="81"/>
    </row>
    <row r="35" spans="2:9" ht="16" thickBot="1" x14ac:dyDescent="0.25">
      <c r="B35" s="104"/>
      <c r="C35" s="105"/>
      <c r="D35" s="106"/>
      <c r="E35" s="107"/>
      <c r="F35" s="107"/>
      <c r="G35" s="106"/>
      <c r="H35" s="93" t="s">
        <v>49</v>
      </c>
      <c r="I35" s="94">
        <f>SUM(H32:H34)</f>
        <v>16.791594333333332</v>
      </c>
    </row>
    <row r="36" spans="2:9" ht="15.5" customHeight="1" thickBot="1" x14ac:dyDescent="0.25">
      <c r="B36" s="104"/>
      <c r="C36" s="105"/>
      <c r="D36" s="106"/>
      <c r="E36" s="107"/>
      <c r="F36" s="107"/>
      <c r="G36" s="106"/>
      <c r="H36" s="237"/>
      <c r="I36" s="238"/>
    </row>
    <row r="37" spans="2:9" ht="16" thickBot="1" x14ac:dyDescent="0.25">
      <c r="B37" s="104"/>
      <c r="C37" s="105"/>
      <c r="D37" s="106"/>
      <c r="E37" s="107"/>
      <c r="F37" s="107"/>
      <c r="G37" s="106"/>
      <c r="H37" s="246"/>
      <c r="I37" s="111"/>
    </row>
    <row r="38" spans="2:9" ht="16" thickBot="1" x14ac:dyDescent="0.25"/>
    <row r="39" spans="2:9" ht="15" customHeight="1" thickBot="1" x14ac:dyDescent="0.25">
      <c r="B39" s="70" t="s">
        <v>0</v>
      </c>
      <c r="C39" s="353" t="e">
        <f>INDEX(ACTIVIDADES!$B:$B,MATCH(B40,ACTIVIDADES!$A:$A,0))</f>
        <v>#REF!</v>
      </c>
      <c r="D39" s="354"/>
      <c r="E39" s="354"/>
      <c r="F39" s="354"/>
      <c r="G39" s="355"/>
      <c r="H39" s="244" t="s">
        <v>31</v>
      </c>
      <c r="I39" s="243" t="s">
        <v>32</v>
      </c>
    </row>
    <row r="40" spans="2:9" x14ac:dyDescent="0.2">
      <c r="B40" s="362" t="e">
        <f>+ACTIVIDADES!#REF!</f>
        <v>#REF!</v>
      </c>
      <c r="C40" s="356"/>
      <c r="D40" s="357"/>
      <c r="E40" s="357"/>
      <c r="F40" s="357"/>
      <c r="G40" s="358"/>
      <c r="H40" s="71">
        <f>IF(I43=0,0,I53/I43)</f>
        <v>0</v>
      </c>
      <c r="I40" s="241">
        <f>IF(I43=0,0,I59/I43)</f>
        <v>0.94339622641509446</v>
      </c>
    </row>
    <row r="41" spans="2:9" ht="16" thickBot="1" x14ac:dyDescent="0.25">
      <c r="B41" s="363"/>
      <c r="C41" s="356"/>
      <c r="D41" s="357"/>
      <c r="E41" s="357"/>
      <c r="F41" s="357"/>
      <c r="G41" s="358"/>
      <c r="H41" s="73" t="s">
        <v>33</v>
      </c>
      <c r="I41" s="74" t="s">
        <v>34</v>
      </c>
    </row>
    <row r="42" spans="2:9" ht="16" thickBot="1" x14ac:dyDescent="0.25">
      <c r="B42" s="75" t="s">
        <v>15</v>
      </c>
      <c r="C42" s="356"/>
      <c r="D42" s="357"/>
      <c r="E42" s="357"/>
      <c r="F42" s="357"/>
      <c r="G42" s="358"/>
      <c r="H42" s="71">
        <f>IF(I43=0,0,I65/I43)</f>
        <v>4.7169811320754727E-2</v>
      </c>
      <c r="I42" s="241">
        <f>IF(I43=0,0,I71/I43)</f>
        <v>9.4339622641509448E-3</v>
      </c>
    </row>
    <row r="43" spans="2:9" ht="16" thickBot="1" x14ac:dyDescent="0.25">
      <c r="B43" s="76" t="e">
        <f>INDEX(ACTIVIDADES!$C:$C,MATCH(B40,ACTIVIDADES!$A:$A,0))</f>
        <v>#REF!</v>
      </c>
      <c r="C43" s="359"/>
      <c r="D43" s="360"/>
      <c r="E43" s="360"/>
      <c r="F43" s="360"/>
      <c r="G43" s="361"/>
      <c r="H43" s="77" t="s">
        <v>35</v>
      </c>
      <c r="I43" s="78">
        <f>SUM(I53:I71)</f>
        <v>11124.431245833332</v>
      </c>
    </row>
    <row r="44" spans="2:9" x14ac:dyDescent="0.2">
      <c r="B44" s="79"/>
      <c r="C44" s="80" t="s">
        <v>36</v>
      </c>
      <c r="I44" s="81"/>
    </row>
    <row r="45" spans="2:9" x14ac:dyDescent="0.2">
      <c r="B45" s="82" t="s">
        <v>37</v>
      </c>
      <c r="C45" s="83" t="s">
        <v>38</v>
      </c>
      <c r="D45" s="84" t="s">
        <v>39</v>
      </c>
      <c r="E45" s="84" t="s">
        <v>40</v>
      </c>
      <c r="F45" s="84" t="s">
        <v>41</v>
      </c>
      <c r="G45" s="84" t="s">
        <v>42</v>
      </c>
      <c r="H45" s="84" t="s">
        <v>43</v>
      </c>
      <c r="I45" s="81"/>
    </row>
    <row r="46" spans="2:9" x14ac:dyDescent="0.2">
      <c r="B46" s="85"/>
      <c r="C46" s="86"/>
      <c r="D46" s="87" t="str">
        <f>IFERROR(INDEX(#REF!,MATCH(C46,#REF!,0)),"")</f>
        <v/>
      </c>
      <c r="E46" s="88">
        <v>2</v>
      </c>
      <c r="F46" s="89" t="str">
        <f>IFERROR(INDEX(#REF!,MATCH(C46,#REF!,0)),"")</f>
        <v/>
      </c>
      <c r="G46" s="90">
        <v>0.05</v>
      </c>
      <c r="H46" s="89">
        <f>IFERROR(G46*F46*E46+F46*E46,0)</f>
        <v>0</v>
      </c>
      <c r="I46" s="81"/>
    </row>
    <row r="47" spans="2:9" x14ac:dyDescent="0.2">
      <c r="B47" s="85"/>
      <c r="C47" s="86"/>
      <c r="D47" s="87" t="str">
        <f>IFERROR(INDEX(#REF!,MATCH(C47,#REF!,0)),"")</f>
        <v/>
      </c>
      <c r="E47" s="248">
        <v>2</v>
      </c>
      <c r="F47" s="89" t="str">
        <f>IFERROR(INDEX(#REF!,MATCH(C47,#REF!,0)),"")</f>
        <v/>
      </c>
      <c r="G47" s="90">
        <v>0.05</v>
      </c>
      <c r="H47" s="89">
        <f t="shared" ref="H47:H52" si="1">IFERROR(G47*F47*E47+F47*E47,0)</f>
        <v>0</v>
      </c>
      <c r="I47" s="81"/>
    </row>
    <row r="48" spans="2:9" x14ac:dyDescent="0.2">
      <c r="B48" s="85"/>
      <c r="C48" s="86"/>
      <c r="D48" s="87" t="str">
        <f>IFERROR(INDEX(#REF!,MATCH(C48,#REF!,0)),"")</f>
        <v/>
      </c>
      <c r="E48" s="88">
        <v>1</v>
      </c>
      <c r="F48" s="89" t="str">
        <f>IFERROR(INDEX(#REF!,MATCH(C48,#REF!,0)),"")</f>
        <v/>
      </c>
      <c r="G48" s="90"/>
      <c r="H48" s="89">
        <f t="shared" si="1"/>
        <v>0</v>
      </c>
      <c r="I48" s="81"/>
    </row>
    <row r="49" spans="2:14" x14ac:dyDescent="0.2">
      <c r="B49" s="85"/>
      <c r="C49" s="86"/>
      <c r="D49" s="87" t="str">
        <f>IFERROR(INDEX(#REF!,MATCH(C49,#REF!,0)),"")</f>
        <v/>
      </c>
      <c r="E49" s="88"/>
      <c r="F49" s="89" t="str">
        <f>IFERROR(INDEX(#REF!,MATCH(C49,#REF!,0)),"")</f>
        <v/>
      </c>
      <c r="G49" s="90"/>
      <c r="H49" s="89">
        <f t="shared" si="1"/>
        <v>0</v>
      </c>
      <c r="I49" s="81"/>
    </row>
    <row r="50" spans="2:14" x14ac:dyDescent="0.2">
      <c r="B50" s="85"/>
      <c r="C50" s="86"/>
      <c r="D50" s="87" t="str">
        <f>IFERROR(INDEX(#REF!,MATCH(C50,#REF!,0)),"")</f>
        <v/>
      </c>
      <c r="E50" s="88"/>
      <c r="F50" s="89" t="str">
        <f>IFERROR(INDEX(#REF!,MATCH(C50,#REF!,0)),"")</f>
        <v/>
      </c>
      <c r="G50" s="90"/>
      <c r="H50" s="89">
        <f t="shared" si="1"/>
        <v>0</v>
      </c>
      <c r="I50" s="81"/>
    </row>
    <row r="51" spans="2:14" x14ac:dyDescent="0.2">
      <c r="B51" s="85"/>
      <c r="C51" s="9"/>
      <c r="D51" s="87" t="str">
        <f>IFERROR(INDEX(#REF!,MATCH(C51,#REF!,0)),"")</f>
        <v/>
      </c>
      <c r="E51" s="88"/>
      <c r="F51" s="91" t="str">
        <f>IFERROR(INDEX(#REF!,MATCH(C51,#REF!,0)),"")</f>
        <v/>
      </c>
      <c r="G51" s="90"/>
      <c r="H51" s="89">
        <f t="shared" si="1"/>
        <v>0</v>
      </c>
      <c r="I51" s="81"/>
    </row>
    <row r="52" spans="2:14" ht="16" thickBot="1" x14ac:dyDescent="0.25">
      <c r="B52" s="85"/>
      <c r="C52" s="9"/>
      <c r="D52" s="87" t="str">
        <f>IFERROR(INDEX(#REF!,MATCH(C52,#REF!,0)),"")</f>
        <v/>
      </c>
      <c r="E52" s="88"/>
      <c r="F52" s="91" t="str">
        <f>IFERROR(INDEX(#REF!,MATCH(C52,#REF!,0)),"")</f>
        <v/>
      </c>
      <c r="G52" s="90"/>
      <c r="H52" s="92">
        <f t="shared" si="1"/>
        <v>0</v>
      </c>
      <c r="I52" s="81"/>
    </row>
    <row r="53" spans="2:14" ht="16" thickBot="1" x14ac:dyDescent="0.25">
      <c r="B53" s="79"/>
      <c r="H53" s="93" t="s">
        <v>49</v>
      </c>
      <c r="I53" s="94">
        <f>SUM(H46:H52)</f>
        <v>0</v>
      </c>
    </row>
    <row r="54" spans="2:14" x14ac:dyDescent="0.2">
      <c r="B54" s="79"/>
      <c r="C54" s="95" t="s">
        <v>50</v>
      </c>
      <c r="I54" s="81"/>
    </row>
    <row r="55" spans="2:14" ht="16" x14ac:dyDescent="0.2">
      <c r="B55" s="82" t="s">
        <v>37</v>
      </c>
      <c r="C55" s="83" t="s">
        <v>38</v>
      </c>
      <c r="D55" s="84" t="s">
        <v>51</v>
      </c>
      <c r="E55" s="96" t="s">
        <v>52</v>
      </c>
      <c r="F55" s="96"/>
      <c r="G55" s="97" t="s">
        <v>53</v>
      </c>
      <c r="H55" s="98" t="s">
        <v>43</v>
      </c>
      <c r="I55" s="81"/>
    </row>
    <row r="56" spans="2:14" x14ac:dyDescent="0.2">
      <c r="B56" s="85"/>
      <c r="C56" s="9" t="s">
        <v>54</v>
      </c>
      <c r="D56" s="87">
        <v>1</v>
      </c>
      <c r="E56" s="99">
        <f>IFERROR(INDEX('MANO DE OBRA'!$F:$F,MATCH(C56,'MANO DE OBRA'!$B:$B,0)),"")</f>
        <v>0.7693987706357569</v>
      </c>
      <c r="F56" s="89">
        <f>IFERROR(INDEX('MANO DE OBRA'!$J:$J,MATCH(C56,'MANO DE OBRA'!$B:$B,0)),"")</f>
        <v>83957.971666666665</v>
      </c>
      <c r="G56" s="100">
        <v>8</v>
      </c>
      <c r="H56" s="89">
        <f>IFERROR((F56/G56)*D56,0)</f>
        <v>10494.746458333333</v>
      </c>
      <c r="I56" s="81"/>
      <c r="M56" s="101"/>
      <c r="N56" s="101"/>
    </row>
    <row r="57" spans="2:14" x14ac:dyDescent="0.2">
      <c r="B57" s="85"/>
      <c r="C57" s="9"/>
      <c r="D57" s="87"/>
      <c r="E57" s="99" t="str">
        <f>IFERROR(INDEX('MANO DE OBRA'!$F:$F,MATCH(C57,'MANO DE OBRA'!$B:$B,0)),"")</f>
        <v/>
      </c>
      <c r="F57" s="89" t="str">
        <f>IFERROR(INDEX('MANO DE OBRA'!$J:$J,MATCH(C57,'MANO DE OBRA'!$B:$B,0)),"")</f>
        <v/>
      </c>
      <c r="G57" s="100"/>
      <c r="H57" s="89">
        <f>IFERROR((F57/G57)*D57,0)</f>
        <v>0</v>
      </c>
      <c r="I57" s="81"/>
    </row>
    <row r="58" spans="2:14" ht="16" thickBot="1" x14ac:dyDescent="0.25">
      <c r="B58" s="85"/>
      <c r="C58" s="9"/>
      <c r="D58" s="87"/>
      <c r="E58" s="99" t="str">
        <f>IFERROR(INDEX('MANO DE OBRA'!$F:$F,MATCH(C58,'MANO DE OBRA'!$B:$B,0)),"")</f>
        <v/>
      </c>
      <c r="F58" s="89" t="str">
        <f>IFERROR(INDEX('MANO DE OBRA'!$J:$J,MATCH(C58,'MANO DE OBRA'!$B:$B,0)),"")</f>
        <v/>
      </c>
      <c r="G58" s="100"/>
      <c r="H58" s="89">
        <f>IFERROR((F58/G58)*D58,0)</f>
        <v>0</v>
      </c>
      <c r="I58" s="81"/>
      <c r="M58" s="101"/>
    </row>
    <row r="59" spans="2:14" ht="16" thickBot="1" x14ac:dyDescent="0.25">
      <c r="B59" s="79"/>
      <c r="H59" s="93" t="s">
        <v>49</v>
      </c>
      <c r="I59" s="94">
        <f>SUM(H56:H58)</f>
        <v>10494.746458333333</v>
      </c>
    </row>
    <row r="60" spans="2:14" x14ac:dyDescent="0.2">
      <c r="B60" s="79"/>
      <c r="C60" s="95" t="s">
        <v>55</v>
      </c>
      <c r="I60" s="81"/>
    </row>
    <row r="61" spans="2:14" ht="16" x14ac:dyDescent="0.2">
      <c r="B61" s="82" t="s">
        <v>37</v>
      </c>
      <c r="C61" s="83" t="s">
        <v>38</v>
      </c>
      <c r="D61" s="97" t="s">
        <v>3</v>
      </c>
      <c r="E61" s="97" t="s">
        <v>15</v>
      </c>
      <c r="F61" s="97" t="s">
        <v>56</v>
      </c>
      <c r="G61" s="97" t="s">
        <v>57</v>
      </c>
      <c r="H61" s="97" t="s">
        <v>43</v>
      </c>
      <c r="I61" s="81"/>
    </row>
    <row r="62" spans="2:14" x14ac:dyDescent="0.2">
      <c r="B62" s="85"/>
      <c r="C62" s="102" t="s">
        <v>58</v>
      </c>
      <c r="D62" s="99">
        <v>0.05</v>
      </c>
      <c r="E62" s="88"/>
      <c r="F62" s="89">
        <f>+I59</f>
        <v>10494.746458333333</v>
      </c>
      <c r="G62" s="100">
        <v>1</v>
      </c>
      <c r="H62" s="89">
        <f>IFERROR(G62*F62*D62,0)</f>
        <v>524.7373229166667</v>
      </c>
      <c r="I62" s="81"/>
    </row>
    <row r="63" spans="2:14" x14ac:dyDescent="0.2">
      <c r="B63" s="85"/>
      <c r="C63" s="9"/>
      <c r="D63" s="87"/>
      <c r="E63" s="87" t="str">
        <f>IFERROR(INDEX(#REF!,MATCH(C63,#REF!,0)),"")</f>
        <v/>
      </c>
      <c r="F63" s="89"/>
      <c r="G63" s="100"/>
      <c r="H63" s="89"/>
      <c r="I63" s="81"/>
    </row>
    <row r="64" spans="2:14" ht="16" thickBot="1" x14ac:dyDescent="0.25">
      <c r="B64" s="85"/>
      <c r="C64" s="9"/>
      <c r="D64" s="87"/>
      <c r="E64" s="87" t="str">
        <f>IFERROR(INDEX(#REF!,MATCH(C64,#REF!,0)),"")</f>
        <v/>
      </c>
      <c r="F64" s="89"/>
      <c r="G64" s="100"/>
      <c r="H64" s="92"/>
      <c r="I64" s="81"/>
    </row>
    <row r="65" spans="2:9" ht="16" thickBot="1" x14ac:dyDescent="0.25">
      <c r="B65" s="79"/>
      <c r="H65" s="93" t="s">
        <v>49</v>
      </c>
      <c r="I65" s="94">
        <f>SUM(H62:H64)</f>
        <v>524.7373229166667</v>
      </c>
    </row>
    <row r="66" spans="2:9" x14ac:dyDescent="0.2">
      <c r="B66" s="79"/>
      <c r="C66" s="95" t="s">
        <v>59</v>
      </c>
      <c r="I66" s="81"/>
    </row>
    <row r="67" spans="2:9" ht="16" x14ac:dyDescent="0.2">
      <c r="B67" s="82" t="s">
        <v>37</v>
      </c>
      <c r="C67" s="83" t="s">
        <v>38</v>
      </c>
      <c r="D67" s="97" t="s">
        <v>3</v>
      </c>
      <c r="E67" s="97" t="s">
        <v>15</v>
      </c>
      <c r="F67" s="97" t="s">
        <v>56</v>
      </c>
      <c r="G67" s="97" t="s">
        <v>57</v>
      </c>
      <c r="H67" s="84" t="s">
        <v>43</v>
      </c>
      <c r="I67" s="81"/>
    </row>
    <row r="68" spans="2:9" x14ac:dyDescent="0.2">
      <c r="B68" s="85"/>
      <c r="C68" s="102" t="s">
        <v>60</v>
      </c>
      <c r="D68" s="99">
        <v>0.01</v>
      </c>
      <c r="E68" s="103">
        <v>1</v>
      </c>
      <c r="F68" s="89">
        <f>+I59</f>
        <v>10494.746458333333</v>
      </c>
      <c r="G68" s="87">
        <v>0.01</v>
      </c>
      <c r="H68" s="89">
        <f>IFERROR(G68*F68,0)</f>
        <v>104.94746458333333</v>
      </c>
      <c r="I68" s="81"/>
    </row>
    <row r="69" spans="2:9" x14ac:dyDescent="0.2">
      <c r="B69" s="85"/>
      <c r="C69" s="9"/>
      <c r="E69" s="87" t="str">
        <f>IFERROR(INDEX(#REF!,MATCH(C69,#REF!,0)),"")</f>
        <v/>
      </c>
      <c r="F69" s="89" t="str">
        <f>IFERROR(INDEX(#REF!,MATCH(C69,#REF!,0)),"")</f>
        <v/>
      </c>
      <c r="G69" s="87">
        <v>0.1</v>
      </c>
      <c r="H69" s="89">
        <f>IFERROR(G69*F69,0)</f>
        <v>0</v>
      </c>
      <c r="I69" s="81"/>
    </row>
    <row r="70" spans="2:9" ht="16" thickBot="1" x14ac:dyDescent="0.25">
      <c r="B70" s="85"/>
      <c r="C70" s="9"/>
      <c r="D70" s="87" t="str">
        <f>IFERROR(INDEX(#REF!,MATCH(C70,#REF!,0)),"")</f>
        <v/>
      </c>
      <c r="E70" s="88"/>
      <c r="F70" s="89" t="str">
        <f>IFERROR(INDEX(#REF!,MATCH(C70,#REF!,0)),"")</f>
        <v/>
      </c>
      <c r="G70" s="87"/>
      <c r="H70" s="89">
        <f>IFERROR(G70*F70,0)</f>
        <v>0</v>
      </c>
      <c r="I70" s="81"/>
    </row>
    <row r="71" spans="2:9" ht="16" thickBot="1" x14ac:dyDescent="0.25">
      <c r="B71" s="104"/>
      <c r="C71" s="105"/>
      <c r="D71" s="106"/>
      <c r="E71" s="107"/>
      <c r="F71" s="107"/>
      <c r="G71" s="106"/>
      <c r="H71" s="93" t="s">
        <v>49</v>
      </c>
      <c r="I71" s="94">
        <f>SUM(H68:H70)</f>
        <v>104.94746458333333</v>
      </c>
    </row>
    <row r="72" spans="2:9" ht="16" thickBot="1" x14ac:dyDescent="0.25"/>
    <row r="73" spans="2:9" ht="15" customHeight="1" thickBot="1" x14ac:dyDescent="0.25">
      <c r="B73" s="70" t="s">
        <v>0</v>
      </c>
      <c r="C73" s="353" t="str">
        <f>INDEX(ACTIVIDADES!$B:$B,MATCH(B74,ACTIVIDADES!$A:$A,0))</f>
        <v>retiro y botada de cubierta en teja de fibrocemento. Incluye andamios certificados y procedimiento de trabajo en alturas</v>
      </c>
      <c r="D73" s="354"/>
      <c r="E73" s="354"/>
      <c r="F73" s="354"/>
      <c r="G73" s="355"/>
      <c r="H73" s="244" t="s">
        <v>31</v>
      </c>
      <c r="I73" s="243" t="s">
        <v>32</v>
      </c>
    </row>
    <row r="74" spans="2:9" x14ac:dyDescent="0.2">
      <c r="B74" s="362">
        <f>+ACTIVIDADES!A9</f>
        <v>2.0099999999999998</v>
      </c>
      <c r="C74" s="356"/>
      <c r="D74" s="357"/>
      <c r="E74" s="357"/>
      <c r="F74" s="357"/>
      <c r="G74" s="358"/>
      <c r="H74" s="71">
        <f>IF(I77=0,0,I87/I77)</f>
        <v>0</v>
      </c>
      <c r="I74" s="241">
        <f>IF(I77=0,0,I93/I77)</f>
        <v>0.94339622641509435</v>
      </c>
    </row>
    <row r="75" spans="2:9" ht="16" thickBot="1" x14ac:dyDescent="0.25">
      <c r="B75" s="363"/>
      <c r="C75" s="356"/>
      <c r="D75" s="357"/>
      <c r="E75" s="357"/>
      <c r="F75" s="357"/>
      <c r="G75" s="358"/>
      <c r="H75" s="73" t="s">
        <v>33</v>
      </c>
      <c r="I75" s="74" t="s">
        <v>34</v>
      </c>
    </row>
    <row r="76" spans="2:9" ht="16" thickBot="1" x14ac:dyDescent="0.25">
      <c r="B76" s="75" t="s">
        <v>15</v>
      </c>
      <c r="C76" s="356"/>
      <c r="D76" s="357"/>
      <c r="E76" s="357"/>
      <c r="F76" s="357"/>
      <c r="G76" s="358"/>
      <c r="H76" s="71">
        <f>IF(I77=0,0,I99/I77)</f>
        <v>4.716981132075472E-2</v>
      </c>
      <c r="I76" s="241">
        <f>IF(I77=0,0,I105/I77)</f>
        <v>9.433962264150943E-3</v>
      </c>
    </row>
    <row r="77" spans="2:9" ht="16" thickBot="1" x14ac:dyDescent="0.25">
      <c r="B77" s="76" t="str">
        <f>INDEX(ACTIVIDADES!$C:$C,MATCH(B74,ACTIVIDADES!$A:$A,0))</f>
        <v>m²</v>
      </c>
      <c r="C77" s="359"/>
      <c r="D77" s="360"/>
      <c r="E77" s="360"/>
      <c r="F77" s="360"/>
      <c r="G77" s="361"/>
      <c r="H77" s="77" t="s">
        <v>35</v>
      </c>
      <c r="I77" s="78">
        <f>SUM(I87:I105)</f>
        <v>19578.998992666664</v>
      </c>
    </row>
    <row r="78" spans="2:9" x14ac:dyDescent="0.2">
      <c r="B78" s="79"/>
      <c r="C78" s="80" t="s">
        <v>36</v>
      </c>
      <c r="I78" s="81"/>
    </row>
    <row r="79" spans="2:9" x14ac:dyDescent="0.2">
      <c r="B79" s="82" t="s">
        <v>37</v>
      </c>
      <c r="C79" s="83" t="s">
        <v>38</v>
      </c>
      <c r="D79" s="84" t="s">
        <v>39</v>
      </c>
      <c r="E79" s="84" t="s">
        <v>40</v>
      </c>
      <c r="F79" s="84" t="s">
        <v>41</v>
      </c>
      <c r="G79" s="84" t="s">
        <v>42</v>
      </c>
      <c r="H79" s="84" t="s">
        <v>43</v>
      </c>
      <c r="I79" s="81"/>
    </row>
    <row r="80" spans="2:9" x14ac:dyDescent="0.2">
      <c r="B80" s="85"/>
      <c r="C80" s="86"/>
      <c r="D80" s="87" t="str">
        <f>IFERROR(INDEX(#REF!,MATCH(C80,#REF!,0)),"")</f>
        <v/>
      </c>
      <c r="E80" s="88">
        <f>+E46</f>
        <v>2</v>
      </c>
      <c r="F80" s="89" t="str">
        <f>IFERROR(INDEX(#REF!,MATCH(C80,#REF!,0)),"")</f>
        <v/>
      </c>
      <c r="G80" s="90">
        <v>0.05</v>
      </c>
      <c r="H80" s="89">
        <f>IFERROR(G80*F80*E80+F80*E80,0)</f>
        <v>0</v>
      </c>
      <c r="I80" s="81"/>
    </row>
    <row r="81" spans="2:14" x14ac:dyDescent="0.2">
      <c r="B81" s="85"/>
      <c r="C81" s="86"/>
      <c r="D81" s="87" t="str">
        <f>IFERROR(INDEX(#REF!,MATCH(C81,#REF!,0)),"")</f>
        <v/>
      </c>
      <c r="E81" s="88">
        <f>+E47</f>
        <v>2</v>
      </c>
      <c r="F81" s="89" t="str">
        <f>IFERROR(INDEX(#REF!,MATCH(C81,#REF!,0)),"")</f>
        <v/>
      </c>
      <c r="G81" s="90">
        <v>0.05</v>
      </c>
      <c r="H81" s="89">
        <f t="shared" ref="H81:H86" si="2">IFERROR(G81*F81*E81+F81*E81,0)</f>
        <v>0</v>
      </c>
      <c r="I81" s="81"/>
    </row>
    <row r="82" spans="2:14" x14ac:dyDescent="0.2">
      <c r="B82" s="85"/>
      <c r="C82" s="86"/>
      <c r="D82" s="87" t="str">
        <f>IFERROR(INDEX(#REF!,MATCH(C82,#REF!,0)),"")</f>
        <v/>
      </c>
      <c r="E82" s="88">
        <f>+E48</f>
        <v>1</v>
      </c>
      <c r="F82" s="89" t="str">
        <f>IFERROR(INDEX(#REF!,MATCH(C82,#REF!,0)),"")</f>
        <v/>
      </c>
      <c r="G82" s="90"/>
      <c r="H82" s="89">
        <f t="shared" si="2"/>
        <v>0</v>
      </c>
      <c r="I82" s="81"/>
    </row>
    <row r="83" spans="2:14" x14ac:dyDescent="0.2">
      <c r="B83" s="85"/>
      <c r="C83" s="86"/>
      <c r="D83" s="87" t="str">
        <f>IFERROR(INDEX(#REF!,MATCH(C83,#REF!,0)),"")</f>
        <v/>
      </c>
      <c r="E83" s="88"/>
      <c r="F83" s="89" t="str">
        <f>IFERROR(INDEX(#REF!,MATCH(C83,#REF!,0)),"")</f>
        <v/>
      </c>
      <c r="G83" s="90"/>
      <c r="H83" s="89">
        <f t="shared" si="2"/>
        <v>0</v>
      </c>
      <c r="I83" s="81"/>
    </row>
    <row r="84" spans="2:14" x14ac:dyDescent="0.2">
      <c r="B84" s="85"/>
      <c r="C84" s="86"/>
      <c r="D84" s="87" t="str">
        <f>IFERROR(INDEX(#REF!,MATCH(C84,#REF!,0)),"")</f>
        <v/>
      </c>
      <c r="E84" s="88"/>
      <c r="F84" s="89" t="str">
        <f>IFERROR(INDEX(#REF!,MATCH(C84,#REF!,0)),"")</f>
        <v/>
      </c>
      <c r="G84" s="90"/>
      <c r="H84" s="89">
        <f t="shared" si="2"/>
        <v>0</v>
      </c>
      <c r="I84" s="81"/>
    </row>
    <row r="85" spans="2:14" x14ac:dyDescent="0.2">
      <c r="B85" s="85"/>
      <c r="C85" s="9"/>
      <c r="D85" s="87" t="str">
        <f>IFERROR(INDEX(#REF!,MATCH(C85,#REF!,0)),"")</f>
        <v/>
      </c>
      <c r="E85" s="88"/>
      <c r="F85" s="91" t="str">
        <f>IFERROR(INDEX(#REF!,MATCH(C85,#REF!,0)),"")</f>
        <v/>
      </c>
      <c r="G85" s="90"/>
      <c r="H85" s="89">
        <f t="shared" si="2"/>
        <v>0</v>
      </c>
      <c r="I85" s="81"/>
    </row>
    <row r="86" spans="2:14" ht="16" thickBot="1" x14ac:dyDescent="0.25">
      <c r="B86" s="85"/>
      <c r="C86" s="9"/>
      <c r="D86" s="87" t="str">
        <f>IFERROR(INDEX(#REF!,MATCH(C86,#REF!,0)),"")</f>
        <v/>
      </c>
      <c r="E86" s="88"/>
      <c r="F86" s="91" t="str">
        <f>IFERROR(INDEX(#REF!,MATCH(C86,#REF!,0)),"")</f>
        <v/>
      </c>
      <c r="G86" s="90"/>
      <c r="H86" s="92">
        <f t="shared" si="2"/>
        <v>0</v>
      </c>
      <c r="I86" s="81"/>
    </row>
    <row r="87" spans="2:14" ht="16" thickBot="1" x14ac:dyDescent="0.25">
      <c r="B87" s="79"/>
      <c r="H87" s="93" t="s">
        <v>49</v>
      </c>
      <c r="I87" s="94">
        <f>SUM(H80:H86)</f>
        <v>0</v>
      </c>
    </row>
    <row r="88" spans="2:14" x14ac:dyDescent="0.2">
      <c r="B88" s="79"/>
      <c r="C88" s="95" t="s">
        <v>50</v>
      </c>
      <c r="I88" s="81"/>
    </row>
    <row r="89" spans="2:14" ht="16" x14ac:dyDescent="0.2">
      <c r="B89" s="82" t="s">
        <v>37</v>
      </c>
      <c r="C89" s="83" t="s">
        <v>38</v>
      </c>
      <c r="D89" s="84" t="s">
        <v>51</v>
      </c>
      <c r="E89" s="96" t="s">
        <v>52</v>
      </c>
      <c r="F89" s="96"/>
      <c r="G89" s="97" t="s">
        <v>53</v>
      </c>
      <c r="H89" s="98" t="s">
        <v>43</v>
      </c>
      <c r="I89" s="81"/>
    </row>
    <row r="90" spans="2:14" x14ac:dyDescent="0.2">
      <c r="B90" s="85"/>
      <c r="C90" s="9" t="s">
        <v>54</v>
      </c>
      <c r="D90" s="87">
        <v>1</v>
      </c>
      <c r="E90" s="99">
        <f>IFERROR(INDEX('MANO DE OBRA'!$F:$F,MATCH(C90,'MANO DE OBRA'!$B:$B,0)),"")</f>
        <v>0.7693987706357569</v>
      </c>
      <c r="F90" s="89">
        <f>IFERROR(INDEX('MANO DE OBRA'!$J:$J,MATCH(C90,'MANO DE OBRA'!$B:$B,0)),"")</f>
        <v>83957.971666666665</v>
      </c>
      <c r="G90" s="100">
        <v>12</v>
      </c>
      <c r="H90" s="89">
        <f>IFERROR((F90/G90)*D90,0)</f>
        <v>6996.497638888889</v>
      </c>
      <c r="I90" s="81"/>
      <c r="M90" s="101"/>
      <c r="N90" s="101"/>
    </row>
    <row r="91" spans="2:14" x14ac:dyDescent="0.2">
      <c r="B91" s="85"/>
      <c r="C91" s="9" t="s">
        <v>64</v>
      </c>
      <c r="D91" s="87">
        <v>1</v>
      </c>
      <c r="E91" s="99">
        <f>IFERROR(INDEX('MANO DE OBRA'!$F:$F,MATCH(C91,'MANO DE OBRA'!$B:$B,0)),"")</f>
        <v>0.7693987706357569</v>
      </c>
      <c r="F91" s="89">
        <f>IFERROR(INDEX('MANO DE OBRA'!$J:$J,MATCH(C91,'MANO DE OBRA'!$B:$B,0)),"")</f>
        <v>137691.07353333331</v>
      </c>
      <c r="G91" s="100">
        <v>12</v>
      </c>
      <c r="H91" s="89">
        <f>IFERROR((F91/G91)*D91,0)</f>
        <v>11474.256127777777</v>
      </c>
      <c r="I91" s="81"/>
    </row>
    <row r="92" spans="2:14" ht="16" thickBot="1" x14ac:dyDescent="0.25">
      <c r="B92" s="85"/>
      <c r="C92" s="9"/>
      <c r="D92" s="87"/>
      <c r="E92" s="99" t="str">
        <f>IFERROR(INDEX('MANO DE OBRA'!$F:$F,MATCH(C92,'MANO DE OBRA'!$B:$B,0)),"")</f>
        <v/>
      </c>
      <c r="F92" s="89" t="str">
        <f>IFERROR(INDEX('MANO DE OBRA'!$J:$J,MATCH(C92,'MANO DE OBRA'!$B:$B,0)),"")</f>
        <v/>
      </c>
      <c r="G92" s="100"/>
      <c r="H92" s="89">
        <f>IFERROR((F92/G92)*D92,0)</f>
        <v>0</v>
      </c>
      <c r="I92" s="81"/>
      <c r="M92" s="101"/>
    </row>
    <row r="93" spans="2:14" ht="16" thickBot="1" x14ac:dyDescent="0.25">
      <c r="B93" s="79"/>
      <c r="H93" s="93" t="s">
        <v>49</v>
      </c>
      <c r="I93" s="94">
        <f>SUM(H90:H92)</f>
        <v>18470.753766666665</v>
      </c>
    </row>
    <row r="94" spans="2:14" x14ac:dyDescent="0.2">
      <c r="B94" s="79"/>
      <c r="C94" s="95" t="s">
        <v>55</v>
      </c>
      <c r="I94" s="81"/>
    </row>
    <row r="95" spans="2:14" ht="16" x14ac:dyDescent="0.2">
      <c r="B95" s="82" t="s">
        <v>37</v>
      </c>
      <c r="C95" s="83" t="s">
        <v>38</v>
      </c>
      <c r="D95" s="97" t="s">
        <v>3</v>
      </c>
      <c r="E95" s="97" t="s">
        <v>15</v>
      </c>
      <c r="F95" s="97" t="s">
        <v>56</v>
      </c>
      <c r="G95" s="97" t="s">
        <v>57</v>
      </c>
      <c r="H95" s="97" t="s">
        <v>43</v>
      </c>
      <c r="I95" s="81"/>
    </row>
    <row r="96" spans="2:14" x14ac:dyDescent="0.2">
      <c r="B96" s="85"/>
      <c r="C96" s="102" t="s">
        <v>58</v>
      </c>
      <c r="D96" s="99">
        <v>0.05</v>
      </c>
      <c r="E96" s="88"/>
      <c r="F96" s="89">
        <f>+I93</f>
        <v>18470.753766666665</v>
      </c>
      <c r="G96" s="100">
        <v>1</v>
      </c>
      <c r="H96" s="89">
        <f>IFERROR(G96*F96*D96,0)</f>
        <v>923.53768833333334</v>
      </c>
      <c r="I96" s="81"/>
    </row>
    <row r="97" spans="2:9" x14ac:dyDescent="0.2">
      <c r="B97" s="85"/>
      <c r="C97" s="9" t="s">
        <v>301</v>
      </c>
      <c r="D97" s="87"/>
      <c r="E97" s="87" t="str">
        <f>IFERROR(INDEX(#REF!,MATCH(C97,#REF!,0)),"")</f>
        <v/>
      </c>
      <c r="F97" s="89" t="e">
        <f>+#REF!</f>
        <v>#REF!</v>
      </c>
      <c r="G97" s="100">
        <v>0.5</v>
      </c>
      <c r="H97" s="89">
        <f>IFERROR(G97*F97,0)</f>
        <v>0</v>
      </c>
      <c r="I97" s="81"/>
    </row>
    <row r="98" spans="2:9" ht="33" thickBot="1" x14ac:dyDescent="0.25">
      <c r="B98" s="85"/>
      <c r="C98" s="22" t="s">
        <v>63</v>
      </c>
      <c r="D98" s="87"/>
      <c r="E98" s="87" t="str">
        <f>IFERROR(INDEX(#REF!,MATCH(C98,#REF!,0)),"")</f>
        <v/>
      </c>
      <c r="F98" s="89">
        <f>+F64</f>
        <v>0</v>
      </c>
      <c r="G98" s="100">
        <v>0.5</v>
      </c>
      <c r="H98" s="92">
        <f>IFERROR(G98*F98,0)</f>
        <v>0</v>
      </c>
      <c r="I98" s="81"/>
    </row>
    <row r="99" spans="2:9" ht="16" thickBot="1" x14ac:dyDescent="0.25">
      <c r="B99" s="79"/>
      <c r="H99" s="93" t="s">
        <v>49</v>
      </c>
      <c r="I99" s="94">
        <f>SUM(H96:H98)</f>
        <v>923.53768833333334</v>
      </c>
    </row>
    <row r="100" spans="2:9" x14ac:dyDescent="0.2">
      <c r="B100" s="79"/>
      <c r="C100" s="95" t="s">
        <v>59</v>
      </c>
      <c r="I100" s="81"/>
    </row>
    <row r="101" spans="2:9" ht="16" x14ac:dyDescent="0.2">
      <c r="B101" s="82" t="s">
        <v>37</v>
      </c>
      <c r="C101" s="83" t="s">
        <v>38</v>
      </c>
      <c r="D101" s="97" t="s">
        <v>3</v>
      </c>
      <c r="E101" s="97" t="s">
        <v>15</v>
      </c>
      <c r="F101" s="97" t="s">
        <v>56</v>
      </c>
      <c r="G101" s="97" t="s">
        <v>57</v>
      </c>
      <c r="H101" s="84" t="s">
        <v>43</v>
      </c>
      <c r="I101" s="81"/>
    </row>
    <row r="102" spans="2:9" x14ac:dyDescent="0.2">
      <c r="B102" s="85"/>
      <c r="C102" s="102" t="s">
        <v>60</v>
      </c>
      <c r="D102" s="99">
        <v>0.01</v>
      </c>
      <c r="E102" s="103">
        <v>1</v>
      </c>
      <c r="F102" s="89">
        <f>+I93</f>
        <v>18470.753766666665</v>
      </c>
      <c r="G102" s="87">
        <v>0.01</v>
      </c>
      <c r="H102" s="89">
        <f>IFERROR(G102*F102,0)</f>
        <v>184.70753766666664</v>
      </c>
      <c r="I102" s="81"/>
    </row>
    <row r="103" spans="2:9" x14ac:dyDescent="0.2">
      <c r="B103" s="85"/>
      <c r="C103" s="9" t="e">
        <f>+#REF!</f>
        <v>#REF!</v>
      </c>
      <c r="E103" s="87" t="str">
        <f>IFERROR(INDEX(#REF!,MATCH(C103,#REF!,0)),"")</f>
        <v/>
      </c>
      <c r="F103" s="89" t="str">
        <f>IFERROR(INDEX(#REF!,MATCH(C103,#REF!,0)),"")</f>
        <v/>
      </c>
      <c r="G103" s="87">
        <v>0.05</v>
      </c>
      <c r="H103" s="89">
        <f>IFERROR(G103*F103,0)</f>
        <v>0</v>
      </c>
      <c r="I103" s="81"/>
    </row>
    <row r="104" spans="2:9" ht="16" thickBot="1" x14ac:dyDescent="0.25">
      <c r="B104" s="85"/>
      <c r="C104" s="9"/>
      <c r="D104" s="87" t="str">
        <f>IFERROR(INDEX(#REF!,MATCH(C104,#REF!,0)),"")</f>
        <v/>
      </c>
      <c r="E104" s="88"/>
      <c r="F104" s="89" t="str">
        <f>IFERROR(INDEX(#REF!,MATCH(C104,#REF!,0)),"")</f>
        <v/>
      </c>
      <c r="G104" s="87"/>
      <c r="H104" s="89">
        <f>IFERROR(G104*F104,0)</f>
        <v>0</v>
      </c>
      <c r="I104" s="81"/>
    </row>
    <row r="105" spans="2:9" ht="16" thickBot="1" x14ac:dyDescent="0.25">
      <c r="B105" s="104"/>
      <c r="C105" s="105"/>
      <c r="D105" s="106"/>
      <c r="E105" s="107"/>
      <c r="F105" s="107"/>
      <c r="G105" s="106"/>
      <c r="H105" s="93" t="s">
        <v>49</v>
      </c>
      <c r="I105" s="94">
        <f>SUM(H102:H104)</f>
        <v>184.70753766666664</v>
      </c>
    </row>
    <row r="106" spans="2:9" ht="16" thickBot="1" x14ac:dyDescent="0.25">
      <c r="H106" s="118"/>
      <c r="I106" s="119"/>
    </row>
    <row r="107" spans="2:9" ht="16" thickBot="1" x14ac:dyDescent="0.25">
      <c r="B107" s="70" t="s">
        <v>0</v>
      </c>
      <c r="C107" s="353" t="e">
        <f>INDEX(ACTIVIDADES!$B:$B,MATCH(B108,ACTIVIDADES!$A:$A,0))</f>
        <v>#REF!</v>
      </c>
      <c r="D107" s="354"/>
      <c r="E107" s="354"/>
      <c r="F107" s="354"/>
      <c r="G107" s="355"/>
      <c r="H107" s="244" t="s">
        <v>31</v>
      </c>
      <c r="I107" s="243" t="s">
        <v>32</v>
      </c>
    </row>
    <row r="108" spans="2:9" x14ac:dyDescent="0.2">
      <c r="B108" s="362" t="e">
        <f>+ACTIVIDADES!#REF!</f>
        <v>#REF!</v>
      </c>
      <c r="C108" s="356"/>
      <c r="D108" s="357"/>
      <c r="E108" s="357"/>
      <c r="F108" s="357"/>
      <c r="G108" s="358"/>
      <c r="H108" s="71">
        <f>IF(I111=0,0,I121/I111)</f>
        <v>0</v>
      </c>
      <c r="I108" s="241">
        <f>IF(I111=0,0,I127/I111)</f>
        <v>0.68495186459649959</v>
      </c>
    </row>
    <row r="109" spans="2:9" ht="16" thickBot="1" x14ac:dyDescent="0.25">
      <c r="B109" s="363"/>
      <c r="C109" s="356"/>
      <c r="D109" s="357"/>
      <c r="E109" s="357"/>
      <c r="F109" s="357"/>
      <c r="G109" s="358"/>
      <c r="H109" s="73" t="s">
        <v>33</v>
      </c>
      <c r="I109" s="74" t="s">
        <v>34</v>
      </c>
    </row>
    <row r="110" spans="2:9" ht="16" thickBot="1" x14ac:dyDescent="0.25">
      <c r="B110" s="75" t="s">
        <v>15</v>
      </c>
      <c r="C110" s="356"/>
      <c r="D110" s="357"/>
      <c r="E110" s="357"/>
      <c r="F110" s="357"/>
      <c r="G110" s="358"/>
      <c r="H110" s="71">
        <f>IF(I111=0,0,I136/I111)</f>
        <v>0.3081986167575354</v>
      </c>
      <c r="I110" s="241">
        <f>IF(I111=0,0,I142/I111)</f>
        <v>6.8495186459649965E-3</v>
      </c>
    </row>
    <row r="111" spans="2:9" ht="16" thickBot="1" x14ac:dyDescent="0.25">
      <c r="B111" s="76" t="e">
        <f>INDEX(ACTIVIDADES!$C:$C,MATCH(B108,ACTIVIDADES!$A:$A,0))</f>
        <v>#REF!</v>
      </c>
      <c r="C111" s="359"/>
      <c r="D111" s="360"/>
      <c r="E111" s="360"/>
      <c r="F111" s="360"/>
      <c r="G111" s="361"/>
      <c r="H111" s="77" t="s">
        <v>35</v>
      </c>
      <c r="I111" s="78">
        <f>SUM(I121:I142)</f>
        <v>17977.665995111114</v>
      </c>
    </row>
    <row r="112" spans="2:9" x14ac:dyDescent="0.2">
      <c r="B112" s="79"/>
      <c r="C112" s="80" t="s">
        <v>36</v>
      </c>
      <c r="I112" s="81"/>
    </row>
    <row r="113" spans="2:9" x14ac:dyDescent="0.2">
      <c r="B113" s="82" t="s">
        <v>37</v>
      </c>
      <c r="C113" s="83" t="s">
        <v>38</v>
      </c>
      <c r="D113" s="84" t="s">
        <v>39</v>
      </c>
      <c r="E113" s="84" t="s">
        <v>40</v>
      </c>
      <c r="F113" s="84" t="s">
        <v>41</v>
      </c>
      <c r="G113" s="84" t="s">
        <v>42</v>
      </c>
      <c r="H113" s="84" t="s">
        <v>43</v>
      </c>
      <c r="I113" s="81"/>
    </row>
    <row r="114" spans="2:9" x14ac:dyDescent="0.2">
      <c r="B114" s="85"/>
      <c r="C114" s="86"/>
      <c r="D114" s="87" t="str">
        <f>IFERROR(INDEX(#REF!,MATCH(C114,#REF!,0)),"")</f>
        <v/>
      </c>
      <c r="E114" s="88">
        <f>+E80</f>
        <v>2</v>
      </c>
      <c r="F114" s="89" t="str">
        <f>IFERROR(INDEX(#REF!,MATCH(C114,#REF!,0)),"")</f>
        <v/>
      </c>
      <c r="G114" s="90">
        <v>0.05</v>
      </c>
      <c r="H114" s="89">
        <f>IFERROR(G114*F114*E114+F114*E114,0)</f>
        <v>0</v>
      </c>
      <c r="I114" s="81"/>
    </row>
    <row r="115" spans="2:9" x14ac:dyDescent="0.2">
      <c r="B115" s="85"/>
      <c r="C115" s="86"/>
      <c r="D115" s="87" t="str">
        <f>IFERROR(INDEX(#REF!,MATCH(C115,#REF!,0)),"")</f>
        <v/>
      </c>
      <c r="E115" s="88">
        <f>+E81</f>
        <v>2</v>
      </c>
      <c r="F115" s="89" t="str">
        <f>IFERROR(INDEX(#REF!,MATCH(C115,#REF!,0)),"")</f>
        <v/>
      </c>
      <c r="G115" s="90">
        <v>0.05</v>
      </c>
      <c r="H115" s="89">
        <f t="shared" ref="H115:H120" si="3">IFERROR(G115*F115*E115+F115*E115,0)</f>
        <v>0</v>
      </c>
      <c r="I115" s="81"/>
    </row>
    <row r="116" spans="2:9" x14ac:dyDescent="0.2">
      <c r="B116" s="85"/>
      <c r="C116" s="86"/>
      <c r="D116" s="87" t="str">
        <f>IFERROR(INDEX(#REF!,MATCH(C116,#REF!,0)),"")</f>
        <v/>
      </c>
      <c r="E116" s="88">
        <f>+E82</f>
        <v>1</v>
      </c>
      <c r="F116" s="89" t="str">
        <f>IFERROR(INDEX(#REF!,MATCH(C116,#REF!,0)),"")</f>
        <v/>
      </c>
      <c r="G116" s="90"/>
      <c r="H116" s="89">
        <f t="shared" si="3"/>
        <v>0</v>
      </c>
      <c r="I116" s="81"/>
    </row>
    <row r="117" spans="2:9" x14ac:dyDescent="0.2">
      <c r="B117" s="85"/>
      <c r="C117" s="86"/>
      <c r="D117" s="87" t="str">
        <f>IFERROR(INDEX(#REF!,MATCH(C117,#REF!,0)),"")</f>
        <v/>
      </c>
      <c r="E117" s="88"/>
      <c r="F117" s="89" t="str">
        <f>IFERROR(INDEX(#REF!,MATCH(C117,#REF!,0)),"")</f>
        <v/>
      </c>
      <c r="G117" s="90"/>
      <c r="H117" s="89">
        <f t="shared" si="3"/>
        <v>0</v>
      </c>
      <c r="I117" s="81"/>
    </row>
    <row r="118" spans="2:9" x14ac:dyDescent="0.2">
      <c r="B118" s="85"/>
      <c r="C118" s="86"/>
      <c r="D118" s="87" t="str">
        <f>IFERROR(INDEX(#REF!,MATCH(C118,#REF!,0)),"")</f>
        <v/>
      </c>
      <c r="E118" s="88"/>
      <c r="F118" s="89" t="str">
        <f>IFERROR(INDEX(#REF!,MATCH(C118,#REF!,0)),"")</f>
        <v/>
      </c>
      <c r="G118" s="90"/>
      <c r="H118" s="89">
        <f t="shared" si="3"/>
        <v>0</v>
      </c>
      <c r="I118" s="81"/>
    </row>
    <row r="119" spans="2:9" x14ac:dyDescent="0.2">
      <c r="B119" s="85"/>
      <c r="C119" s="9"/>
      <c r="D119" s="87" t="str">
        <f>IFERROR(INDEX(#REF!,MATCH(C119,#REF!,0)),"")</f>
        <v/>
      </c>
      <c r="E119" s="88"/>
      <c r="F119" s="91" t="str">
        <f>IFERROR(INDEX(#REF!,MATCH(C119,#REF!,0)),"")</f>
        <v/>
      </c>
      <c r="G119" s="90"/>
      <c r="H119" s="89">
        <f t="shared" si="3"/>
        <v>0</v>
      </c>
      <c r="I119" s="81"/>
    </row>
    <row r="120" spans="2:9" ht="16" thickBot="1" x14ac:dyDescent="0.25">
      <c r="B120" s="85"/>
      <c r="C120" s="9"/>
      <c r="D120" s="87" t="str">
        <f>IFERROR(INDEX(#REF!,MATCH(C120,#REF!,0)),"")</f>
        <v/>
      </c>
      <c r="E120" s="88"/>
      <c r="F120" s="91" t="str">
        <f>IFERROR(INDEX(#REF!,MATCH(C120,#REF!,0)),"")</f>
        <v/>
      </c>
      <c r="G120" s="90"/>
      <c r="H120" s="92">
        <f t="shared" si="3"/>
        <v>0</v>
      </c>
      <c r="I120" s="81"/>
    </row>
    <row r="121" spans="2:9" ht="16" thickBot="1" x14ac:dyDescent="0.25">
      <c r="B121" s="79"/>
      <c r="H121" s="93" t="s">
        <v>49</v>
      </c>
      <c r="I121" s="94">
        <f>SUM(H114:H120)</f>
        <v>0</v>
      </c>
    </row>
    <row r="122" spans="2:9" x14ac:dyDescent="0.2">
      <c r="B122" s="79"/>
      <c r="C122" s="95" t="s">
        <v>50</v>
      </c>
      <c r="I122" s="81"/>
    </row>
    <row r="123" spans="2:9" ht="16" x14ac:dyDescent="0.2">
      <c r="B123" s="82" t="s">
        <v>37</v>
      </c>
      <c r="C123" s="83" t="s">
        <v>38</v>
      </c>
      <c r="D123" s="84" t="s">
        <v>51</v>
      </c>
      <c r="E123" s="96" t="s">
        <v>52</v>
      </c>
      <c r="F123" s="96"/>
      <c r="G123" s="97" t="s">
        <v>53</v>
      </c>
      <c r="H123" s="98" t="s">
        <v>43</v>
      </c>
      <c r="I123" s="81"/>
    </row>
    <row r="124" spans="2:9" x14ac:dyDescent="0.2">
      <c r="B124" s="85"/>
      <c r="C124" s="9" t="s">
        <v>54</v>
      </c>
      <c r="D124" s="87">
        <v>1</v>
      </c>
      <c r="E124" s="99">
        <f>IFERROR(INDEX('MANO DE OBRA'!$F:$F,MATCH(C124,'MANO DE OBRA'!$B:$B,0)),"")</f>
        <v>0.7693987706357569</v>
      </c>
      <c r="F124" s="89">
        <f>IFERROR(INDEX('MANO DE OBRA'!$J:$J,MATCH(C124,'MANO DE OBRA'!$B:$B,0)),"")</f>
        <v>83957.971666666665</v>
      </c>
      <c r="G124" s="100">
        <v>18</v>
      </c>
      <c r="H124" s="89">
        <f>IFERROR((F124/G124)*D124,0)</f>
        <v>4664.3317592592593</v>
      </c>
      <c r="I124" s="81"/>
    </row>
    <row r="125" spans="2:9" x14ac:dyDescent="0.2">
      <c r="B125" s="85"/>
      <c r="C125" s="9" t="s">
        <v>64</v>
      </c>
      <c r="D125" s="87">
        <v>1</v>
      </c>
      <c r="E125" s="99">
        <f>IFERROR(INDEX('MANO DE OBRA'!$F:$F,MATCH(C125,'MANO DE OBRA'!$B:$B,0)),"")</f>
        <v>0.7693987706357569</v>
      </c>
      <c r="F125" s="89">
        <f>IFERROR(INDEX('MANO DE OBRA'!$J:$J,MATCH(C125,'MANO DE OBRA'!$B:$B,0)),"")</f>
        <v>137691.07353333331</v>
      </c>
      <c r="G125" s="100">
        <v>18</v>
      </c>
      <c r="H125" s="89">
        <f>IFERROR((F125/G125)*D125,0)</f>
        <v>7649.5040851851845</v>
      </c>
      <c r="I125" s="81"/>
    </row>
    <row r="126" spans="2:9" ht="16" thickBot="1" x14ac:dyDescent="0.25">
      <c r="B126" s="85"/>
      <c r="C126" s="9"/>
      <c r="D126" s="87"/>
      <c r="E126" s="99" t="str">
        <f>IFERROR(INDEX('MANO DE OBRA'!$F:$F,MATCH(C126,'MANO DE OBRA'!$B:$B,0)),"")</f>
        <v/>
      </c>
      <c r="F126" s="89" t="str">
        <f>IFERROR(INDEX('MANO DE OBRA'!$J:$J,MATCH(C126,'MANO DE OBRA'!$B:$B,0)),"")</f>
        <v/>
      </c>
      <c r="G126" s="100"/>
      <c r="H126" s="89">
        <f>IFERROR((F126/G126)*D126,0)</f>
        <v>0</v>
      </c>
      <c r="I126" s="81"/>
    </row>
    <row r="127" spans="2:9" ht="16" thickBot="1" x14ac:dyDescent="0.25">
      <c r="B127" s="79"/>
      <c r="H127" s="93" t="s">
        <v>49</v>
      </c>
      <c r="I127" s="94">
        <f>SUM(H124:H126)</f>
        <v>12313.835844444444</v>
      </c>
    </row>
    <row r="128" spans="2:9" x14ac:dyDescent="0.2">
      <c r="B128" s="79"/>
      <c r="C128" s="95" t="s">
        <v>55</v>
      </c>
      <c r="I128" s="81"/>
    </row>
    <row r="129" spans="2:9" ht="16" x14ac:dyDescent="0.2">
      <c r="B129" s="250" t="s">
        <v>37</v>
      </c>
      <c r="C129" s="251" t="s">
        <v>38</v>
      </c>
      <c r="D129" s="97" t="s">
        <v>3</v>
      </c>
      <c r="E129" s="97" t="s">
        <v>15</v>
      </c>
      <c r="F129" s="97" t="s">
        <v>56</v>
      </c>
      <c r="G129" s="97" t="s">
        <v>57</v>
      </c>
      <c r="H129" s="97" t="s">
        <v>43</v>
      </c>
      <c r="I129" s="81"/>
    </row>
    <row r="130" spans="2:9" x14ac:dyDescent="0.2">
      <c r="B130" s="9"/>
      <c r="C130" s="102" t="s">
        <v>58</v>
      </c>
      <c r="D130" s="99">
        <v>0.05</v>
      </c>
      <c r="E130" s="88"/>
      <c r="F130" s="89">
        <f>+I127</f>
        <v>12313.835844444444</v>
      </c>
      <c r="G130" s="132">
        <v>1</v>
      </c>
      <c r="H130" s="89">
        <f>IFERROR(G130*F130*D130,0)</f>
        <v>615.69179222222226</v>
      </c>
      <c r="I130" s="81"/>
    </row>
    <row r="131" spans="2:9" x14ac:dyDescent="0.2">
      <c r="B131" s="9"/>
      <c r="C131" s="9" t="s">
        <v>301</v>
      </c>
      <c r="D131" s="87"/>
      <c r="E131" s="87" t="str">
        <f>IFERROR(INDEX(#REF!,MATCH(C131,#REF!,0)),"")</f>
        <v/>
      </c>
      <c r="F131" s="89" t="e">
        <f>+#REF!</f>
        <v>#REF!</v>
      </c>
      <c r="G131" s="132">
        <v>0.5</v>
      </c>
      <c r="H131" s="89">
        <f>IFERROR(G131*F131,0)</f>
        <v>0</v>
      </c>
      <c r="I131" s="81"/>
    </row>
    <row r="132" spans="2:9" ht="16" x14ac:dyDescent="0.2">
      <c r="B132" s="9"/>
      <c r="C132" s="112" t="s">
        <v>65</v>
      </c>
      <c r="D132" s="87"/>
      <c r="E132" s="87"/>
      <c r="F132" s="89">
        <v>24625.000000000022</v>
      </c>
      <c r="G132" s="132">
        <v>0.2</v>
      </c>
      <c r="H132" s="89">
        <f>IFERROR(G132*F132,0)</f>
        <v>4925.0000000000045</v>
      </c>
      <c r="I132" s="81"/>
    </row>
    <row r="133" spans="2:9" ht="32" x14ac:dyDescent="0.2">
      <c r="B133" s="9"/>
      <c r="C133" s="22" t="s">
        <v>63</v>
      </c>
      <c r="D133" s="87"/>
      <c r="E133" s="87" t="str">
        <f>IFERROR(INDEX(#REF!,MATCH(C133,#REF!,0)),"")</f>
        <v/>
      </c>
      <c r="F133" s="89">
        <f>+F98</f>
        <v>0</v>
      </c>
      <c r="G133" s="132">
        <v>0.5</v>
      </c>
      <c r="H133" s="89">
        <f>IFERROR(G133*F133,0)</f>
        <v>0</v>
      </c>
      <c r="I133" s="81"/>
    </row>
    <row r="134" spans="2:9" x14ac:dyDescent="0.2">
      <c r="B134" s="79"/>
      <c r="C134" s="17"/>
      <c r="E134" s="56"/>
      <c r="F134" s="242"/>
      <c r="G134" s="227"/>
      <c r="H134" s="242"/>
      <c r="I134" s="81"/>
    </row>
    <row r="135" spans="2:9" ht="16" thickBot="1" x14ac:dyDescent="0.25">
      <c r="B135" s="79"/>
      <c r="C135" s="17"/>
      <c r="E135" s="56"/>
      <c r="F135" s="242"/>
      <c r="G135" s="227"/>
      <c r="H135" s="242"/>
      <c r="I135" s="81"/>
    </row>
    <row r="136" spans="2:9" ht="16" thickBot="1" x14ac:dyDescent="0.25">
      <c r="B136" s="79"/>
      <c r="H136" s="93" t="s">
        <v>49</v>
      </c>
      <c r="I136" s="94">
        <f>SUM(H130:H133)</f>
        <v>5540.6917922222265</v>
      </c>
    </row>
    <row r="137" spans="2:9" x14ac:dyDescent="0.2">
      <c r="B137" s="79"/>
      <c r="C137" s="95" t="s">
        <v>59</v>
      </c>
      <c r="I137" s="81"/>
    </row>
    <row r="138" spans="2:9" ht="16" x14ac:dyDescent="0.2">
      <c r="B138" s="82" t="s">
        <v>37</v>
      </c>
      <c r="C138" s="83" t="s">
        <v>38</v>
      </c>
      <c r="D138" s="97" t="s">
        <v>3</v>
      </c>
      <c r="E138" s="97" t="s">
        <v>15</v>
      </c>
      <c r="F138" s="97" t="s">
        <v>56</v>
      </c>
      <c r="G138" s="97" t="s">
        <v>57</v>
      </c>
      <c r="H138" s="84" t="s">
        <v>43</v>
      </c>
      <c r="I138" s="81"/>
    </row>
    <row r="139" spans="2:9" x14ac:dyDescent="0.2">
      <c r="B139" s="85"/>
      <c r="C139" s="102" t="s">
        <v>60</v>
      </c>
      <c r="D139" s="99">
        <v>0.01</v>
      </c>
      <c r="E139" s="103">
        <v>1</v>
      </c>
      <c r="F139" s="89">
        <f>+I127</f>
        <v>12313.835844444444</v>
      </c>
      <c r="G139" s="87">
        <v>0.01</v>
      </c>
      <c r="H139" s="89">
        <f>IFERROR(G139*F139,0)</f>
        <v>123.13835844444444</v>
      </c>
      <c r="I139" s="81"/>
    </row>
    <row r="140" spans="2:9" x14ac:dyDescent="0.2">
      <c r="B140" s="85"/>
      <c r="C140" t="s">
        <v>61</v>
      </c>
      <c r="E140" s="87" t="str">
        <f>IFERROR(INDEX(#REF!,MATCH(C140,#REF!,0)),"")</f>
        <v/>
      </c>
      <c r="F140" s="89" t="str">
        <f>IFERROR(INDEX(#REF!,MATCH(C140,#REF!,0)),"")</f>
        <v/>
      </c>
      <c r="G140" s="87">
        <v>0.12</v>
      </c>
      <c r="H140" s="89">
        <f>IFERROR(G140*F140,0)</f>
        <v>0</v>
      </c>
      <c r="I140" s="81"/>
    </row>
    <row r="141" spans="2:9" ht="16" thickBot="1" x14ac:dyDescent="0.25">
      <c r="B141" s="85"/>
      <c r="C141" s="9"/>
      <c r="D141" s="87" t="str">
        <f>IFERROR(INDEX(#REF!,MATCH(C141,#REF!,0)),"")</f>
        <v/>
      </c>
      <c r="E141" s="88"/>
      <c r="F141" s="89" t="str">
        <f>IFERROR(INDEX(#REF!,MATCH(C141,#REF!,0)),"")</f>
        <v/>
      </c>
      <c r="G141" s="87"/>
      <c r="H141" s="89">
        <f>IFERROR(G141*F141,0)</f>
        <v>0</v>
      </c>
      <c r="I141" s="81"/>
    </row>
    <row r="142" spans="2:9" ht="16" thickBot="1" x14ac:dyDescent="0.25">
      <c r="B142" s="104"/>
      <c r="C142" s="105"/>
      <c r="D142" s="106"/>
      <c r="E142" s="107"/>
      <c r="F142" s="107"/>
      <c r="G142" s="106"/>
      <c r="H142" s="93" t="s">
        <v>49</v>
      </c>
      <c r="I142" s="94">
        <f>SUM(H139:H141)</f>
        <v>123.13835844444444</v>
      </c>
    </row>
    <row r="143" spans="2:9" ht="16" thickBot="1" x14ac:dyDescent="0.25">
      <c r="H143" s="118"/>
      <c r="I143" s="119"/>
    </row>
    <row r="144" spans="2:9" ht="15" customHeight="1" thickBot="1" x14ac:dyDescent="0.25">
      <c r="B144" s="70" t="s">
        <v>0</v>
      </c>
      <c r="C144" s="353" t="e">
        <f>INDEX(ACTIVIDADES!$B:$B,MATCH(B145,ACTIVIDADES!$A:$A,0))</f>
        <v>#REF!</v>
      </c>
      <c r="D144" s="354"/>
      <c r="E144" s="354"/>
      <c r="F144" s="354"/>
      <c r="G144" s="355"/>
      <c r="H144" s="244" t="s">
        <v>31</v>
      </c>
      <c r="I144" s="243" t="s">
        <v>32</v>
      </c>
    </row>
    <row r="145" spans="2:9" ht="15.75" customHeight="1" x14ac:dyDescent="0.2">
      <c r="B145" s="362" t="e">
        <f>+ACTIVIDADES!#REF!</f>
        <v>#REF!</v>
      </c>
      <c r="C145" s="356"/>
      <c r="D145" s="357"/>
      <c r="E145" s="357"/>
      <c r="F145" s="357"/>
      <c r="G145" s="358"/>
      <c r="H145" s="71">
        <f>IF(I148=0,0,I158/I148)</f>
        <v>0</v>
      </c>
      <c r="I145" s="241">
        <f>IF(I148=0,0,I164/I148)</f>
        <v>0.75378528101451614</v>
      </c>
    </row>
    <row r="146" spans="2:9" ht="16" thickBot="1" x14ac:dyDescent="0.25">
      <c r="B146" s="363"/>
      <c r="C146" s="356"/>
      <c r="D146" s="357"/>
      <c r="E146" s="357"/>
      <c r="F146" s="357"/>
      <c r="G146" s="358"/>
      <c r="H146" s="73" t="s">
        <v>33</v>
      </c>
      <c r="I146" s="74" t="s">
        <v>34</v>
      </c>
    </row>
    <row r="147" spans="2:9" ht="16" thickBot="1" x14ac:dyDescent="0.25">
      <c r="B147" s="75" t="s">
        <v>15</v>
      </c>
      <c r="C147" s="356"/>
      <c r="D147" s="357"/>
      <c r="E147" s="357"/>
      <c r="F147" s="357"/>
      <c r="G147" s="358"/>
      <c r="H147" s="71">
        <f>IF(I148=0,0,I173/I148)</f>
        <v>0.23867686617533873</v>
      </c>
      <c r="I147" s="241">
        <f>IF(I148=0,0,I179/I148)</f>
        <v>7.5378528101451613E-3</v>
      </c>
    </row>
    <row r="148" spans="2:9" ht="16" thickBot="1" x14ac:dyDescent="0.25">
      <c r="B148" s="76" t="e">
        <f>INDEX(ACTIVIDADES!$C:$C,MATCH(B145,ACTIVIDADES!$A:$A,0))</f>
        <v>#REF!</v>
      </c>
      <c r="C148" s="359"/>
      <c r="D148" s="360"/>
      <c r="E148" s="360"/>
      <c r="F148" s="360"/>
      <c r="G148" s="361"/>
      <c r="H148" s="77" t="s">
        <v>35</v>
      </c>
      <c r="I148" s="78">
        <f>SUM(I158:I179)</f>
        <v>24503.998992666668</v>
      </c>
    </row>
    <row r="149" spans="2:9" x14ac:dyDescent="0.2">
      <c r="B149" s="79"/>
      <c r="C149" s="80" t="s">
        <v>36</v>
      </c>
      <c r="I149" s="81"/>
    </row>
    <row r="150" spans="2:9" x14ac:dyDescent="0.2">
      <c r="B150" s="82" t="s">
        <v>37</v>
      </c>
      <c r="C150" s="83" t="s">
        <v>38</v>
      </c>
      <c r="D150" s="84" t="s">
        <v>39</v>
      </c>
      <c r="E150" s="84" t="s">
        <v>40</v>
      </c>
      <c r="F150" s="84" t="s">
        <v>41</v>
      </c>
      <c r="G150" s="84" t="s">
        <v>42</v>
      </c>
      <c r="H150" s="84" t="s">
        <v>43</v>
      </c>
      <c r="I150" s="81"/>
    </row>
    <row r="151" spans="2:9" x14ac:dyDescent="0.2">
      <c r="B151" s="85"/>
      <c r="C151" s="86"/>
      <c r="D151" s="87" t="str">
        <f>IFERROR(INDEX(#REF!,MATCH(C151,#REF!,0)),"")</f>
        <v/>
      </c>
      <c r="E151" s="88">
        <f>+E117</f>
        <v>0</v>
      </c>
      <c r="F151" s="89" t="str">
        <f>IFERROR(INDEX(#REF!,MATCH(C151,#REF!,0)),"")</f>
        <v/>
      </c>
      <c r="G151" s="90">
        <v>0.05</v>
      </c>
      <c r="H151" s="89">
        <f>IFERROR(G151*F151*E151+F151*E151,0)</f>
        <v>0</v>
      </c>
      <c r="I151" s="81"/>
    </row>
    <row r="152" spans="2:9" x14ac:dyDescent="0.2">
      <c r="B152" s="85"/>
      <c r="C152" s="86"/>
      <c r="D152" s="87" t="str">
        <f>IFERROR(INDEX(#REF!,MATCH(C152,#REF!,0)),"")</f>
        <v/>
      </c>
      <c r="E152" s="88">
        <f>+E118</f>
        <v>0</v>
      </c>
      <c r="F152" s="89" t="str">
        <f>IFERROR(INDEX(#REF!,MATCH(C152,#REF!,0)),"")</f>
        <v/>
      </c>
      <c r="G152" s="90">
        <v>0.05</v>
      </c>
      <c r="H152" s="89">
        <f t="shared" ref="H152:H157" si="4">IFERROR(G152*F152*E152+F152*E152,0)</f>
        <v>0</v>
      </c>
      <c r="I152" s="81"/>
    </row>
    <row r="153" spans="2:9" x14ac:dyDescent="0.2">
      <c r="B153" s="85"/>
      <c r="C153" s="86"/>
      <c r="D153" s="87" t="str">
        <f>IFERROR(INDEX(#REF!,MATCH(C153,#REF!,0)),"")</f>
        <v/>
      </c>
      <c r="E153" s="88">
        <f>+E119</f>
        <v>0</v>
      </c>
      <c r="F153" s="89" t="str">
        <f>IFERROR(INDEX(#REF!,MATCH(C153,#REF!,0)),"")</f>
        <v/>
      </c>
      <c r="G153" s="90"/>
      <c r="H153" s="89">
        <f t="shared" si="4"/>
        <v>0</v>
      </c>
      <c r="I153" s="81"/>
    </row>
    <row r="154" spans="2:9" x14ac:dyDescent="0.2">
      <c r="B154" s="85"/>
      <c r="C154" s="86"/>
      <c r="D154" s="87" t="str">
        <f>IFERROR(INDEX(#REF!,MATCH(C154,#REF!,0)),"")</f>
        <v/>
      </c>
      <c r="E154" s="88"/>
      <c r="F154" s="89" t="str">
        <f>IFERROR(INDEX(#REF!,MATCH(C154,#REF!,0)),"")</f>
        <v/>
      </c>
      <c r="G154" s="90"/>
      <c r="H154" s="89">
        <f t="shared" si="4"/>
        <v>0</v>
      </c>
      <c r="I154" s="81"/>
    </row>
    <row r="155" spans="2:9" x14ac:dyDescent="0.2">
      <c r="B155" s="85"/>
      <c r="C155" s="86"/>
      <c r="D155" s="87" t="str">
        <f>IFERROR(INDEX(#REF!,MATCH(C155,#REF!,0)),"")</f>
        <v/>
      </c>
      <c r="E155" s="88"/>
      <c r="F155" s="89" t="str">
        <f>IFERROR(INDEX(#REF!,MATCH(C155,#REF!,0)),"")</f>
        <v/>
      </c>
      <c r="G155" s="90"/>
      <c r="H155" s="89">
        <f t="shared" si="4"/>
        <v>0</v>
      </c>
      <c r="I155" s="81"/>
    </row>
    <row r="156" spans="2:9" x14ac:dyDescent="0.2">
      <c r="B156" s="85"/>
      <c r="C156" s="9"/>
      <c r="D156" s="87" t="str">
        <f>IFERROR(INDEX(#REF!,MATCH(C156,#REF!,0)),"")</f>
        <v/>
      </c>
      <c r="E156" s="88"/>
      <c r="F156" s="91" t="str">
        <f>IFERROR(INDEX(#REF!,MATCH(C156,#REF!,0)),"")</f>
        <v/>
      </c>
      <c r="G156" s="90"/>
      <c r="H156" s="89">
        <f t="shared" si="4"/>
        <v>0</v>
      </c>
      <c r="I156" s="81"/>
    </row>
    <row r="157" spans="2:9" ht="16" thickBot="1" x14ac:dyDescent="0.25">
      <c r="B157" s="85"/>
      <c r="C157" s="9"/>
      <c r="D157" s="87" t="str">
        <f>IFERROR(INDEX(#REF!,MATCH(C157,#REF!,0)),"")</f>
        <v/>
      </c>
      <c r="E157" s="88"/>
      <c r="F157" s="91" t="str">
        <f>IFERROR(INDEX(#REF!,MATCH(C157,#REF!,0)),"")</f>
        <v/>
      </c>
      <c r="G157" s="90"/>
      <c r="H157" s="92">
        <f t="shared" si="4"/>
        <v>0</v>
      </c>
      <c r="I157" s="81"/>
    </row>
    <row r="158" spans="2:9" ht="16" thickBot="1" x14ac:dyDescent="0.25">
      <c r="B158" s="79"/>
      <c r="H158" s="93" t="s">
        <v>49</v>
      </c>
      <c r="I158" s="94">
        <f>SUM(H151:H157)</f>
        <v>0</v>
      </c>
    </row>
    <row r="159" spans="2:9" ht="15" customHeight="1" x14ac:dyDescent="0.2">
      <c r="B159" s="79"/>
      <c r="C159" s="95" t="s">
        <v>50</v>
      </c>
      <c r="I159" s="81"/>
    </row>
    <row r="160" spans="2:9" ht="16" x14ac:dyDescent="0.2">
      <c r="B160" s="82" t="s">
        <v>37</v>
      </c>
      <c r="C160" s="83" t="s">
        <v>38</v>
      </c>
      <c r="D160" s="84" t="s">
        <v>51</v>
      </c>
      <c r="E160" s="96" t="s">
        <v>52</v>
      </c>
      <c r="F160" s="96"/>
      <c r="G160" s="97" t="s">
        <v>53</v>
      </c>
      <c r="H160" s="98" t="s">
        <v>43</v>
      </c>
      <c r="I160" s="81"/>
    </row>
    <row r="161" spans="2:9" x14ac:dyDescent="0.2">
      <c r="B161" s="85"/>
      <c r="C161" s="9" t="s">
        <v>54</v>
      </c>
      <c r="D161" s="87">
        <v>1</v>
      </c>
      <c r="E161" s="99">
        <f>IFERROR(INDEX('MANO DE OBRA'!$F:$F,MATCH(C161,'MANO DE OBRA'!$B:$B,0)),"")</f>
        <v>0.7693987706357569</v>
      </c>
      <c r="F161" s="89">
        <f>IFERROR(INDEX('MANO DE OBRA'!$J:$J,MATCH(C161,'MANO DE OBRA'!$B:$B,0)),"")</f>
        <v>83957.971666666665</v>
      </c>
      <c r="G161" s="100">
        <v>12</v>
      </c>
      <c r="H161" s="89">
        <f>IFERROR((F161/G161)*D161,0)</f>
        <v>6996.497638888889</v>
      </c>
      <c r="I161" s="81"/>
    </row>
    <row r="162" spans="2:9" x14ac:dyDescent="0.2">
      <c r="B162" s="85"/>
      <c r="C162" s="9" t="s">
        <v>64</v>
      </c>
      <c r="D162" s="87">
        <v>1</v>
      </c>
      <c r="E162" s="99">
        <f>IFERROR(INDEX('MANO DE OBRA'!$F:$F,MATCH(C162,'MANO DE OBRA'!$B:$B,0)),"")</f>
        <v>0.7693987706357569</v>
      </c>
      <c r="F162" s="89">
        <f>IFERROR(INDEX('MANO DE OBRA'!$J:$J,MATCH(C162,'MANO DE OBRA'!$B:$B,0)),"")</f>
        <v>137691.07353333331</v>
      </c>
      <c r="G162" s="100">
        <v>12</v>
      </c>
      <c r="H162" s="89">
        <f>IFERROR((F162/G162)*D162,0)</f>
        <v>11474.256127777777</v>
      </c>
      <c r="I162" s="81"/>
    </row>
    <row r="163" spans="2:9" ht="16" thickBot="1" x14ac:dyDescent="0.25">
      <c r="B163" s="85"/>
      <c r="C163" s="9"/>
      <c r="D163" s="87"/>
      <c r="E163" s="99" t="str">
        <f>IFERROR(INDEX('MANO DE OBRA'!$F:$F,MATCH(C163,'MANO DE OBRA'!$B:$B,0)),"")</f>
        <v/>
      </c>
      <c r="F163" s="89" t="str">
        <f>IFERROR(INDEX('MANO DE OBRA'!$J:$J,MATCH(C163,'MANO DE OBRA'!$B:$B,0)),"")</f>
        <v/>
      </c>
      <c r="G163" s="100"/>
      <c r="H163" s="89">
        <f>IFERROR((F163/G163)*D163,0)</f>
        <v>0</v>
      </c>
      <c r="I163" s="81"/>
    </row>
    <row r="164" spans="2:9" ht="16" thickBot="1" x14ac:dyDescent="0.25">
      <c r="B164" s="79"/>
      <c r="H164" s="93" t="s">
        <v>49</v>
      </c>
      <c r="I164" s="94">
        <f>SUM(H161:H163)</f>
        <v>18470.753766666665</v>
      </c>
    </row>
    <row r="165" spans="2:9" x14ac:dyDescent="0.2">
      <c r="B165" s="79"/>
      <c r="C165" s="95" t="s">
        <v>55</v>
      </c>
      <c r="I165" s="81"/>
    </row>
    <row r="166" spans="2:9" ht="16" x14ac:dyDescent="0.2">
      <c r="B166" s="250" t="s">
        <v>37</v>
      </c>
      <c r="C166" s="251" t="s">
        <v>38</v>
      </c>
      <c r="D166" s="97" t="s">
        <v>3</v>
      </c>
      <c r="E166" s="97" t="s">
        <v>15</v>
      </c>
      <c r="F166" s="97" t="s">
        <v>56</v>
      </c>
      <c r="G166" s="97" t="s">
        <v>57</v>
      </c>
      <c r="H166" s="97" t="s">
        <v>43</v>
      </c>
      <c r="I166" s="81"/>
    </row>
    <row r="167" spans="2:9" x14ac:dyDescent="0.2">
      <c r="B167" s="9"/>
      <c r="C167" s="102" t="s">
        <v>58</v>
      </c>
      <c r="D167" s="99">
        <v>0.05</v>
      </c>
      <c r="E167" s="88"/>
      <c r="F167" s="89">
        <f>+I164</f>
        <v>18470.753766666665</v>
      </c>
      <c r="G167" s="132">
        <v>1</v>
      </c>
      <c r="H167" s="89">
        <f>IFERROR(G167*F167*D167,0)</f>
        <v>923.53768833333334</v>
      </c>
      <c r="I167" s="81"/>
    </row>
    <row r="168" spans="2:9" x14ac:dyDescent="0.2">
      <c r="B168" s="9"/>
      <c r="C168" s="9" t="s">
        <v>301</v>
      </c>
      <c r="D168" s="87"/>
      <c r="E168" s="87" t="str">
        <f>IFERROR(INDEX(#REF!,MATCH(C168,#REF!,0)),"")</f>
        <v/>
      </c>
      <c r="F168" s="89" t="e">
        <f>+#REF!</f>
        <v>#REF!</v>
      </c>
      <c r="G168" s="132">
        <v>0.5</v>
      </c>
      <c r="H168" s="89">
        <f>IFERROR(G168*F168,0)</f>
        <v>0</v>
      </c>
      <c r="I168" s="81"/>
    </row>
    <row r="169" spans="2:9" ht="16" x14ac:dyDescent="0.2">
      <c r="B169" s="9"/>
      <c r="C169" s="112" t="s">
        <v>65</v>
      </c>
      <c r="D169" s="87"/>
      <c r="E169" s="87"/>
      <c r="F169" s="89">
        <v>24625.000000000022</v>
      </c>
      <c r="G169" s="132">
        <v>0.2</v>
      </c>
      <c r="H169" s="89">
        <f>IFERROR(G169*F169,0)</f>
        <v>4925.0000000000045</v>
      </c>
      <c r="I169" s="81"/>
    </row>
    <row r="170" spans="2:9" ht="32" x14ac:dyDescent="0.2">
      <c r="B170" s="9"/>
      <c r="C170" s="22" t="s">
        <v>63</v>
      </c>
      <c r="D170" s="87"/>
      <c r="E170" s="87" t="str">
        <f>IFERROR(INDEX(#REF!,MATCH(C170,#REF!,0)),"")</f>
        <v/>
      </c>
      <c r="F170" s="89">
        <f>+F135</f>
        <v>0</v>
      </c>
      <c r="G170" s="132">
        <v>0.5</v>
      </c>
      <c r="H170" s="89">
        <f>IFERROR(G170*F170,0)</f>
        <v>0</v>
      </c>
      <c r="I170" s="81"/>
    </row>
    <row r="171" spans="2:9" x14ac:dyDescent="0.2">
      <c r="B171" s="79"/>
      <c r="C171" s="17"/>
      <c r="E171" s="56"/>
      <c r="F171" s="242"/>
      <c r="G171" s="227"/>
      <c r="H171" s="242"/>
      <c r="I171" s="81"/>
    </row>
    <row r="172" spans="2:9" ht="16" thickBot="1" x14ac:dyDescent="0.25">
      <c r="B172" s="79"/>
      <c r="C172" s="17"/>
      <c r="E172" s="56"/>
      <c r="F172" s="242"/>
      <c r="G172" s="227"/>
      <c r="H172" s="242"/>
      <c r="I172" s="81"/>
    </row>
    <row r="173" spans="2:9" ht="16" thickBot="1" x14ac:dyDescent="0.25">
      <c r="B173" s="79"/>
      <c r="H173" s="93" t="s">
        <v>49</v>
      </c>
      <c r="I173" s="94">
        <f>SUM(H167:H170)</f>
        <v>5848.5376883333374</v>
      </c>
    </row>
    <row r="174" spans="2:9" x14ac:dyDescent="0.2">
      <c r="B174" s="79"/>
      <c r="C174" s="95" t="s">
        <v>59</v>
      </c>
      <c r="I174" s="81"/>
    </row>
    <row r="175" spans="2:9" ht="16" x14ac:dyDescent="0.2">
      <c r="B175" s="82" t="s">
        <v>37</v>
      </c>
      <c r="C175" s="83" t="s">
        <v>38</v>
      </c>
      <c r="D175" s="97" t="s">
        <v>3</v>
      </c>
      <c r="E175" s="97" t="s">
        <v>15</v>
      </c>
      <c r="F175" s="97" t="s">
        <v>56</v>
      </c>
      <c r="G175" s="97" t="s">
        <v>57</v>
      </c>
      <c r="H175" s="84" t="s">
        <v>43</v>
      </c>
      <c r="I175" s="81"/>
    </row>
    <row r="176" spans="2:9" x14ac:dyDescent="0.2">
      <c r="B176" s="85"/>
      <c r="C176" s="102" t="s">
        <v>60</v>
      </c>
      <c r="D176" s="99">
        <v>0.01</v>
      </c>
      <c r="E176" s="103">
        <v>1</v>
      </c>
      <c r="F176" s="89">
        <f>+I164</f>
        <v>18470.753766666665</v>
      </c>
      <c r="G176" s="87">
        <v>0.01</v>
      </c>
      <c r="H176" s="89">
        <f>IFERROR(G176*F176,0)</f>
        <v>184.70753766666664</v>
      </c>
      <c r="I176" s="81"/>
    </row>
    <row r="177" spans="2:9" x14ac:dyDescent="0.2">
      <c r="B177" s="85"/>
      <c r="C177" t="s">
        <v>61</v>
      </c>
      <c r="E177" s="87" t="str">
        <f>IFERROR(INDEX(#REF!,MATCH(C177,#REF!,0)),"")</f>
        <v/>
      </c>
      <c r="F177" s="89" t="str">
        <f>IFERROR(INDEX(#REF!,MATCH(C177,#REF!,0)),"")</f>
        <v/>
      </c>
      <c r="G177" s="87">
        <v>0.12</v>
      </c>
      <c r="H177" s="89">
        <f>IFERROR(G177*F177,0)</f>
        <v>0</v>
      </c>
      <c r="I177" s="81"/>
    </row>
    <row r="178" spans="2:9" ht="16" thickBot="1" x14ac:dyDescent="0.25">
      <c r="B178" s="85"/>
      <c r="C178" s="9"/>
      <c r="D178" s="87" t="str">
        <f>IFERROR(INDEX(#REF!,MATCH(C178,#REF!,0)),"")</f>
        <v/>
      </c>
      <c r="E178" s="88"/>
      <c r="F178" s="89" t="str">
        <f>IFERROR(INDEX(#REF!,MATCH(C178,#REF!,0)),"")</f>
        <v/>
      </c>
      <c r="G178" s="87"/>
      <c r="H178" s="89">
        <f>IFERROR(G178*F178,0)</f>
        <v>0</v>
      </c>
      <c r="I178" s="81"/>
    </row>
    <row r="179" spans="2:9" ht="16" thickBot="1" x14ac:dyDescent="0.25">
      <c r="B179" s="104"/>
      <c r="C179" s="105"/>
      <c r="D179" s="106"/>
      <c r="E179" s="107"/>
      <c r="F179" s="107"/>
      <c r="G179" s="106"/>
      <c r="H179" s="93" t="s">
        <v>49</v>
      </c>
      <c r="I179" s="94">
        <f>SUM(H176:H178)</f>
        <v>184.70753766666664</v>
      </c>
    </row>
    <row r="180" spans="2:9" ht="16" thickBot="1" x14ac:dyDescent="0.25">
      <c r="H180" s="118"/>
      <c r="I180" s="119"/>
    </row>
    <row r="181" spans="2:9" ht="16" thickBot="1" x14ac:dyDescent="0.25">
      <c r="B181" s="70" t="s">
        <v>0</v>
      </c>
      <c r="C181" s="353" t="e">
        <f>INDEX(ACTIVIDADES!$B:$B,MATCH(B182,ACTIVIDADES!$A:$A,0))</f>
        <v>#REF!</v>
      </c>
      <c r="D181" s="354"/>
      <c r="E181" s="354"/>
      <c r="F181" s="354"/>
      <c r="G181" s="355"/>
      <c r="H181" s="244" t="s">
        <v>31</v>
      </c>
      <c r="I181" s="243" t="s">
        <v>32</v>
      </c>
    </row>
    <row r="182" spans="2:9" x14ac:dyDescent="0.2">
      <c r="B182" s="362" t="e">
        <f>+ACTIVIDADES!#REF!</f>
        <v>#REF!</v>
      </c>
      <c r="C182" s="356"/>
      <c r="D182" s="357"/>
      <c r="E182" s="357"/>
      <c r="F182" s="357"/>
      <c r="G182" s="358"/>
      <c r="H182" s="71">
        <f>IF(I185=0,0,I195/I185)</f>
        <v>0</v>
      </c>
      <c r="I182" s="241">
        <f>IF(I185=0,0,I201/I185)</f>
        <v>0.94339622641509435</v>
      </c>
    </row>
    <row r="183" spans="2:9" ht="16" thickBot="1" x14ac:dyDescent="0.25">
      <c r="B183" s="363"/>
      <c r="C183" s="356"/>
      <c r="D183" s="357"/>
      <c r="E183" s="357"/>
      <c r="F183" s="357"/>
      <c r="G183" s="358"/>
      <c r="H183" s="73" t="s">
        <v>33</v>
      </c>
      <c r="I183" s="74" t="s">
        <v>34</v>
      </c>
    </row>
    <row r="184" spans="2:9" ht="16" thickBot="1" x14ac:dyDescent="0.25">
      <c r="B184" s="75" t="s">
        <v>15</v>
      </c>
      <c r="C184" s="356"/>
      <c r="D184" s="357"/>
      <c r="E184" s="357"/>
      <c r="F184" s="357"/>
      <c r="G184" s="358"/>
      <c r="H184" s="71">
        <f>IF(I185=0,0,I210/I185)</f>
        <v>4.716981132075472E-2</v>
      </c>
      <c r="I184" s="241">
        <f>IF(I185=0,0,I216/I185)</f>
        <v>9.4339622641509448E-3</v>
      </c>
    </row>
    <row r="185" spans="2:9" ht="16" thickBot="1" x14ac:dyDescent="0.25">
      <c r="B185" s="76" t="e">
        <f>INDEX(ACTIVIDADES!$C:$C,MATCH(B182,ACTIVIDADES!$A:$A,0))</f>
        <v>#REF!</v>
      </c>
      <c r="C185" s="359"/>
      <c r="D185" s="360"/>
      <c r="E185" s="360"/>
      <c r="F185" s="360"/>
      <c r="G185" s="361"/>
      <c r="H185" s="77" t="s">
        <v>35</v>
      </c>
      <c r="I185" s="78">
        <f>SUM(I195:I216)</f>
        <v>29961.801488777779</v>
      </c>
    </row>
    <row r="186" spans="2:9" x14ac:dyDescent="0.2">
      <c r="B186" s="79"/>
      <c r="C186" s="80" t="s">
        <v>36</v>
      </c>
      <c r="I186" s="81"/>
    </row>
    <row r="187" spans="2:9" x14ac:dyDescent="0.2">
      <c r="B187" s="82" t="s">
        <v>37</v>
      </c>
      <c r="C187" s="83" t="s">
        <v>38</v>
      </c>
      <c r="D187" s="84" t="s">
        <v>39</v>
      </c>
      <c r="E187" s="84" t="s">
        <v>40</v>
      </c>
      <c r="F187" s="84" t="s">
        <v>41</v>
      </c>
      <c r="G187" s="84" t="s">
        <v>42</v>
      </c>
      <c r="H187" s="84" t="s">
        <v>43</v>
      </c>
      <c r="I187" s="81"/>
    </row>
    <row r="188" spans="2:9" x14ac:dyDescent="0.2">
      <c r="B188" s="85"/>
      <c r="C188" s="86"/>
      <c r="D188" s="87" t="str">
        <f>IFERROR(INDEX(#REF!,MATCH(C188,#REF!,0)),"")</f>
        <v/>
      </c>
      <c r="E188" s="88">
        <f>+E154</f>
        <v>0</v>
      </c>
      <c r="F188" s="89" t="str">
        <f>IFERROR(INDEX(#REF!,MATCH(C188,#REF!,0)),"")</f>
        <v/>
      </c>
      <c r="G188" s="90">
        <v>0.05</v>
      </c>
      <c r="H188" s="89">
        <f>IFERROR(G188*F188*E188+F188*E188,0)</f>
        <v>0</v>
      </c>
      <c r="I188" s="81"/>
    </row>
    <row r="189" spans="2:9" x14ac:dyDescent="0.2">
      <c r="B189" s="85"/>
      <c r="C189" s="86"/>
      <c r="D189" s="87" t="str">
        <f>IFERROR(INDEX(#REF!,MATCH(C189,#REF!,0)),"")</f>
        <v/>
      </c>
      <c r="E189" s="88">
        <f>+E155</f>
        <v>0</v>
      </c>
      <c r="F189" s="89" t="str">
        <f>IFERROR(INDEX(#REF!,MATCH(C189,#REF!,0)),"")</f>
        <v/>
      </c>
      <c r="G189" s="90">
        <v>0.05</v>
      </c>
      <c r="H189" s="89">
        <f t="shared" ref="H189:H194" si="5">IFERROR(G189*F189*E189+F189*E189,0)</f>
        <v>0</v>
      </c>
      <c r="I189" s="81"/>
    </row>
    <row r="190" spans="2:9" x14ac:dyDescent="0.2">
      <c r="B190" s="85"/>
      <c r="C190" s="86"/>
      <c r="D190" s="87" t="str">
        <f>IFERROR(INDEX(#REF!,MATCH(C190,#REF!,0)),"")</f>
        <v/>
      </c>
      <c r="E190" s="88">
        <f>+E156</f>
        <v>0</v>
      </c>
      <c r="F190" s="89" t="str">
        <f>IFERROR(INDEX(#REF!,MATCH(C190,#REF!,0)),"")</f>
        <v/>
      </c>
      <c r="G190" s="90"/>
      <c r="H190" s="89">
        <f t="shared" si="5"/>
        <v>0</v>
      </c>
      <c r="I190" s="81"/>
    </row>
    <row r="191" spans="2:9" x14ac:dyDescent="0.2">
      <c r="B191" s="85"/>
      <c r="C191" s="86"/>
      <c r="D191" s="87" t="str">
        <f>IFERROR(INDEX(#REF!,MATCH(C191,#REF!,0)),"")</f>
        <v/>
      </c>
      <c r="E191" s="88"/>
      <c r="F191" s="89" t="str">
        <f>IFERROR(INDEX(#REF!,MATCH(C191,#REF!,0)),"")</f>
        <v/>
      </c>
      <c r="G191" s="90"/>
      <c r="H191" s="89">
        <f t="shared" si="5"/>
        <v>0</v>
      </c>
      <c r="I191" s="81"/>
    </row>
    <row r="192" spans="2:9" x14ac:dyDescent="0.2">
      <c r="B192" s="85"/>
      <c r="C192" s="86"/>
      <c r="D192" s="87" t="str">
        <f>IFERROR(INDEX(#REF!,MATCH(C192,#REF!,0)),"")</f>
        <v/>
      </c>
      <c r="E192" s="88"/>
      <c r="F192" s="89" t="str">
        <f>IFERROR(INDEX(#REF!,MATCH(C192,#REF!,0)),"")</f>
        <v/>
      </c>
      <c r="G192" s="90"/>
      <c r="H192" s="89">
        <f t="shared" si="5"/>
        <v>0</v>
      </c>
      <c r="I192" s="81"/>
    </row>
    <row r="193" spans="2:9" x14ac:dyDescent="0.2">
      <c r="B193" s="85"/>
      <c r="C193" s="9"/>
      <c r="D193" s="87" t="str">
        <f>IFERROR(INDEX(#REF!,MATCH(C193,#REF!,0)),"")</f>
        <v/>
      </c>
      <c r="E193" s="88"/>
      <c r="F193" s="91" t="str">
        <f>IFERROR(INDEX(#REF!,MATCH(C193,#REF!,0)),"")</f>
        <v/>
      </c>
      <c r="G193" s="90"/>
      <c r="H193" s="89">
        <f t="shared" si="5"/>
        <v>0</v>
      </c>
      <c r="I193" s="81"/>
    </row>
    <row r="194" spans="2:9" ht="16" thickBot="1" x14ac:dyDescent="0.25">
      <c r="B194" s="85"/>
      <c r="C194" s="9"/>
      <c r="D194" s="87" t="str">
        <f>IFERROR(INDEX(#REF!,MATCH(C194,#REF!,0)),"")</f>
        <v/>
      </c>
      <c r="E194" s="88"/>
      <c r="F194" s="91" t="str">
        <f>IFERROR(INDEX(#REF!,MATCH(C194,#REF!,0)),"")</f>
        <v/>
      </c>
      <c r="G194" s="90"/>
      <c r="H194" s="92">
        <f t="shared" si="5"/>
        <v>0</v>
      </c>
      <c r="I194" s="81"/>
    </row>
    <row r="195" spans="2:9" ht="16" thickBot="1" x14ac:dyDescent="0.25">
      <c r="B195" s="79"/>
      <c r="H195" s="93" t="s">
        <v>49</v>
      </c>
      <c r="I195" s="94">
        <f>SUM(H188:H194)</f>
        <v>0</v>
      </c>
    </row>
    <row r="196" spans="2:9" x14ac:dyDescent="0.2">
      <c r="B196" s="79"/>
      <c r="C196" s="95" t="s">
        <v>50</v>
      </c>
      <c r="I196" s="81"/>
    </row>
    <row r="197" spans="2:9" ht="16" x14ac:dyDescent="0.2">
      <c r="B197" s="82" t="s">
        <v>37</v>
      </c>
      <c r="C197" s="83" t="s">
        <v>38</v>
      </c>
      <c r="D197" s="84" t="s">
        <v>51</v>
      </c>
      <c r="E197" s="96" t="s">
        <v>52</v>
      </c>
      <c r="F197" s="96"/>
      <c r="G197" s="97" t="s">
        <v>53</v>
      </c>
      <c r="H197" s="98" t="s">
        <v>43</v>
      </c>
      <c r="I197" s="81"/>
    </row>
    <row r="198" spans="2:9" x14ac:dyDescent="0.2">
      <c r="B198" s="85"/>
      <c r="C198" s="9" t="s">
        <v>54</v>
      </c>
      <c r="D198" s="87">
        <v>2</v>
      </c>
      <c r="E198" s="99">
        <f>IFERROR(INDEX('MANO DE OBRA'!$F:$F,MATCH(C198,'MANO DE OBRA'!$B:$B,0)),"")</f>
        <v>0.7693987706357569</v>
      </c>
      <c r="F198" s="89">
        <f>IFERROR(INDEX('MANO DE OBRA'!$J:$J,MATCH(C198,'MANO DE OBRA'!$B:$B,0)),"")</f>
        <v>83957.971666666665</v>
      </c>
      <c r="G198" s="100">
        <v>10</v>
      </c>
      <c r="H198" s="89">
        <f>IFERROR((F198/G198)*D198,0)</f>
        <v>16791.594333333334</v>
      </c>
      <c r="I198" s="81"/>
    </row>
    <row r="199" spans="2:9" x14ac:dyDescent="0.2">
      <c r="B199" s="85"/>
      <c r="C199" s="9" t="s">
        <v>64</v>
      </c>
      <c r="D199" s="87">
        <v>1</v>
      </c>
      <c r="E199" s="99">
        <f>IFERROR(INDEX('MANO DE OBRA'!$F:$F,MATCH(C199,'MANO DE OBRA'!$B:$B,0)),"")</f>
        <v>0.7693987706357569</v>
      </c>
      <c r="F199" s="89">
        <f>IFERROR(INDEX('MANO DE OBRA'!$J:$J,MATCH(C199,'MANO DE OBRA'!$B:$B,0)),"")</f>
        <v>137691.07353333331</v>
      </c>
      <c r="G199" s="100">
        <v>12</v>
      </c>
      <c r="H199" s="89">
        <f>IFERROR((F199/G199)*D199,0)</f>
        <v>11474.256127777777</v>
      </c>
      <c r="I199" s="81"/>
    </row>
    <row r="200" spans="2:9" ht="16" thickBot="1" x14ac:dyDescent="0.25">
      <c r="B200" s="85"/>
      <c r="C200" s="9"/>
      <c r="D200" s="87"/>
      <c r="E200" s="99" t="str">
        <f>IFERROR(INDEX('MANO DE OBRA'!$F:$F,MATCH(C200,'MANO DE OBRA'!$B:$B,0)),"")</f>
        <v/>
      </c>
      <c r="F200" s="89" t="str">
        <f>IFERROR(INDEX('MANO DE OBRA'!$J:$J,MATCH(C200,'MANO DE OBRA'!$B:$B,0)),"")</f>
        <v/>
      </c>
      <c r="G200" s="100"/>
      <c r="H200" s="89">
        <f>IFERROR((F200/G200)*D200,0)</f>
        <v>0</v>
      </c>
      <c r="I200" s="81"/>
    </row>
    <row r="201" spans="2:9" ht="16" thickBot="1" x14ac:dyDescent="0.25">
      <c r="B201" s="79"/>
      <c r="H201" s="93" t="s">
        <v>49</v>
      </c>
      <c r="I201" s="94">
        <f>SUM(H198:H200)</f>
        <v>28265.850461111113</v>
      </c>
    </row>
    <row r="202" spans="2:9" x14ac:dyDescent="0.2">
      <c r="B202" s="79"/>
      <c r="C202" s="95" t="s">
        <v>55</v>
      </c>
      <c r="I202" s="81"/>
    </row>
    <row r="203" spans="2:9" ht="16" x14ac:dyDescent="0.2">
      <c r="B203" s="250" t="s">
        <v>37</v>
      </c>
      <c r="C203" s="251" t="s">
        <v>38</v>
      </c>
      <c r="D203" s="97" t="s">
        <v>3</v>
      </c>
      <c r="E203" s="97" t="s">
        <v>15</v>
      </c>
      <c r="F203" s="97" t="s">
        <v>56</v>
      </c>
      <c r="G203" s="97" t="s">
        <v>57</v>
      </c>
      <c r="H203" s="97" t="s">
        <v>43</v>
      </c>
      <c r="I203" s="81"/>
    </row>
    <row r="204" spans="2:9" x14ac:dyDescent="0.2">
      <c r="B204" s="9"/>
      <c r="C204" s="102" t="s">
        <v>58</v>
      </c>
      <c r="D204" s="99">
        <v>0.05</v>
      </c>
      <c r="E204" s="88"/>
      <c r="F204" s="89">
        <f>+I201</f>
        <v>28265.850461111113</v>
      </c>
      <c r="G204" s="132">
        <v>1</v>
      </c>
      <c r="H204" s="89">
        <f>IFERROR(G204*F204*D204,0)</f>
        <v>1413.2925230555556</v>
      </c>
      <c r="I204" s="81"/>
    </row>
    <row r="205" spans="2:9" x14ac:dyDescent="0.2">
      <c r="B205" s="9"/>
      <c r="C205" s="9"/>
      <c r="D205" s="87"/>
      <c r="E205" s="87" t="str">
        <f>IFERROR(INDEX(#REF!,MATCH(C205,#REF!,0)),"")</f>
        <v/>
      </c>
      <c r="F205" s="89"/>
      <c r="G205" s="132"/>
      <c r="H205" s="89">
        <f>IFERROR(G205*F205,0)</f>
        <v>0</v>
      </c>
      <c r="I205" s="81"/>
    </row>
    <row r="206" spans="2:9" x14ac:dyDescent="0.2">
      <c r="B206" s="9"/>
      <c r="C206" s="112"/>
      <c r="D206" s="87"/>
      <c r="E206" s="87"/>
      <c r="F206" s="89"/>
      <c r="G206" s="132"/>
      <c r="H206" s="89">
        <f>IFERROR(G206*F206,0)</f>
        <v>0</v>
      </c>
      <c r="I206" s="81"/>
    </row>
    <row r="207" spans="2:9" x14ac:dyDescent="0.2">
      <c r="B207" s="9"/>
      <c r="C207" s="22"/>
      <c r="D207" s="87"/>
      <c r="E207" s="87" t="str">
        <f>IFERROR(INDEX(#REF!,MATCH(C207,#REF!,0)),"")</f>
        <v/>
      </c>
      <c r="F207" s="89"/>
      <c r="G207" s="132"/>
      <c r="H207" s="89">
        <f>IFERROR(G207*F207,0)</f>
        <v>0</v>
      </c>
      <c r="I207" s="81"/>
    </row>
    <row r="208" spans="2:9" x14ac:dyDescent="0.2">
      <c r="B208" s="79"/>
      <c r="C208" s="17"/>
      <c r="E208" s="56"/>
      <c r="F208" s="242"/>
      <c r="G208" s="227"/>
      <c r="H208" s="242"/>
      <c r="I208" s="81"/>
    </row>
    <row r="209" spans="2:9" ht="16" thickBot="1" x14ac:dyDescent="0.25">
      <c r="B209" s="79"/>
      <c r="C209" s="17"/>
      <c r="E209" s="56"/>
      <c r="F209" s="242"/>
      <c r="G209" s="227"/>
      <c r="H209" s="242"/>
      <c r="I209" s="81"/>
    </row>
    <row r="210" spans="2:9" ht="16" thickBot="1" x14ac:dyDescent="0.25">
      <c r="B210" s="79"/>
      <c r="H210" s="93" t="s">
        <v>49</v>
      </c>
      <c r="I210" s="94">
        <f>SUM(H204:H207)</f>
        <v>1413.2925230555556</v>
      </c>
    </row>
    <row r="211" spans="2:9" x14ac:dyDescent="0.2">
      <c r="B211" s="79"/>
      <c r="C211" s="95" t="s">
        <v>59</v>
      </c>
      <c r="I211" s="81"/>
    </row>
    <row r="212" spans="2:9" ht="16" x14ac:dyDescent="0.2">
      <c r="B212" s="82" t="s">
        <v>37</v>
      </c>
      <c r="C212" s="83" t="s">
        <v>38</v>
      </c>
      <c r="D212" s="97" t="s">
        <v>3</v>
      </c>
      <c r="E212" s="97" t="s">
        <v>15</v>
      </c>
      <c r="F212" s="97" t="s">
        <v>56</v>
      </c>
      <c r="G212" s="97" t="s">
        <v>57</v>
      </c>
      <c r="H212" s="84" t="s">
        <v>43</v>
      </c>
      <c r="I212" s="81"/>
    </row>
    <row r="213" spans="2:9" x14ac:dyDescent="0.2">
      <c r="B213" s="85"/>
      <c r="C213" s="102" t="s">
        <v>60</v>
      </c>
      <c r="D213" s="99">
        <v>0.01</v>
      </c>
      <c r="E213" s="103">
        <v>1</v>
      </c>
      <c r="F213" s="89">
        <f>+I201</f>
        <v>28265.850461111113</v>
      </c>
      <c r="G213" s="87">
        <v>0.01</v>
      </c>
      <c r="H213" s="89">
        <f>IFERROR(G213*F213,0)</f>
        <v>282.65850461111114</v>
      </c>
      <c r="I213" s="81"/>
    </row>
    <row r="214" spans="2:9" x14ac:dyDescent="0.2">
      <c r="B214" s="85"/>
      <c r="C214" t="s">
        <v>61</v>
      </c>
      <c r="E214" s="87" t="str">
        <f>IFERROR(INDEX(#REF!,MATCH(C214,#REF!,0)),"")</f>
        <v/>
      </c>
      <c r="F214" s="89" t="str">
        <f>IFERROR(INDEX(#REF!,MATCH(C214,#REF!,0)),"")</f>
        <v/>
      </c>
      <c r="G214" s="87">
        <v>0.12</v>
      </c>
      <c r="H214" s="89">
        <f>IFERROR(G214*F214,0)</f>
        <v>0</v>
      </c>
      <c r="I214" s="81"/>
    </row>
    <row r="215" spans="2:9" ht="16" thickBot="1" x14ac:dyDescent="0.25">
      <c r="B215" s="85"/>
      <c r="C215" s="9"/>
      <c r="D215" s="87" t="str">
        <f>IFERROR(INDEX(#REF!,MATCH(C215,#REF!,0)),"")</f>
        <v/>
      </c>
      <c r="E215" s="88"/>
      <c r="F215" s="89" t="str">
        <f>IFERROR(INDEX(#REF!,MATCH(C215,#REF!,0)),"")</f>
        <v/>
      </c>
      <c r="G215" s="87"/>
      <c r="H215" s="89">
        <f>IFERROR(G215*F215,0)</f>
        <v>0</v>
      </c>
      <c r="I215" s="81"/>
    </row>
    <row r="216" spans="2:9" ht="16" thickBot="1" x14ac:dyDescent="0.25">
      <c r="B216" s="104"/>
      <c r="C216" s="105"/>
      <c r="D216" s="106"/>
      <c r="E216" s="107"/>
      <c r="F216" s="107"/>
      <c r="G216" s="106"/>
      <c r="H216" s="93" t="s">
        <v>49</v>
      </c>
      <c r="I216" s="94">
        <f>SUM(H213:H215)</f>
        <v>282.65850461111114</v>
      </c>
    </row>
    <row r="217" spans="2:9" ht="16" thickBot="1" x14ac:dyDescent="0.25">
      <c r="H217" s="118"/>
      <c r="I217" s="119"/>
    </row>
    <row r="218" spans="2:9" ht="16" thickBot="1" x14ac:dyDescent="0.25">
      <c r="B218" s="70" t="s">
        <v>0</v>
      </c>
      <c r="C218" s="353" t="str">
        <f>INDEX(ACTIVIDADES!$B:$B,MATCH(B219,ACTIVIDADES!$A:$A,0))</f>
        <v>Ventaneria en persiana metalica invertida para vanos existentes</v>
      </c>
      <c r="D218" s="354"/>
      <c r="E218" s="354"/>
      <c r="F218" s="354"/>
      <c r="G218" s="355"/>
      <c r="H218" s="244" t="s">
        <v>31</v>
      </c>
      <c r="I218" s="243" t="s">
        <v>32</v>
      </c>
    </row>
    <row r="219" spans="2:9" x14ac:dyDescent="0.2">
      <c r="B219" s="362">
        <f>+ACTIVIDADES!A11</f>
        <v>3.01</v>
      </c>
      <c r="C219" s="356"/>
      <c r="D219" s="357"/>
      <c r="E219" s="357"/>
      <c r="F219" s="357"/>
      <c r="G219" s="358"/>
      <c r="H219" s="71">
        <f>IF(I222=0,0,I232/I222)</f>
        <v>0</v>
      </c>
      <c r="I219" s="241">
        <f>IF(I222=0,0,I238/I222)</f>
        <v>0.94339622641509435</v>
      </c>
    </row>
    <row r="220" spans="2:9" ht="16" thickBot="1" x14ac:dyDescent="0.25">
      <c r="B220" s="363"/>
      <c r="C220" s="356"/>
      <c r="D220" s="357"/>
      <c r="E220" s="357"/>
      <c r="F220" s="357"/>
      <c r="G220" s="358"/>
      <c r="H220" s="73" t="s">
        <v>33</v>
      </c>
      <c r="I220" s="74" t="s">
        <v>34</v>
      </c>
    </row>
    <row r="221" spans="2:9" ht="16" thickBot="1" x14ac:dyDescent="0.25">
      <c r="B221" s="75" t="s">
        <v>15</v>
      </c>
      <c r="C221" s="356"/>
      <c r="D221" s="357"/>
      <c r="E221" s="357"/>
      <c r="F221" s="357"/>
      <c r="G221" s="358"/>
      <c r="H221" s="71">
        <f>IF(I222=0,0,I245/I222)</f>
        <v>4.7169811320754727E-2</v>
      </c>
      <c r="I221" s="241">
        <f>IF(I222=0,0,I251/I222)</f>
        <v>9.4339622641509448E-3</v>
      </c>
    </row>
    <row r="222" spans="2:9" ht="16" thickBot="1" x14ac:dyDescent="0.25">
      <c r="B222" s="76" t="str">
        <f>INDEX(ACTIVIDADES!$C:$C,MATCH(B219,ACTIVIDADES!$A:$A,0))</f>
        <v>und</v>
      </c>
      <c r="C222" s="359"/>
      <c r="D222" s="360"/>
      <c r="E222" s="360"/>
      <c r="F222" s="360"/>
      <c r="G222" s="361"/>
      <c r="H222" s="77" t="s">
        <v>35</v>
      </c>
      <c r="I222" s="78">
        <f>SUM(I232:I251)</f>
        <v>64788.687575733333</v>
      </c>
    </row>
    <row r="223" spans="2:9" x14ac:dyDescent="0.2">
      <c r="B223" s="79"/>
      <c r="C223" s="80" t="s">
        <v>36</v>
      </c>
      <c r="I223" s="81"/>
    </row>
    <row r="224" spans="2:9" x14ac:dyDescent="0.2">
      <c r="B224" s="82" t="s">
        <v>37</v>
      </c>
      <c r="C224" s="83" t="s">
        <v>38</v>
      </c>
      <c r="D224" s="84" t="s">
        <v>39</v>
      </c>
      <c r="E224" s="84" t="s">
        <v>40</v>
      </c>
      <c r="F224" s="84" t="s">
        <v>41</v>
      </c>
      <c r="G224" s="84" t="s">
        <v>42</v>
      </c>
      <c r="H224" s="84" t="s">
        <v>43</v>
      </c>
      <c r="I224" s="81"/>
    </row>
    <row r="225" spans="2:9" x14ac:dyDescent="0.2">
      <c r="B225" s="85"/>
      <c r="C225" s="9" t="s">
        <v>71</v>
      </c>
      <c r="D225" s="87" t="str">
        <f>IFERROR(INDEX(#REF!,MATCH(C225,#REF!,0)),"")</f>
        <v/>
      </c>
      <c r="E225" s="88">
        <v>0.7</v>
      </c>
      <c r="F225" s="89" t="str">
        <f>IFERROR(INDEX(#REF!,MATCH(C225,#REF!,0)),"")</f>
        <v/>
      </c>
      <c r="G225" s="90">
        <v>0.05</v>
      </c>
      <c r="H225" s="89">
        <f>IFERROR(G225*F225*E225+F225*E225,0)</f>
        <v>0</v>
      </c>
      <c r="I225" s="81"/>
    </row>
    <row r="226" spans="2:9" ht="16" x14ac:dyDescent="0.2">
      <c r="B226" s="85"/>
      <c r="C226" s="115" t="s">
        <v>69</v>
      </c>
      <c r="D226" s="87" t="str">
        <f>IFERROR(INDEX(#REF!,MATCH(C226,#REF!,0)),"")</f>
        <v/>
      </c>
      <c r="E226" s="88">
        <v>0.3</v>
      </c>
      <c r="F226" s="89" t="str">
        <f>IFERROR(INDEX(#REF!,MATCH(C226,#REF!,0)),"")</f>
        <v/>
      </c>
      <c r="G226" s="90">
        <v>0.05</v>
      </c>
      <c r="H226" s="89">
        <f t="shared" ref="H226:H231" si="6">IFERROR(G226*F226*E226+F226*E226,0)</f>
        <v>0</v>
      </c>
      <c r="I226" s="81"/>
    </row>
    <row r="227" spans="2:9" x14ac:dyDescent="0.2">
      <c r="B227" s="85"/>
      <c r="C227" s="86"/>
      <c r="D227" s="87" t="str">
        <f>IFERROR(INDEX(#REF!,MATCH(C227,#REF!,0)),"")</f>
        <v/>
      </c>
      <c r="E227" s="88">
        <f>+E193</f>
        <v>0</v>
      </c>
      <c r="F227" s="89" t="str">
        <f>IFERROR(INDEX(#REF!,MATCH(C227,#REF!,0)),"")</f>
        <v/>
      </c>
      <c r="G227" s="90"/>
      <c r="H227" s="89">
        <f t="shared" si="6"/>
        <v>0</v>
      </c>
      <c r="I227" s="81"/>
    </row>
    <row r="228" spans="2:9" x14ac:dyDescent="0.2">
      <c r="B228" s="85"/>
      <c r="C228" s="86"/>
      <c r="D228" s="87" t="str">
        <f>IFERROR(INDEX(#REF!,MATCH(C228,#REF!,0)),"")</f>
        <v/>
      </c>
      <c r="E228" s="88"/>
      <c r="F228" s="89" t="str">
        <f>IFERROR(INDEX(#REF!,MATCH(C228,#REF!,0)),"")</f>
        <v/>
      </c>
      <c r="G228" s="90"/>
      <c r="H228" s="89">
        <f t="shared" si="6"/>
        <v>0</v>
      </c>
      <c r="I228" s="81"/>
    </row>
    <row r="229" spans="2:9" x14ac:dyDescent="0.2">
      <c r="B229" s="85"/>
      <c r="C229" s="86"/>
      <c r="D229" s="87" t="str">
        <f>IFERROR(INDEX(#REF!,MATCH(C229,#REF!,0)),"")</f>
        <v/>
      </c>
      <c r="E229" s="88"/>
      <c r="F229" s="89" t="str">
        <f>IFERROR(INDEX(#REF!,MATCH(C229,#REF!,0)),"")</f>
        <v/>
      </c>
      <c r="G229" s="90"/>
      <c r="H229" s="89">
        <f t="shared" si="6"/>
        <v>0</v>
      </c>
      <c r="I229" s="81"/>
    </row>
    <row r="230" spans="2:9" x14ac:dyDescent="0.2">
      <c r="B230" s="85"/>
      <c r="C230" s="9"/>
      <c r="D230" s="87" t="str">
        <f>IFERROR(INDEX(#REF!,MATCH(C230,#REF!,0)),"")</f>
        <v/>
      </c>
      <c r="E230" s="88"/>
      <c r="F230" s="91" t="str">
        <f>IFERROR(INDEX(#REF!,MATCH(C230,#REF!,0)),"")</f>
        <v/>
      </c>
      <c r="G230" s="90"/>
      <c r="H230" s="89">
        <f t="shared" si="6"/>
        <v>0</v>
      </c>
      <c r="I230" s="81"/>
    </row>
    <row r="231" spans="2:9" ht="16" thickBot="1" x14ac:dyDescent="0.25">
      <c r="B231" s="85"/>
      <c r="C231" s="9"/>
      <c r="D231" s="87" t="str">
        <f>IFERROR(INDEX(#REF!,MATCH(C231,#REF!,0)),"")</f>
        <v/>
      </c>
      <c r="E231" s="88"/>
      <c r="F231" s="91" t="str">
        <f>IFERROR(INDEX(#REF!,MATCH(C231,#REF!,0)),"")</f>
        <v/>
      </c>
      <c r="G231" s="90"/>
      <c r="H231" s="92">
        <f t="shared" si="6"/>
        <v>0</v>
      </c>
      <c r="I231" s="81"/>
    </row>
    <row r="232" spans="2:9" ht="16" thickBot="1" x14ac:dyDescent="0.25">
      <c r="B232" s="79"/>
      <c r="H232" s="93" t="s">
        <v>49</v>
      </c>
      <c r="I232" s="94">
        <f>SUM(H225:H231)</f>
        <v>0</v>
      </c>
    </row>
    <row r="233" spans="2:9" x14ac:dyDescent="0.2">
      <c r="B233" s="79"/>
      <c r="C233" s="95" t="s">
        <v>50</v>
      </c>
      <c r="I233" s="81"/>
    </row>
    <row r="234" spans="2:9" ht="16" x14ac:dyDescent="0.2">
      <c r="B234" s="82" t="s">
        <v>37</v>
      </c>
      <c r="C234" s="83" t="s">
        <v>38</v>
      </c>
      <c r="D234" s="84" t="s">
        <v>51</v>
      </c>
      <c r="E234" s="96" t="s">
        <v>52</v>
      </c>
      <c r="F234" s="96"/>
      <c r="G234" s="97" t="s">
        <v>53</v>
      </c>
      <c r="H234" s="98" t="s">
        <v>43</v>
      </c>
      <c r="I234" s="81"/>
    </row>
    <row r="235" spans="2:9" x14ac:dyDescent="0.2">
      <c r="B235" s="85"/>
      <c r="C235" s="9" t="s">
        <v>54</v>
      </c>
      <c r="D235" s="87">
        <v>2</v>
      </c>
      <c r="E235" s="99">
        <f>IFERROR(INDEX('MANO DE OBRA'!$F:$F,MATCH(C235,'MANO DE OBRA'!$B:$B,0)),"")</f>
        <v>0.7693987706357569</v>
      </c>
      <c r="F235" s="89">
        <f>IFERROR(INDEX('MANO DE OBRA'!$J:$J,MATCH(C235,'MANO DE OBRA'!$B:$B,0)),"")</f>
        <v>83957.971666666665</v>
      </c>
      <c r="G235" s="100">
        <v>5</v>
      </c>
      <c r="H235" s="89">
        <f>IFERROR((F235/G235)*D235,0)</f>
        <v>33583.188666666669</v>
      </c>
      <c r="I235" s="81"/>
    </row>
    <row r="236" spans="2:9" x14ac:dyDescent="0.2">
      <c r="B236" s="85"/>
      <c r="C236" s="9" t="s">
        <v>64</v>
      </c>
      <c r="D236" s="87">
        <v>1</v>
      </c>
      <c r="E236" s="99">
        <f>IFERROR(INDEX('MANO DE OBRA'!$F:$F,MATCH(C236,'MANO DE OBRA'!$B:$B,0)),"")</f>
        <v>0.7693987706357569</v>
      </c>
      <c r="F236" s="89">
        <f>IFERROR(INDEX('MANO DE OBRA'!$J:$J,MATCH(C236,'MANO DE OBRA'!$B:$B,0)),"")</f>
        <v>137691.07353333331</v>
      </c>
      <c r="G236" s="100">
        <v>5</v>
      </c>
      <c r="H236" s="89">
        <f>IFERROR((F236/G236)*D236,0)</f>
        <v>27538.214706666662</v>
      </c>
      <c r="I236" s="81"/>
    </row>
    <row r="237" spans="2:9" ht="16" thickBot="1" x14ac:dyDescent="0.25">
      <c r="B237" s="85"/>
      <c r="C237" s="9"/>
      <c r="D237" s="87"/>
      <c r="E237" s="99" t="str">
        <f>IFERROR(INDEX('MANO DE OBRA'!$F:$F,MATCH(C237,'MANO DE OBRA'!$B:$B,0)),"")</f>
        <v/>
      </c>
      <c r="F237" s="89" t="str">
        <f>IFERROR(INDEX('MANO DE OBRA'!$J:$J,MATCH(C237,'MANO DE OBRA'!$B:$B,0)),"")</f>
        <v/>
      </c>
      <c r="G237" s="100"/>
      <c r="H237" s="89">
        <f>IFERROR((F237/G237)*D237,0)</f>
        <v>0</v>
      </c>
      <c r="I237" s="81"/>
    </row>
    <row r="238" spans="2:9" ht="16" thickBot="1" x14ac:dyDescent="0.25">
      <c r="B238" s="79"/>
      <c r="H238" s="93" t="s">
        <v>49</v>
      </c>
      <c r="I238" s="94">
        <f>SUM(H235:H237)</f>
        <v>61121.403373333334</v>
      </c>
    </row>
    <row r="239" spans="2:9" x14ac:dyDescent="0.2">
      <c r="B239" s="79"/>
      <c r="C239" s="95" t="s">
        <v>55</v>
      </c>
      <c r="I239" s="81"/>
    </row>
    <row r="240" spans="2:9" ht="16" x14ac:dyDescent="0.2">
      <c r="B240" s="250" t="s">
        <v>37</v>
      </c>
      <c r="C240" s="251" t="s">
        <v>38</v>
      </c>
      <c r="D240" s="97" t="s">
        <v>3</v>
      </c>
      <c r="E240" s="97" t="s">
        <v>15</v>
      </c>
      <c r="F240" s="97" t="s">
        <v>56</v>
      </c>
      <c r="G240" s="97" t="s">
        <v>57</v>
      </c>
      <c r="H240" s="97" t="s">
        <v>43</v>
      </c>
      <c r="I240" s="81"/>
    </row>
    <row r="241" spans="2:9" x14ac:dyDescent="0.2">
      <c r="B241" s="9"/>
      <c r="C241" s="102" t="s">
        <v>58</v>
      </c>
      <c r="D241" s="99">
        <v>0.05</v>
      </c>
      <c r="E241" s="88"/>
      <c r="F241" s="89">
        <f>+I238</f>
        <v>61121.403373333334</v>
      </c>
      <c r="G241" s="132">
        <v>1</v>
      </c>
      <c r="H241" s="89">
        <f>IFERROR(G241*F241*D241,0)</f>
        <v>3056.0701686666671</v>
      </c>
      <c r="I241" s="81"/>
    </row>
    <row r="242" spans="2:9" x14ac:dyDescent="0.2">
      <c r="B242" s="9"/>
      <c r="C242" s="9"/>
      <c r="D242" s="87"/>
      <c r="E242" s="87" t="str">
        <f>IFERROR(INDEX(#REF!,MATCH(C242,#REF!,0)),"")</f>
        <v/>
      </c>
      <c r="F242" s="89"/>
      <c r="G242" s="132"/>
      <c r="H242" s="89">
        <f>IFERROR(G242*F242,0)</f>
        <v>0</v>
      </c>
      <c r="I242" s="81"/>
    </row>
    <row r="243" spans="2:9" x14ac:dyDescent="0.2">
      <c r="B243" s="9"/>
      <c r="C243" s="112"/>
      <c r="D243" s="87"/>
      <c r="E243" s="87"/>
      <c r="F243" s="89"/>
      <c r="G243" s="132"/>
      <c r="H243" s="89">
        <f>IFERROR(G243*F243,0)</f>
        <v>0</v>
      </c>
      <c r="I243" s="81"/>
    </row>
    <row r="244" spans="2:9" ht="16" thickBot="1" x14ac:dyDescent="0.25">
      <c r="B244" s="9"/>
      <c r="C244" s="22"/>
      <c r="D244" s="87"/>
      <c r="E244" s="87" t="str">
        <f>IFERROR(INDEX(#REF!,MATCH(C244,#REF!,0)),"")</f>
        <v/>
      </c>
      <c r="F244" s="89"/>
      <c r="G244" s="132"/>
      <c r="H244" s="89">
        <f>IFERROR(G244*F244,0)</f>
        <v>0</v>
      </c>
      <c r="I244" s="81"/>
    </row>
    <row r="245" spans="2:9" ht="16" thickBot="1" x14ac:dyDescent="0.25">
      <c r="B245" s="79"/>
      <c r="H245" s="93" t="s">
        <v>49</v>
      </c>
      <c r="I245" s="94">
        <f>SUM(H241:H244)</f>
        <v>3056.0701686666671</v>
      </c>
    </row>
    <row r="246" spans="2:9" x14ac:dyDescent="0.2">
      <c r="B246" s="79"/>
      <c r="C246" s="95" t="s">
        <v>59</v>
      </c>
      <c r="I246" s="81"/>
    </row>
    <row r="247" spans="2:9" ht="16" x14ac:dyDescent="0.2">
      <c r="B247" s="82" t="s">
        <v>37</v>
      </c>
      <c r="C247" s="83" t="s">
        <v>38</v>
      </c>
      <c r="D247" s="97" t="s">
        <v>3</v>
      </c>
      <c r="E247" s="97" t="s">
        <v>15</v>
      </c>
      <c r="F247" s="97" t="s">
        <v>56</v>
      </c>
      <c r="G247" s="97" t="s">
        <v>57</v>
      </c>
      <c r="H247" s="84" t="s">
        <v>43</v>
      </c>
      <c r="I247" s="81"/>
    </row>
    <row r="248" spans="2:9" x14ac:dyDescent="0.2">
      <c r="B248" s="85"/>
      <c r="C248" s="102" t="s">
        <v>60</v>
      </c>
      <c r="D248" s="99">
        <v>0.01</v>
      </c>
      <c r="E248" s="103">
        <v>1</v>
      </c>
      <c r="F248" s="89">
        <f>+I238</f>
        <v>61121.403373333334</v>
      </c>
      <c r="G248" s="87">
        <v>0.01</v>
      </c>
      <c r="H248" s="89">
        <f>IFERROR(G248*F248,0)</f>
        <v>611.21403373333339</v>
      </c>
      <c r="I248" s="81"/>
    </row>
    <row r="249" spans="2:9" x14ac:dyDescent="0.2">
      <c r="B249" s="85"/>
      <c r="E249" s="87" t="str">
        <f>IFERROR(INDEX(#REF!,MATCH(C249,#REF!,0)),"")</f>
        <v/>
      </c>
      <c r="F249" s="89" t="str">
        <f>IFERROR(INDEX(#REF!,MATCH(C249,#REF!,0)),"")</f>
        <v/>
      </c>
      <c r="G249" s="87">
        <v>0.12</v>
      </c>
      <c r="H249" s="89">
        <f>IFERROR(G249*F249,0)</f>
        <v>0</v>
      </c>
      <c r="I249" s="81"/>
    </row>
    <row r="250" spans="2:9" ht="16" thickBot="1" x14ac:dyDescent="0.25">
      <c r="B250" s="85"/>
      <c r="C250" s="9"/>
      <c r="D250" s="87" t="str">
        <f>IFERROR(INDEX(#REF!,MATCH(C250,#REF!,0)),"")</f>
        <v/>
      </c>
      <c r="E250" s="88"/>
      <c r="F250" s="89" t="str">
        <f>IFERROR(INDEX(#REF!,MATCH(C250,#REF!,0)),"")</f>
        <v/>
      </c>
      <c r="G250" s="87"/>
      <c r="H250" s="89">
        <f>IFERROR(G250*F250,0)</f>
        <v>0</v>
      </c>
      <c r="I250" s="81"/>
    </row>
    <row r="251" spans="2:9" ht="16" thickBot="1" x14ac:dyDescent="0.25">
      <c r="B251" s="104"/>
      <c r="C251" s="105"/>
      <c r="D251" s="106"/>
      <c r="E251" s="107"/>
      <c r="F251" s="107"/>
      <c r="G251" s="106"/>
      <c r="H251" s="93" t="s">
        <v>49</v>
      </c>
      <c r="I251" s="94">
        <f>SUM(H248:H250)</f>
        <v>611.21403373333339</v>
      </c>
    </row>
    <row r="252" spans="2:9" ht="16" thickBot="1" x14ac:dyDescent="0.25">
      <c r="H252" s="118"/>
      <c r="I252" s="119"/>
    </row>
    <row r="253" spans="2:9" ht="16" thickBot="1" x14ac:dyDescent="0.25">
      <c r="B253" s="70" t="s">
        <v>0</v>
      </c>
      <c r="C253" s="353" t="e">
        <f>INDEX(ACTIVIDADES!$B:$B,MATCH(B254,ACTIVIDADES!$A:$A,0))</f>
        <v>#REF!</v>
      </c>
      <c r="D253" s="354"/>
      <c r="E253" s="354"/>
      <c r="F253" s="354"/>
      <c r="G253" s="355"/>
      <c r="H253" s="244" t="s">
        <v>31</v>
      </c>
      <c r="I253" s="243" t="s">
        <v>32</v>
      </c>
    </row>
    <row r="254" spans="2:9" x14ac:dyDescent="0.2">
      <c r="B254" s="362" t="e">
        <f>+ACTIVIDADES!#REF!</f>
        <v>#REF!</v>
      </c>
      <c r="C254" s="356"/>
      <c r="D254" s="357"/>
      <c r="E254" s="357"/>
      <c r="F254" s="357"/>
      <c r="G254" s="358"/>
      <c r="H254" s="71">
        <f>IF(I257=0,0,I267/I257)</f>
        <v>0</v>
      </c>
      <c r="I254" s="241">
        <f>IF(I257=0,0,I273/I257)</f>
        <v>0.5455629152127357</v>
      </c>
    </row>
    <row r="255" spans="2:9" ht="16" thickBot="1" x14ac:dyDescent="0.25">
      <c r="B255" s="363"/>
      <c r="C255" s="356"/>
      <c r="D255" s="357"/>
      <c r="E255" s="357"/>
      <c r="F255" s="357"/>
      <c r="G255" s="358"/>
      <c r="H255" s="73" t="s">
        <v>33</v>
      </c>
      <c r="I255" s="74" t="s">
        <v>34</v>
      </c>
    </row>
    <row r="256" spans="2:9" ht="16" thickBot="1" x14ac:dyDescent="0.25">
      <c r="B256" s="75" t="s">
        <v>15</v>
      </c>
      <c r="C256" s="356"/>
      <c r="D256" s="357"/>
      <c r="E256" s="357"/>
      <c r="F256" s="357"/>
      <c r="G256" s="358"/>
      <c r="H256" s="71">
        <f>IF(I257=0,0,I280/I257)</f>
        <v>0.44898145563513681</v>
      </c>
      <c r="I256" s="241">
        <f>IF(I257=0,0,I286/I257)</f>
        <v>5.4556291521273576E-3</v>
      </c>
    </row>
    <row r="257" spans="2:9" ht="16" thickBot="1" x14ac:dyDescent="0.25">
      <c r="B257" s="76" t="e">
        <f>INDEX(ACTIVIDADES!$C:$C,MATCH(B254,ACTIVIDADES!$A:$A,0))</f>
        <v>#REF!</v>
      </c>
      <c r="C257" s="359"/>
      <c r="D257" s="360"/>
      <c r="E257" s="360"/>
      <c r="F257" s="360"/>
      <c r="G257" s="361"/>
      <c r="H257" s="77" t="s">
        <v>35</v>
      </c>
      <c r="I257" s="78">
        <f>SUM(I267:I286)</f>
        <v>46680.686489888896</v>
      </c>
    </row>
    <row r="258" spans="2:9" x14ac:dyDescent="0.2">
      <c r="B258" s="79"/>
      <c r="C258" s="80" t="s">
        <v>36</v>
      </c>
      <c r="I258" s="81"/>
    </row>
    <row r="259" spans="2:9" x14ac:dyDescent="0.2">
      <c r="B259" s="82" t="s">
        <v>37</v>
      </c>
      <c r="C259" s="83" t="s">
        <v>38</v>
      </c>
      <c r="D259" s="84" t="s">
        <v>39</v>
      </c>
      <c r="E259" s="84" t="s">
        <v>40</v>
      </c>
      <c r="F259" s="84" t="s">
        <v>41</v>
      </c>
      <c r="G259" s="84" t="s">
        <v>42</v>
      </c>
      <c r="H259" s="84" t="s">
        <v>43</v>
      </c>
      <c r="I259" s="81"/>
    </row>
    <row r="260" spans="2:9" x14ac:dyDescent="0.2">
      <c r="B260" s="85"/>
      <c r="C260" t="s">
        <v>71</v>
      </c>
      <c r="D260" s="87" t="str">
        <f>IFERROR(INDEX(#REF!,MATCH(C260,#REF!,0)),"")</f>
        <v/>
      </c>
      <c r="E260" s="88">
        <v>0.12</v>
      </c>
      <c r="F260" s="89" t="str">
        <f>IFERROR(INDEX(#REF!,MATCH(C260,#REF!,0)),"")</f>
        <v/>
      </c>
      <c r="G260" s="90">
        <v>0.05</v>
      </c>
      <c r="H260" s="89">
        <f>IFERROR(G260*F260*E260+F260*E260,0)</f>
        <v>0</v>
      </c>
      <c r="I260" s="81"/>
    </row>
    <row r="261" spans="2:9" ht="16" x14ac:dyDescent="0.2">
      <c r="B261" s="85"/>
      <c r="C261" s="86" t="s">
        <v>67</v>
      </c>
      <c r="D261" s="87" t="str">
        <f>IFERROR(INDEX(#REF!,MATCH(C261,#REF!,0)),"")</f>
        <v/>
      </c>
      <c r="E261" s="88">
        <v>0.1</v>
      </c>
      <c r="F261" s="89" t="str">
        <f>IFERROR(INDEX(#REF!,MATCH(C261,#REF!,0)),"")</f>
        <v/>
      </c>
      <c r="G261" s="90">
        <v>0.05</v>
      </c>
      <c r="H261" s="89">
        <f t="shared" ref="H261:H266" si="7">IFERROR(G261*F261*E261+F261*E261,0)</f>
        <v>0</v>
      </c>
      <c r="I261" s="81"/>
    </row>
    <row r="262" spans="2:9" ht="16" x14ac:dyDescent="0.2">
      <c r="B262" s="85"/>
      <c r="C262" s="115" t="s">
        <v>69</v>
      </c>
      <c r="D262" s="87" t="str">
        <f>IFERROR(INDEX(#REF!,MATCH(C262,#REF!,0)),"")</f>
        <v/>
      </c>
      <c r="E262" s="122">
        <v>0.05</v>
      </c>
      <c r="F262" s="89" t="str">
        <f>IFERROR(INDEX(#REF!,MATCH(C262,#REF!,0)),"")</f>
        <v/>
      </c>
      <c r="G262" s="90"/>
      <c r="H262" s="89">
        <f t="shared" si="7"/>
        <v>0</v>
      </c>
      <c r="I262" s="81"/>
    </row>
    <row r="263" spans="2:9" ht="16" x14ac:dyDescent="0.2">
      <c r="B263" s="85"/>
      <c r="C263" s="86" t="s">
        <v>73</v>
      </c>
      <c r="D263" s="87" t="str">
        <f>IFERROR(INDEX(#REF!,MATCH(C263,#REF!,0)),"")</f>
        <v/>
      </c>
      <c r="E263" s="122">
        <v>0.5</v>
      </c>
      <c r="F263" s="89" t="str">
        <f>IFERROR(INDEX(#REF!,MATCH(C263,#REF!,0)),"")</f>
        <v/>
      </c>
      <c r="G263" s="90"/>
      <c r="H263" s="89">
        <f t="shared" si="7"/>
        <v>0</v>
      </c>
      <c r="I263" s="81"/>
    </row>
    <row r="264" spans="2:9" x14ac:dyDescent="0.2">
      <c r="B264" s="85"/>
      <c r="C264" s="5" t="s">
        <v>74</v>
      </c>
      <c r="D264" s="87" t="str">
        <f>IFERROR(INDEX(#REF!,MATCH(C264,#REF!,0)),"")</f>
        <v/>
      </c>
      <c r="E264" s="122">
        <v>1</v>
      </c>
      <c r="F264" s="89" t="str">
        <f>IFERROR(INDEX(#REF!,MATCH(C264,#REF!,0)),"")</f>
        <v/>
      </c>
      <c r="G264" s="90"/>
      <c r="H264" s="89">
        <f t="shared" si="7"/>
        <v>0</v>
      </c>
      <c r="I264" s="81"/>
    </row>
    <row r="265" spans="2:9" x14ac:dyDescent="0.2">
      <c r="B265" s="85"/>
      <c r="C265" s="9"/>
      <c r="D265" s="87" t="str">
        <f>IFERROR(INDEX(#REF!,MATCH(C265,#REF!,0)),"")</f>
        <v/>
      </c>
      <c r="E265" s="88"/>
      <c r="F265" s="91" t="str">
        <f>IFERROR(INDEX(#REF!,MATCH(C265,#REF!,0)),"")</f>
        <v/>
      </c>
      <c r="G265" s="90"/>
      <c r="H265" s="89">
        <f t="shared" si="7"/>
        <v>0</v>
      </c>
      <c r="I265" s="81"/>
    </row>
    <row r="266" spans="2:9" ht="16" thickBot="1" x14ac:dyDescent="0.25">
      <c r="B266" s="85"/>
      <c r="C266" s="9"/>
      <c r="D266" s="87" t="str">
        <f>IFERROR(INDEX(#REF!,MATCH(C266,#REF!,0)),"")</f>
        <v/>
      </c>
      <c r="E266" s="88"/>
      <c r="F266" s="91" t="str">
        <f>IFERROR(INDEX(#REF!,MATCH(C266,#REF!,0)),"")</f>
        <v/>
      </c>
      <c r="G266" s="90"/>
      <c r="H266" s="92">
        <f t="shared" si="7"/>
        <v>0</v>
      </c>
      <c r="I266" s="81"/>
    </row>
    <row r="267" spans="2:9" ht="16" thickBot="1" x14ac:dyDescent="0.25">
      <c r="B267" s="79"/>
      <c r="H267" s="93" t="s">
        <v>49</v>
      </c>
      <c r="I267" s="94">
        <f>SUM(H260:H266)</f>
        <v>0</v>
      </c>
    </row>
    <row r="268" spans="2:9" x14ac:dyDescent="0.2">
      <c r="B268" s="79"/>
      <c r="C268" s="95" t="s">
        <v>50</v>
      </c>
      <c r="I268" s="81"/>
    </row>
    <row r="269" spans="2:9" ht="16" x14ac:dyDescent="0.2">
      <c r="B269" s="82" t="s">
        <v>37</v>
      </c>
      <c r="C269" s="83" t="s">
        <v>38</v>
      </c>
      <c r="D269" s="84" t="s">
        <v>51</v>
      </c>
      <c r="E269" s="96" t="s">
        <v>52</v>
      </c>
      <c r="F269" s="96"/>
      <c r="G269" s="97" t="s">
        <v>53</v>
      </c>
      <c r="H269" s="98" t="s">
        <v>43</v>
      </c>
      <c r="I269" s="81"/>
    </row>
    <row r="270" spans="2:9" x14ac:dyDescent="0.2">
      <c r="B270" s="85"/>
      <c r="C270" s="9" t="s">
        <v>54</v>
      </c>
      <c r="D270" s="87">
        <v>2</v>
      </c>
      <c r="E270" s="99">
        <f>IFERROR(INDEX('MANO DE OBRA'!$F:$F,MATCH(C270,'MANO DE OBRA'!$B:$B,0)),"")</f>
        <v>0.7693987706357569</v>
      </c>
      <c r="F270" s="89">
        <f>IFERROR(INDEX('MANO DE OBRA'!$J:$J,MATCH(C270,'MANO DE OBRA'!$B:$B,0)),"")</f>
        <v>83957.971666666665</v>
      </c>
      <c r="G270" s="100">
        <v>12</v>
      </c>
      <c r="H270" s="89">
        <f>IFERROR((F270/G270)*D270,0)</f>
        <v>13992.995277777778</v>
      </c>
      <c r="I270" s="81"/>
    </row>
    <row r="271" spans="2:9" x14ac:dyDescent="0.2">
      <c r="B271" s="85"/>
      <c r="C271" s="9" t="s">
        <v>64</v>
      </c>
      <c r="D271" s="87">
        <v>1</v>
      </c>
      <c r="E271" s="99">
        <f>IFERROR(INDEX('MANO DE OBRA'!$F:$F,MATCH(C271,'MANO DE OBRA'!$B:$B,0)),"")</f>
        <v>0.7693987706357569</v>
      </c>
      <c r="F271" s="89">
        <f>IFERROR(INDEX('MANO DE OBRA'!$J:$J,MATCH(C271,'MANO DE OBRA'!$B:$B,0)),"")</f>
        <v>137691.07353333331</v>
      </c>
      <c r="G271" s="100">
        <v>12</v>
      </c>
      <c r="H271" s="89">
        <f>IFERROR((F271/G271)*D271,0)</f>
        <v>11474.256127777777</v>
      </c>
      <c r="I271" s="81"/>
    </row>
    <row r="272" spans="2:9" ht="16" thickBot="1" x14ac:dyDescent="0.25">
      <c r="B272" s="85"/>
      <c r="C272" s="9"/>
      <c r="D272" s="87"/>
      <c r="E272" s="99" t="str">
        <f>IFERROR(INDEX('MANO DE OBRA'!$F:$F,MATCH(C272,'MANO DE OBRA'!$B:$B,0)),"")</f>
        <v/>
      </c>
      <c r="F272" s="89" t="str">
        <f>IFERROR(INDEX('MANO DE OBRA'!$J:$J,MATCH(C272,'MANO DE OBRA'!$B:$B,0)),"")</f>
        <v/>
      </c>
      <c r="G272" s="100"/>
      <c r="H272" s="89">
        <f>IFERROR((F272/G272)*D272,0)</f>
        <v>0</v>
      </c>
      <c r="I272" s="81"/>
    </row>
    <row r="273" spans="2:9" ht="16" thickBot="1" x14ac:dyDescent="0.25">
      <c r="B273" s="79"/>
      <c r="H273" s="93" t="s">
        <v>49</v>
      </c>
      <c r="I273" s="94">
        <f>SUM(H270:H272)</f>
        <v>25467.251405555555</v>
      </c>
    </row>
    <row r="274" spans="2:9" x14ac:dyDescent="0.2">
      <c r="B274" s="79"/>
      <c r="C274" s="95" t="s">
        <v>55</v>
      </c>
      <c r="I274" s="81"/>
    </row>
    <row r="275" spans="2:9" ht="16" x14ac:dyDescent="0.2">
      <c r="B275" s="250" t="s">
        <v>37</v>
      </c>
      <c r="C275" s="251" t="s">
        <v>38</v>
      </c>
      <c r="D275" s="97" t="s">
        <v>3</v>
      </c>
      <c r="E275" s="97" t="s">
        <v>15</v>
      </c>
      <c r="F275" s="97" t="s">
        <v>56</v>
      </c>
      <c r="G275" s="97" t="s">
        <v>57</v>
      </c>
      <c r="H275" s="97" t="s">
        <v>43</v>
      </c>
      <c r="I275" s="81"/>
    </row>
    <row r="276" spans="2:9" x14ac:dyDescent="0.2">
      <c r="B276" s="9"/>
      <c r="C276" s="102" t="s">
        <v>58</v>
      </c>
      <c r="D276" s="99">
        <v>0.05</v>
      </c>
      <c r="E276" s="88"/>
      <c r="F276" s="89">
        <f>+I273</f>
        <v>25467.251405555555</v>
      </c>
      <c r="G276" s="132">
        <v>1</v>
      </c>
      <c r="H276" s="89">
        <f>IFERROR(G276*F276*D276,0)</f>
        <v>1273.3625702777779</v>
      </c>
      <c r="I276" s="81"/>
    </row>
    <row r="277" spans="2:9" ht="16" x14ac:dyDescent="0.2">
      <c r="B277" s="9"/>
      <c r="C277" s="17" t="s">
        <v>72</v>
      </c>
      <c r="D277" s="253"/>
      <c r="E277" s="253" t="str">
        <f>IFERROR(INDEX(#REF!,MATCH(C277,#REF!,0)),"")</f>
        <v/>
      </c>
      <c r="F277" s="92">
        <v>40610</v>
      </c>
      <c r="G277" s="247">
        <v>0.14000000000000001</v>
      </c>
      <c r="H277" s="89">
        <f>IFERROR(G277*F277,0)</f>
        <v>5685.4000000000005</v>
      </c>
      <c r="I277" s="81"/>
    </row>
    <row r="278" spans="2:9" x14ac:dyDescent="0.2">
      <c r="B278" s="9"/>
      <c r="C278" s="9"/>
      <c r="D278" s="9"/>
      <c r="E278" s="9"/>
      <c r="F278" s="9"/>
      <c r="G278" s="9"/>
      <c r="H278" s="89">
        <f>IFERROR(G313*F313,0)</f>
        <v>14000</v>
      </c>
      <c r="I278" s="81"/>
    </row>
    <row r="279" spans="2:9" ht="16" thickBot="1" x14ac:dyDescent="0.25">
      <c r="B279" s="9"/>
      <c r="C279" s="22"/>
      <c r="D279" s="87"/>
      <c r="E279" s="87" t="str">
        <f>IFERROR(INDEX(#REF!,MATCH(C279,#REF!,0)),"")</f>
        <v/>
      </c>
      <c r="F279" s="89"/>
      <c r="G279" s="132"/>
      <c r="H279" s="89">
        <f>IFERROR(G279*F279,0)</f>
        <v>0</v>
      </c>
      <c r="I279" s="81"/>
    </row>
    <row r="280" spans="2:9" ht="16" thickBot="1" x14ac:dyDescent="0.25">
      <c r="B280" s="79"/>
      <c r="H280" s="93" t="s">
        <v>49</v>
      </c>
      <c r="I280" s="94">
        <f>SUM(H276:H279)</f>
        <v>20958.76257027778</v>
      </c>
    </row>
    <row r="281" spans="2:9" x14ac:dyDescent="0.2">
      <c r="B281" s="79"/>
      <c r="C281" s="95" t="s">
        <v>59</v>
      </c>
      <c r="I281" s="81"/>
    </row>
    <row r="282" spans="2:9" ht="16" x14ac:dyDescent="0.2">
      <c r="B282" s="82" t="s">
        <v>37</v>
      </c>
      <c r="C282" s="83" t="s">
        <v>38</v>
      </c>
      <c r="D282" s="97" t="s">
        <v>3</v>
      </c>
      <c r="E282" s="97" t="s">
        <v>15</v>
      </c>
      <c r="F282" s="97" t="s">
        <v>56</v>
      </c>
      <c r="G282" s="97" t="s">
        <v>57</v>
      </c>
      <c r="H282" s="84" t="s">
        <v>43</v>
      </c>
      <c r="I282" s="81"/>
    </row>
    <row r="283" spans="2:9" x14ac:dyDescent="0.2">
      <c r="B283" s="85"/>
      <c r="C283" s="102" t="s">
        <v>60</v>
      </c>
      <c r="D283" s="99">
        <v>0.01</v>
      </c>
      <c r="E283" s="103">
        <v>1</v>
      </c>
      <c r="F283" s="89">
        <f>+I273</f>
        <v>25467.251405555555</v>
      </c>
      <c r="G283" s="87">
        <v>0.01</v>
      </c>
      <c r="H283" s="89">
        <f>IFERROR(G283*F283,0)</f>
        <v>254.67251405555555</v>
      </c>
      <c r="I283" s="81"/>
    </row>
    <row r="284" spans="2:9" x14ac:dyDescent="0.2">
      <c r="B284" s="85"/>
      <c r="E284" s="87" t="str">
        <f>IFERROR(INDEX(#REF!,MATCH(C284,#REF!,0)),"")</f>
        <v/>
      </c>
      <c r="F284" s="89" t="str">
        <f>IFERROR(INDEX(#REF!,MATCH(C284,#REF!,0)),"")</f>
        <v/>
      </c>
      <c r="G284" s="87">
        <v>0.12</v>
      </c>
      <c r="H284" s="89">
        <f>IFERROR(G284*F284,0)</f>
        <v>0</v>
      </c>
      <c r="I284" s="81"/>
    </row>
    <row r="285" spans="2:9" ht="16" thickBot="1" x14ac:dyDescent="0.25">
      <c r="B285" s="85"/>
      <c r="C285" s="9"/>
      <c r="D285" s="87" t="str">
        <f>IFERROR(INDEX(#REF!,MATCH(C285,#REF!,0)),"")</f>
        <v/>
      </c>
      <c r="E285" s="88"/>
      <c r="F285" s="89" t="str">
        <f>IFERROR(INDEX(#REF!,MATCH(C285,#REF!,0)),"")</f>
        <v/>
      </c>
      <c r="G285" s="87"/>
      <c r="H285" s="89">
        <f>IFERROR(G285*F285,0)</f>
        <v>0</v>
      </c>
      <c r="I285" s="81"/>
    </row>
    <row r="286" spans="2:9" ht="16" thickBot="1" x14ac:dyDescent="0.25">
      <c r="B286" s="104"/>
      <c r="C286" s="105"/>
      <c r="D286" s="106"/>
      <c r="E286" s="107"/>
      <c r="F286" s="107"/>
      <c r="G286" s="106"/>
      <c r="H286" s="93" t="s">
        <v>49</v>
      </c>
      <c r="I286" s="94">
        <f>SUM(H283:H285)</f>
        <v>254.67251405555555</v>
      </c>
    </row>
    <row r="287" spans="2:9" ht="16" thickBot="1" x14ac:dyDescent="0.25">
      <c r="H287" s="118"/>
      <c r="I287" s="119"/>
    </row>
    <row r="288" spans="2:9" ht="16" thickBot="1" x14ac:dyDescent="0.25">
      <c r="B288" s="70" t="s">
        <v>0</v>
      </c>
      <c r="C288" s="353" t="e">
        <f>INDEX(ACTIVIDADES!$B:$B,MATCH(B289,ACTIVIDADES!$A:$A,0))</f>
        <v>#REF!</v>
      </c>
      <c r="D288" s="354"/>
      <c r="E288" s="354"/>
      <c r="F288" s="354"/>
      <c r="G288" s="355"/>
      <c r="H288" s="244" t="s">
        <v>31</v>
      </c>
      <c r="I288" s="243" t="s">
        <v>32</v>
      </c>
    </row>
    <row r="289" spans="2:9" x14ac:dyDescent="0.2">
      <c r="B289" s="362" t="e">
        <f>+B254+0.1</f>
        <v>#REF!</v>
      </c>
      <c r="C289" s="356"/>
      <c r="D289" s="357"/>
      <c r="E289" s="357"/>
      <c r="F289" s="357"/>
      <c r="G289" s="358"/>
      <c r="H289" s="71">
        <f>IF(I292=0,0,I302/I292)</f>
        <v>0</v>
      </c>
      <c r="I289" s="241">
        <f>IF(I292=0,0,I308/I292)</f>
        <v>0.94339622641509435</v>
      </c>
    </row>
    <row r="290" spans="2:9" ht="16" thickBot="1" x14ac:dyDescent="0.25">
      <c r="B290" s="363"/>
      <c r="C290" s="356"/>
      <c r="D290" s="357"/>
      <c r="E290" s="357"/>
      <c r="F290" s="357"/>
      <c r="G290" s="358"/>
      <c r="H290" s="73" t="s">
        <v>33</v>
      </c>
      <c r="I290" s="74" t="s">
        <v>34</v>
      </c>
    </row>
    <row r="291" spans="2:9" ht="16" thickBot="1" x14ac:dyDescent="0.25">
      <c r="B291" s="75" t="s">
        <v>15</v>
      </c>
      <c r="C291" s="356"/>
      <c r="D291" s="357"/>
      <c r="E291" s="357"/>
      <c r="F291" s="357"/>
      <c r="G291" s="358"/>
      <c r="H291" s="71">
        <f>IF(I292=0,0,I315/I292)</f>
        <v>4.716981132075472E-2</v>
      </c>
      <c r="I291" s="241">
        <f>IF(I292=0,0,I321/I292)</f>
        <v>9.433962264150943E-3</v>
      </c>
    </row>
    <row r="292" spans="2:9" ht="16" thickBot="1" x14ac:dyDescent="0.25">
      <c r="B292" s="76" t="e">
        <f>INDEX(ACTIVIDADES!$C:$C,MATCH(B289,ACTIVIDADES!$A:$A,0))</f>
        <v>#REF!</v>
      </c>
      <c r="C292" s="359"/>
      <c r="D292" s="360"/>
      <c r="E292" s="360"/>
      <c r="F292" s="360"/>
      <c r="G292" s="361"/>
      <c r="H292" s="77" t="s">
        <v>35</v>
      </c>
      <c r="I292" s="78">
        <f>SUM(I302:I321)</f>
        <v>78315.995970666656</v>
      </c>
    </row>
    <row r="293" spans="2:9" x14ac:dyDescent="0.2">
      <c r="B293" s="79"/>
      <c r="C293" s="80" t="s">
        <v>36</v>
      </c>
      <c r="I293" s="81"/>
    </row>
    <row r="294" spans="2:9" x14ac:dyDescent="0.2">
      <c r="B294" s="82" t="s">
        <v>37</v>
      </c>
      <c r="C294" s="83" t="s">
        <v>38</v>
      </c>
      <c r="D294" s="84" t="s">
        <v>39</v>
      </c>
      <c r="E294" s="84" t="s">
        <v>40</v>
      </c>
      <c r="F294" s="84" t="s">
        <v>41</v>
      </c>
      <c r="G294" s="84" t="s">
        <v>42</v>
      </c>
      <c r="H294" s="84" t="s">
        <v>43</v>
      </c>
      <c r="I294" s="81"/>
    </row>
    <row r="295" spans="2:9" x14ac:dyDescent="0.2">
      <c r="B295" s="85"/>
      <c r="C295" t="s">
        <v>71</v>
      </c>
      <c r="D295" s="87" t="str">
        <f>IFERROR(INDEX(#REF!,MATCH(C295,#REF!,0)),"")</f>
        <v/>
      </c>
      <c r="E295" s="88">
        <v>0.7</v>
      </c>
      <c r="F295" s="89" t="str">
        <f>IFERROR(INDEX(#REF!,MATCH(C295,#REF!,0)),"")</f>
        <v/>
      </c>
      <c r="G295" s="90">
        <v>0.05</v>
      </c>
      <c r="H295" s="89">
        <f>IFERROR(G295*F295*E295+F295*E295,0)</f>
        <v>0</v>
      </c>
      <c r="I295" s="81"/>
    </row>
    <row r="296" spans="2:9" ht="16" x14ac:dyDescent="0.2">
      <c r="B296" s="85"/>
      <c r="C296" s="86" t="s">
        <v>75</v>
      </c>
      <c r="D296" s="87" t="str">
        <f>IFERROR(INDEX(#REF!,MATCH(C296,#REF!,0)),"")</f>
        <v/>
      </c>
      <c r="E296" s="88">
        <v>0.3</v>
      </c>
      <c r="F296" s="89" t="str">
        <f>IFERROR(INDEX(#REF!,MATCH(C296,#REF!,0)),"")</f>
        <v/>
      </c>
      <c r="G296" s="90">
        <v>0.05</v>
      </c>
      <c r="H296" s="89">
        <f t="shared" ref="H296:H301" si="8">IFERROR(G296*F296*E296+F296*E296,0)</f>
        <v>0</v>
      </c>
      <c r="I296" s="81"/>
    </row>
    <row r="297" spans="2:9" ht="16" x14ac:dyDescent="0.2">
      <c r="B297" s="85"/>
      <c r="C297" s="86" t="s">
        <v>76</v>
      </c>
      <c r="D297" s="87" t="str">
        <f>IFERROR(INDEX(#REF!,MATCH(C297,#REF!,0)),"")</f>
        <v/>
      </c>
      <c r="E297" s="88">
        <f>+E265</f>
        <v>0</v>
      </c>
      <c r="F297" s="89" t="str">
        <f>IFERROR(INDEX(#REF!,MATCH(C297,#REF!,0)),"")</f>
        <v/>
      </c>
      <c r="G297" s="90"/>
      <c r="H297" s="89">
        <f t="shared" si="8"/>
        <v>0</v>
      </c>
      <c r="I297" s="81"/>
    </row>
    <row r="298" spans="2:9" ht="32" x14ac:dyDescent="0.2">
      <c r="B298" s="85"/>
      <c r="C298" s="86" t="s">
        <v>77</v>
      </c>
      <c r="D298" s="87" t="str">
        <f>IFERROR(INDEX(#REF!,MATCH(C298,#REF!,0)),"")</f>
        <v/>
      </c>
      <c r="E298" s="88">
        <v>1</v>
      </c>
      <c r="F298" s="89" t="str">
        <f>IFERROR(INDEX(#REF!,MATCH(C298,#REF!,0)),"")</f>
        <v/>
      </c>
      <c r="G298" s="90"/>
      <c r="H298" s="89">
        <f t="shared" si="8"/>
        <v>0</v>
      </c>
      <c r="I298" s="81"/>
    </row>
    <row r="299" spans="2:9" ht="16" x14ac:dyDescent="0.2">
      <c r="B299" s="85"/>
      <c r="C299" s="86" t="s">
        <v>78</v>
      </c>
      <c r="D299" s="87" t="str">
        <f>IFERROR(INDEX(#REF!,MATCH(C299,#REF!,0)),"")</f>
        <v/>
      </c>
      <c r="E299" s="88"/>
      <c r="F299" s="89" t="str">
        <f>IFERROR(INDEX(#REF!,MATCH(C299,#REF!,0)),"")</f>
        <v/>
      </c>
      <c r="G299" s="90"/>
      <c r="H299" s="89">
        <f t="shared" si="8"/>
        <v>0</v>
      </c>
      <c r="I299" s="81"/>
    </row>
    <row r="300" spans="2:9" x14ac:dyDescent="0.2">
      <c r="B300" s="85"/>
      <c r="C300" s="9"/>
      <c r="D300" s="87" t="str">
        <f>IFERROR(INDEX(#REF!,MATCH(C300,#REF!,0)),"")</f>
        <v/>
      </c>
      <c r="E300" s="88"/>
      <c r="F300" s="91" t="str">
        <f>IFERROR(INDEX(#REF!,MATCH(C300,#REF!,0)),"")</f>
        <v/>
      </c>
      <c r="G300" s="90"/>
      <c r="H300" s="89">
        <f t="shared" si="8"/>
        <v>0</v>
      </c>
      <c r="I300" s="81"/>
    </row>
    <row r="301" spans="2:9" ht="16" thickBot="1" x14ac:dyDescent="0.25">
      <c r="B301" s="85"/>
      <c r="C301" s="9"/>
      <c r="D301" s="87" t="str">
        <f>IFERROR(INDEX(#REF!,MATCH(C301,#REF!,0)),"")</f>
        <v/>
      </c>
      <c r="E301" s="88"/>
      <c r="F301" s="91" t="str">
        <f>IFERROR(INDEX(#REF!,MATCH(C301,#REF!,0)),"")</f>
        <v/>
      </c>
      <c r="G301" s="90"/>
      <c r="H301" s="92">
        <f t="shared" si="8"/>
        <v>0</v>
      </c>
      <c r="I301" s="81"/>
    </row>
    <row r="302" spans="2:9" ht="16" thickBot="1" x14ac:dyDescent="0.25">
      <c r="B302" s="79"/>
      <c r="H302" s="93" t="s">
        <v>49</v>
      </c>
      <c r="I302" s="94">
        <f>SUM(H295:H301)</f>
        <v>0</v>
      </c>
    </row>
    <row r="303" spans="2:9" x14ac:dyDescent="0.2">
      <c r="B303" s="79"/>
      <c r="C303" s="95" t="s">
        <v>50</v>
      </c>
      <c r="I303" s="81"/>
    </row>
    <row r="304" spans="2:9" ht="16" x14ac:dyDescent="0.2">
      <c r="B304" s="82" t="s">
        <v>37</v>
      </c>
      <c r="C304" s="83" t="s">
        <v>38</v>
      </c>
      <c r="D304" s="84" t="s">
        <v>51</v>
      </c>
      <c r="E304" s="96" t="s">
        <v>52</v>
      </c>
      <c r="F304" s="96"/>
      <c r="G304" s="97" t="s">
        <v>53</v>
      </c>
      <c r="H304" s="98" t="s">
        <v>43</v>
      </c>
      <c r="I304" s="81"/>
    </row>
    <row r="305" spans="2:9" x14ac:dyDescent="0.2">
      <c r="B305" s="85"/>
      <c r="C305" s="9" t="s">
        <v>54</v>
      </c>
      <c r="D305" s="87">
        <v>1</v>
      </c>
      <c r="E305" s="99">
        <f>IFERROR(INDEX('MANO DE OBRA'!$F:$F,MATCH(C305,'MANO DE OBRA'!$B:$B,0)),"")</f>
        <v>0.7693987706357569</v>
      </c>
      <c r="F305" s="89">
        <f>IFERROR(INDEX('MANO DE OBRA'!$J:$J,MATCH(C305,'MANO DE OBRA'!$B:$B,0)),"")</f>
        <v>83957.971666666665</v>
      </c>
      <c r="G305" s="100">
        <v>3</v>
      </c>
      <c r="H305" s="89">
        <f>IFERROR((F305/G305)*D305,0)</f>
        <v>27985.990555555556</v>
      </c>
      <c r="I305" s="81"/>
    </row>
    <row r="306" spans="2:9" x14ac:dyDescent="0.2">
      <c r="B306" s="85"/>
      <c r="C306" s="9" t="s">
        <v>64</v>
      </c>
      <c r="D306" s="87">
        <v>1</v>
      </c>
      <c r="E306" s="99">
        <f>IFERROR(INDEX('MANO DE OBRA'!$F:$F,MATCH(C306,'MANO DE OBRA'!$B:$B,0)),"")</f>
        <v>0.7693987706357569</v>
      </c>
      <c r="F306" s="89">
        <f>IFERROR(INDEX('MANO DE OBRA'!$J:$J,MATCH(C306,'MANO DE OBRA'!$B:$B,0)),"")</f>
        <v>137691.07353333331</v>
      </c>
      <c r="G306" s="100">
        <v>3</v>
      </c>
      <c r="H306" s="89">
        <f>IFERROR((F306/G306)*D306,0)</f>
        <v>45897.024511111107</v>
      </c>
      <c r="I306" s="81"/>
    </row>
    <row r="307" spans="2:9" ht="16" thickBot="1" x14ac:dyDescent="0.25">
      <c r="B307" s="85"/>
      <c r="C307" s="9"/>
      <c r="D307" s="87"/>
      <c r="E307" s="99" t="str">
        <f>IFERROR(INDEX('MANO DE OBRA'!$F:$F,MATCH(C307,'MANO DE OBRA'!$B:$B,0)),"")</f>
        <v/>
      </c>
      <c r="F307" s="89" t="str">
        <f>IFERROR(INDEX('MANO DE OBRA'!$J:$J,MATCH(C307,'MANO DE OBRA'!$B:$B,0)),"")</f>
        <v/>
      </c>
      <c r="G307" s="100"/>
      <c r="H307" s="89">
        <f>IFERROR((F307/G307)*D307,0)</f>
        <v>0</v>
      </c>
      <c r="I307" s="81"/>
    </row>
    <row r="308" spans="2:9" ht="16" thickBot="1" x14ac:dyDescent="0.25">
      <c r="B308" s="79"/>
      <c r="H308" s="93" t="s">
        <v>49</v>
      </c>
      <c r="I308" s="94">
        <f>SUM(H305:H307)</f>
        <v>73883.01506666666</v>
      </c>
    </row>
    <row r="309" spans="2:9" x14ac:dyDescent="0.2">
      <c r="B309" s="79"/>
      <c r="C309" s="95" t="s">
        <v>55</v>
      </c>
      <c r="I309" s="81"/>
    </row>
    <row r="310" spans="2:9" ht="16" x14ac:dyDescent="0.2">
      <c r="B310" s="250" t="s">
        <v>37</v>
      </c>
      <c r="C310" s="251" t="s">
        <v>38</v>
      </c>
      <c r="D310" s="97" t="s">
        <v>3</v>
      </c>
      <c r="E310" s="97" t="s">
        <v>15</v>
      </c>
      <c r="F310" s="97" t="s">
        <v>56</v>
      </c>
      <c r="G310" s="97" t="s">
        <v>57</v>
      </c>
      <c r="H310" s="97" t="s">
        <v>43</v>
      </c>
      <c r="I310" s="81"/>
    </row>
    <row r="311" spans="2:9" x14ac:dyDescent="0.2">
      <c r="B311" s="9"/>
      <c r="C311" s="102" t="s">
        <v>58</v>
      </c>
      <c r="D311" s="99">
        <v>0.05</v>
      </c>
      <c r="E311" s="88"/>
      <c r="F311" s="89">
        <f>+I308</f>
        <v>73883.01506666666</v>
      </c>
      <c r="G311" s="132">
        <v>1</v>
      </c>
      <c r="H311" s="89">
        <f>IFERROR(G311*F311*D311,0)</f>
        <v>3694.1507533333333</v>
      </c>
      <c r="I311" s="81"/>
    </row>
    <row r="312" spans="2:9" ht="16" x14ac:dyDescent="0.2">
      <c r="B312" s="9"/>
      <c r="C312" s="17" t="s">
        <v>72</v>
      </c>
      <c r="D312" s="87"/>
      <c r="E312" s="87" t="str">
        <f>IFERROR(INDEX(#REF!,MATCH(C312,#REF!,0)),"")</f>
        <v/>
      </c>
      <c r="F312" s="89"/>
      <c r="G312" s="132"/>
      <c r="H312" s="89">
        <f>IFERROR(G312*F312,0)</f>
        <v>0</v>
      </c>
      <c r="I312" s="81"/>
    </row>
    <row r="313" spans="2:9" ht="16" x14ac:dyDescent="0.2">
      <c r="B313" s="9"/>
      <c r="C313" s="86" t="s">
        <v>79</v>
      </c>
      <c r="D313" s="87"/>
      <c r="E313" s="87" t="s">
        <v>302</v>
      </c>
      <c r="F313" s="89">
        <v>14000</v>
      </c>
      <c r="G313" s="132">
        <v>1</v>
      </c>
      <c r="H313" s="89">
        <f>IFERROR(#REF!*#REF!,0)</f>
        <v>0</v>
      </c>
      <c r="I313" s="81"/>
    </row>
    <row r="314" spans="2:9" ht="16" thickBot="1" x14ac:dyDescent="0.25">
      <c r="B314" s="9"/>
      <c r="C314" s="22"/>
      <c r="D314" s="87"/>
      <c r="E314" s="87" t="str">
        <f>IFERROR(INDEX(#REF!,MATCH(C314,#REF!,0)),"")</f>
        <v/>
      </c>
      <c r="F314" s="89"/>
      <c r="G314" s="132"/>
      <c r="H314" s="89">
        <f>IFERROR(G314*F314,0)</f>
        <v>0</v>
      </c>
      <c r="I314" s="81"/>
    </row>
    <row r="315" spans="2:9" ht="16" thickBot="1" x14ac:dyDescent="0.25">
      <c r="B315" s="79"/>
      <c r="H315" s="93" t="s">
        <v>49</v>
      </c>
      <c r="I315" s="94">
        <f>SUM(H311:H314)</f>
        <v>3694.1507533333333</v>
      </c>
    </row>
    <row r="316" spans="2:9" x14ac:dyDescent="0.2">
      <c r="B316" s="79"/>
      <c r="C316" s="95" t="s">
        <v>59</v>
      </c>
      <c r="I316" s="81"/>
    </row>
    <row r="317" spans="2:9" ht="16" x14ac:dyDescent="0.2">
      <c r="B317" s="82" t="s">
        <v>37</v>
      </c>
      <c r="C317" s="83" t="s">
        <v>38</v>
      </c>
      <c r="D317" s="97" t="s">
        <v>3</v>
      </c>
      <c r="E317" s="97" t="s">
        <v>15</v>
      </c>
      <c r="F317" s="97" t="s">
        <v>56</v>
      </c>
      <c r="G317" s="97" t="s">
        <v>57</v>
      </c>
      <c r="H317" s="84" t="s">
        <v>43</v>
      </c>
      <c r="I317" s="81"/>
    </row>
    <row r="318" spans="2:9" x14ac:dyDescent="0.2">
      <c r="B318" s="85"/>
      <c r="C318" s="102" t="s">
        <v>60</v>
      </c>
      <c r="D318" s="99">
        <v>0.01</v>
      </c>
      <c r="E318" s="103">
        <v>1</v>
      </c>
      <c r="F318" s="89">
        <f>+I308</f>
        <v>73883.01506666666</v>
      </c>
      <c r="G318" s="87">
        <v>0.01</v>
      </c>
      <c r="H318" s="89">
        <f>IFERROR(G318*F318,0)</f>
        <v>738.83015066666655</v>
      </c>
      <c r="I318" s="81"/>
    </row>
    <row r="319" spans="2:9" x14ac:dyDescent="0.2">
      <c r="B319" s="85"/>
      <c r="C319" t="s">
        <v>61</v>
      </c>
      <c r="E319" s="87" t="str">
        <f>IFERROR(INDEX(#REF!,MATCH(C319,#REF!,0)),"")</f>
        <v/>
      </c>
      <c r="F319" s="89" t="str">
        <f>IFERROR(INDEX(#REF!,MATCH(C319,#REF!,0)),"")</f>
        <v/>
      </c>
      <c r="G319" s="87">
        <v>0.12</v>
      </c>
      <c r="H319" s="89">
        <f>IFERROR(G319*F319,0)</f>
        <v>0</v>
      </c>
      <c r="I319" s="81"/>
    </row>
    <row r="320" spans="2:9" ht="16" thickBot="1" x14ac:dyDescent="0.25">
      <c r="B320" s="85"/>
      <c r="C320" s="9"/>
      <c r="D320" s="87" t="str">
        <f>IFERROR(INDEX(#REF!,MATCH(C320,#REF!,0)),"")</f>
        <v/>
      </c>
      <c r="E320" s="88"/>
      <c r="F320" s="89" t="str">
        <f>IFERROR(INDEX(#REF!,MATCH(C320,#REF!,0)),"")</f>
        <v/>
      </c>
      <c r="G320" s="87"/>
      <c r="H320" s="89">
        <f>IFERROR(G320*F320,0)</f>
        <v>0</v>
      </c>
      <c r="I320" s="81"/>
    </row>
    <row r="321" spans="2:9" ht="16" thickBot="1" x14ac:dyDescent="0.25">
      <c r="B321" s="104"/>
      <c r="C321" s="105"/>
      <c r="D321" s="106"/>
      <c r="E321" s="107"/>
      <c r="F321" s="107"/>
      <c r="G321" s="106"/>
      <c r="H321" s="93" t="s">
        <v>49</v>
      </c>
      <c r="I321" s="94">
        <f>SUM(H318:H320)</f>
        <v>738.83015066666655</v>
      </c>
    </row>
    <row r="322" spans="2:9" ht="16" thickBot="1" x14ac:dyDescent="0.25">
      <c r="H322" s="118"/>
      <c r="I322" s="119"/>
    </row>
    <row r="323" spans="2:9" ht="16" thickBot="1" x14ac:dyDescent="0.25">
      <c r="B323" s="70" t="s">
        <v>0</v>
      </c>
      <c r="C323" s="353" t="e">
        <f>INDEX(ACTIVIDADES!$B:$B,MATCH(B324,ACTIVIDADES!$A:$A,0))</f>
        <v>#REF!</v>
      </c>
      <c r="D323" s="354"/>
      <c r="E323" s="354"/>
      <c r="F323" s="354"/>
      <c r="G323" s="355"/>
      <c r="H323" s="244" t="s">
        <v>31</v>
      </c>
      <c r="I323" s="243" t="s">
        <v>32</v>
      </c>
    </row>
    <row r="324" spans="2:9" x14ac:dyDescent="0.2">
      <c r="B324" s="362" t="e">
        <f>+B289+0.1</f>
        <v>#REF!</v>
      </c>
      <c r="C324" s="356"/>
      <c r="D324" s="357"/>
      <c r="E324" s="357"/>
      <c r="F324" s="357"/>
      <c r="G324" s="358"/>
      <c r="H324" s="71">
        <f>IF(I327=0,0,I337/I327)</f>
        <v>0</v>
      </c>
      <c r="I324" s="241">
        <f>IF(I327=0,0,I343/I327)</f>
        <v>0.94339622641509435</v>
      </c>
    </row>
    <row r="325" spans="2:9" ht="16" thickBot="1" x14ac:dyDescent="0.25">
      <c r="B325" s="363"/>
      <c r="C325" s="356"/>
      <c r="D325" s="357"/>
      <c r="E325" s="357"/>
      <c r="F325" s="357"/>
      <c r="G325" s="358"/>
      <c r="H325" s="73" t="s">
        <v>33</v>
      </c>
      <c r="I325" s="74" t="s">
        <v>34</v>
      </c>
    </row>
    <row r="326" spans="2:9" ht="16" thickBot="1" x14ac:dyDescent="0.25">
      <c r="B326" s="75" t="s">
        <v>15</v>
      </c>
      <c r="C326" s="356"/>
      <c r="D326" s="357"/>
      <c r="E326" s="357"/>
      <c r="F326" s="357"/>
      <c r="G326" s="358"/>
      <c r="H326" s="71">
        <f>IF(I327=0,0,I352/I327)</f>
        <v>4.7169811320754727E-2</v>
      </c>
      <c r="I326" s="241">
        <f>IF(I327=0,0,I358/I327)</f>
        <v>9.4339622641509448E-3</v>
      </c>
    </row>
    <row r="327" spans="2:9" ht="16" thickBot="1" x14ac:dyDescent="0.25">
      <c r="B327" s="76" t="e">
        <f>INDEX(ACTIVIDADES!$C:$C,MATCH(B324,ACTIVIDADES!$A:$A,0))</f>
        <v>#REF!</v>
      </c>
      <c r="C327" s="359"/>
      <c r="D327" s="360"/>
      <c r="E327" s="360"/>
      <c r="F327" s="360"/>
      <c r="G327" s="361"/>
      <c r="H327" s="77" t="s">
        <v>35</v>
      </c>
      <c r="I327" s="78">
        <f>SUM(I337:I358)</f>
        <v>32394.343787866666</v>
      </c>
    </row>
    <row r="328" spans="2:9" x14ac:dyDescent="0.2">
      <c r="B328" s="79"/>
      <c r="C328" s="80" t="s">
        <v>36</v>
      </c>
      <c r="I328" s="81"/>
    </row>
    <row r="329" spans="2:9" x14ac:dyDescent="0.2">
      <c r="B329" s="82" t="s">
        <v>37</v>
      </c>
      <c r="C329" s="83" t="s">
        <v>38</v>
      </c>
      <c r="D329" s="84" t="s">
        <v>39</v>
      </c>
      <c r="E329" s="84" t="s">
        <v>40</v>
      </c>
      <c r="F329" s="84" t="s">
        <v>41</v>
      </c>
      <c r="G329" s="84" t="s">
        <v>42</v>
      </c>
      <c r="H329" s="84" t="s">
        <v>43</v>
      </c>
      <c r="I329" s="81"/>
    </row>
    <row r="330" spans="2:9" x14ac:dyDescent="0.2">
      <c r="B330" s="85"/>
      <c r="C330" s="9" t="s">
        <v>71</v>
      </c>
      <c r="D330" s="87" t="str">
        <f>IFERROR(INDEX(#REF!,MATCH(C330,#REF!,0)),"")</f>
        <v/>
      </c>
      <c r="E330" s="122">
        <v>0.1</v>
      </c>
      <c r="F330" s="89" t="str">
        <f>IFERROR(INDEX(#REF!,MATCH(C330,#REF!,0)),"")</f>
        <v/>
      </c>
      <c r="G330" s="90">
        <v>0.1</v>
      </c>
      <c r="H330" s="89">
        <f>IFERROR(G330*F330*E330+F330*E330,0)</f>
        <v>0</v>
      </c>
      <c r="I330" s="81"/>
    </row>
    <row r="331" spans="2:9" ht="16" x14ac:dyDescent="0.2">
      <c r="B331" s="85"/>
      <c r="C331" s="115" t="s">
        <v>86</v>
      </c>
      <c r="D331" s="87" t="str">
        <f>IFERROR(INDEX(#REF!,MATCH(C331,#REF!,0)),"")</f>
        <v/>
      </c>
      <c r="E331" s="122">
        <v>0.3</v>
      </c>
      <c r="F331" s="89" t="str">
        <f>IFERROR(INDEX(#REF!,MATCH(C331,#REF!,0)),"")</f>
        <v/>
      </c>
      <c r="G331" s="90">
        <v>0.15</v>
      </c>
      <c r="H331" s="89">
        <f t="shared" ref="H331:H336" si="9">IFERROR(G331*F331*E331+F331*E331,0)</f>
        <v>0</v>
      </c>
      <c r="I331" s="81"/>
    </row>
    <row r="332" spans="2:9" x14ac:dyDescent="0.2">
      <c r="B332" s="85"/>
      <c r="C332" s="86"/>
      <c r="D332" s="87" t="str">
        <f>IFERROR(INDEX(#REF!,MATCH(C332,#REF!,0)),"")</f>
        <v/>
      </c>
      <c r="E332" s="88">
        <f>+E300</f>
        <v>0</v>
      </c>
      <c r="F332" s="89" t="str">
        <f>IFERROR(INDEX(#REF!,MATCH(C332,#REF!,0)),"")</f>
        <v/>
      </c>
      <c r="G332" s="90"/>
      <c r="H332" s="89">
        <f t="shared" si="9"/>
        <v>0</v>
      </c>
      <c r="I332" s="81"/>
    </row>
    <row r="333" spans="2:9" x14ac:dyDescent="0.2">
      <c r="B333" s="85"/>
      <c r="C333" s="86"/>
      <c r="D333" s="87" t="str">
        <f>IFERROR(INDEX(#REF!,MATCH(C333,#REF!,0)),"")</f>
        <v/>
      </c>
      <c r="E333" s="88"/>
      <c r="F333" s="89" t="str">
        <f>IFERROR(INDEX(#REF!,MATCH(C333,#REF!,0)),"")</f>
        <v/>
      </c>
      <c r="G333" s="90"/>
      <c r="H333" s="89">
        <f t="shared" si="9"/>
        <v>0</v>
      </c>
      <c r="I333" s="81"/>
    </row>
    <row r="334" spans="2:9" x14ac:dyDescent="0.2">
      <c r="B334" s="85"/>
      <c r="C334" s="86"/>
      <c r="D334" s="87" t="str">
        <f>IFERROR(INDEX(#REF!,MATCH(C334,#REF!,0)),"")</f>
        <v/>
      </c>
      <c r="E334" s="88"/>
      <c r="F334" s="89" t="str">
        <f>IFERROR(INDEX(#REF!,MATCH(C334,#REF!,0)),"")</f>
        <v/>
      </c>
      <c r="G334" s="90"/>
      <c r="H334" s="89">
        <f t="shared" si="9"/>
        <v>0</v>
      </c>
      <c r="I334" s="81"/>
    </row>
    <row r="335" spans="2:9" x14ac:dyDescent="0.2">
      <c r="B335" s="85"/>
      <c r="C335" s="9"/>
      <c r="D335" s="87" t="str">
        <f>IFERROR(INDEX(#REF!,MATCH(C335,#REF!,0)),"")</f>
        <v/>
      </c>
      <c r="E335" s="88"/>
      <c r="F335" s="91" t="str">
        <f>IFERROR(INDEX(#REF!,MATCH(C335,#REF!,0)),"")</f>
        <v/>
      </c>
      <c r="G335" s="90"/>
      <c r="H335" s="89">
        <f t="shared" si="9"/>
        <v>0</v>
      </c>
      <c r="I335" s="81"/>
    </row>
    <row r="336" spans="2:9" ht="16" thickBot="1" x14ac:dyDescent="0.25">
      <c r="B336" s="85"/>
      <c r="C336" s="9"/>
      <c r="D336" s="87" t="str">
        <f>IFERROR(INDEX(#REF!,MATCH(C336,#REF!,0)),"")</f>
        <v/>
      </c>
      <c r="E336" s="88"/>
      <c r="F336" s="91" t="str">
        <f>IFERROR(INDEX(#REF!,MATCH(C336,#REF!,0)),"")</f>
        <v/>
      </c>
      <c r="G336" s="90"/>
      <c r="H336" s="92">
        <f t="shared" si="9"/>
        <v>0</v>
      </c>
      <c r="I336" s="81"/>
    </row>
    <row r="337" spans="2:9" ht="16" thickBot="1" x14ac:dyDescent="0.25">
      <c r="B337" s="79"/>
      <c r="H337" s="93" t="s">
        <v>49</v>
      </c>
      <c r="I337" s="94">
        <f>SUM(H330:H336)</f>
        <v>0</v>
      </c>
    </row>
    <row r="338" spans="2:9" x14ac:dyDescent="0.2">
      <c r="B338" s="79"/>
      <c r="C338" s="95" t="s">
        <v>50</v>
      </c>
      <c r="I338" s="81"/>
    </row>
    <row r="339" spans="2:9" ht="16" x14ac:dyDescent="0.2">
      <c r="B339" s="82" t="s">
        <v>37</v>
      </c>
      <c r="C339" s="83" t="s">
        <v>38</v>
      </c>
      <c r="D339" s="84" t="s">
        <v>51</v>
      </c>
      <c r="E339" s="96" t="s">
        <v>52</v>
      </c>
      <c r="F339" s="96"/>
      <c r="G339" s="97" t="s">
        <v>53</v>
      </c>
      <c r="H339" s="98" t="s">
        <v>43</v>
      </c>
      <c r="I339" s="81"/>
    </row>
    <row r="340" spans="2:9" x14ac:dyDescent="0.2">
      <c r="B340" s="85"/>
      <c r="C340" s="9" t="s">
        <v>54</v>
      </c>
      <c r="D340" s="87">
        <v>2</v>
      </c>
      <c r="E340" s="99">
        <f>IFERROR(INDEX('MANO DE OBRA'!$F:$F,MATCH(C340,'MANO DE OBRA'!$B:$B,0)),"")</f>
        <v>0.7693987706357569</v>
      </c>
      <c r="F340" s="89">
        <f>IFERROR(INDEX('MANO DE OBRA'!$J:$J,MATCH(C340,'MANO DE OBRA'!$B:$B,0)),"")</f>
        <v>83957.971666666665</v>
      </c>
      <c r="G340" s="100">
        <v>10</v>
      </c>
      <c r="H340" s="89">
        <f>IFERROR((F340/G340)*D340,0)</f>
        <v>16791.594333333334</v>
      </c>
      <c r="I340" s="81"/>
    </row>
    <row r="341" spans="2:9" x14ac:dyDescent="0.2">
      <c r="B341" s="85"/>
      <c r="C341" s="9" t="s">
        <v>64</v>
      </c>
      <c r="D341" s="87">
        <v>1</v>
      </c>
      <c r="E341" s="99">
        <f>IFERROR(INDEX('MANO DE OBRA'!$F:$F,MATCH(C341,'MANO DE OBRA'!$B:$B,0)),"")</f>
        <v>0.7693987706357569</v>
      </c>
      <c r="F341" s="89">
        <f>IFERROR(INDEX('MANO DE OBRA'!$J:$J,MATCH(C341,'MANO DE OBRA'!$B:$B,0)),"")</f>
        <v>137691.07353333331</v>
      </c>
      <c r="G341" s="100">
        <v>10</v>
      </c>
      <c r="H341" s="89">
        <f>IFERROR((F341/G341)*D341,0)</f>
        <v>13769.107353333331</v>
      </c>
      <c r="I341" s="81"/>
    </row>
    <row r="342" spans="2:9" ht="16" thickBot="1" x14ac:dyDescent="0.25">
      <c r="B342" s="85"/>
      <c r="C342" s="9"/>
      <c r="D342" s="87"/>
      <c r="E342" s="99" t="str">
        <f>IFERROR(INDEX('MANO DE OBRA'!$F:$F,MATCH(C342,'MANO DE OBRA'!$B:$B,0)),"")</f>
        <v/>
      </c>
      <c r="F342" s="89" t="str">
        <f>IFERROR(INDEX('MANO DE OBRA'!$J:$J,MATCH(C342,'MANO DE OBRA'!$B:$B,0)),"")</f>
        <v/>
      </c>
      <c r="G342" s="100"/>
      <c r="H342" s="89">
        <f>IFERROR((F342/G342)*D342,0)</f>
        <v>0</v>
      </c>
      <c r="I342" s="81"/>
    </row>
    <row r="343" spans="2:9" ht="16" thickBot="1" x14ac:dyDescent="0.25">
      <c r="B343" s="79"/>
      <c r="H343" s="93" t="s">
        <v>49</v>
      </c>
      <c r="I343" s="94">
        <f>SUM(H340:H342)</f>
        <v>30560.701686666667</v>
      </c>
    </row>
    <row r="344" spans="2:9" x14ac:dyDescent="0.2">
      <c r="B344" s="79"/>
      <c r="C344" s="95" t="s">
        <v>55</v>
      </c>
      <c r="I344" s="81"/>
    </row>
    <row r="345" spans="2:9" ht="16" x14ac:dyDescent="0.2">
      <c r="B345" s="250" t="s">
        <v>37</v>
      </c>
      <c r="C345" s="251" t="s">
        <v>38</v>
      </c>
      <c r="D345" s="97" t="s">
        <v>3</v>
      </c>
      <c r="E345" s="97" t="s">
        <v>15</v>
      </c>
      <c r="F345" s="97" t="s">
        <v>56</v>
      </c>
      <c r="G345" s="97" t="s">
        <v>57</v>
      </c>
      <c r="H345" s="97" t="s">
        <v>43</v>
      </c>
      <c r="I345" s="81"/>
    </row>
    <row r="346" spans="2:9" x14ac:dyDescent="0.2">
      <c r="B346" s="9"/>
      <c r="C346" s="102" t="s">
        <v>58</v>
      </c>
      <c r="D346" s="99">
        <v>0.05</v>
      </c>
      <c r="E346" s="88"/>
      <c r="F346" s="89">
        <f>+I343</f>
        <v>30560.701686666667</v>
      </c>
      <c r="G346" s="132">
        <v>1</v>
      </c>
      <c r="H346" s="89">
        <f>IFERROR(G346*F346*D346,0)</f>
        <v>1528.0350843333335</v>
      </c>
      <c r="I346" s="81"/>
    </row>
    <row r="347" spans="2:9" x14ac:dyDescent="0.2">
      <c r="B347" s="9"/>
      <c r="C347" s="9"/>
      <c r="D347" s="87"/>
      <c r="E347" s="87" t="str">
        <f>IFERROR(INDEX(#REF!,MATCH(C347,#REF!,0)),"")</f>
        <v/>
      </c>
      <c r="F347" s="89"/>
      <c r="G347" s="132"/>
      <c r="H347" s="89">
        <f>IFERROR(G347*F347,0)</f>
        <v>0</v>
      </c>
      <c r="I347" s="81"/>
    </row>
    <row r="348" spans="2:9" x14ac:dyDescent="0.2">
      <c r="B348" s="9"/>
      <c r="C348" s="112"/>
      <c r="D348" s="87"/>
      <c r="E348" s="87"/>
      <c r="F348" s="89"/>
      <c r="G348" s="132"/>
      <c r="H348" s="89">
        <f>IFERROR(G348*F348,0)</f>
        <v>0</v>
      </c>
      <c r="I348" s="81"/>
    </row>
    <row r="349" spans="2:9" x14ac:dyDescent="0.2">
      <c r="B349" s="9"/>
      <c r="C349" s="22"/>
      <c r="D349" s="87"/>
      <c r="E349" s="87" t="str">
        <f>IFERROR(INDEX(#REF!,MATCH(C349,#REF!,0)),"")</f>
        <v/>
      </c>
      <c r="F349" s="89"/>
      <c r="G349" s="132"/>
      <c r="H349" s="89">
        <f>IFERROR(G349*F349,0)</f>
        <v>0</v>
      </c>
      <c r="I349" s="81"/>
    </row>
    <row r="350" spans="2:9" x14ac:dyDescent="0.2">
      <c r="B350" s="79"/>
      <c r="C350" s="17"/>
      <c r="E350" s="56"/>
      <c r="F350" s="242"/>
      <c r="G350" s="227"/>
      <c r="H350" s="242"/>
      <c r="I350" s="81"/>
    </row>
    <row r="351" spans="2:9" ht="16" thickBot="1" x14ac:dyDescent="0.25">
      <c r="B351" s="79"/>
      <c r="C351" s="17"/>
      <c r="E351" s="56"/>
      <c r="F351" s="242"/>
      <c r="G351" s="227"/>
      <c r="H351" s="242"/>
      <c r="I351" s="81"/>
    </row>
    <row r="352" spans="2:9" ht="16" thickBot="1" x14ac:dyDescent="0.25">
      <c r="B352" s="79"/>
      <c r="H352" s="93" t="s">
        <v>49</v>
      </c>
      <c r="I352" s="94">
        <f>SUM(H346:H349)</f>
        <v>1528.0350843333335</v>
      </c>
    </row>
    <row r="353" spans="2:9" x14ac:dyDescent="0.2">
      <c r="B353" s="79"/>
      <c r="C353" s="95" t="s">
        <v>59</v>
      </c>
      <c r="I353" s="81"/>
    </row>
    <row r="354" spans="2:9" ht="16" x14ac:dyDescent="0.2">
      <c r="B354" s="82" t="s">
        <v>37</v>
      </c>
      <c r="C354" s="83" t="s">
        <v>38</v>
      </c>
      <c r="D354" s="97" t="s">
        <v>3</v>
      </c>
      <c r="E354" s="97" t="s">
        <v>15</v>
      </c>
      <c r="F354" s="97" t="s">
        <v>56</v>
      </c>
      <c r="G354" s="97" t="s">
        <v>57</v>
      </c>
      <c r="H354" s="84" t="s">
        <v>43</v>
      </c>
      <c r="I354" s="81"/>
    </row>
    <row r="355" spans="2:9" x14ac:dyDescent="0.2">
      <c r="B355" s="85"/>
      <c r="C355" s="102" t="s">
        <v>60</v>
      </c>
      <c r="D355" s="99">
        <v>0.01</v>
      </c>
      <c r="E355" s="103">
        <v>1</v>
      </c>
      <c r="F355" s="89">
        <f>+I343</f>
        <v>30560.701686666667</v>
      </c>
      <c r="G355" s="87">
        <v>0.01</v>
      </c>
      <c r="H355" s="89">
        <f>IFERROR(G355*F355,0)</f>
        <v>305.6070168666667</v>
      </c>
      <c r="I355" s="81"/>
    </row>
    <row r="356" spans="2:9" x14ac:dyDescent="0.2">
      <c r="B356" s="85"/>
      <c r="E356" s="87" t="str">
        <f>IFERROR(INDEX(#REF!,MATCH(C356,#REF!,0)),"")</f>
        <v/>
      </c>
      <c r="F356" s="89" t="str">
        <f>IFERROR(INDEX(#REF!,MATCH(C356,#REF!,0)),"")</f>
        <v/>
      </c>
      <c r="G356" s="87">
        <v>0.12</v>
      </c>
      <c r="H356" s="89">
        <f>IFERROR(G356*F356,0)</f>
        <v>0</v>
      </c>
      <c r="I356" s="81"/>
    </row>
    <row r="357" spans="2:9" ht="16" thickBot="1" x14ac:dyDescent="0.25">
      <c r="B357" s="85"/>
      <c r="C357" s="9"/>
      <c r="D357" s="87" t="str">
        <f>IFERROR(INDEX(#REF!,MATCH(C357,#REF!,0)),"")</f>
        <v/>
      </c>
      <c r="E357" s="88"/>
      <c r="F357" s="89" t="str">
        <f>IFERROR(INDEX(#REF!,MATCH(C357,#REF!,0)),"")</f>
        <v/>
      </c>
      <c r="G357" s="87"/>
      <c r="H357" s="89">
        <f>IFERROR(G357*F357,0)</f>
        <v>0</v>
      </c>
      <c r="I357" s="81"/>
    </row>
    <row r="358" spans="2:9" ht="16" thickBot="1" x14ac:dyDescent="0.25">
      <c r="B358" s="104"/>
      <c r="C358" s="105"/>
      <c r="D358" s="106"/>
      <c r="E358" s="107"/>
      <c r="F358" s="107"/>
      <c r="G358" s="106"/>
      <c r="H358" s="93" t="s">
        <v>49</v>
      </c>
      <c r="I358" s="94">
        <f>SUM(H355:H357)</f>
        <v>305.6070168666667</v>
      </c>
    </row>
    <row r="359" spans="2:9" ht="16" thickBot="1" x14ac:dyDescent="0.25">
      <c r="H359" s="118"/>
      <c r="I359" s="119"/>
    </row>
    <row r="360" spans="2:9" ht="16" thickBot="1" x14ac:dyDescent="0.25">
      <c r="B360" s="70" t="s">
        <v>0</v>
      </c>
      <c r="C360" s="353" t="str">
        <f>INDEX(ACTIVIDADES!$B:$B,MATCH(B361,ACTIVIDADES!$A:$A,0))</f>
        <v xml:space="preserve">Mejoramiento de piso existente con destronque y sello de juntas </v>
      </c>
      <c r="D360" s="354"/>
      <c r="E360" s="354"/>
      <c r="F360" s="354"/>
      <c r="G360" s="355"/>
      <c r="H360" s="244" t="s">
        <v>31</v>
      </c>
      <c r="I360" s="243" t="s">
        <v>32</v>
      </c>
    </row>
    <row r="361" spans="2:9" x14ac:dyDescent="0.2">
      <c r="B361" s="362">
        <f>+ACTIVIDADES!A13</f>
        <v>5.0999999999999996</v>
      </c>
      <c r="C361" s="356"/>
      <c r="D361" s="357"/>
      <c r="E361" s="357"/>
      <c r="F361" s="357"/>
      <c r="G361" s="358"/>
      <c r="H361" s="71">
        <f>IF(I364=0,0,I374/I364)</f>
        <v>0.10538489002571519</v>
      </c>
      <c r="I361" s="241">
        <f>IF(I364=0,0,I380/I364)</f>
        <v>0.43818179406232044</v>
      </c>
    </row>
    <row r="362" spans="2:9" ht="16" thickBot="1" x14ac:dyDescent="0.25">
      <c r="B362" s="363"/>
      <c r="C362" s="356"/>
      <c r="D362" s="357"/>
      <c r="E362" s="357"/>
      <c r="F362" s="357"/>
      <c r="G362" s="358"/>
      <c r="H362" s="73" t="s">
        <v>33</v>
      </c>
      <c r="I362" s="74" t="s">
        <v>34</v>
      </c>
    </row>
    <row r="363" spans="2:9" ht="16" thickBot="1" x14ac:dyDescent="0.25">
      <c r="B363" s="75" t="s">
        <v>15</v>
      </c>
      <c r="C363" s="356"/>
      <c r="D363" s="357"/>
      <c r="E363" s="357"/>
      <c r="F363" s="357"/>
      <c r="G363" s="358"/>
      <c r="H363" s="71">
        <f>IF(I364=0,0,I389/I364)</f>
        <v>0.45205149797134125</v>
      </c>
      <c r="I363" s="241">
        <f>IF(I364=0,0,I395/I364)</f>
        <v>4.3818179406232049E-3</v>
      </c>
    </row>
    <row r="364" spans="2:9" ht="16" thickBot="1" x14ac:dyDescent="0.25">
      <c r="B364" s="76" t="str">
        <f>INDEX(ACTIVIDADES!$C:$C,MATCH(B361,ACTIVIDADES!$A:$A,0))</f>
        <v>m2</v>
      </c>
      <c r="C364" s="359"/>
      <c r="D364" s="360"/>
      <c r="E364" s="360"/>
      <c r="F364" s="360"/>
      <c r="G364" s="361"/>
      <c r="H364" s="77" t="s">
        <v>35</v>
      </c>
      <c r="I364" s="78">
        <f>SUM(I374:I395)</f>
        <v>34872.17189393333</v>
      </c>
    </row>
    <row r="365" spans="2:9" x14ac:dyDescent="0.2">
      <c r="B365" s="79"/>
      <c r="C365" s="80" t="s">
        <v>36</v>
      </c>
      <c r="I365" s="81"/>
    </row>
    <row r="366" spans="2:9" x14ac:dyDescent="0.2">
      <c r="B366" s="82" t="s">
        <v>37</v>
      </c>
      <c r="C366" s="83" t="s">
        <v>38</v>
      </c>
      <c r="D366" s="84" t="s">
        <v>39</v>
      </c>
      <c r="E366" s="84" t="s">
        <v>40</v>
      </c>
      <c r="F366" s="84" t="s">
        <v>41</v>
      </c>
      <c r="G366" s="84" t="s">
        <v>42</v>
      </c>
      <c r="H366" s="84" t="s">
        <v>43</v>
      </c>
      <c r="I366" s="81"/>
    </row>
    <row r="367" spans="2:9" x14ac:dyDescent="0.2">
      <c r="B367" s="85"/>
      <c r="C367" s="9" t="s">
        <v>316</v>
      </c>
      <c r="D367" s="87" t="str">
        <f>IFERROR(INDEX(#REF!,MATCH(C367,#REF!,0)),"")</f>
        <v/>
      </c>
      <c r="E367" s="122">
        <v>0.4</v>
      </c>
      <c r="F367" s="89"/>
      <c r="G367" s="90">
        <v>0.15</v>
      </c>
      <c r="H367" s="89">
        <f>IFERROR(G367*F367*E367+F367*E367,0)</f>
        <v>0</v>
      </c>
      <c r="I367" s="81"/>
    </row>
    <row r="368" spans="2:9" x14ac:dyDescent="0.2">
      <c r="B368" s="85"/>
      <c r="C368" s="109"/>
      <c r="D368" s="87" t="str">
        <f>IFERROR(INDEX(#REF!,MATCH(C368,#REF!,0)),"")</f>
        <v/>
      </c>
      <c r="E368" s="254">
        <v>0.1</v>
      </c>
      <c r="F368" s="89">
        <v>35000</v>
      </c>
      <c r="G368" s="90">
        <v>0.05</v>
      </c>
      <c r="H368" s="89">
        <f t="shared" ref="H368:H373" si="10">IFERROR(G368*F368*E368+F368*E368,0)</f>
        <v>3675</v>
      </c>
      <c r="I368" s="81"/>
    </row>
    <row r="369" spans="2:9" x14ac:dyDescent="0.2">
      <c r="B369" s="85"/>
      <c r="C369" s="86"/>
      <c r="D369" s="87" t="str">
        <f>IFERROR(INDEX(#REF!,MATCH(C369,#REF!,0)),"")</f>
        <v/>
      </c>
      <c r="E369" s="88"/>
      <c r="F369" s="89" t="str">
        <f>IFERROR(INDEX(#REF!,MATCH(C369,#REF!,0)),"")</f>
        <v/>
      </c>
      <c r="G369" s="90"/>
      <c r="H369" s="89">
        <f t="shared" si="10"/>
        <v>0</v>
      </c>
      <c r="I369" s="81"/>
    </row>
    <row r="370" spans="2:9" x14ac:dyDescent="0.2">
      <c r="B370" s="85"/>
      <c r="C370" s="86"/>
      <c r="D370" s="87" t="str">
        <f>IFERROR(INDEX(#REF!,MATCH(C370,#REF!,0)),"")</f>
        <v/>
      </c>
      <c r="E370" s="88"/>
      <c r="F370" s="89" t="str">
        <f>IFERROR(INDEX(#REF!,MATCH(C370,#REF!,0)),"")</f>
        <v/>
      </c>
      <c r="G370" s="90"/>
      <c r="H370" s="89">
        <f t="shared" si="10"/>
        <v>0</v>
      </c>
      <c r="I370" s="81"/>
    </row>
    <row r="371" spans="2:9" x14ac:dyDescent="0.2">
      <c r="B371" s="85"/>
      <c r="C371" s="86"/>
      <c r="D371" s="87" t="str">
        <f>IFERROR(INDEX(#REF!,MATCH(C371,#REF!,0)),"")</f>
        <v/>
      </c>
      <c r="E371" s="88"/>
      <c r="F371" s="89" t="str">
        <f>IFERROR(INDEX(#REF!,MATCH(C371,#REF!,0)),"")</f>
        <v/>
      </c>
      <c r="G371" s="90"/>
      <c r="H371" s="89">
        <f t="shared" si="10"/>
        <v>0</v>
      </c>
      <c r="I371" s="81"/>
    </row>
    <row r="372" spans="2:9" x14ac:dyDescent="0.2">
      <c r="B372" s="85"/>
      <c r="C372" s="9"/>
      <c r="D372" s="87" t="str">
        <f>IFERROR(INDEX(#REF!,MATCH(C372,#REF!,0)),"")</f>
        <v/>
      </c>
      <c r="E372" s="88"/>
      <c r="F372" s="91" t="str">
        <f>IFERROR(INDEX(#REF!,MATCH(C372,#REF!,0)),"")</f>
        <v/>
      </c>
      <c r="G372" s="90"/>
      <c r="H372" s="89">
        <f t="shared" si="10"/>
        <v>0</v>
      </c>
      <c r="I372" s="81"/>
    </row>
    <row r="373" spans="2:9" ht="16" thickBot="1" x14ac:dyDescent="0.25">
      <c r="B373" s="85"/>
      <c r="C373" s="9"/>
      <c r="D373" s="87" t="str">
        <f>IFERROR(INDEX(#REF!,MATCH(C373,#REF!,0)),"")</f>
        <v/>
      </c>
      <c r="E373" s="88"/>
      <c r="F373" s="91" t="str">
        <f>IFERROR(INDEX(#REF!,MATCH(C373,#REF!,0)),"")</f>
        <v/>
      </c>
      <c r="G373" s="90"/>
      <c r="H373" s="92">
        <f t="shared" si="10"/>
        <v>0</v>
      </c>
      <c r="I373" s="81"/>
    </row>
    <row r="374" spans="2:9" ht="16" thickBot="1" x14ac:dyDescent="0.25">
      <c r="B374" s="79"/>
      <c r="H374" s="93" t="s">
        <v>49</v>
      </c>
      <c r="I374" s="94">
        <f>SUM(H367:H373)</f>
        <v>3675</v>
      </c>
    </row>
    <row r="375" spans="2:9" x14ac:dyDescent="0.2">
      <c r="B375" s="79"/>
      <c r="C375" s="95" t="s">
        <v>50</v>
      </c>
      <c r="I375" s="81"/>
    </row>
    <row r="376" spans="2:9" ht="16" x14ac:dyDescent="0.2">
      <c r="B376" s="82" t="s">
        <v>37</v>
      </c>
      <c r="C376" s="83" t="s">
        <v>38</v>
      </c>
      <c r="D376" s="84" t="s">
        <v>51</v>
      </c>
      <c r="E376" s="96" t="s">
        <v>52</v>
      </c>
      <c r="F376" s="96"/>
      <c r="G376" s="97" t="s">
        <v>53</v>
      </c>
      <c r="H376" s="98" t="s">
        <v>43</v>
      </c>
      <c r="I376" s="81"/>
    </row>
    <row r="377" spans="2:9" x14ac:dyDescent="0.2">
      <c r="B377" s="85"/>
      <c r="C377" s="9" t="s">
        <v>54</v>
      </c>
      <c r="D377" s="87">
        <v>2</v>
      </c>
      <c r="E377" s="99">
        <f>IFERROR(INDEX('MANO DE OBRA'!$F:$F,MATCH(C377,'MANO DE OBRA'!$B:$B,0)),"")</f>
        <v>0.7693987706357569</v>
      </c>
      <c r="F377" s="89">
        <f>IFERROR(INDEX('MANO DE OBRA'!$J:$J,MATCH(C377,'MANO DE OBRA'!$B:$B,0)),"")</f>
        <v>83957.971666666665</v>
      </c>
      <c r="G377" s="100">
        <v>20</v>
      </c>
      <c r="H377" s="89">
        <f>IFERROR((F377/G377)*D377,0)</f>
        <v>8395.7971666666672</v>
      </c>
      <c r="I377" s="81"/>
    </row>
    <row r="378" spans="2:9" x14ac:dyDescent="0.2">
      <c r="B378" s="85"/>
      <c r="C378" s="9" t="s">
        <v>64</v>
      </c>
      <c r="D378" s="87">
        <v>1</v>
      </c>
      <c r="E378" s="99">
        <f>IFERROR(INDEX('MANO DE OBRA'!$F:$F,MATCH(C378,'MANO DE OBRA'!$B:$B,0)),"")</f>
        <v>0.7693987706357569</v>
      </c>
      <c r="F378" s="89">
        <f>IFERROR(INDEX('MANO DE OBRA'!$J:$J,MATCH(C378,'MANO DE OBRA'!$B:$B,0)),"")</f>
        <v>137691.07353333331</v>
      </c>
      <c r="G378" s="100">
        <v>20</v>
      </c>
      <c r="H378" s="89">
        <f>IFERROR((F378/G378)*D378,0)</f>
        <v>6884.5536766666655</v>
      </c>
      <c r="I378" s="81"/>
    </row>
    <row r="379" spans="2:9" ht="16" thickBot="1" x14ac:dyDescent="0.25">
      <c r="B379" s="85"/>
      <c r="C379" s="9"/>
      <c r="D379" s="87"/>
      <c r="E379" s="99" t="str">
        <f>IFERROR(INDEX('MANO DE OBRA'!$F:$F,MATCH(C379,'MANO DE OBRA'!$B:$B,0)),"")</f>
        <v/>
      </c>
      <c r="F379" s="89" t="str">
        <f>IFERROR(INDEX('MANO DE OBRA'!$J:$J,MATCH(C379,'MANO DE OBRA'!$B:$B,0)),"")</f>
        <v/>
      </c>
      <c r="G379" s="100"/>
      <c r="H379" s="89">
        <f>IFERROR((F379/G379)*D379,0)</f>
        <v>0</v>
      </c>
      <c r="I379" s="81"/>
    </row>
    <row r="380" spans="2:9" ht="16" thickBot="1" x14ac:dyDescent="0.25">
      <c r="B380" s="79"/>
      <c r="H380" s="93" t="s">
        <v>49</v>
      </c>
      <c r="I380" s="94">
        <f>SUM(H377:H379)</f>
        <v>15280.350843333334</v>
      </c>
    </row>
    <row r="381" spans="2:9" x14ac:dyDescent="0.2">
      <c r="B381" s="79"/>
      <c r="C381" s="95" t="s">
        <v>55</v>
      </c>
      <c r="I381" s="81"/>
    </row>
    <row r="382" spans="2:9" ht="16" x14ac:dyDescent="0.2">
      <c r="B382" s="250" t="s">
        <v>37</v>
      </c>
      <c r="C382" s="251" t="s">
        <v>38</v>
      </c>
      <c r="D382" s="97" t="s">
        <v>3</v>
      </c>
      <c r="E382" s="97" t="s">
        <v>15</v>
      </c>
      <c r="F382" s="97" t="s">
        <v>56</v>
      </c>
      <c r="G382" s="97" t="s">
        <v>57</v>
      </c>
      <c r="H382" s="97" t="s">
        <v>43</v>
      </c>
      <c r="I382" s="81"/>
    </row>
    <row r="383" spans="2:9" x14ac:dyDescent="0.2">
      <c r="B383" s="9"/>
      <c r="C383" s="102" t="s">
        <v>58</v>
      </c>
      <c r="D383" s="99">
        <v>0.05</v>
      </c>
      <c r="E383" s="88"/>
      <c r="F383" s="89">
        <f>+I380</f>
        <v>15280.350843333334</v>
      </c>
      <c r="G383" s="132">
        <v>1</v>
      </c>
      <c r="H383" s="89">
        <f>IFERROR(G383*F383*D383,0)</f>
        <v>764.01754216666677</v>
      </c>
      <c r="I383" s="81"/>
    </row>
    <row r="384" spans="2:9" ht="16" x14ac:dyDescent="0.2">
      <c r="B384" s="9"/>
      <c r="C384" s="86" t="s">
        <v>317</v>
      </c>
      <c r="D384" s="87"/>
      <c r="E384" s="87" t="str">
        <f>IFERROR(INDEX(#REF!,MATCH(C384,#REF!,0)),"")</f>
        <v/>
      </c>
      <c r="F384" s="89">
        <v>150000</v>
      </c>
      <c r="G384" s="132">
        <v>0.1</v>
      </c>
      <c r="H384" s="89">
        <f>IFERROR(G384*F384,0)</f>
        <v>15000</v>
      </c>
      <c r="I384" s="81"/>
    </row>
    <row r="385" spans="2:9" x14ac:dyDescent="0.2">
      <c r="B385" s="9"/>
      <c r="C385" s="112"/>
      <c r="D385" s="87"/>
      <c r="E385" s="87"/>
      <c r="F385" s="89"/>
      <c r="G385" s="132"/>
      <c r="H385" s="89">
        <f>IFERROR(G385*F385,0)</f>
        <v>0</v>
      </c>
      <c r="I385" s="81"/>
    </row>
    <row r="386" spans="2:9" x14ac:dyDescent="0.2">
      <c r="B386" s="9"/>
      <c r="C386" s="22"/>
      <c r="D386" s="87"/>
      <c r="E386" s="87" t="str">
        <f>IFERROR(INDEX(#REF!,MATCH(C386,#REF!,0)),"")</f>
        <v/>
      </c>
      <c r="F386" s="89"/>
      <c r="G386" s="132"/>
      <c r="H386" s="89">
        <f>IFERROR(G386*F386,0)</f>
        <v>0</v>
      </c>
      <c r="I386" s="81"/>
    </row>
    <row r="387" spans="2:9" x14ac:dyDescent="0.2">
      <c r="B387" s="79"/>
      <c r="C387" s="17"/>
      <c r="E387" s="56"/>
      <c r="F387" s="242"/>
      <c r="G387" s="227"/>
      <c r="H387" s="242"/>
      <c r="I387" s="81"/>
    </row>
    <row r="388" spans="2:9" ht="16" thickBot="1" x14ac:dyDescent="0.25">
      <c r="B388" s="79"/>
      <c r="C388" s="17"/>
      <c r="E388" s="56"/>
      <c r="F388" s="242"/>
      <c r="G388" s="227"/>
      <c r="H388" s="242"/>
      <c r="I388" s="81"/>
    </row>
    <row r="389" spans="2:9" ht="16" thickBot="1" x14ac:dyDescent="0.25">
      <c r="B389" s="79"/>
      <c r="H389" s="93" t="s">
        <v>49</v>
      </c>
      <c r="I389" s="94">
        <f>SUM(H383:H386)</f>
        <v>15764.017542166666</v>
      </c>
    </row>
    <row r="390" spans="2:9" x14ac:dyDescent="0.2">
      <c r="B390" s="79"/>
      <c r="C390" s="95" t="s">
        <v>59</v>
      </c>
      <c r="I390" s="81"/>
    </row>
    <row r="391" spans="2:9" ht="16" x14ac:dyDescent="0.2">
      <c r="B391" s="82" t="s">
        <v>37</v>
      </c>
      <c r="C391" s="83" t="s">
        <v>38</v>
      </c>
      <c r="D391" s="97" t="s">
        <v>3</v>
      </c>
      <c r="E391" s="97" t="s">
        <v>15</v>
      </c>
      <c r="F391" s="97" t="s">
        <v>56</v>
      </c>
      <c r="G391" s="97" t="s">
        <v>57</v>
      </c>
      <c r="H391" s="84" t="s">
        <v>43</v>
      </c>
      <c r="I391" s="81"/>
    </row>
    <row r="392" spans="2:9" x14ac:dyDescent="0.2">
      <c r="B392" s="85"/>
      <c r="C392" s="102" t="s">
        <v>60</v>
      </c>
      <c r="D392" s="99">
        <v>0.01</v>
      </c>
      <c r="E392" s="103">
        <v>1</v>
      </c>
      <c r="F392" s="89">
        <f>+I380</f>
        <v>15280.350843333334</v>
      </c>
      <c r="G392" s="87">
        <v>0.01</v>
      </c>
      <c r="H392" s="89">
        <f>IFERROR(G392*F392,0)</f>
        <v>152.80350843333335</v>
      </c>
      <c r="I392" s="81"/>
    </row>
    <row r="393" spans="2:9" x14ac:dyDescent="0.2">
      <c r="B393" s="85"/>
      <c r="E393" s="87" t="str">
        <f>IFERROR(INDEX(#REF!,MATCH(C393,#REF!,0)),"")</f>
        <v/>
      </c>
      <c r="F393" s="89" t="str">
        <f>IFERROR(INDEX(#REF!,MATCH(C393,#REF!,0)),"")</f>
        <v/>
      </c>
      <c r="G393" s="87">
        <v>0.12</v>
      </c>
      <c r="H393" s="89">
        <f>IFERROR(G393*F393,0)</f>
        <v>0</v>
      </c>
      <c r="I393" s="81"/>
    </row>
    <row r="394" spans="2:9" ht="16" thickBot="1" x14ac:dyDescent="0.25">
      <c r="B394" s="85"/>
      <c r="C394" s="9"/>
      <c r="D394" s="87" t="str">
        <f>IFERROR(INDEX(#REF!,MATCH(C394,#REF!,0)),"")</f>
        <v/>
      </c>
      <c r="E394" s="88"/>
      <c r="F394" s="89" t="str">
        <f>IFERROR(INDEX(#REF!,MATCH(C394,#REF!,0)),"")</f>
        <v/>
      </c>
      <c r="G394" s="87"/>
      <c r="H394" s="89">
        <f>IFERROR(G394*F394,0)</f>
        <v>0</v>
      </c>
      <c r="I394" s="81"/>
    </row>
    <row r="395" spans="2:9" ht="16" thickBot="1" x14ac:dyDescent="0.25">
      <c r="B395" s="104"/>
      <c r="C395" s="105"/>
      <c r="D395" s="106"/>
      <c r="E395" s="107"/>
      <c r="F395" s="107"/>
      <c r="G395" s="106"/>
      <c r="H395" s="93" t="s">
        <v>49</v>
      </c>
      <c r="I395" s="94">
        <f>SUM(H392:H394)</f>
        <v>152.80350843333335</v>
      </c>
    </row>
    <row r="396" spans="2:9" ht="16" thickBot="1" x14ac:dyDescent="0.25">
      <c r="H396" s="118"/>
      <c r="I396" s="119"/>
    </row>
    <row r="397" spans="2:9" ht="16" thickBot="1" x14ac:dyDescent="0.25">
      <c r="B397" s="70" t="s">
        <v>0</v>
      </c>
      <c r="C397" s="353" t="str">
        <f>INDEX(ACTIVIDADES!$B:$B,MATCH(B398,ACTIVIDADES!$A:$A,0))</f>
        <v>Pintura de piso en pintura plastica para escenarios deportivos, incluye lineas de demarcacion definidas</v>
      </c>
      <c r="D397" s="354"/>
      <c r="E397" s="354"/>
      <c r="F397" s="354"/>
      <c r="G397" s="355"/>
      <c r="H397" s="244" t="s">
        <v>31</v>
      </c>
      <c r="I397" s="243" t="s">
        <v>32</v>
      </c>
    </row>
    <row r="398" spans="2:9" x14ac:dyDescent="0.2">
      <c r="B398" s="362">
        <f>+ACTIVIDADES!A14</f>
        <v>5.1999999999999993</v>
      </c>
      <c r="C398" s="356"/>
      <c r="D398" s="357"/>
      <c r="E398" s="357"/>
      <c r="F398" s="357"/>
      <c r="G398" s="358"/>
      <c r="H398" s="71">
        <f>IF(I401=0,0,I411/I401)</f>
        <v>0.64961379766073279</v>
      </c>
      <c r="I398" s="241">
        <f>IF(I401=0,0,I417/I401)</f>
        <v>0.33055302107478035</v>
      </c>
    </row>
    <row r="399" spans="2:9" ht="16" thickBot="1" x14ac:dyDescent="0.25">
      <c r="B399" s="363"/>
      <c r="C399" s="356"/>
      <c r="D399" s="357"/>
      <c r="E399" s="357"/>
      <c r="F399" s="357"/>
      <c r="G399" s="358"/>
      <c r="H399" s="73" t="s">
        <v>33</v>
      </c>
      <c r="I399" s="74" t="s">
        <v>34</v>
      </c>
    </row>
    <row r="400" spans="2:9" ht="16" thickBot="1" x14ac:dyDescent="0.25">
      <c r="B400" s="75" t="s">
        <v>15</v>
      </c>
      <c r="C400" s="356"/>
      <c r="D400" s="357"/>
      <c r="E400" s="357"/>
      <c r="F400" s="357"/>
      <c r="G400" s="358"/>
      <c r="H400" s="71">
        <f>IF(I401=0,0,I426/I401)</f>
        <v>1.6527651053739021E-2</v>
      </c>
      <c r="I400" s="241">
        <f>IF(I401=0,0,I432/I401)</f>
        <v>3.3055302107478034E-3</v>
      </c>
    </row>
    <row r="401" spans="2:9" ht="16" thickBot="1" x14ac:dyDescent="0.25">
      <c r="B401" s="76" t="str">
        <f>INDEX(ACTIVIDADES!$C:$C,MATCH(B398,ACTIVIDADES!$A:$A,0))</f>
        <v>m2</v>
      </c>
      <c r="C401" s="359"/>
      <c r="D401" s="360"/>
      <c r="E401" s="360"/>
      <c r="F401" s="360"/>
      <c r="G401" s="361"/>
      <c r="H401" s="77" t="s">
        <v>35</v>
      </c>
      <c r="I401" s="78">
        <f>SUM(I411:I432)</f>
        <v>42332.074994444447</v>
      </c>
    </row>
    <row r="402" spans="2:9" x14ac:dyDescent="0.2">
      <c r="B402" s="79"/>
      <c r="C402" s="80" t="s">
        <v>36</v>
      </c>
      <c r="I402" s="81"/>
    </row>
    <row r="403" spans="2:9" x14ac:dyDescent="0.2">
      <c r="B403" s="82" t="s">
        <v>37</v>
      </c>
      <c r="C403" s="83" t="s">
        <v>38</v>
      </c>
      <c r="D403" s="84" t="s">
        <v>39</v>
      </c>
      <c r="E403" s="84" t="s">
        <v>40</v>
      </c>
      <c r="F403" s="84" t="s">
        <v>41</v>
      </c>
      <c r="G403" s="84" t="s">
        <v>42</v>
      </c>
      <c r="H403" s="84" t="s">
        <v>43</v>
      </c>
      <c r="I403" s="81"/>
    </row>
    <row r="404" spans="2:9" x14ac:dyDescent="0.2">
      <c r="B404" s="85"/>
      <c r="C404" t="s">
        <v>319</v>
      </c>
      <c r="D404" s="87" t="s">
        <v>320</v>
      </c>
      <c r="E404" s="57">
        <v>0.11</v>
      </c>
      <c r="F404" s="89">
        <v>179000</v>
      </c>
      <c r="G404" s="90">
        <v>0.05</v>
      </c>
      <c r="H404" s="89">
        <f>IFERROR(G404*F404*E404+F404*E404,0)</f>
        <v>20674.5</v>
      </c>
      <c r="I404" s="81"/>
    </row>
    <row r="405" spans="2:9" x14ac:dyDescent="0.2">
      <c r="B405" s="85"/>
      <c r="C405" s="9" t="s">
        <v>321</v>
      </c>
      <c r="D405" s="87" t="s">
        <v>322</v>
      </c>
      <c r="E405" s="318">
        <v>1</v>
      </c>
      <c r="F405" s="89">
        <v>6500</v>
      </c>
      <c r="G405" s="90">
        <v>0.05</v>
      </c>
      <c r="H405" s="89">
        <f t="shared" ref="H405:H410" si="11">IFERROR(G405*F405*E405+F405*E405,0)</f>
        <v>6825</v>
      </c>
      <c r="I405" s="81"/>
    </row>
    <row r="406" spans="2:9" x14ac:dyDescent="0.2">
      <c r="B406" s="85"/>
      <c r="C406" s="86"/>
      <c r="D406" s="87" t="str">
        <f>IFERROR(INDEX(#REF!,MATCH(C406,#REF!,0)),"")</f>
        <v/>
      </c>
      <c r="E406" s="88"/>
      <c r="F406" s="89" t="str">
        <f>IFERROR(INDEX(#REF!,MATCH(C406,#REF!,0)),"")</f>
        <v/>
      </c>
      <c r="G406" s="90"/>
      <c r="H406" s="89">
        <f t="shared" si="11"/>
        <v>0</v>
      </c>
      <c r="I406" s="81"/>
    </row>
    <row r="407" spans="2:9" x14ac:dyDescent="0.2">
      <c r="B407" s="85"/>
      <c r="C407" s="86"/>
      <c r="D407" s="87" t="str">
        <f>IFERROR(INDEX(#REF!,MATCH(C407,#REF!,0)),"")</f>
        <v/>
      </c>
      <c r="E407" s="88"/>
      <c r="F407" s="89" t="str">
        <f>IFERROR(INDEX(#REF!,MATCH(C407,#REF!,0)),"")</f>
        <v/>
      </c>
      <c r="G407" s="90"/>
      <c r="H407" s="89">
        <f t="shared" si="11"/>
        <v>0</v>
      </c>
      <c r="I407" s="81"/>
    </row>
    <row r="408" spans="2:9" x14ac:dyDescent="0.2">
      <c r="B408" s="85"/>
      <c r="C408" s="86"/>
      <c r="D408" s="87" t="str">
        <f>IFERROR(INDEX(#REF!,MATCH(C408,#REF!,0)),"")</f>
        <v/>
      </c>
      <c r="E408" s="88"/>
      <c r="F408" s="89" t="str">
        <f>IFERROR(INDEX(#REF!,MATCH(C408,#REF!,0)),"")</f>
        <v/>
      </c>
      <c r="G408" s="90"/>
      <c r="H408" s="89">
        <f t="shared" si="11"/>
        <v>0</v>
      </c>
      <c r="I408" s="81"/>
    </row>
    <row r="409" spans="2:9" x14ac:dyDescent="0.2">
      <c r="B409" s="85"/>
      <c r="C409" s="9"/>
      <c r="D409" s="87" t="str">
        <f>IFERROR(INDEX(#REF!,MATCH(C409,#REF!,0)),"")</f>
        <v/>
      </c>
      <c r="E409" s="88"/>
      <c r="F409" s="91" t="str">
        <f>IFERROR(INDEX(#REF!,MATCH(C409,#REF!,0)),"")</f>
        <v/>
      </c>
      <c r="G409" s="90"/>
      <c r="H409" s="89">
        <f t="shared" si="11"/>
        <v>0</v>
      </c>
      <c r="I409" s="81"/>
    </row>
    <row r="410" spans="2:9" ht="16" thickBot="1" x14ac:dyDescent="0.25">
      <c r="B410" s="85"/>
      <c r="C410" s="9"/>
      <c r="D410" s="87" t="str">
        <f>IFERROR(INDEX(#REF!,MATCH(C410,#REF!,0)),"")</f>
        <v/>
      </c>
      <c r="E410" s="88"/>
      <c r="F410" s="91" t="str">
        <f>IFERROR(INDEX(#REF!,MATCH(C410,#REF!,0)),"")</f>
        <v/>
      </c>
      <c r="G410" s="90"/>
      <c r="H410" s="92">
        <f t="shared" si="11"/>
        <v>0</v>
      </c>
      <c r="I410" s="81"/>
    </row>
    <row r="411" spans="2:9" ht="16" thickBot="1" x14ac:dyDescent="0.25">
      <c r="B411" s="79"/>
      <c r="H411" s="93" t="s">
        <v>49</v>
      </c>
      <c r="I411" s="94">
        <f>SUM(H404:H410)</f>
        <v>27499.5</v>
      </c>
    </row>
    <row r="412" spans="2:9" x14ac:dyDescent="0.2">
      <c r="B412" s="79"/>
      <c r="C412" s="95" t="s">
        <v>50</v>
      </c>
      <c r="I412" s="81"/>
    </row>
    <row r="413" spans="2:9" ht="16" x14ac:dyDescent="0.2">
      <c r="B413" s="82" t="s">
        <v>37</v>
      </c>
      <c r="C413" s="83" t="s">
        <v>38</v>
      </c>
      <c r="D413" s="84" t="s">
        <v>51</v>
      </c>
      <c r="E413" s="96" t="s">
        <v>52</v>
      </c>
      <c r="F413" s="96"/>
      <c r="G413" s="97" t="s">
        <v>53</v>
      </c>
      <c r="H413" s="98" t="s">
        <v>43</v>
      </c>
      <c r="I413" s="81"/>
    </row>
    <row r="414" spans="2:9" x14ac:dyDescent="0.2">
      <c r="B414" s="85"/>
      <c r="C414" s="9" t="s">
        <v>54</v>
      </c>
      <c r="D414" s="87">
        <v>2</v>
      </c>
      <c r="E414" s="99">
        <f>IFERROR(INDEX('MANO DE OBRA'!$F:$F,MATCH(C414,'MANO DE OBRA'!$B:$B,0)),"")</f>
        <v>0.7693987706357569</v>
      </c>
      <c r="F414" s="89">
        <f>IFERROR(INDEX('MANO DE OBRA'!$J:$J,MATCH(C414,'MANO DE OBRA'!$B:$B,0)),"")</f>
        <v>83957.971666666665</v>
      </c>
      <c r="G414" s="100">
        <v>12</v>
      </c>
      <c r="H414" s="89">
        <f>IFERROR((F414/G414)*D414,0)</f>
        <v>13992.995277777778</v>
      </c>
      <c r="I414" s="81"/>
    </row>
    <row r="415" spans="2:9" x14ac:dyDescent="0.2">
      <c r="B415" s="85"/>
      <c r="C415" s="9" t="s">
        <v>64</v>
      </c>
      <c r="D415" s="87"/>
      <c r="E415" s="99">
        <f>IFERROR(INDEX('MANO DE OBRA'!$F:$F,MATCH(C415,'MANO DE OBRA'!$B:$B,0)),"")</f>
        <v>0.7693987706357569</v>
      </c>
      <c r="F415" s="89">
        <f>IFERROR(INDEX('MANO DE OBRA'!$J:$J,MATCH(C415,'MANO DE OBRA'!$B:$B,0)),"")</f>
        <v>137691.07353333331</v>
      </c>
      <c r="G415" s="100"/>
      <c r="H415" s="89">
        <f>IFERROR((F415/G415)*D415,0)</f>
        <v>0</v>
      </c>
      <c r="I415" s="81"/>
    </row>
    <row r="416" spans="2:9" ht="16" thickBot="1" x14ac:dyDescent="0.25">
      <c r="B416" s="85"/>
      <c r="C416" s="9"/>
      <c r="D416" s="87"/>
      <c r="E416" s="99" t="str">
        <f>IFERROR(INDEX('MANO DE OBRA'!$F:$F,MATCH(C416,'MANO DE OBRA'!$B:$B,0)),"")</f>
        <v/>
      </c>
      <c r="F416" s="89" t="str">
        <f>IFERROR(INDEX('MANO DE OBRA'!$J:$J,MATCH(C416,'MANO DE OBRA'!$B:$B,0)),"")</f>
        <v/>
      </c>
      <c r="G416" s="100"/>
      <c r="H416" s="89">
        <f>IFERROR((F416/G416)*D416,0)</f>
        <v>0</v>
      </c>
      <c r="I416" s="81"/>
    </row>
    <row r="417" spans="2:9" ht="16" thickBot="1" x14ac:dyDescent="0.25">
      <c r="B417" s="79"/>
      <c r="H417" s="93" t="s">
        <v>49</v>
      </c>
      <c r="I417" s="94">
        <f>SUM(H414:H416)</f>
        <v>13992.995277777778</v>
      </c>
    </row>
    <row r="418" spans="2:9" x14ac:dyDescent="0.2">
      <c r="B418" s="79"/>
      <c r="C418" s="95" t="s">
        <v>55</v>
      </c>
      <c r="I418" s="81"/>
    </row>
    <row r="419" spans="2:9" ht="16" x14ac:dyDescent="0.2">
      <c r="B419" s="250" t="s">
        <v>37</v>
      </c>
      <c r="C419" s="251" t="s">
        <v>38</v>
      </c>
      <c r="D419" s="97" t="s">
        <v>3</v>
      </c>
      <c r="E419" s="97" t="s">
        <v>15</v>
      </c>
      <c r="F419" s="97" t="s">
        <v>56</v>
      </c>
      <c r="G419" s="97" t="s">
        <v>57</v>
      </c>
      <c r="H419" s="97" t="s">
        <v>43</v>
      </c>
      <c r="I419" s="81"/>
    </row>
    <row r="420" spans="2:9" x14ac:dyDescent="0.2">
      <c r="B420" s="9"/>
      <c r="C420" s="102" t="s">
        <v>58</v>
      </c>
      <c r="D420" s="99">
        <v>0.05</v>
      </c>
      <c r="E420" s="88"/>
      <c r="F420" s="89">
        <f>+I417</f>
        <v>13992.995277777778</v>
      </c>
      <c r="G420" s="132">
        <v>1</v>
      </c>
      <c r="H420" s="89">
        <f>IFERROR(G420*F420*D420,0)</f>
        <v>699.64976388888897</v>
      </c>
      <c r="I420" s="81"/>
    </row>
    <row r="421" spans="2:9" x14ac:dyDescent="0.2">
      <c r="B421" s="9"/>
      <c r="C421" s="9"/>
      <c r="D421" s="87"/>
      <c r="E421" s="87" t="str">
        <f>IFERROR(INDEX(#REF!,MATCH(C421,#REF!,0)),"")</f>
        <v/>
      </c>
      <c r="F421" s="89"/>
      <c r="G421" s="132"/>
      <c r="H421" s="89">
        <f>IFERROR(G421*F421,0)</f>
        <v>0</v>
      </c>
      <c r="I421" s="81"/>
    </row>
    <row r="422" spans="2:9" x14ac:dyDescent="0.2">
      <c r="B422" s="9"/>
      <c r="C422" s="112"/>
      <c r="D422" s="87"/>
      <c r="E422" s="87"/>
      <c r="F422" s="89"/>
      <c r="G422" s="132"/>
      <c r="H422" s="89">
        <f>IFERROR(G422*F422,0)</f>
        <v>0</v>
      </c>
      <c r="I422" s="81"/>
    </row>
    <row r="423" spans="2:9" x14ac:dyDescent="0.2">
      <c r="B423" s="9"/>
      <c r="C423" s="22"/>
      <c r="D423" s="87"/>
      <c r="E423" s="87" t="str">
        <f>IFERROR(INDEX(#REF!,MATCH(C423,#REF!,0)),"")</f>
        <v/>
      </c>
      <c r="F423" s="89"/>
      <c r="G423" s="132"/>
      <c r="H423" s="89">
        <f>IFERROR(G423*F423,0)</f>
        <v>0</v>
      </c>
      <c r="I423" s="81"/>
    </row>
    <row r="424" spans="2:9" x14ac:dyDescent="0.2">
      <c r="B424" s="79"/>
      <c r="C424" s="17"/>
      <c r="E424" s="56"/>
      <c r="F424" s="242"/>
      <c r="G424" s="227"/>
      <c r="H424" s="242"/>
      <c r="I424" s="81"/>
    </row>
    <row r="425" spans="2:9" ht="16" thickBot="1" x14ac:dyDescent="0.25">
      <c r="B425" s="79"/>
      <c r="C425" s="17"/>
      <c r="E425" s="56"/>
      <c r="F425" s="242"/>
      <c r="G425" s="227"/>
      <c r="H425" s="242"/>
      <c r="I425" s="81"/>
    </row>
    <row r="426" spans="2:9" ht="16" thickBot="1" x14ac:dyDescent="0.25">
      <c r="B426" s="79"/>
      <c r="H426" s="93" t="s">
        <v>49</v>
      </c>
      <c r="I426" s="94">
        <f>SUM(H420:H423)</f>
        <v>699.64976388888897</v>
      </c>
    </row>
    <row r="427" spans="2:9" x14ac:dyDescent="0.2">
      <c r="B427" s="79"/>
      <c r="C427" s="95" t="s">
        <v>59</v>
      </c>
      <c r="I427" s="81"/>
    </row>
    <row r="428" spans="2:9" ht="16" x14ac:dyDescent="0.2">
      <c r="B428" s="82" t="s">
        <v>37</v>
      </c>
      <c r="C428" s="83" t="s">
        <v>38</v>
      </c>
      <c r="D428" s="97" t="s">
        <v>3</v>
      </c>
      <c r="E428" s="97" t="s">
        <v>15</v>
      </c>
      <c r="F428" s="97" t="s">
        <v>56</v>
      </c>
      <c r="G428" s="97" t="s">
        <v>57</v>
      </c>
      <c r="H428" s="84" t="s">
        <v>43</v>
      </c>
      <c r="I428" s="81"/>
    </row>
    <row r="429" spans="2:9" x14ac:dyDescent="0.2">
      <c r="B429" s="85"/>
      <c r="C429" s="102" t="s">
        <v>60</v>
      </c>
      <c r="D429" s="99">
        <v>0.01</v>
      </c>
      <c r="E429" s="103">
        <v>1</v>
      </c>
      <c r="F429" s="89">
        <f>+I417</f>
        <v>13992.995277777778</v>
      </c>
      <c r="G429" s="87">
        <v>0.01</v>
      </c>
      <c r="H429" s="89">
        <f>IFERROR(G429*F429,0)</f>
        <v>139.92995277777777</v>
      </c>
      <c r="I429" s="81"/>
    </row>
    <row r="430" spans="2:9" x14ac:dyDescent="0.2">
      <c r="B430" s="85"/>
      <c r="C430" s="86"/>
      <c r="E430" s="87"/>
      <c r="F430" s="89"/>
      <c r="G430" s="87"/>
      <c r="H430" s="89"/>
      <c r="I430" s="81"/>
    </row>
    <row r="431" spans="2:9" ht="16" thickBot="1" x14ac:dyDescent="0.25">
      <c r="B431" s="85"/>
      <c r="C431" s="9"/>
      <c r="D431" s="87" t="str">
        <f>IFERROR(INDEX(#REF!,MATCH(C431,#REF!,0)),"")</f>
        <v/>
      </c>
      <c r="E431" s="88"/>
      <c r="F431" s="89" t="str">
        <f>IFERROR(INDEX(#REF!,MATCH(C431,#REF!,0)),"")</f>
        <v/>
      </c>
      <c r="G431" s="87"/>
      <c r="H431" s="89">
        <f>IFERROR(G431*F431,0)</f>
        <v>0</v>
      </c>
      <c r="I431" s="81"/>
    </row>
    <row r="432" spans="2:9" ht="16" thickBot="1" x14ac:dyDescent="0.25">
      <c r="B432" s="104"/>
      <c r="C432" s="105"/>
      <c r="D432" s="106"/>
      <c r="E432" s="107"/>
      <c r="F432" s="107"/>
      <c r="G432" s="106"/>
      <c r="H432" s="93" t="s">
        <v>49</v>
      </c>
      <c r="I432" s="94">
        <f>SUM(H429:H431)</f>
        <v>139.92995277777777</v>
      </c>
    </row>
    <row r="433" spans="2:9" ht="16" thickBot="1" x14ac:dyDescent="0.25">
      <c r="H433" s="118"/>
      <c r="I433" s="119"/>
    </row>
    <row r="434" spans="2:9" ht="16" thickBot="1" x14ac:dyDescent="0.25">
      <c r="B434" s="70" t="s">
        <v>0</v>
      </c>
      <c r="C434" s="353" t="e">
        <f>INDEX(ACTIVIDADES!$B:$B,MATCH(B435,ACTIVIDADES!$A:$A,0))</f>
        <v>#REF!</v>
      </c>
      <c r="D434" s="354"/>
      <c r="E434" s="354"/>
      <c r="F434" s="354"/>
      <c r="G434" s="355"/>
      <c r="H434" s="244" t="s">
        <v>31</v>
      </c>
      <c r="I434" s="243" t="s">
        <v>32</v>
      </c>
    </row>
    <row r="435" spans="2:9" x14ac:dyDescent="0.2">
      <c r="B435" s="362" t="e">
        <f>+ACTIVIDADES!#REF!</f>
        <v>#REF!</v>
      </c>
      <c r="C435" s="356"/>
      <c r="D435" s="357"/>
      <c r="E435" s="357"/>
      <c r="F435" s="357"/>
      <c r="G435" s="358"/>
      <c r="H435" s="71">
        <f>IF(I438=0,0,I448/I438)</f>
        <v>0</v>
      </c>
      <c r="I435" s="241">
        <f>IF(I438=0,0,I454/I438)</f>
        <v>0.94339622641509435</v>
      </c>
    </row>
    <row r="436" spans="2:9" ht="16" thickBot="1" x14ac:dyDescent="0.25">
      <c r="B436" s="363"/>
      <c r="C436" s="356"/>
      <c r="D436" s="357"/>
      <c r="E436" s="357"/>
      <c r="F436" s="357"/>
      <c r="G436" s="358"/>
      <c r="H436" s="73" t="s">
        <v>33</v>
      </c>
      <c r="I436" s="74" t="s">
        <v>34</v>
      </c>
    </row>
    <row r="437" spans="2:9" ht="16" thickBot="1" x14ac:dyDescent="0.25">
      <c r="B437" s="75" t="s">
        <v>15</v>
      </c>
      <c r="C437" s="356"/>
      <c r="D437" s="357"/>
      <c r="E437" s="357"/>
      <c r="F437" s="357"/>
      <c r="G437" s="358"/>
      <c r="H437" s="71">
        <f>IF(I438=0,0,I463/I438)</f>
        <v>4.7169811320754713E-2</v>
      </c>
      <c r="I437" s="241">
        <f>IF(I438=0,0,I469/I438)</f>
        <v>9.433962264150943E-3</v>
      </c>
    </row>
    <row r="438" spans="2:9" ht="16" thickBot="1" x14ac:dyDescent="0.25">
      <c r="B438" s="76" t="e">
        <f>INDEX(ACTIVIDADES!$C:$C,MATCH(B435,ACTIVIDADES!$A:$A,0))</f>
        <v>#REF!</v>
      </c>
      <c r="C438" s="359"/>
      <c r="D438" s="360"/>
      <c r="E438" s="360"/>
      <c r="F438" s="360"/>
      <c r="G438" s="361"/>
      <c r="H438" s="77" t="s">
        <v>35</v>
      </c>
      <c r="I438" s="78">
        <f>SUM(I448:I469)</f>
        <v>46989.597582399991</v>
      </c>
    </row>
    <row r="439" spans="2:9" x14ac:dyDescent="0.2">
      <c r="B439" s="79"/>
      <c r="C439" s="80" t="s">
        <v>36</v>
      </c>
      <c r="I439" s="81"/>
    </row>
    <row r="440" spans="2:9" x14ac:dyDescent="0.2">
      <c r="B440" s="82" t="s">
        <v>37</v>
      </c>
      <c r="C440" s="83" t="s">
        <v>38</v>
      </c>
      <c r="D440" s="84" t="s">
        <v>39</v>
      </c>
      <c r="E440" s="84" t="s">
        <v>40</v>
      </c>
      <c r="F440" s="84" t="s">
        <v>41</v>
      </c>
      <c r="G440" s="84" t="s">
        <v>42</v>
      </c>
      <c r="H440" s="84" t="s">
        <v>43</v>
      </c>
      <c r="I440" s="81"/>
    </row>
    <row r="441" spans="2:9" ht="16" x14ac:dyDescent="0.2">
      <c r="B441" s="85"/>
      <c r="C441" s="109" t="s">
        <v>83</v>
      </c>
      <c r="D441" s="87" t="str">
        <f>IFERROR(INDEX(#REF!,MATCH(C441,#REF!,0)),"")</f>
        <v/>
      </c>
      <c r="E441" s="122">
        <v>1.08</v>
      </c>
      <c r="F441" s="89" t="str">
        <f>IFERROR(INDEX(#REF!,MATCH(C441,#REF!,0)),"")</f>
        <v/>
      </c>
      <c r="G441" s="90">
        <v>0.05</v>
      </c>
      <c r="H441" s="89">
        <f>IFERROR(G441*F441*E441+F441*E441,0)</f>
        <v>0</v>
      </c>
      <c r="I441" s="81"/>
    </row>
    <row r="442" spans="2:9" ht="16" x14ac:dyDescent="0.2">
      <c r="B442" s="85"/>
      <c r="C442" s="109" t="s">
        <v>76</v>
      </c>
      <c r="D442" s="87" t="str">
        <f>IFERROR(INDEX(#REF!,MATCH(C442,#REF!,0)),"")</f>
        <v/>
      </c>
      <c r="E442" s="122">
        <v>0.3</v>
      </c>
      <c r="F442" s="89" t="str">
        <f>IFERROR(INDEX(#REF!,MATCH(C442,#REF!,0)),"")</f>
        <v/>
      </c>
      <c r="G442" s="90">
        <v>0.05</v>
      </c>
      <c r="H442" s="89">
        <f t="shared" ref="H442:H447" si="12">IFERROR(G442*F442*E442+F442*E442,0)</f>
        <v>0</v>
      </c>
      <c r="I442" s="81"/>
    </row>
    <row r="443" spans="2:9" x14ac:dyDescent="0.2">
      <c r="B443" s="85"/>
      <c r="C443" s="86"/>
      <c r="D443" s="87" t="str">
        <f>IFERROR(INDEX(#REF!,MATCH(C443,#REF!,0)),"")</f>
        <v/>
      </c>
      <c r="E443" s="88"/>
      <c r="F443" s="89" t="str">
        <f>IFERROR(INDEX(#REF!,MATCH(C443,#REF!,0)),"")</f>
        <v/>
      </c>
      <c r="G443" s="90"/>
      <c r="H443" s="89">
        <f t="shared" si="12"/>
        <v>0</v>
      </c>
      <c r="I443" s="81"/>
    </row>
    <row r="444" spans="2:9" x14ac:dyDescent="0.2">
      <c r="B444" s="85"/>
      <c r="C444" s="86"/>
      <c r="D444" s="87" t="str">
        <f>IFERROR(INDEX(#REF!,MATCH(C444,#REF!,0)),"")</f>
        <v/>
      </c>
      <c r="E444" s="88"/>
      <c r="F444" s="89" t="str">
        <f>IFERROR(INDEX(#REF!,MATCH(C444,#REF!,0)),"")</f>
        <v/>
      </c>
      <c r="G444" s="90"/>
      <c r="H444" s="89">
        <f t="shared" si="12"/>
        <v>0</v>
      </c>
      <c r="I444" s="81"/>
    </row>
    <row r="445" spans="2:9" x14ac:dyDescent="0.2">
      <c r="B445" s="85"/>
      <c r="C445" s="86"/>
      <c r="D445" s="87" t="str">
        <f>IFERROR(INDEX(#REF!,MATCH(C445,#REF!,0)),"")</f>
        <v/>
      </c>
      <c r="E445" s="88"/>
      <c r="F445" s="89" t="str">
        <f>IFERROR(INDEX(#REF!,MATCH(C445,#REF!,0)),"")</f>
        <v/>
      </c>
      <c r="G445" s="90"/>
      <c r="H445" s="89">
        <f t="shared" si="12"/>
        <v>0</v>
      </c>
      <c r="I445" s="81"/>
    </row>
    <row r="446" spans="2:9" x14ac:dyDescent="0.2">
      <c r="B446" s="85"/>
      <c r="C446" s="9"/>
      <c r="D446" s="87" t="str">
        <f>IFERROR(INDEX(#REF!,MATCH(C446,#REF!,0)),"")</f>
        <v/>
      </c>
      <c r="E446" s="88"/>
      <c r="F446" s="91" t="str">
        <f>IFERROR(INDEX(#REF!,MATCH(C446,#REF!,0)),"")</f>
        <v/>
      </c>
      <c r="G446" s="90"/>
      <c r="H446" s="89">
        <f t="shared" si="12"/>
        <v>0</v>
      </c>
      <c r="I446" s="81"/>
    </row>
    <row r="447" spans="2:9" ht="16" thickBot="1" x14ac:dyDescent="0.25">
      <c r="B447" s="85"/>
      <c r="C447" s="9"/>
      <c r="D447" s="87" t="str">
        <f>IFERROR(INDEX(#REF!,MATCH(C447,#REF!,0)),"")</f>
        <v/>
      </c>
      <c r="E447" s="88"/>
      <c r="F447" s="91" t="str">
        <f>IFERROR(INDEX(#REF!,MATCH(C447,#REF!,0)),"")</f>
        <v/>
      </c>
      <c r="G447" s="90"/>
      <c r="H447" s="92">
        <f t="shared" si="12"/>
        <v>0</v>
      </c>
      <c r="I447" s="81"/>
    </row>
    <row r="448" spans="2:9" ht="16" thickBot="1" x14ac:dyDescent="0.25">
      <c r="B448" s="79"/>
      <c r="H448" s="93" t="s">
        <v>49</v>
      </c>
      <c r="I448" s="94">
        <f>SUM(H441:H447)</f>
        <v>0</v>
      </c>
    </row>
    <row r="449" spans="2:9" x14ac:dyDescent="0.2">
      <c r="B449" s="79"/>
      <c r="C449" s="95" t="s">
        <v>50</v>
      </c>
      <c r="I449" s="81"/>
    </row>
    <row r="450" spans="2:9" ht="16" x14ac:dyDescent="0.2">
      <c r="B450" s="82" t="s">
        <v>37</v>
      </c>
      <c r="C450" s="83" t="s">
        <v>38</v>
      </c>
      <c r="D450" s="84" t="s">
        <v>51</v>
      </c>
      <c r="E450" s="96" t="s">
        <v>52</v>
      </c>
      <c r="F450" s="96"/>
      <c r="G450" s="97" t="s">
        <v>53</v>
      </c>
      <c r="H450" s="98" t="s">
        <v>43</v>
      </c>
      <c r="I450" s="81"/>
    </row>
    <row r="451" spans="2:9" x14ac:dyDescent="0.2">
      <c r="B451" s="85"/>
      <c r="C451" s="9" t="s">
        <v>54</v>
      </c>
      <c r="D451" s="87">
        <v>1</v>
      </c>
      <c r="E451" s="99">
        <f>IFERROR(INDEX('MANO DE OBRA'!$F:$F,MATCH(C451,'MANO DE OBRA'!$B:$B,0)),"")</f>
        <v>0.7693987706357569</v>
      </c>
      <c r="F451" s="89">
        <f>IFERROR(INDEX('MANO DE OBRA'!$J:$J,MATCH(C451,'MANO DE OBRA'!$B:$B,0)),"")</f>
        <v>83957.971666666665</v>
      </c>
      <c r="G451" s="100">
        <v>5</v>
      </c>
      <c r="H451" s="89">
        <f>IFERROR((F451/G451)*D451,0)</f>
        <v>16791.594333333334</v>
      </c>
      <c r="I451" s="81"/>
    </row>
    <row r="452" spans="2:9" x14ac:dyDescent="0.2">
      <c r="B452" s="85"/>
      <c r="C452" s="9" t="s">
        <v>64</v>
      </c>
      <c r="D452" s="87">
        <v>1</v>
      </c>
      <c r="E452" s="99">
        <f>IFERROR(INDEX('MANO DE OBRA'!$F:$F,MATCH(C452,'MANO DE OBRA'!$B:$B,0)),"")</f>
        <v>0.7693987706357569</v>
      </c>
      <c r="F452" s="89">
        <f>IFERROR(INDEX('MANO DE OBRA'!$J:$J,MATCH(C452,'MANO DE OBRA'!$B:$B,0)),"")</f>
        <v>137691.07353333331</v>
      </c>
      <c r="G452" s="100">
        <v>5</v>
      </c>
      <c r="H452" s="89">
        <f>IFERROR((F452/G452)*D452,0)</f>
        <v>27538.214706666662</v>
      </c>
      <c r="I452" s="81"/>
    </row>
    <row r="453" spans="2:9" ht="16" thickBot="1" x14ac:dyDescent="0.25">
      <c r="B453" s="85"/>
      <c r="C453" s="9"/>
      <c r="D453" s="87"/>
      <c r="E453" s="99" t="str">
        <f>IFERROR(INDEX('MANO DE OBRA'!$F:$F,MATCH(C453,'MANO DE OBRA'!$B:$B,0)),"")</f>
        <v/>
      </c>
      <c r="F453" s="89" t="str">
        <f>IFERROR(INDEX('MANO DE OBRA'!$J:$J,MATCH(C453,'MANO DE OBRA'!$B:$B,0)),"")</f>
        <v/>
      </c>
      <c r="G453" s="100"/>
      <c r="H453" s="89">
        <f>IFERROR((F453/G453)*D453,0)</f>
        <v>0</v>
      </c>
      <c r="I453" s="81"/>
    </row>
    <row r="454" spans="2:9" ht="16" thickBot="1" x14ac:dyDescent="0.25">
      <c r="B454" s="79"/>
      <c r="H454" s="93" t="s">
        <v>49</v>
      </c>
      <c r="I454" s="94">
        <f>SUM(H451:H453)</f>
        <v>44329.809039999993</v>
      </c>
    </row>
    <row r="455" spans="2:9" x14ac:dyDescent="0.2">
      <c r="B455" s="79"/>
      <c r="C455" s="95" t="s">
        <v>55</v>
      </c>
      <c r="I455" s="81"/>
    </row>
    <row r="456" spans="2:9" ht="16" x14ac:dyDescent="0.2">
      <c r="B456" s="250" t="s">
        <v>37</v>
      </c>
      <c r="C456" s="251" t="s">
        <v>38</v>
      </c>
      <c r="D456" s="97" t="s">
        <v>3</v>
      </c>
      <c r="E456" s="97" t="s">
        <v>15</v>
      </c>
      <c r="F456" s="97" t="s">
        <v>56</v>
      </c>
      <c r="G456" s="97" t="s">
        <v>57</v>
      </c>
      <c r="H456" s="97" t="s">
        <v>43</v>
      </c>
      <c r="I456" s="81"/>
    </row>
    <row r="457" spans="2:9" x14ac:dyDescent="0.2">
      <c r="B457" s="9"/>
      <c r="C457" s="102" t="s">
        <v>58</v>
      </c>
      <c r="D457" s="99">
        <v>0.05</v>
      </c>
      <c r="E457" s="88"/>
      <c r="F457" s="89">
        <f>+I454</f>
        <v>44329.809039999993</v>
      </c>
      <c r="G457" s="132">
        <v>1</v>
      </c>
      <c r="H457" s="89">
        <f>IFERROR(G457*F457*D457,0)</f>
        <v>2216.4904519999996</v>
      </c>
      <c r="I457" s="81"/>
    </row>
    <row r="458" spans="2:9" x14ac:dyDescent="0.2">
      <c r="B458" s="9"/>
      <c r="C458" s="9"/>
      <c r="D458" s="87"/>
      <c r="E458" s="87" t="str">
        <f>IFERROR(INDEX(#REF!,MATCH(C458,#REF!,0)),"")</f>
        <v/>
      </c>
      <c r="F458" s="89"/>
      <c r="G458" s="132"/>
      <c r="H458" s="89">
        <f>IFERROR(G458*F458,0)</f>
        <v>0</v>
      </c>
      <c r="I458" s="81"/>
    </row>
    <row r="459" spans="2:9" x14ac:dyDescent="0.2">
      <c r="B459" s="9"/>
      <c r="C459" s="112"/>
      <c r="D459" s="87"/>
      <c r="E459" s="87"/>
      <c r="F459" s="89"/>
      <c r="G459" s="132"/>
      <c r="H459" s="89">
        <f>IFERROR(G459*F459,0)</f>
        <v>0</v>
      </c>
      <c r="I459" s="81"/>
    </row>
    <row r="460" spans="2:9" x14ac:dyDescent="0.2">
      <c r="B460" s="9"/>
      <c r="C460" s="22"/>
      <c r="D460" s="87"/>
      <c r="E460" s="87" t="str">
        <f>IFERROR(INDEX(#REF!,MATCH(C460,#REF!,0)),"")</f>
        <v/>
      </c>
      <c r="F460" s="89"/>
      <c r="G460" s="132"/>
      <c r="H460" s="89">
        <f>IFERROR(G460*F460,0)</f>
        <v>0</v>
      </c>
      <c r="I460" s="81"/>
    </row>
    <row r="461" spans="2:9" x14ac:dyDescent="0.2">
      <c r="B461" s="79"/>
      <c r="C461" s="17"/>
      <c r="E461" s="56"/>
      <c r="F461" s="242"/>
      <c r="G461" s="227"/>
      <c r="H461" s="242"/>
      <c r="I461" s="81"/>
    </row>
    <row r="462" spans="2:9" ht="16" thickBot="1" x14ac:dyDescent="0.25">
      <c r="B462" s="79"/>
      <c r="C462" s="17"/>
      <c r="E462" s="56"/>
      <c r="F462" s="242"/>
      <c r="G462" s="227"/>
      <c r="H462" s="242"/>
      <c r="I462" s="81"/>
    </row>
    <row r="463" spans="2:9" ht="16" thickBot="1" x14ac:dyDescent="0.25">
      <c r="B463" s="79"/>
      <c r="H463" s="93" t="s">
        <v>49</v>
      </c>
      <c r="I463" s="94">
        <f>SUM(H457:H460)</f>
        <v>2216.4904519999996</v>
      </c>
    </row>
    <row r="464" spans="2:9" x14ac:dyDescent="0.2">
      <c r="B464" s="79"/>
      <c r="C464" s="95" t="s">
        <v>59</v>
      </c>
      <c r="I464" s="81"/>
    </row>
    <row r="465" spans="2:9" ht="16" x14ac:dyDescent="0.2">
      <c r="B465" s="82" t="s">
        <v>37</v>
      </c>
      <c r="C465" s="83" t="s">
        <v>38</v>
      </c>
      <c r="D465" s="97" t="s">
        <v>3</v>
      </c>
      <c r="E465" s="97" t="s">
        <v>15</v>
      </c>
      <c r="F465" s="97" t="s">
        <v>56</v>
      </c>
      <c r="G465" s="97" t="s">
        <v>57</v>
      </c>
      <c r="H465" s="84" t="s">
        <v>43</v>
      </c>
      <c r="I465" s="81"/>
    </row>
    <row r="466" spans="2:9" x14ac:dyDescent="0.2">
      <c r="B466" s="85"/>
      <c r="C466" s="102" t="s">
        <v>60</v>
      </c>
      <c r="D466" s="99">
        <v>0.01</v>
      </c>
      <c r="E466" s="103">
        <v>1</v>
      </c>
      <c r="F466" s="89">
        <f>+I454</f>
        <v>44329.809039999993</v>
      </c>
      <c r="G466" s="87">
        <v>0.01</v>
      </c>
      <c r="H466" s="89">
        <f>IFERROR(G466*F466,0)</f>
        <v>443.29809039999992</v>
      </c>
      <c r="I466" s="81"/>
    </row>
    <row r="467" spans="2:9" x14ac:dyDescent="0.2">
      <c r="B467" s="85"/>
      <c r="C467" s="86"/>
      <c r="E467" s="87" t="str">
        <f>IFERROR(INDEX(#REF!,MATCH(C467,#REF!,0)),"")</f>
        <v/>
      </c>
      <c r="F467" s="89" t="str">
        <f>IFERROR(INDEX(#REF!,MATCH(C467,#REF!,0)),"")</f>
        <v/>
      </c>
      <c r="G467" s="87">
        <v>0.12</v>
      </c>
      <c r="H467" s="89">
        <f>IFERROR(G467*F467,0)</f>
        <v>0</v>
      </c>
      <c r="I467" s="81"/>
    </row>
    <row r="468" spans="2:9" ht="16" thickBot="1" x14ac:dyDescent="0.25">
      <c r="B468" s="85"/>
      <c r="C468" s="9"/>
      <c r="D468" s="87" t="str">
        <f>IFERROR(INDEX(#REF!,MATCH(C468,#REF!,0)),"")</f>
        <v/>
      </c>
      <c r="E468" s="88"/>
      <c r="F468" s="89" t="str">
        <f>IFERROR(INDEX(#REF!,MATCH(C468,#REF!,0)),"")</f>
        <v/>
      </c>
      <c r="G468" s="87"/>
      <c r="H468" s="89">
        <f>IFERROR(G468*F468,0)</f>
        <v>0</v>
      </c>
      <c r="I468" s="81"/>
    </row>
    <row r="469" spans="2:9" ht="16" thickBot="1" x14ac:dyDescent="0.25">
      <c r="B469" s="104"/>
      <c r="C469" s="105"/>
      <c r="D469" s="106"/>
      <c r="E469" s="107"/>
      <c r="F469" s="107"/>
      <c r="G469" s="106"/>
      <c r="H469" s="93" t="s">
        <v>49</v>
      </c>
      <c r="I469" s="94">
        <f>SUM(H466:H468)</f>
        <v>443.29809039999992</v>
      </c>
    </row>
    <row r="470" spans="2:9" ht="16" thickBot="1" x14ac:dyDescent="0.25">
      <c r="H470" s="118"/>
      <c r="I470" s="119"/>
    </row>
    <row r="471" spans="2:9" ht="16" thickBot="1" x14ac:dyDescent="0.25">
      <c r="B471" s="70" t="s">
        <v>0</v>
      </c>
      <c r="C471" s="353" t="e">
        <f>INDEX(ACTIVIDADES!$B:$B,MATCH(B472,ACTIVIDADES!$A:$A,0))</f>
        <v>#REF!</v>
      </c>
      <c r="D471" s="354"/>
      <c r="E471" s="354"/>
      <c r="F471" s="354"/>
      <c r="G471" s="355"/>
      <c r="H471" s="244" t="s">
        <v>31</v>
      </c>
      <c r="I471" s="243" t="s">
        <v>32</v>
      </c>
    </row>
    <row r="472" spans="2:9" x14ac:dyDescent="0.2">
      <c r="B472" s="362" t="e">
        <f>+B435+0.01</f>
        <v>#REF!</v>
      </c>
      <c r="C472" s="356"/>
      <c r="D472" s="357"/>
      <c r="E472" s="357"/>
      <c r="F472" s="357"/>
      <c r="G472" s="358"/>
      <c r="H472" s="71">
        <f>IF(I475=0,0,I485/I475)</f>
        <v>0</v>
      </c>
      <c r="I472" s="241">
        <f>IF(I475=0,0,I491/I475)</f>
        <v>0.94339622641509435</v>
      </c>
    </row>
    <row r="473" spans="2:9" ht="16" thickBot="1" x14ac:dyDescent="0.25">
      <c r="B473" s="363"/>
      <c r="C473" s="356"/>
      <c r="D473" s="357"/>
      <c r="E473" s="357"/>
      <c r="F473" s="357"/>
      <c r="G473" s="358"/>
      <c r="H473" s="73" t="s">
        <v>33</v>
      </c>
      <c r="I473" s="74" t="s">
        <v>34</v>
      </c>
    </row>
    <row r="474" spans="2:9" ht="16" thickBot="1" x14ac:dyDescent="0.25">
      <c r="B474" s="75" t="s">
        <v>15</v>
      </c>
      <c r="C474" s="356"/>
      <c r="D474" s="357"/>
      <c r="E474" s="357"/>
      <c r="F474" s="357"/>
      <c r="G474" s="358"/>
      <c r="H474" s="71">
        <f>IF(I475=0,0,I500/I475)</f>
        <v>4.7169811320754727E-2</v>
      </c>
      <c r="I474" s="241">
        <f>IF(I475=0,0,I506/I475)</f>
        <v>9.4339622641509448E-3</v>
      </c>
    </row>
    <row r="475" spans="2:9" ht="16" thickBot="1" x14ac:dyDescent="0.25">
      <c r="B475" s="76" t="e">
        <f>INDEX(ACTIVIDADES!$C:$C,MATCH(B472,ACTIVIDADES!$A:$A,0))</f>
        <v>#REF!</v>
      </c>
      <c r="C475" s="359"/>
      <c r="D475" s="360"/>
      <c r="E475" s="360"/>
      <c r="F475" s="360"/>
      <c r="G475" s="361"/>
      <c r="H475" s="77" t="s">
        <v>35</v>
      </c>
      <c r="I475" s="78">
        <f>SUM(I485:I506)</f>
        <v>64788.687575733333</v>
      </c>
    </row>
    <row r="476" spans="2:9" x14ac:dyDescent="0.2">
      <c r="B476" s="79"/>
      <c r="C476" s="80" t="s">
        <v>36</v>
      </c>
      <c r="I476" s="81"/>
    </row>
    <row r="477" spans="2:9" x14ac:dyDescent="0.2">
      <c r="B477" s="82" t="s">
        <v>37</v>
      </c>
      <c r="C477" s="83" t="s">
        <v>38</v>
      </c>
      <c r="D477" s="84" t="s">
        <v>39</v>
      </c>
      <c r="E477" s="84" t="s">
        <v>40</v>
      </c>
      <c r="F477" s="84" t="s">
        <v>41</v>
      </c>
      <c r="G477" s="84" t="s">
        <v>42</v>
      </c>
      <c r="H477" s="84" t="s">
        <v>43</v>
      </c>
      <c r="I477" s="81"/>
    </row>
    <row r="478" spans="2:9" x14ac:dyDescent="0.2">
      <c r="B478" s="85"/>
      <c r="C478" s="277" t="s">
        <v>84</v>
      </c>
      <c r="D478" s="87" t="str">
        <f>IFERROR(INDEX(#REF!,MATCH(C478,#REF!,0)),"")</f>
        <v/>
      </c>
      <c r="E478" s="57">
        <v>1</v>
      </c>
      <c r="F478" s="89" t="str">
        <f>IFERROR(INDEX(#REF!,MATCH(C478,#REF!,0)),"")</f>
        <v/>
      </c>
      <c r="G478" s="90">
        <v>0.15</v>
      </c>
      <c r="H478" s="89">
        <f>IFERROR(G478*F478*E478+F478*E478,0)</f>
        <v>0</v>
      </c>
      <c r="I478" s="81"/>
    </row>
    <row r="479" spans="2:9" x14ac:dyDescent="0.2">
      <c r="B479" s="85"/>
      <c r="C479" s="9"/>
      <c r="D479" s="87" t="str">
        <f>IFERROR(INDEX(#REF!,MATCH(C479,#REF!,0)),"")</f>
        <v/>
      </c>
      <c r="E479" s="122"/>
      <c r="F479" s="89" t="str">
        <f>IFERROR(INDEX(#REF!,MATCH(C479,#REF!,0)),"")</f>
        <v/>
      </c>
      <c r="G479" s="90"/>
      <c r="H479" s="89">
        <f t="shared" ref="H479:H484" si="13">IFERROR(G479*F479*E479+F479*E479,0)</f>
        <v>0</v>
      </c>
      <c r="I479" s="81"/>
    </row>
    <row r="480" spans="2:9" x14ac:dyDescent="0.2">
      <c r="B480" s="85"/>
      <c r="C480" s="86"/>
      <c r="D480" s="87" t="str">
        <f>IFERROR(INDEX(#REF!,MATCH(C480,#REF!,0)),"")</f>
        <v/>
      </c>
      <c r="E480" s="88"/>
      <c r="F480" s="89" t="str">
        <f>IFERROR(INDEX(#REF!,MATCH(C480,#REF!,0)),"")</f>
        <v/>
      </c>
      <c r="G480" s="90"/>
      <c r="H480" s="89">
        <f t="shared" si="13"/>
        <v>0</v>
      </c>
      <c r="I480" s="81"/>
    </row>
    <row r="481" spans="2:9" x14ac:dyDescent="0.2">
      <c r="B481" s="85"/>
      <c r="C481" s="86"/>
      <c r="D481" s="87" t="str">
        <f>IFERROR(INDEX(#REF!,MATCH(C481,#REF!,0)),"")</f>
        <v/>
      </c>
      <c r="E481" s="88"/>
      <c r="F481" s="89" t="str">
        <f>IFERROR(INDEX(#REF!,MATCH(C481,#REF!,0)),"")</f>
        <v/>
      </c>
      <c r="G481" s="90"/>
      <c r="H481" s="89">
        <f t="shared" si="13"/>
        <v>0</v>
      </c>
      <c r="I481" s="81"/>
    </row>
    <row r="482" spans="2:9" x14ac:dyDescent="0.2">
      <c r="B482" s="85"/>
      <c r="C482" s="86"/>
      <c r="D482" s="87" t="str">
        <f>IFERROR(INDEX(#REF!,MATCH(C482,#REF!,0)),"")</f>
        <v/>
      </c>
      <c r="E482" s="88"/>
      <c r="F482" s="89" t="str">
        <f>IFERROR(INDEX(#REF!,MATCH(C482,#REF!,0)),"")</f>
        <v/>
      </c>
      <c r="G482" s="90"/>
      <c r="H482" s="89">
        <f t="shared" si="13"/>
        <v>0</v>
      </c>
      <c r="I482" s="81"/>
    </row>
    <row r="483" spans="2:9" x14ac:dyDescent="0.2">
      <c r="B483" s="85"/>
      <c r="C483" s="9"/>
      <c r="D483" s="87" t="str">
        <f>IFERROR(INDEX(#REF!,MATCH(C483,#REF!,0)),"")</f>
        <v/>
      </c>
      <c r="E483" s="88"/>
      <c r="F483" s="91" t="str">
        <f>IFERROR(INDEX(#REF!,MATCH(C483,#REF!,0)),"")</f>
        <v/>
      </c>
      <c r="G483" s="90"/>
      <c r="H483" s="89">
        <f t="shared" si="13"/>
        <v>0</v>
      </c>
      <c r="I483" s="81"/>
    </row>
    <row r="484" spans="2:9" ht="16" thickBot="1" x14ac:dyDescent="0.25">
      <c r="B484" s="85"/>
      <c r="C484" s="9"/>
      <c r="D484" s="87" t="str">
        <f>IFERROR(INDEX(#REF!,MATCH(C484,#REF!,0)),"")</f>
        <v/>
      </c>
      <c r="E484" s="88"/>
      <c r="F484" s="91" t="str">
        <f>IFERROR(INDEX(#REF!,MATCH(C484,#REF!,0)),"")</f>
        <v/>
      </c>
      <c r="G484" s="90"/>
      <c r="H484" s="92">
        <f t="shared" si="13"/>
        <v>0</v>
      </c>
      <c r="I484" s="81"/>
    </row>
    <row r="485" spans="2:9" ht="16" thickBot="1" x14ac:dyDescent="0.25">
      <c r="B485" s="79"/>
      <c r="H485" s="93" t="s">
        <v>49</v>
      </c>
      <c r="I485" s="94">
        <f>SUM(H478:H484)</f>
        <v>0</v>
      </c>
    </row>
    <row r="486" spans="2:9" x14ac:dyDescent="0.2">
      <c r="B486" s="79"/>
      <c r="C486" s="95" t="s">
        <v>50</v>
      </c>
      <c r="I486" s="81"/>
    </row>
    <row r="487" spans="2:9" ht="16" x14ac:dyDescent="0.2">
      <c r="B487" s="82" t="s">
        <v>37</v>
      </c>
      <c r="C487" s="83" t="s">
        <v>38</v>
      </c>
      <c r="D487" s="84" t="s">
        <v>51</v>
      </c>
      <c r="E487" s="96" t="s">
        <v>52</v>
      </c>
      <c r="F487" s="96"/>
      <c r="G487" s="97" t="s">
        <v>53</v>
      </c>
      <c r="H487" s="98" t="s">
        <v>43</v>
      </c>
      <c r="I487" s="81"/>
    </row>
    <row r="488" spans="2:9" x14ac:dyDescent="0.2">
      <c r="B488" s="85"/>
      <c r="C488" s="9" t="s">
        <v>54</v>
      </c>
      <c r="D488" s="87">
        <v>2</v>
      </c>
      <c r="E488" s="99">
        <f>IFERROR(INDEX('MANO DE OBRA'!$F:$F,MATCH(C488,'MANO DE OBRA'!$B:$B,0)),"")</f>
        <v>0.7693987706357569</v>
      </c>
      <c r="F488" s="89">
        <f>IFERROR(INDEX('MANO DE OBRA'!$J:$J,MATCH(C488,'MANO DE OBRA'!$B:$B,0)),"")</f>
        <v>83957.971666666665</v>
      </c>
      <c r="G488" s="100">
        <v>5</v>
      </c>
      <c r="H488" s="89">
        <f>IFERROR((F488/G488)*D488,0)</f>
        <v>33583.188666666669</v>
      </c>
      <c r="I488" s="81"/>
    </row>
    <row r="489" spans="2:9" x14ac:dyDescent="0.2">
      <c r="B489" s="85"/>
      <c r="C489" s="9" t="s">
        <v>64</v>
      </c>
      <c r="D489" s="87">
        <v>1</v>
      </c>
      <c r="E489" s="99">
        <f>IFERROR(INDEX('MANO DE OBRA'!$F:$F,MATCH(C489,'MANO DE OBRA'!$B:$B,0)),"")</f>
        <v>0.7693987706357569</v>
      </c>
      <c r="F489" s="89">
        <f>IFERROR(INDEX('MANO DE OBRA'!$J:$J,MATCH(C489,'MANO DE OBRA'!$B:$B,0)),"")</f>
        <v>137691.07353333331</v>
      </c>
      <c r="G489" s="100">
        <v>5</v>
      </c>
      <c r="H489" s="89">
        <f>IFERROR((F489/G489)*D489,0)</f>
        <v>27538.214706666662</v>
      </c>
      <c r="I489" s="81"/>
    </row>
    <row r="490" spans="2:9" ht="16" thickBot="1" x14ac:dyDescent="0.25">
      <c r="B490" s="85"/>
      <c r="C490" s="9"/>
      <c r="D490" s="87"/>
      <c r="E490" s="99" t="str">
        <f>IFERROR(INDEX('MANO DE OBRA'!$F:$F,MATCH(C490,'MANO DE OBRA'!$B:$B,0)),"")</f>
        <v/>
      </c>
      <c r="F490" s="89" t="str">
        <f>IFERROR(INDEX('MANO DE OBRA'!$J:$J,MATCH(C490,'MANO DE OBRA'!$B:$B,0)),"")</f>
        <v/>
      </c>
      <c r="G490" s="100"/>
      <c r="H490" s="89">
        <f>IFERROR((F490/G490)*D490,0)</f>
        <v>0</v>
      </c>
      <c r="I490" s="81"/>
    </row>
    <row r="491" spans="2:9" ht="16" thickBot="1" x14ac:dyDescent="0.25">
      <c r="B491" s="79"/>
      <c r="H491" s="93" t="s">
        <v>49</v>
      </c>
      <c r="I491" s="94">
        <f>SUM(H488:H490)</f>
        <v>61121.403373333334</v>
      </c>
    </row>
    <row r="492" spans="2:9" x14ac:dyDescent="0.2">
      <c r="B492" s="79"/>
      <c r="C492" s="95" t="s">
        <v>55</v>
      </c>
      <c r="I492" s="81"/>
    </row>
    <row r="493" spans="2:9" ht="16" x14ac:dyDescent="0.2">
      <c r="B493" s="250" t="s">
        <v>37</v>
      </c>
      <c r="C493" s="251" t="s">
        <v>38</v>
      </c>
      <c r="D493" s="97" t="s">
        <v>3</v>
      </c>
      <c r="E493" s="97" t="s">
        <v>15</v>
      </c>
      <c r="F493" s="97" t="s">
        <v>56</v>
      </c>
      <c r="G493" s="97" t="s">
        <v>57</v>
      </c>
      <c r="H493" s="97" t="s">
        <v>43</v>
      </c>
      <c r="I493" s="81"/>
    </row>
    <row r="494" spans="2:9" x14ac:dyDescent="0.2">
      <c r="B494" s="9"/>
      <c r="C494" s="102" t="s">
        <v>58</v>
      </c>
      <c r="D494" s="99">
        <v>0.05</v>
      </c>
      <c r="E494" s="88"/>
      <c r="F494" s="89">
        <f>+I491</f>
        <v>61121.403373333334</v>
      </c>
      <c r="G494" s="132">
        <v>1</v>
      </c>
      <c r="H494" s="89">
        <f>IFERROR(G494*F494*D494,0)</f>
        <v>3056.0701686666671</v>
      </c>
      <c r="I494" s="81"/>
    </row>
    <row r="495" spans="2:9" x14ac:dyDescent="0.2">
      <c r="B495" s="9"/>
      <c r="C495" s="9"/>
      <c r="D495" s="87"/>
      <c r="E495" s="87" t="str">
        <f>IFERROR(INDEX(#REF!,MATCH(C495,#REF!,0)),"")</f>
        <v/>
      </c>
      <c r="F495" s="89"/>
      <c r="G495" s="132"/>
      <c r="H495" s="89">
        <f>IFERROR(G495*F495,0)</f>
        <v>0</v>
      </c>
      <c r="I495" s="81"/>
    </row>
    <row r="496" spans="2:9" x14ac:dyDescent="0.2">
      <c r="B496" s="9"/>
      <c r="C496" s="112"/>
      <c r="D496" s="87"/>
      <c r="E496" s="87"/>
      <c r="F496" s="89"/>
      <c r="G496" s="132"/>
      <c r="H496" s="89">
        <f>IFERROR(G496*F496,0)</f>
        <v>0</v>
      </c>
      <c r="I496" s="81"/>
    </row>
    <row r="497" spans="2:9" x14ac:dyDescent="0.2">
      <c r="B497" s="9"/>
      <c r="C497" s="22"/>
      <c r="D497" s="87"/>
      <c r="E497" s="87" t="str">
        <f>IFERROR(INDEX(#REF!,MATCH(C497,#REF!,0)),"")</f>
        <v/>
      </c>
      <c r="F497" s="89"/>
      <c r="G497" s="132"/>
      <c r="H497" s="89">
        <f>IFERROR(G497*F497,0)</f>
        <v>0</v>
      </c>
      <c r="I497" s="81"/>
    </row>
    <row r="498" spans="2:9" x14ac:dyDescent="0.2">
      <c r="B498" s="79"/>
      <c r="C498" s="17"/>
      <c r="E498" s="56"/>
      <c r="F498" s="242"/>
      <c r="G498" s="227"/>
      <c r="H498" s="242"/>
      <c r="I498" s="81"/>
    </row>
    <row r="499" spans="2:9" ht="16" thickBot="1" x14ac:dyDescent="0.25">
      <c r="B499" s="79"/>
      <c r="C499" s="17"/>
      <c r="E499" s="56"/>
      <c r="F499" s="242"/>
      <c r="G499" s="227"/>
      <c r="H499" s="242"/>
      <c r="I499" s="81"/>
    </row>
    <row r="500" spans="2:9" ht="16" thickBot="1" x14ac:dyDescent="0.25">
      <c r="B500" s="79"/>
      <c r="H500" s="93" t="s">
        <v>49</v>
      </c>
      <c r="I500" s="94">
        <f>SUM(H494:H497)</f>
        <v>3056.0701686666671</v>
      </c>
    </row>
    <row r="501" spans="2:9" x14ac:dyDescent="0.2">
      <c r="B501" s="79"/>
      <c r="C501" s="95" t="s">
        <v>59</v>
      </c>
      <c r="I501" s="81"/>
    </row>
    <row r="502" spans="2:9" ht="16" x14ac:dyDescent="0.2">
      <c r="B502" s="82" t="s">
        <v>37</v>
      </c>
      <c r="C502" s="83" t="s">
        <v>38</v>
      </c>
      <c r="D502" s="97" t="s">
        <v>3</v>
      </c>
      <c r="E502" s="97" t="s">
        <v>15</v>
      </c>
      <c r="F502" s="97" t="s">
        <v>56</v>
      </c>
      <c r="G502" s="97" t="s">
        <v>57</v>
      </c>
      <c r="H502" s="84" t="s">
        <v>43</v>
      </c>
      <c r="I502" s="81"/>
    </row>
    <row r="503" spans="2:9" x14ac:dyDescent="0.2">
      <c r="B503" s="85"/>
      <c r="C503" s="102" t="s">
        <v>60</v>
      </c>
      <c r="D503" s="99">
        <v>0.01</v>
      </c>
      <c r="E503" s="103">
        <v>1</v>
      </c>
      <c r="F503" s="89">
        <f>+I491</f>
        <v>61121.403373333334</v>
      </c>
      <c r="G503" s="87">
        <v>0.01</v>
      </c>
      <c r="H503" s="89">
        <f>IFERROR(G503*F503,0)</f>
        <v>611.21403373333339</v>
      </c>
      <c r="I503" s="81"/>
    </row>
    <row r="504" spans="2:9" x14ac:dyDescent="0.2">
      <c r="B504" s="85"/>
      <c r="C504" s="86"/>
      <c r="E504" s="87" t="str">
        <f>IFERROR(INDEX(#REF!,MATCH(C504,#REF!,0)),"")</f>
        <v/>
      </c>
      <c r="F504" s="89" t="str">
        <f>IFERROR(INDEX(#REF!,MATCH(C504,#REF!,0)),"")</f>
        <v/>
      </c>
      <c r="G504" s="87">
        <v>0.12</v>
      </c>
      <c r="H504" s="89">
        <f>IFERROR(G504*F504,0)</f>
        <v>0</v>
      </c>
      <c r="I504" s="81"/>
    </row>
    <row r="505" spans="2:9" ht="16" thickBot="1" x14ac:dyDescent="0.25">
      <c r="B505" s="85"/>
      <c r="C505" s="9"/>
      <c r="D505" s="87" t="str">
        <f>IFERROR(INDEX(#REF!,MATCH(C505,#REF!,0)),"")</f>
        <v/>
      </c>
      <c r="E505" s="88"/>
      <c r="F505" s="89" t="str">
        <f>IFERROR(INDEX(#REF!,MATCH(C505,#REF!,0)),"")</f>
        <v/>
      </c>
      <c r="G505" s="87"/>
      <c r="H505" s="89">
        <f>IFERROR(G505*F505,0)</f>
        <v>0</v>
      </c>
      <c r="I505" s="81"/>
    </row>
    <row r="506" spans="2:9" ht="16" thickBot="1" x14ac:dyDescent="0.25">
      <c r="B506" s="104"/>
      <c r="C506" s="105"/>
      <c r="D506" s="106"/>
      <c r="E506" s="107"/>
      <c r="F506" s="107"/>
      <c r="G506" s="106"/>
      <c r="H506" s="93" t="s">
        <v>49</v>
      </c>
      <c r="I506" s="94">
        <f>SUM(H503:H505)</f>
        <v>611.21403373333339</v>
      </c>
    </row>
    <row r="507" spans="2:9" ht="16" thickBot="1" x14ac:dyDescent="0.25">
      <c r="H507" s="118"/>
      <c r="I507" s="119"/>
    </row>
    <row r="508" spans="2:9" ht="16" thickBot="1" x14ac:dyDescent="0.25">
      <c r="B508" s="70" t="s">
        <v>0</v>
      </c>
      <c r="C508" s="353" t="e">
        <f>INDEX(ACTIVIDADES!$B:$B,MATCH(B509,ACTIVIDADES!$A:$A,0))</f>
        <v>#REF!</v>
      </c>
      <c r="D508" s="354"/>
      <c r="E508" s="354"/>
      <c r="F508" s="354"/>
      <c r="G508" s="355"/>
      <c r="H508" s="244" t="s">
        <v>31</v>
      </c>
      <c r="I508" s="243" t="s">
        <v>32</v>
      </c>
    </row>
    <row r="509" spans="2:9" x14ac:dyDescent="0.2">
      <c r="B509" s="362" t="e">
        <f>+ACTIVIDADES!#REF!</f>
        <v>#REF!</v>
      </c>
      <c r="C509" s="356"/>
      <c r="D509" s="357"/>
      <c r="E509" s="357"/>
      <c r="F509" s="357"/>
      <c r="G509" s="358"/>
      <c r="H509" s="71">
        <f>IF(I512=0,0,I522/I512)</f>
        <v>0</v>
      </c>
      <c r="I509" s="241">
        <f>IF(I512=0,0,I528/I512)</f>
        <v>0.94339622641509435</v>
      </c>
    </row>
    <row r="510" spans="2:9" ht="16" thickBot="1" x14ac:dyDescent="0.25">
      <c r="B510" s="363"/>
      <c r="C510" s="356"/>
      <c r="D510" s="357"/>
      <c r="E510" s="357"/>
      <c r="F510" s="357"/>
      <c r="G510" s="358"/>
      <c r="H510" s="73" t="s">
        <v>33</v>
      </c>
      <c r="I510" s="74" t="s">
        <v>34</v>
      </c>
    </row>
    <row r="511" spans="2:9" ht="16" thickBot="1" x14ac:dyDescent="0.25">
      <c r="B511" s="75" t="s">
        <v>15</v>
      </c>
      <c r="C511" s="356"/>
      <c r="D511" s="357"/>
      <c r="E511" s="357"/>
      <c r="F511" s="357"/>
      <c r="G511" s="358"/>
      <c r="H511" s="71">
        <f>IF(I512=0,0,I537/I512)</f>
        <v>4.716981132075472E-2</v>
      </c>
      <c r="I511" s="241">
        <f>IF(I512=0,0,I543/I512)</f>
        <v>9.4339622641509448E-3</v>
      </c>
    </row>
    <row r="512" spans="2:9" ht="16" thickBot="1" x14ac:dyDescent="0.25">
      <c r="B512" s="76" t="e">
        <f>INDEX(ACTIVIDADES!$C:$C,MATCH(B509,ACTIVIDADES!$A:$A,0))</f>
        <v>#REF!</v>
      </c>
      <c r="C512" s="359"/>
      <c r="D512" s="360"/>
      <c r="E512" s="360"/>
      <c r="F512" s="360"/>
      <c r="G512" s="361"/>
      <c r="H512" s="77" t="s">
        <v>35</v>
      </c>
      <c r="I512" s="78">
        <f>SUM(I522:I543)</f>
        <v>21596.229191911109</v>
      </c>
    </row>
    <row r="513" spans="2:9" x14ac:dyDescent="0.2">
      <c r="B513" s="79"/>
      <c r="C513" s="80" t="s">
        <v>36</v>
      </c>
      <c r="I513" s="81"/>
    </row>
    <row r="514" spans="2:9" x14ac:dyDescent="0.2">
      <c r="B514" s="82" t="s">
        <v>37</v>
      </c>
      <c r="C514" s="83" t="s">
        <v>38</v>
      </c>
      <c r="D514" s="84" t="s">
        <v>39</v>
      </c>
      <c r="E514" s="84" t="s">
        <v>40</v>
      </c>
      <c r="F514" s="84" t="s">
        <v>41</v>
      </c>
      <c r="G514" s="84" t="s">
        <v>42</v>
      </c>
      <c r="H514" s="84" t="s">
        <v>43</v>
      </c>
      <c r="I514" s="81"/>
    </row>
    <row r="515" spans="2:9" ht="16" x14ac:dyDescent="0.2">
      <c r="B515" s="85"/>
      <c r="C515" s="261" t="s">
        <v>143</v>
      </c>
      <c r="D515" s="87" t="str">
        <f>IFERROR(INDEX(#REF!,MATCH(C515,#REF!,0)),"")</f>
        <v/>
      </c>
      <c r="E515" s="252">
        <v>1</v>
      </c>
      <c r="F515" s="89" t="str">
        <f>IFERROR(INDEX(#REF!,MATCH(C515,#REF!,0)),"")</f>
        <v/>
      </c>
      <c r="G515" s="90"/>
      <c r="H515" s="89">
        <f>IFERROR(G515*F515*E515+F515*E515,0)</f>
        <v>0</v>
      </c>
      <c r="I515" s="81"/>
    </row>
    <row r="516" spans="2:9" ht="16" x14ac:dyDescent="0.2">
      <c r="B516" s="85"/>
      <c r="C516" s="261" t="s">
        <v>144</v>
      </c>
      <c r="D516" s="87" t="str">
        <f>IFERROR(INDEX(#REF!,MATCH(C516,#REF!,0)),"")</f>
        <v/>
      </c>
      <c r="E516" s="252">
        <v>0.33</v>
      </c>
      <c r="F516" s="89" t="str">
        <f>IFERROR(INDEX(#REF!,MATCH(C516,#REF!,0)),"")</f>
        <v/>
      </c>
      <c r="G516" s="90"/>
      <c r="H516" s="89">
        <f t="shared" ref="H516:H521" si="14">IFERROR(G516*F516*E516+F516*E516,0)</f>
        <v>0</v>
      </c>
      <c r="I516" s="81"/>
    </row>
    <row r="517" spans="2:9" ht="16" x14ac:dyDescent="0.2">
      <c r="B517" s="85"/>
      <c r="C517" s="261" t="s">
        <v>145</v>
      </c>
      <c r="D517" s="87" t="str">
        <f>IFERROR(INDEX(#REF!,MATCH(C517,#REF!,0)),"")</f>
        <v/>
      </c>
      <c r="E517" s="252">
        <v>0.1</v>
      </c>
      <c r="F517" s="89" t="str">
        <f>IFERROR(INDEX(#REF!,MATCH(C517,#REF!,0)),"")</f>
        <v/>
      </c>
      <c r="G517" s="90"/>
      <c r="H517" s="89">
        <f t="shared" si="14"/>
        <v>0</v>
      </c>
      <c r="I517" s="81"/>
    </row>
    <row r="518" spans="2:9" ht="16" x14ac:dyDescent="0.2">
      <c r="B518" s="85"/>
      <c r="C518" s="121" t="s">
        <v>146</v>
      </c>
      <c r="D518" s="87" t="str">
        <f>IFERROR(INDEX(#REF!,MATCH(C518,#REF!,0)),"")</f>
        <v/>
      </c>
      <c r="E518" s="252">
        <f>1/40</f>
        <v>2.5000000000000001E-2</v>
      </c>
      <c r="F518" s="89" t="str">
        <f>IFERROR(INDEX(#REF!,MATCH(C518,#REF!,0)),"")</f>
        <v/>
      </c>
      <c r="G518" s="90"/>
      <c r="H518" s="89">
        <f t="shared" si="14"/>
        <v>0</v>
      </c>
      <c r="I518" s="81"/>
    </row>
    <row r="519" spans="2:9" ht="16" x14ac:dyDescent="0.2">
      <c r="B519" s="85"/>
      <c r="C519" s="284" t="s">
        <v>147</v>
      </c>
      <c r="D519" s="87" t="str">
        <f>IFERROR(INDEX(#REF!,MATCH(C519,#REF!,0)),"")</f>
        <v/>
      </c>
      <c r="E519" s="252">
        <v>0.83</v>
      </c>
      <c r="F519" s="89" t="str">
        <f>IFERROR(INDEX(#REF!,MATCH(C519,#REF!,0)),"")</f>
        <v/>
      </c>
      <c r="G519" s="90"/>
      <c r="H519" s="89">
        <f t="shared" si="14"/>
        <v>0</v>
      </c>
      <c r="I519" s="81"/>
    </row>
    <row r="520" spans="2:9" ht="16" x14ac:dyDescent="0.2">
      <c r="B520" s="85"/>
      <c r="C520" s="285" t="s">
        <v>148</v>
      </c>
      <c r="D520" s="87" t="str">
        <f>IFERROR(INDEX(#REF!,MATCH(C520,#REF!,0)),"")</f>
        <v/>
      </c>
      <c r="E520" s="252">
        <v>3</v>
      </c>
      <c r="F520" s="91" t="str">
        <f>IFERROR(INDEX(#REF!,MATCH(C520,#REF!,0)),"")</f>
        <v/>
      </c>
      <c r="G520" s="90"/>
      <c r="H520" s="89">
        <f t="shared" si="14"/>
        <v>0</v>
      </c>
      <c r="I520" s="81"/>
    </row>
    <row r="521" spans="2:9" ht="16" thickBot="1" x14ac:dyDescent="0.25">
      <c r="B521" s="85"/>
      <c r="C521" s="9"/>
      <c r="D521" s="87" t="str">
        <f>IFERROR(INDEX(#REF!,MATCH(C521,#REF!,0)),"")</f>
        <v/>
      </c>
      <c r="E521" s="88"/>
      <c r="F521" s="91" t="str">
        <f>IFERROR(INDEX(#REF!,MATCH(C521,#REF!,0)),"")</f>
        <v/>
      </c>
      <c r="G521" s="90"/>
      <c r="H521" s="92">
        <f t="shared" si="14"/>
        <v>0</v>
      </c>
      <c r="I521" s="81"/>
    </row>
    <row r="522" spans="2:9" ht="16" thickBot="1" x14ac:dyDescent="0.25">
      <c r="B522" s="79"/>
      <c r="H522" s="93" t="s">
        <v>49</v>
      </c>
      <c r="I522" s="94">
        <f>SUM(H515:H521)</f>
        <v>0</v>
      </c>
    </row>
    <row r="523" spans="2:9" x14ac:dyDescent="0.2">
      <c r="B523" s="79"/>
      <c r="C523" s="95" t="s">
        <v>50</v>
      </c>
      <c r="I523" s="81"/>
    </row>
    <row r="524" spans="2:9" ht="16" x14ac:dyDescent="0.2">
      <c r="B524" s="82" t="s">
        <v>37</v>
      </c>
      <c r="C524" s="83" t="s">
        <v>38</v>
      </c>
      <c r="D524" s="84" t="s">
        <v>51</v>
      </c>
      <c r="E524" s="96" t="s">
        <v>52</v>
      </c>
      <c r="F524" s="96"/>
      <c r="G524" s="97" t="s">
        <v>53</v>
      </c>
      <c r="H524" s="98" t="s">
        <v>43</v>
      </c>
      <c r="I524" s="81"/>
    </row>
    <row r="525" spans="2:9" x14ac:dyDescent="0.2">
      <c r="B525" s="85"/>
      <c r="C525" s="9" t="s">
        <v>54</v>
      </c>
      <c r="D525" s="87">
        <v>2</v>
      </c>
      <c r="E525" s="99">
        <f>IFERROR(INDEX('MANO DE OBRA'!$F:$F,MATCH(C525,'MANO DE OBRA'!$B:$B,0)),"")</f>
        <v>0.7693987706357569</v>
      </c>
      <c r="F525" s="89">
        <f>IFERROR(INDEX('MANO DE OBRA'!$J:$J,MATCH(C525,'MANO DE OBRA'!$B:$B,0)),"")</f>
        <v>83957.971666666665</v>
      </c>
      <c r="G525" s="100">
        <v>15</v>
      </c>
      <c r="H525" s="89">
        <f>IFERROR((F525/G525)*D525,0)</f>
        <v>11194.396222222222</v>
      </c>
      <c r="I525" s="81"/>
    </row>
    <row r="526" spans="2:9" x14ac:dyDescent="0.2">
      <c r="B526" s="85"/>
      <c r="C526" s="9" t="s">
        <v>64</v>
      </c>
      <c r="D526" s="87">
        <v>1</v>
      </c>
      <c r="E526" s="99">
        <f>IFERROR(INDEX('MANO DE OBRA'!$F:$F,MATCH(C526,'MANO DE OBRA'!$B:$B,0)),"")</f>
        <v>0.7693987706357569</v>
      </c>
      <c r="F526" s="89">
        <f>IFERROR(INDEX('MANO DE OBRA'!$J:$J,MATCH(C526,'MANO DE OBRA'!$B:$B,0)),"")</f>
        <v>137691.07353333331</v>
      </c>
      <c r="G526" s="100">
        <v>15</v>
      </c>
      <c r="H526" s="89">
        <f>IFERROR((F526/G526)*D526,0)</f>
        <v>9179.4049022222207</v>
      </c>
      <c r="I526" s="81"/>
    </row>
    <row r="527" spans="2:9" ht="16" thickBot="1" x14ac:dyDescent="0.25">
      <c r="B527" s="85"/>
      <c r="C527" s="9"/>
      <c r="D527" s="87"/>
      <c r="E527" s="99" t="str">
        <f>IFERROR(INDEX('MANO DE OBRA'!$F:$F,MATCH(C527,'MANO DE OBRA'!$B:$B,0)),"")</f>
        <v/>
      </c>
      <c r="F527" s="89" t="str">
        <f>IFERROR(INDEX('MANO DE OBRA'!$J:$J,MATCH(C527,'MANO DE OBRA'!$B:$B,0)),"")</f>
        <v/>
      </c>
      <c r="G527" s="100"/>
      <c r="H527" s="89">
        <f>IFERROR((F527/G527)*D527,0)</f>
        <v>0</v>
      </c>
      <c r="I527" s="81"/>
    </row>
    <row r="528" spans="2:9" ht="16" thickBot="1" x14ac:dyDescent="0.25">
      <c r="B528" s="79"/>
      <c r="H528" s="93" t="s">
        <v>49</v>
      </c>
      <c r="I528" s="94">
        <f>SUM(H525:H527)</f>
        <v>20373.801124444442</v>
      </c>
    </row>
    <row r="529" spans="2:9" x14ac:dyDescent="0.2">
      <c r="B529" s="79"/>
      <c r="C529" s="95" t="s">
        <v>55</v>
      </c>
      <c r="I529" s="81"/>
    </row>
    <row r="530" spans="2:9" ht="16" x14ac:dyDescent="0.2">
      <c r="B530" s="250" t="s">
        <v>37</v>
      </c>
      <c r="C530" s="251" t="s">
        <v>38</v>
      </c>
      <c r="D530" s="97" t="s">
        <v>3</v>
      </c>
      <c r="E530" s="97" t="s">
        <v>15</v>
      </c>
      <c r="F530" s="97" t="s">
        <v>56</v>
      </c>
      <c r="G530" s="97" t="s">
        <v>57</v>
      </c>
      <c r="H530" s="97" t="s">
        <v>43</v>
      </c>
      <c r="I530" s="81"/>
    </row>
    <row r="531" spans="2:9" x14ac:dyDescent="0.2">
      <c r="B531" s="9"/>
      <c r="C531" s="102" t="s">
        <v>58</v>
      </c>
      <c r="D531" s="99">
        <v>0.05</v>
      </c>
      <c r="E531" s="88"/>
      <c r="F531" s="89">
        <f>+I528</f>
        <v>20373.801124444442</v>
      </c>
      <c r="G531" s="132">
        <v>1</v>
      </c>
      <c r="H531" s="89">
        <f>IFERROR(G531*F531*D531,0)</f>
        <v>1018.6900562222222</v>
      </c>
      <c r="I531" s="81"/>
    </row>
    <row r="532" spans="2:9" x14ac:dyDescent="0.2">
      <c r="B532" s="9"/>
      <c r="C532" s="9"/>
      <c r="D532" s="87"/>
      <c r="E532" s="87" t="str">
        <f>IFERROR(INDEX(#REF!,MATCH(C532,#REF!,0)),"")</f>
        <v/>
      </c>
      <c r="F532" s="89"/>
      <c r="G532" s="132"/>
      <c r="H532" s="89">
        <f>IFERROR(G532*F532,0)</f>
        <v>0</v>
      </c>
      <c r="I532" s="81"/>
    </row>
    <row r="533" spans="2:9" x14ac:dyDescent="0.2">
      <c r="B533" s="9"/>
      <c r="C533" s="112"/>
      <c r="D533" s="87"/>
      <c r="E533" s="87"/>
      <c r="F533" s="89"/>
      <c r="G533" s="132"/>
      <c r="H533" s="89">
        <f>IFERROR(G533*F533,0)</f>
        <v>0</v>
      </c>
      <c r="I533" s="81"/>
    </row>
    <row r="534" spans="2:9" x14ac:dyDescent="0.2">
      <c r="B534" s="9"/>
      <c r="C534" s="22"/>
      <c r="D534" s="87"/>
      <c r="E534" s="87" t="str">
        <f>IFERROR(INDEX(#REF!,MATCH(C534,#REF!,0)),"")</f>
        <v/>
      </c>
      <c r="F534" s="89"/>
      <c r="G534" s="132"/>
      <c r="H534" s="89">
        <f>IFERROR(G534*F534,0)</f>
        <v>0</v>
      </c>
      <c r="I534" s="81"/>
    </row>
    <row r="535" spans="2:9" x14ac:dyDescent="0.2">
      <c r="B535" s="79"/>
      <c r="C535" s="17"/>
      <c r="E535" s="56"/>
      <c r="F535" s="242"/>
      <c r="G535" s="227"/>
      <c r="H535" s="242"/>
      <c r="I535" s="81"/>
    </row>
    <row r="536" spans="2:9" ht="16" thickBot="1" x14ac:dyDescent="0.25">
      <c r="B536" s="79"/>
      <c r="C536" s="17"/>
      <c r="E536" s="56"/>
      <c r="F536" s="242"/>
      <c r="G536" s="227"/>
      <c r="H536" s="242"/>
      <c r="I536" s="81"/>
    </row>
    <row r="537" spans="2:9" ht="16" thickBot="1" x14ac:dyDescent="0.25">
      <c r="B537" s="79"/>
      <c r="H537" s="93" t="s">
        <v>49</v>
      </c>
      <c r="I537" s="94">
        <f>SUM(H531:H534)</f>
        <v>1018.6900562222222</v>
      </c>
    </row>
    <row r="538" spans="2:9" x14ac:dyDescent="0.2">
      <c r="B538" s="79"/>
      <c r="C538" s="95" t="s">
        <v>59</v>
      </c>
      <c r="I538" s="81"/>
    </row>
    <row r="539" spans="2:9" ht="16" x14ac:dyDescent="0.2">
      <c r="B539" s="82" t="s">
        <v>37</v>
      </c>
      <c r="C539" s="83" t="s">
        <v>38</v>
      </c>
      <c r="D539" s="97" t="s">
        <v>3</v>
      </c>
      <c r="E539" s="97" t="s">
        <v>15</v>
      </c>
      <c r="F539" s="97" t="s">
        <v>56</v>
      </c>
      <c r="G539" s="97" t="s">
        <v>57</v>
      </c>
      <c r="H539" s="84" t="s">
        <v>43</v>
      </c>
      <c r="I539" s="81"/>
    </row>
    <row r="540" spans="2:9" x14ac:dyDescent="0.2">
      <c r="B540" s="85"/>
      <c r="C540" s="102" t="s">
        <v>60</v>
      </c>
      <c r="D540" s="99">
        <v>0.01</v>
      </c>
      <c r="E540" s="103">
        <v>1</v>
      </c>
      <c r="F540" s="89">
        <f>+I528</f>
        <v>20373.801124444442</v>
      </c>
      <c r="G540" s="87">
        <v>0.01</v>
      </c>
      <c r="H540" s="89">
        <f>IFERROR(G540*F540,0)</f>
        <v>203.73801124444444</v>
      </c>
      <c r="I540" s="81"/>
    </row>
    <row r="541" spans="2:9" x14ac:dyDescent="0.2">
      <c r="B541" s="85"/>
      <c r="C541" s="86"/>
      <c r="E541" s="87" t="str">
        <f>IFERROR(INDEX(#REF!,MATCH(C541,#REF!,0)),"")</f>
        <v/>
      </c>
      <c r="F541" s="89" t="str">
        <f>IFERROR(INDEX(#REF!,MATCH(C541,#REF!,0)),"")</f>
        <v/>
      </c>
      <c r="G541" s="87">
        <v>0.12</v>
      </c>
      <c r="H541" s="89">
        <f>IFERROR(G541*F541,0)</f>
        <v>0</v>
      </c>
      <c r="I541" s="81"/>
    </row>
    <row r="542" spans="2:9" ht="16" thickBot="1" x14ac:dyDescent="0.25">
      <c r="B542" s="85"/>
      <c r="C542" s="9"/>
      <c r="D542" s="87" t="str">
        <f>IFERROR(INDEX(#REF!,MATCH(C542,#REF!,0)),"")</f>
        <v/>
      </c>
      <c r="E542" s="88"/>
      <c r="F542" s="89" t="str">
        <f>IFERROR(INDEX(#REF!,MATCH(C542,#REF!,0)),"")</f>
        <v/>
      </c>
      <c r="G542" s="87"/>
      <c r="H542" s="89">
        <f>IFERROR(G542*F542,0)</f>
        <v>0</v>
      </c>
      <c r="I542" s="81"/>
    </row>
    <row r="543" spans="2:9" ht="16" thickBot="1" x14ac:dyDescent="0.25">
      <c r="B543" s="104"/>
      <c r="C543" s="105"/>
      <c r="D543" s="106"/>
      <c r="E543" s="107"/>
      <c r="F543" s="107"/>
      <c r="G543" s="106"/>
      <c r="H543" s="93" t="s">
        <v>49</v>
      </c>
      <c r="I543" s="94">
        <f>SUM(H540:H542)</f>
        <v>203.73801124444444</v>
      </c>
    </row>
    <row r="544" spans="2:9" ht="16" thickBot="1" x14ac:dyDescent="0.25">
      <c r="H544" s="118"/>
      <c r="I544" s="119"/>
    </row>
    <row r="545" spans="2:9" ht="16" thickBot="1" x14ac:dyDescent="0.25">
      <c r="B545" s="70" t="s">
        <v>0</v>
      </c>
      <c r="C545" s="353" t="e">
        <f>INDEX(ACTIVIDADES!$B:$B,MATCH(B546,ACTIVIDADES!$A:$A,0))</f>
        <v>#REF!</v>
      </c>
      <c r="D545" s="354"/>
      <c r="E545" s="354"/>
      <c r="F545" s="354"/>
      <c r="G545" s="355"/>
      <c r="H545" s="244" t="s">
        <v>31</v>
      </c>
      <c r="I545" s="243" t="s">
        <v>32</v>
      </c>
    </row>
    <row r="546" spans="2:9" x14ac:dyDescent="0.2">
      <c r="B546" s="362" t="e">
        <f>+B509+0.01</f>
        <v>#REF!</v>
      </c>
      <c r="C546" s="356"/>
      <c r="D546" s="357"/>
      <c r="E546" s="357"/>
      <c r="F546" s="357"/>
      <c r="G546" s="358"/>
      <c r="H546" s="71">
        <f>IF(I549=0,0,I559/I549)</f>
        <v>0</v>
      </c>
      <c r="I546" s="241">
        <f>IF(I549=0,0,I565/I549)</f>
        <v>0.94339622641509435</v>
      </c>
    </row>
    <row r="547" spans="2:9" ht="16" thickBot="1" x14ac:dyDescent="0.25">
      <c r="B547" s="363"/>
      <c r="C547" s="356"/>
      <c r="D547" s="357"/>
      <c r="E547" s="357"/>
      <c r="F547" s="357"/>
      <c r="G547" s="358"/>
      <c r="H547" s="73" t="s">
        <v>33</v>
      </c>
      <c r="I547" s="74" t="s">
        <v>34</v>
      </c>
    </row>
    <row r="548" spans="2:9" ht="16" thickBot="1" x14ac:dyDescent="0.25">
      <c r="B548" s="75" t="s">
        <v>15</v>
      </c>
      <c r="C548" s="356"/>
      <c r="D548" s="357"/>
      <c r="E548" s="357"/>
      <c r="F548" s="357"/>
      <c r="G548" s="358"/>
      <c r="H548" s="71">
        <f>IF(I549=0,0,I574/I549)</f>
        <v>4.716981132075472E-2</v>
      </c>
      <c r="I548" s="241">
        <f>IF(I549=0,0,I580/I549)</f>
        <v>9.433962264150943E-3</v>
      </c>
    </row>
    <row r="549" spans="2:9" ht="16" thickBot="1" x14ac:dyDescent="0.25">
      <c r="B549" s="76" t="e">
        <f>INDEX(ACTIVIDADES!$C:$C,MATCH(B546,ACTIVIDADES!$A:$A,0))</f>
        <v>#REF!</v>
      </c>
      <c r="C549" s="359"/>
      <c r="D549" s="360"/>
      <c r="E549" s="360"/>
      <c r="F549" s="360"/>
      <c r="G549" s="361"/>
      <c r="H549" s="77" t="s">
        <v>35</v>
      </c>
      <c r="I549" s="78">
        <f>SUM(I559:I580)</f>
        <v>23493.599742755556</v>
      </c>
    </row>
    <row r="550" spans="2:9" x14ac:dyDescent="0.2">
      <c r="B550" s="79"/>
      <c r="C550" s="80" t="s">
        <v>36</v>
      </c>
      <c r="I550" s="81"/>
    </row>
    <row r="551" spans="2:9" x14ac:dyDescent="0.2">
      <c r="B551" s="82" t="s">
        <v>37</v>
      </c>
      <c r="C551" s="83" t="s">
        <v>38</v>
      </c>
      <c r="D551" s="84" t="s">
        <v>39</v>
      </c>
      <c r="E551" s="84" t="s">
        <v>40</v>
      </c>
      <c r="F551" s="84" t="s">
        <v>41</v>
      </c>
      <c r="G551" s="84" t="s">
        <v>42</v>
      </c>
      <c r="H551" s="84" t="s">
        <v>43</v>
      </c>
      <c r="I551" s="81"/>
    </row>
    <row r="552" spans="2:9" ht="16" x14ac:dyDescent="0.2">
      <c r="B552" s="85"/>
      <c r="C552" s="273" t="s">
        <v>151</v>
      </c>
      <c r="D552" s="87" t="str">
        <f>IFERROR(INDEX(#REF!,MATCH(C552,#REF!,0)),"")</f>
        <v/>
      </c>
      <c r="E552" s="57">
        <v>9</v>
      </c>
      <c r="F552" s="89" t="str">
        <f>IFERROR(INDEX(#REF!,MATCH(C552,#REF!,0)),"")</f>
        <v/>
      </c>
      <c r="G552" s="90"/>
      <c r="H552" s="89">
        <f>IFERROR(G552*F552*E552+F552*E552,0)</f>
        <v>0</v>
      </c>
      <c r="I552" s="81"/>
    </row>
    <row r="553" spans="2:9" x14ac:dyDescent="0.2">
      <c r="B553" s="85"/>
      <c r="C553" s="9"/>
      <c r="D553" s="87" t="str">
        <f>IFERROR(INDEX(#REF!,MATCH(C553,#REF!,0)),"")</f>
        <v/>
      </c>
      <c r="E553" s="122"/>
      <c r="F553" s="89" t="str">
        <f>IFERROR(INDEX(#REF!,MATCH(C553,#REF!,0)),"")</f>
        <v/>
      </c>
      <c r="G553" s="90"/>
      <c r="H553" s="89">
        <f t="shared" ref="H553:H558" si="15">IFERROR(G553*F553*E553+F553*E553,0)</f>
        <v>0</v>
      </c>
      <c r="I553" s="81"/>
    </row>
    <row r="554" spans="2:9" x14ac:dyDescent="0.2">
      <c r="B554" s="85"/>
      <c r="C554" s="86"/>
      <c r="D554" s="87" t="str">
        <f>IFERROR(INDEX(#REF!,MATCH(C554,#REF!,0)),"")</f>
        <v/>
      </c>
      <c r="E554" s="88"/>
      <c r="F554" s="89" t="str">
        <f>IFERROR(INDEX(#REF!,MATCH(C554,#REF!,0)),"")</f>
        <v/>
      </c>
      <c r="G554" s="90"/>
      <c r="H554" s="89">
        <f t="shared" si="15"/>
        <v>0</v>
      </c>
      <c r="I554" s="81"/>
    </row>
    <row r="555" spans="2:9" x14ac:dyDescent="0.2">
      <c r="B555" s="85"/>
      <c r="C555" s="86"/>
      <c r="D555" s="87" t="str">
        <f>IFERROR(INDEX(#REF!,MATCH(C555,#REF!,0)),"")</f>
        <v/>
      </c>
      <c r="E555" s="88"/>
      <c r="F555" s="89" t="str">
        <f>IFERROR(INDEX(#REF!,MATCH(C555,#REF!,0)),"")</f>
        <v/>
      </c>
      <c r="G555" s="90"/>
      <c r="H555" s="89">
        <f t="shared" si="15"/>
        <v>0</v>
      </c>
      <c r="I555" s="81"/>
    </row>
    <row r="556" spans="2:9" x14ac:dyDescent="0.2">
      <c r="B556" s="85"/>
      <c r="C556" s="86"/>
      <c r="D556" s="87" t="str">
        <f>IFERROR(INDEX(#REF!,MATCH(C556,#REF!,0)),"")</f>
        <v/>
      </c>
      <c r="E556" s="88"/>
      <c r="F556" s="89" t="str">
        <f>IFERROR(INDEX(#REF!,MATCH(C556,#REF!,0)),"")</f>
        <v/>
      </c>
      <c r="G556" s="90"/>
      <c r="H556" s="89">
        <f t="shared" si="15"/>
        <v>0</v>
      </c>
      <c r="I556" s="81"/>
    </row>
    <row r="557" spans="2:9" x14ac:dyDescent="0.2">
      <c r="B557" s="85"/>
      <c r="C557" s="9"/>
      <c r="D557" s="87" t="str">
        <f>IFERROR(INDEX(#REF!,MATCH(C557,#REF!,0)),"")</f>
        <v/>
      </c>
      <c r="E557" s="88"/>
      <c r="F557" s="91" t="str">
        <f>IFERROR(INDEX(#REF!,MATCH(C557,#REF!,0)),"")</f>
        <v/>
      </c>
      <c r="G557" s="90"/>
      <c r="H557" s="89">
        <f t="shared" si="15"/>
        <v>0</v>
      </c>
      <c r="I557" s="81"/>
    </row>
    <row r="558" spans="2:9" ht="16" thickBot="1" x14ac:dyDescent="0.25">
      <c r="B558" s="85"/>
      <c r="C558" s="9"/>
      <c r="D558" s="87" t="str">
        <f>IFERROR(INDEX(#REF!,MATCH(C558,#REF!,0)),"")</f>
        <v/>
      </c>
      <c r="E558" s="88"/>
      <c r="F558" s="91" t="str">
        <f>IFERROR(INDEX(#REF!,MATCH(C558,#REF!,0)),"")</f>
        <v/>
      </c>
      <c r="G558" s="90"/>
      <c r="H558" s="92">
        <f t="shared" si="15"/>
        <v>0</v>
      </c>
      <c r="I558" s="81"/>
    </row>
    <row r="559" spans="2:9" ht="16" thickBot="1" x14ac:dyDescent="0.25">
      <c r="B559" s="79"/>
      <c r="H559" s="93" t="s">
        <v>49</v>
      </c>
      <c r="I559" s="94">
        <f>SUM(H552:H558)</f>
        <v>0</v>
      </c>
    </row>
    <row r="560" spans="2:9" x14ac:dyDescent="0.2">
      <c r="B560" s="79"/>
      <c r="C560" s="95" t="s">
        <v>50</v>
      </c>
      <c r="I560" s="81"/>
    </row>
    <row r="561" spans="2:9" ht="16" x14ac:dyDescent="0.2">
      <c r="B561" s="82" t="s">
        <v>37</v>
      </c>
      <c r="C561" s="83" t="s">
        <v>38</v>
      </c>
      <c r="D561" s="84" t="s">
        <v>51</v>
      </c>
      <c r="E561" s="96" t="s">
        <v>52</v>
      </c>
      <c r="F561" s="96"/>
      <c r="G561" s="97" t="s">
        <v>53</v>
      </c>
      <c r="H561" s="98" t="s">
        <v>43</v>
      </c>
      <c r="I561" s="81"/>
    </row>
    <row r="562" spans="2:9" x14ac:dyDescent="0.2">
      <c r="B562" s="85"/>
      <c r="C562" s="9" t="s">
        <v>149</v>
      </c>
      <c r="D562" s="87">
        <v>2</v>
      </c>
      <c r="E562" s="99">
        <f>IFERROR(INDEX('MANO DE OBRA'!$F:$F,MATCH(C562,'MANO DE OBRA'!$B:$B,0)),"")</f>
        <v>0.7693987706357569</v>
      </c>
      <c r="F562" s="89">
        <f>IFERROR(INDEX('MANO DE OBRA'!$J:$J,MATCH(C562,'MANO DE OBRA'!$B:$B,0)),"")</f>
        <v>83957.971666666665</v>
      </c>
      <c r="G562" s="100">
        <v>15</v>
      </c>
      <c r="H562" s="89">
        <f>IFERROR((F562/G562)*D562,0)</f>
        <v>11194.396222222222</v>
      </c>
      <c r="I562" s="81"/>
    </row>
    <row r="563" spans="2:9" x14ac:dyDescent="0.2">
      <c r="B563" s="85"/>
      <c r="C563" s="9" t="s">
        <v>150</v>
      </c>
      <c r="D563" s="87">
        <v>1</v>
      </c>
      <c r="E563" s="99">
        <f>IFERROR(INDEX('MANO DE OBRA'!$F:$F,MATCH(C563,'MANO DE OBRA'!$B:$B,0)),"")</f>
        <v>0.60540000000000005</v>
      </c>
      <c r="F563" s="89">
        <f>IFERROR(INDEX('MANO DE OBRA'!$J:$J,MATCH(C563,'MANO DE OBRA'!$B:$B,0)),"")</f>
        <v>164540.6568</v>
      </c>
      <c r="G563" s="100">
        <v>15</v>
      </c>
      <c r="H563" s="89">
        <f>IFERROR((F563/G563)*D563,0)</f>
        <v>10969.377119999999</v>
      </c>
      <c r="I563" s="81"/>
    </row>
    <row r="564" spans="2:9" ht="16" thickBot="1" x14ac:dyDescent="0.25">
      <c r="B564" s="85"/>
      <c r="C564" s="9"/>
      <c r="D564" s="87"/>
      <c r="E564" s="99" t="str">
        <f>IFERROR(INDEX('MANO DE OBRA'!$F:$F,MATCH(C564,'MANO DE OBRA'!$B:$B,0)),"")</f>
        <v/>
      </c>
      <c r="F564" s="89" t="str">
        <f>IFERROR(INDEX('MANO DE OBRA'!$J:$J,MATCH(C564,'MANO DE OBRA'!$B:$B,0)),"")</f>
        <v/>
      </c>
      <c r="G564" s="100"/>
      <c r="H564" s="89">
        <f>IFERROR((F564/G564)*D564,0)</f>
        <v>0</v>
      </c>
      <c r="I564" s="81"/>
    </row>
    <row r="565" spans="2:9" ht="16" thickBot="1" x14ac:dyDescent="0.25">
      <c r="B565" s="79"/>
      <c r="H565" s="93" t="s">
        <v>49</v>
      </c>
      <c r="I565" s="94">
        <f>SUM(H562:H564)</f>
        <v>22163.773342222223</v>
      </c>
    </row>
    <row r="566" spans="2:9" x14ac:dyDescent="0.2">
      <c r="B566" s="79"/>
      <c r="C566" s="95" t="s">
        <v>55</v>
      </c>
      <c r="I566" s="81"/>
    </row>
    <row r="567" spans="2:9" ht="16" x14ac:dyDescent="0.2">
      <c r="B567" s="250" t="s">
        <v>37</v>
      </c>
      <c r="C567" s="251" t="s">
        <v>38</v>
      </c>
      <c r="D567" s="97" t="s">
        <v>3</v>
      </c>
      <c r="E567" s="97" t="s">
        <v>15</v>
      </c>
      <c r="F567" s="97" t="s">
        <v>56</v>
      </c>
      <c r="G567" s="97" t="s">
        <v>57</v>
      </c>
      <c r="H567" s="97" t="s">
        <v>43</v>
      </c>
      <c r="I567" s="81"/>
    </row>
    <row r="568" spans="2:9" x14ac:dyDescent="0.2">
      <c r="B568" s="9"/>
      <c r="C568" s="102" t="s">
        <v>58</v>
      </c>
      <c r="D568" s="99">
        <v>0.05</v>
      </c>
      <c r="E568" s="88"/>
      <c r="F568" s="89">
        <f>+I565</f>
        <v>22163.773342222223</v>
      </c>
      <c r="G568" s="132">
        <v>1</v>
      </c>
      <c r="H568" s="89">
        <f>IFERROR(G568*F568*D568,0)</f>
        <v>1108.1886671111113</v>
      </c>
      <c r="I568" s="81"/>
    </row>
    <row r="569" spans="2:9" x14ac:dyDescent="0.2">
      <c r="B569" s="9"/>
      <c r="C569" s="9"/>
      <c r="D569" s="87"/>
      <c r="E569" s="87" t="str">
        <f>IFERROR(INDEX(#REF!,MATCH(C569,#REF!,0)),"")</f>
        <v/>
      </c>
      <c r="F569" s="89"/>
      <c r="G569" s="132"/>
      <c r="H569" s="89">
        <f>IFERROR(G569*F569,0)</f>
        <v>0</v>
      </c>
      <c r="I569" s="81"/>
    </row>
    <row r="570" spans="2:9" x14ac:dyDescent="0.2">
      <c r="B570" s="9"/>
      <c r="C570" s="112"/>
      <c r="D570" s="87"/>
      <c r="E570" s="87"/>
      <c r="F570" s="89"/>
      <c r="G570" s="132"/>
      <c r="H570" s="89">
        <f>IFERROR(G570*F570,0)</f>
        <v>0</v>
      </c>
      <c r="I570" s="81"/>
    </row>
    <row r="571" spans="2:9" x14ac:dyDescent="0.2">
      <c r="B571" s="9"/>
      <c r="C571" s="22"/>
      <c r="D571" s="87"/>
      <c r="E571" s="87" t="str">
        <f>IFERROR(INDEX(#REF!,MATCH(C571,#REF!,0)),"")</f>
        <v/>
      </c>
      <c r="F571" s="89"/>
      <c r="G571" s="132"/>
      <c r="H571" s="89">
        <f>IFERROR(G571*F571,0)</f>
        <v>0</v>
      </c>
      <c r="I571" s="81"/>
    </row>
    <row r="572" spans="2:9" x14ac:dyDescent="0.2">
      <c r="B572" s="79"/>
      <c r="C572" s="17"/>
      <c r="E572" s="56"/>
      <c r="F572" s="242"/>
      <c r="G572" s="227"/>
      <c r="H572" s="242"/>
      <c r="I572" s="81"/>
    </row>
    <row r="573" spans="2:9" ht="16" thickBot="1" x14ac:dyDescent="0.25">
      <c r="B573" s="79"/>
      <c r="C573" s="17"/>
      <c r="E573" s="56"/>
      <c r="F573" s="242"/>
      <c r="G573" s="227"/>
      <c r="H573" s="242"/>
      <c r="I573" s="81"/>
    </row>
    <row r="574" spans="2:9" ht="16" thickBot="1" x14ac:dyDescent="0.25">
      <c r="B574" s="79"/>
      <c r="H574" s="93" t="s">
        <v>49</v>
      </c>
      <c r="I574" s="94">
        <f>SUM(H568:H571)</f>
        <v>1108.1886671111113</v>
      </c>
    </row>
    <row r="575" spans="2:9" x14ac:dyDescent="0.2">
      <c r="B575" s="79"/>
      <c r="C575" s="95" t="s">
        <v>59</v>
      </c>
      <c r="I575" s="81"/>
    </row>
    <row r="576" spans="2:9" ht="16" x14ac:dyDescent="0.2">
      <c r="B576" s="82" t="s">
        <v>37</v>
      </c>
      <c r="C576" s="83" t="s">
        <v>38</v>
      </c>
      <c r="D576" s="97" t="s">
        <v>3</v>
      </c>
      <c r="E576" s="97" t="s">
        <v>15</v>
      </c>
      <c r="F576" s="97" t="s">
        <v>56</v>
      </c>
      <c r="G576" s="97" t="s">
        <v>57</v>
      </c>
      <c r="H576" s="84" t="s">
        <v>43</v>
      </c>
      <c r="I576" s="81"/>
    </row>
    <row r="577" spans="2:9" x14ac:dyDescent="0.2">
      <c r="B577" s="85"/>
      <c r="C577" s="102" t="s">
        <v>60</v>
      </c>
      <c r="D577" s="99">
        <v>0.01</v>
      </c>
      <c r="E577" s="103">
        <v>1</v>
      </c>
      <c r="F577" s="89">
        <f>+I565</f>
        <v>22163.773342222223</v>
      </c>
      <c r="G577" s="87">
        <v>0.01</v>
      </c>
      <c r="H577" s="89">
        <f>IFERROR(G577*F577,0)</f>
        <v>221.63773342222223</v>
      </c>
      <c r="I577" s="81"/>
    </row>
    <row r="578" spans="2:9" ht="16" x14ac:dyDescent="0.2">
      <c r="B578" s="85"/>
      <c r="C578" s="86" t="s">
        <v>80</v>
      </c>
      <c r="E578" s="87" t="str">
        <f>IFERROR(INDEX(#REF!,MATCH(C578,#REF!,0)),"")</f>
        <v/>
      </c>
      <c r="F578" s="89" t="str">
        <f>IFERROR(INDEX(#REF!,MATCH(C578,#REF!,0)),"")</f>
        <v/>
      </c>
      <c r="G578" s="87">
        <v>0.12</v>
      </c>
      <c r="H578" s="89">
        <f>IFERROR(G578*F578,0)</f>
        <v>0</v>
      </c>
      <c r="I578" s="81"/>
    </row>
    <row r="579" spans="2:9" ht="16" thickBot="1" x14ac:dyDescent="0.25">
      <c r="B579" s="85"/>
      <c r="C579" s="9"/>
      <c r="D579" s="87" t="str">
        <f>IFERROR(INDEX(#REF!,MATCH(C579,#REF!,0)),"")</f>
        <v/>
      </c>
      <c r="E579" s="88"/>
      <c r="F579" s="89" t="str">
        <f>IFERROR(INDEX(#REF!,MATCH(C579,#REF!,0)),"")</f>
        <v/>
      </c>
      <c r="G579" s="87"/>
      <c r="H579" s="89">
        <f>IFERROR(G579*F579,0)</f>
        <v>0</v>
      </c>
      <c r="I579" s="81"/>
    </row>
    <row r="580" spans="2:9" ht="16" thickBot="1" x14ac:dyDescent="0.25">
      <c r="B580" s="104"/>
      <c r="C580" s="105"/>
      <c r="D580" s="106"/>
      <c r="E580" s="107"/>
      <c r="F580" s="107"/>
      <c r="G580" s="106"/>
      <c r="H580" s="93" t="s">
        <v>49</v>
      </c>
      <c r="I580" s="94">
        <f>SUM(H577:H579)</f>
        <v>221.63773342222223</v>
      </c>
    </row>
    <row r="581" spans="2:9" ht="16" thickBot="1" x14ac:dyDescent="0.25">
      <c r="H581" s="118"/>
      <c r="I581" s="119"/>
    </row>
    <row r="582" spans="2:9" ht="16" thickBot="1" x14ac:dyDescent="0.25">
      <c r="B582" s="70" t="s">
        <v>0</v>
      </c>
      <c r="C582" s="353" t="e">
        <f>INDEX(ACTIVIDADES!$B:$B,MATCH(B583,ACTIVIDADES!$A:$A,0))</f>
        <v>#REF!</v>
      </c>
      <c r="D582" s="354"/>
      <c r="E582" s="354"/>
      <c r="F582" s="354"/>
      <c r="G582" s="355"/>
      <c r="H582" s="244" t="s">
        <v>31</v>
      </c>
      <c r="I582" s="243" t="s">
        <v>32</v>
      </c>
    </row>
    <row r="583" spans="2:9" x14ac:dyDescent="0.2">
      <c r="B583" s="362" t="e">
        <f>+B546+0.01</f>
        <v>#REF!</v>
      </c>
      <c r="C583" s="356"/>
      <c r="D583" s="357"/>
      <c r="E583" s="357"/>
      <c r="F583" s="357"/>
      <c r="G583" s="358"/>
      <c r="H583" s="71">
        <f>IF(I586=0,0,I600/I586)</f>
        <v>0.73341782129208954</v>
      </c>
      <c r="I583" s="241">
        <f>IF(I586=0,0,I606/I586)</f>
        <v>0.25149262142255696</v>
      </c>
    </row>
    <row r="584" spans="2:9" ht="16" thickBot="1" x14ac:dyDescent="0.25">
      <c r="B584" s="363"/>
      <c r="C584" s="356"/>
      <c r="D584" s="357"/>
      <c r="E584" s="357"/>
      <c r="F584" s="357"/>
      <c r="G584" s="358"/>
      <c r="H584" s="73" t="s">
        <v>33</v>
      </c>
      <c r="I584" s="74" t="s">
        <v>34</v>
      </c>
    </row>
    <row r="585" spans="2:9" ht="16" thickBot="1" x14ac:dyDescent="0.25">
      <c r="B585" s="75" t="s">
        <v>15</v>
      </c>
      <c r="C585" s="356"/>
      <c r="D585" s="357"/>
      <c r="E585" s="357"/>
      <c r="F585" s="357"/>
      <c r="G585" s="358"/>
      <c r="H585" s="71">
        <f>IF(I586=0,0,I615/I586)</f>
        <v>1.2574631071127849E-2</v>
      </c>
      <c r="I585" s="241">
        <f>IF(I586=0,0,I621/I586)</f>
        <v>2.5149262142255698E-3</v>
      </c>
    </row>
    <row r="586" spans="2:9" ht="16" thickBot="1" x14ac:dyDescent="0.25">
      <c r="B586" s="76" t="e">
        <f>INDEX(ACTIVIDADES!$C:$C,MATCH(B583,ACTIVIDADES!$A:$A,0))</f>
        <v>#REF!</v>
      </c>
      <c r="C586" s="359"/>
      <c r="D586" s="360"/>
      <c r="E586" s="360"/>
      <c r="F586" s="360"/>
      <c r="G586" s="361"/>
      <c r="H586" s="77" t="s">
        <v>35</v>
      </c>
      <c r="I586" s="78">
        <f>SUM(I600:I621)</f>
        <v>123511.88827183333</v>
      </c>
    </row>
    <row r="587" spans="2:9" x14ac:dyDescent="0.2">
      <c r="B587" s="79"/>
      <c r="C587" s="80" t="s">
        <v>36</v>
      </c>
      <c r="I587" s="81"/>
    </row>
    <row r="588" spans="2:9" x14ac:dyDescent="0.2">
      <c r="B588" s="82" t="s">
        <v>37</v>
      </c>
      <c r="C588" s="83" t="s">
        <v>38</v>
      </c>
      <c r="D588" s="84" t="s">
        <v>39</v>
      </c>
      <c r="E588" s="84" t="s">
        <v>40</v>
      </c>
      <c r="F588" s="84" t="s">
        <v>41</v>
      </c>
      <c r="G588" s="84" t="s">
        <v>42</v>
      </c>
      <c r="H588" s="84" t="s">
        <v>43</v>
      </c>
      <c r="I588" s="81"/>
    </row>
    <row r="589" spans="2:9" ht="16" x14ac:dyDescent="0.2">
      <c r="B589" s="85"/>
      <c r="C589" s="274" t="s">
        <v>152</v>
      </c>
      <c r="D589" s="87" t="str">
        <f>IFERROR(INDEX([3]INSUMOS!$C:$C,MATCH(C589,[3]INSUMOS!$B:$B,0)),"")</f>
        <v>m</v>
      </c>
      <c r="E589" s="266">
        <v>3</v>
      </c>
      <c r="F589" s="89">
        <f>IFERROR(INDEX([3]INSUMOS!$D:$D,MATCH(C589,[3]INSUMOS!$B:$B,0)),"")</f>
        <v>4350</v>
      </c>
      <c r="G589" s="90">
        <v>0.1</v>
      </c>
      <c r="H589" s="89">
        <f>IFERROR(G589*F589*E589+F589*E589,0)</f>
        <v>14355</v>
      </c>
      <c r="I589" s="81"/>
    </row>
    <row r="590" spans="2:9" ht="16" x14ac:dyDescent="0.2">
      <c r="B590" s="85"/>
      <c r="C590" s="273" t="s">
        <v>153</v>
      </c>
      <c r="D590" s="87" t="str">
        <f>IFERROR(INDEX([3]INSUMOS!$C:$C,MATCH(C590,[3]INSUMOS!$B:$B,0)),"")</f>
        <v>un</v>
      </c>
      <c r="E590" s="267">
        <v>1</v>
      </c>
      <c r="F590" s="89">
        <f>IFERROR(INDEX([3]INSUMOS!$D:$D,MATCH(C590,[3]INSUMOS!$B:$B,0)),"")</f>
        <v>9573.2000000000007</v>
      </c>
      <c r="G590" s="90"/>
      <c r="H590" s="89">
        <f t="shared" ref="H590:H599" si="16">IFERROR(G590*F590*E590+F590*E590,0)</f>
        <v>9573.2000000000007</v>
      </c>
      <c r="I590" s="81"/>
    </row>
    <row r="591" spans="2:9" ht="16" x14ac:dyDescent="0.2">
      <c r="B591" s="85"/>
      <c r="C591" s="273" t="s">
        <v>154</v>
      </c>
      <c r="D591" s="87" t="str">
        <f>IFERROR(INDEX([3]INSUMOS!$C:$C,MATCH(C591,[3]INSUMOS!$B:$B,0)),"")</f>
        <v>m</v>
      </c>
      <c r="E591" s="267">
        <v>3.1</v>
      </c>
      <c r="F591" s="89">
        <f>IFERROR(INDEX([3]INSUMOS!$D:$D,MATCH(C591,[3]INSUMOS!$B:$B,0)),"")</f>
        <v>6943.2</v>
      </c>
      <c r="G591" s="90"/>
      <c r="H591" s="89">
        <f t="shared" si="16"/>
        <v>21523.919999999998</v>
      </c>
      <c r="I591" s="81"/>
    </row>
    <row r="592" spans="2:9" ht="16" x14ac:dyDescent="0.2">
      <c r="B592" s="85"/>
      <c r="C592" s="273" t="s">
        <v>155</v>
      </c>
      <c r="D592" s="87" t="str">
        <f>IFERROR(INDEX([3]INSUMOS!$C:$C,MATCH(C592,[3]INSUMOS!$B:$B,0)),"")</f>
        <v>un</v>
      </c>
      <c r="E592" s="267">
        <v>1</v>
      </c>
      <c r="F592" s="89">
        <f>IFERROR(INDEX([3]INSUMOS!$D:$D,MATCH(C592,[3]INSUMOS!$B:$B,0)),"")</f>
        <v>841.6</v>
      </c>
      <c r="G592" s="90"/>
      <c r="H592" s="89">
        <f t="shared" si="16"/>
        <v>841.6</v>
      </c>
      <c r="I592" s="81"/>
    </row>
    <row r="593" spans="2:9" ht="16" x14ac:dyDescent="0.2">
      <c r="B593" s="85"/>
      <c r="C593" s="273" t="s">
        <v>156</v>
      </c>
      <c r="D593" s="87" t="str">
        <f>IFERROR(INDEX([3]INSUMOS!$C:$C,MATCH(C593,[3]INSUMOS!$B:$B,0)),"")</f>
        <v>un</v>
      </c>
      <c r="E593" s="267">
        <v>2</v>
      </c>
      <c r="F593" s="89">
        <f>IFERROR(INDEX([3]INSUMOS!$D:$D,MATCH(C593,[3]INSUMOS!$B:$B,0)),"")</f>
        <v>894.2</v>
      </c>
      <c r="G593" s="90"/>
      <c r="H593" s="89">
        <f t="shared" si="16"/>
        <v>1788.4</v>
      </c>
      <c r="I593" s="81"/>
    </row>
    <row r="594" spans="2:9" ht="16" x14ac:dyDescent="0.2">
      <c r="B594" s="85"/>
      <c r="C594" s="273" t="s">
        <v>157</v>
      </c>
      <c r="D594" s="87" t="str">
        <f>IFERROR(INDEX([3]INSUMOS!$C:$C,MATCH(C594,[3]INSUMOS!$B:$B,0)),"")</f>
        <v>un</v>
      </c>
      <c r="E594" s="267">
        <v>3</v>
      </c>
      <c r="F594" s="89">
        <f>IFERROR(INDEX([3]INSUMOS!$D:$D,MATCH(C594,[3]INSUMOS!$B:$B,0)),"")</f>
        <v>473.4</v>
      </c>
      <c r="G594" s="90"/>
      <c r="H594" s="89">
        <f t="shared" si="16"/>
        <v>1420.1999999999998</v>
      </c>
      <c r="I594" s="81"/>
    </row>
    <row r="595" spans="2:9" ht="16" x14ac:dyDescent="0.2">
      <c r="B595" s="85"/>
      <c r="C595" s="130" t="s">
        <v>158</v>
      </c>
      <c r="D595" s="87" t="str">
        <f>IFERROR(INDEX([3]INSUMOS!$C:$C,MATCH(C595,[3]INSUMOS!$B:$B,0)),"")</f>
        <v>un</v>
      </c>
      <c r="E595" s="267">
        <v>0.5</v>
      </c>
      <c r="F595" s="89">
        <f>IFERROR(INDEX([3]INSUMOS!$D:$D,MATCH(C595,[3]INSUMOS!$B:$B,0)),"")</f>
        <v>1315</v>
      </c>
      <c r="G595" s="90"/>
      <c r="H595" s="89">
        <f t="shared" si="16"/>
        <v>657.5</v>
      </c>
      <c r="I595" s="81"/>
    </row>
    <row r="596" spans="2:9" ht="16" x14ac:dyDescent="0.2">
      <c r="B596" s="85"/>
      <c r="C596" s="130" t="s">
        <v>159</v>
      </c>
      <c r="D596" s="87" t="str">
        <f>IFERROR(INDEX([3]INSUMOS!$C:$C,MATCH(C596,[3]INSUMOS!$B:$B,0)),"")</f>
        <v>un</v>
      </c>
      <c r="E596" s="267">
        <v>2</v>
      </c>
      <c r="F596" s="89">
        <f>IFERROR(INDEX([3]INSUMOS!$D:$D,MATCH(C596,[3]INSUMOS!$B:$B,0)),"")</f>
        <v>263</v>
      </c>
      <c r="G596" s="90"/>
      <c r="H596" s="89">
        <f t="shared" si="16"/>
        <v>526</v>
      </c>
      <c r="I596" s="81"/>
    </row>
    <row r="597" spans="2:9" ht="16" x14ac:dyDescent="0.2">
      <c r="B597" s="85"/>
      <c r="C597" s="130" t="s">
        <v>160</v>
      </c>
      <c r="D597" s="87" t="str">
        <f>IFERROR(INDEX([3]INSUMOS!$C:$C,MATCH(C597,[3]INSUMOS!$B:$B,0)),"")</f>
        <v>un</v>
      </c>
      <c r="E597" s="268">
        <v>1</v>
      </c>
      <c r="F597" s="89">
        <f>IFERROR(INDEX([3]INSUMOS!$D:$D,MATCH(C597,[3]INSUMOS!$B:$B,0)),"")</f>
        <v>39900</v>
      </c>
      <c r="G597" s="90"/>
      <c r="H597" s="89">
        <f t="shared" si="16"/>
        <v>39900</v>
      </c>
      <c r="I597" s="81"/>
    </row>
    <row r="598" spans="2:9" x14ac:dyDescent="0.2">
      <c r="B598" s="85"/>
      <c r="C598" s="9"/>
      <c r="D598" s="87" t="str">
        <f>IFERROR(INDEX(#REF!,MATCH(C598,#REF!,0)),"")</f>
        <v/>
      </c>
      <c r="E598" s="88"/>
      <c r="F598" s="91" t="str">
        <f>IFERROR(INDEX(#REF!,MATCH(C598,#REF!,0)),"")</f>
        <v/>
      </c>
      <c r="G598" s="90"/>
      <c r="H598" s="89">
        <f t="shared" si="16"/>
        <v>0</v>
      </c>
      <c r="I598" s="81"/>
    </row>
    <row r="599" spans="2:9" ht="16" thickBot="1" x14ac:dyDescent="0.25">
      <c r="B599" s="85"/>
      <c r="C599" s="9"/>
      <c r="D599" s="87" t="str">
        <f>IFERROR(INDEX(#REF!,MATCH(C599,#REF!,0)),"")</f>
        <v/>
      </c>
      <c r="E599" s="88"/>
      <c r="F599" s="91" t="str">
        <f>IFERROR(INDEX(#REF!,MATCH(C599,#REF!,0)),"")</f>
        <v/>
      </c>
      <c r="G599" s="90"/>
      <c r="H599" s="92">
        <f t="shared" si="16"/>
        <v>0</v>
      </c>
      <c r="I599" s="81"/>
    </row>
    <row r="600" spans="2:9" ht="16" thickBot="1" x14ac:dyDescent="0.25">
      <c r="B600" s="79"/>
      <c r="H600" s="93" t="s">
        <v>49</v>
      </c>
      <c r="I600" s="94">
        <f>SUM(H589:H599)</f>
        <v>90585.819999999992</v>
      </c>
    </row>
    <row r="601" spans="2:9" x14ac:dyDescent="0.2">
      <c r="B601" s="79"/>
      <c r="C601" s="95" t="s">
        <v>50</v>
      </c>
      <c r="I601" s="81"/>
    </row>
    <row r="602" spans="2:9" ht="16" x14ac:dyDescent="0.2">
      <c r="B602" s="82" t="s">
        <v>37</v>
      </c>
      <c r="C602" s="83" t="s">
        <v>38</v>
      </c>
      <c r="D602" s="84" t="s">
        <v>51</v>
      </c>
      <c r="E602" s="96" t="s">
        <v>52</v>
      </c>
      <c r="F602" s="96"/>
      <c r="G602" s="97" t="s">
        <v>53</v>
      </c>
      <c r="H602" s="98" t="s">
        <v>43</v>
      </c>
      <c r="I602" s="81"/>
    </row>
    <row r="603" spans="2:9" x14ac:dyDescent="0.2">
      <c r="B603" s="85"/>
      <c r="C603" s="9" t="s">
        <v>149</v>
      </c>
      <c r="D603" s="87">
        <v>1</v>
      </c>
      <c r="E603" s="99">
        <f>IFERROR(INDEX('MANO DE OBRA'!$F:$F,MATCH(C603,'MANO DE OBRA'!$B:$B,0)),"")</f>
        <v>0.7693987706357569</v>
      </c>
      <c r="F603" s="89">
        <f>IFERROR(INDEX('MANO DE OBRA'!$J:$J,MATCH(C603,'MANO DE OBRA'!$B:$B,0)),"")</f>
        <v>83957.971666666665</v>
      </c>
      <c r="G603" s="100">
        <v>8</v>
      </c>
      <c r="H603" s="89">
        <f>IFERROR((F603/G603)*D603,0)</f>
        <v>10494.746458333333</v>
      </c>
      <c r="I603" s="81"/>
    </row>
    <row r="604" spans="2:9" x14ac:dyDescent="0.2">
      <c r="B604" s="85"/>
      <c r="C604" s="9" t="s">
        <v>150</v>
      </c>
      <c r="D604" s="87">
        <v>1</v>
      </c>
      <c r="E604" s="99">
        <f>IFERROR(INDEX('MANO DE OBRA'!$F:$F,MATCH(C604,'MANO DE OBRA'!$B:$B,0)),"")</f>
        <v>0.60540000000000005</v>
      </c>
      <c r="F604" s="89">
        <f>IFERROR(INDEX('MANO DE OBRA'!$J:$J,MATCH(C604,'MANO DE OBRA'!$B:$B,0)),"")</f>
        <v>164540.6568</v>
      </c>
      <c r="G604" s="100">
        <v>8</v>
      </c>
      <c r="H604" s="89">
        <f>IFERROR((F604/G604)*D604,0)</f>
        <v>20567.5821</v>
      </c>
      <c r="I604" s="81"/>
    </row>
    <row r="605" spans="2:9" ht="16" thickBot="1" x14ac:dyDescent="0.25">
      <c r="B605" s="85"/>
      <c r="C605" s="9"/>
      <c r="D605" s="87"/>
      <c r="E605" s="99" t="str">
        <f>IFERROR(INDEX('MANO DE OBRA'!$F:$F,MATCH(C605,'MANO DE OBRA'!$B:$B,0)),"")</f>
        <v/>
      </c>
      <c r="F605" s="89" t="str">
        <f>IFERROR(INDEX('MANO DE OBRA'!$J:$J,MATCH(C605,'MANO DE OBRA'!$B:$B,0)),"")</f>
        <v/>
      </c>
      <c r="G605" s="100"/>
      <c r="H605" s="89">
        <f>IFERROR((F605/G605)*D605,0)</f>
        <v>0</v>
      </c>
      <c r="I605" s="81"/>
    </row>
    <row r="606" spans="2:9" ht="16" thickBot="1" x14ac:dyDescent="0.25">
      <c r="B606" s="79"/>
      <c r="H606" s="93" t="s">
        <v>49</v>
      </c>
      <c r="I606" s="94">
        <f>SUM(H603:H605)</f>
        <v>31062.328558333335</v>
      </c>
    </row>
    <row r="607" spans="2:9" x14ac:dyDescent="0.2">
      <c r="B607" s="79"/>
      <c r="C607" s="95" t="s">
        <v>55</v>
      </c>
      <c r="I607" s="81"/>
    </row>
    <row r="608" spans="2:9" ht="16" x14ac:dyDescent="0.2">
      <c r="B608" s="250" t="s">
        <v>37</v>
      </c>
      <c r="C608" s="251" t="s">
        <v>38</v>
      </c>
      <c r="D608" s="97" t="s">
        <v>3</v>
      </c>
      <c r="E608" s="97" t="s">
        <v>15</v>
      </c>
      <c r="F608" s="97" t="s">
        <v>56</v>
      </c>
      <c r="G608" s="97" t="s">
        <v>57</v>
      </c>
      <c r="H608" s="97" t="s">
        <v>43</v>
      </c>
      <c r="I608" s="81"/>
    </row>
    <row r="609" spans="2:9" x14ac:dyDescent="0.2">
      <c r="B609" s="9"/>
      <c r="C609" s="102" t="s">
        <v>58</v>
      </c>
      <c r="D609" s="99">
        <v>0.05</v>
      </c>
      <c r="E609" s="88"/>
      <c r="F609" s="89">
        <f>+I606</f>
        <v>31062.328558333335</v>
      </c>
      <c r="G609" s="132">
        <v>1</v>
      </c>
      <c r="H609" s="89">
        <f>IFERROR(G609*F609*D609,0)</f>
        <v>1553.1164279166669</v>
      </c>
      <c r="I609" s="81"/>
    </row>
    <row r="610" spans="2:9" x14ac:dyDescent="0.2">
      <c r="B610" s="9"/>
      <c r="C610" s="9"/>
      <c r="D610" s="87"/>
      <c r="E610" s="87" t="str">
        <f>IFERROR(INDEX(#REF!,MATCH(C610,#REF!,0)),"")</f>
        <v/>
      </c>
      <c r="F610" s="89"/>
      <c r="G610" s="132"/>
      <c r="H610" s="89">
        <f>IFERROR(G610*F610,0)</f>
        <v>0</v>
      </c>
      <c r="I610" s="81"/>
    </row>
    <row r="611" spans="2:9" x14ac:dyDescent="0.2">
      <c r="B611" s="9"/>
      <c r="C611" s="112"/>
      <c r="D611" s="87"/>
      <c r="E611" s="87"/>
      <c r="F611" s="89"/>
      <c r="G611" s="132"/>
      <c r="H611" s="89">
        <f>IFERROR(G611*F611,0)</f>
        <v>0</v>
      </c>
      <c r="I611" s="81"/>
    </row>
    <row r="612" spans="2:9" x14ac:dyDescent="0.2">
      <c r="B612" s="9"/>
      <c r="C612" s="22"/>
      <c r="D612" s="87"/>
      <c r="E612" s="87" t="str">
        <f>IFERROR(INDEX(#REF!,MATCH(C612,#REF!,0)),"")</f>
        <v/>
      </c>
      <c r="F612" s="89"/>
      <c r="G612" s="132"/>
      <c r="H612" s="89">
        <f>IFERROR(G612*F612,0)</f>
        <v>0</v>
      </c>
      <c r="I612" s="81"/>
    </row>
    <row r="613" spans="2:9" x14ac:dyDescent="0.2">
      <c r="B613" s="79"/>
      <c r="C613" s="17"/>
      <c r="E613" s="56"/>
      <c r="F613" s="242"/>
      <c r="G613" s="227"/>
      <c r="H613" s="242"/>
      <c r="I613" s="81"/>
    </row>
    <row r="614" spans="2:9" ht="16" thickBot="1" x14ac:dyDescent="0.25">
      <c r="B614" s="79"/>
      <c r="C614" s="17"/>
      <c r="E614" s="56"/>
      <c r="F614" s="242"/>
      <c r="G614" s="227"/>
      <c r="H614" s="242"/>
      <c r="I614" s="81"/>
    </row>
    <row r="615" spans="2:9" ht="16" thickBot="1" x14ac:dyDescent="0.25">
      <c r="B615" s="79"/>
      <c r="H615" s="93" t="s">
        <v>49</v>
      </c>
      <c r="I615" s="94">
        <f>SUM(H609:H612)</f>
        <v>1553.1164279166669</v>
      </c>
    </row>
    <row r="616" spans="2:9" x14ac:dyDescent="0.2">
      <c r="B616" s="79"/>
      <c r="C616" s="95" t="s">
        <v>59</v>
      </c>
      <c r="I616" s="81"/>
    </row>
    <row r="617" spans="2:9" ht="16" x14ac:dyDescent="0.2">
      <c r="B617" s="82" t="s">
        <v>37</v>
      </c>
      <c r="C617" s="83" t="s">
        <v>38</v>
      </c>
      <c r="D617" s="97" t="s">
        <v>3</v>
      </c>
      <c r="E617" s="97" t="s">
        <v>15</v>
      </c>
      <c r="F617" s="97" t="s">
        <v>56</v>
      </c>
      <c r="G617" s="97" t="s">
        <v>57</v>
      </c>
      <c r="H617" s="84" t="s">
        <v>43</v>
      </c>
      <c r="I617" s="81"/>
    </row>
    <row r="618" spans="2:9" x14ac:dyDescent="0.2">
      <c r="B618" s="85"/>
      <c r="C618" s="102" t="s">
        <v>60</v>
      </c>
      <c r="D618" s="99">
        <v>0.01</v>
      </c>
      <c r="E618" s="103">
        <v>1</v>
      </c>
      <c r="F618" s="89">
        <f>+I606</f>
        <v>31062.328558333335</v>
      </c>
      <c r="G618" s="87">
        <v>0.01</v>
      </c>
      <c r="H618" s="89">
        <f>IFERROR(G618*F618,0)</f>
        <v>310.62328558333337</v>
      </c>
      <c r="I618" s="81"/>
    </row>
    <row r="619" spans="2:9" x14ac:dyDescent="0.2">
      <c r="B619" s="85"/>
      <c r="C619" s="86"/>
      <c r="E619" s="87" t="str">
        <f>IFERROR(INDEX(#REF!,MATCH(C619,#REF!,0)),"")</f>
        <v/>
      </c>
      <c r="F619" s="89" t="str">
        <f>IFERROR(INDEX(#REF!,MATCH(C619,#REF!,0)),"")</f>
        <v/>
      </c>
      <c r="G619" s="87">
        <v>0.12</v>
      </c>
      <c r="H619" s="89">
        <f>IFERROR(G619*F619,0)</f>
        <v>0</v>
      </c>
      <c r="I619" s="81"/>
    </row>
    <row r="620" spans="2:9" ht="16" thickBot="1" x14ac:dyDescent="0.25">
      <c r="B620" s="85"/>
      <c r="C620" s="9"/>
      <c r="D620" s="87" t="str">
        <f>IFERROR(INDEX(#REF!,MATCH(C620,#REF!,0)),"")</f>
        <v/>
      </c>
      <c r="E620" s="88"/>
      <c r="F620" s="89" t="str">
        <f>IFERROR(INDEX(#REF!,MATCH(C620,#REF!,0)),"")</f>
        <v/>
      </c>
      <c r="G620" s="87"/>
      <c r="H620" s="89">
        <f>IFERROR(G620*F620,0)</f>
        <v>0</v>
      </c>
      <c r="I620" s="81"/>
    </row>
    <row r="621" spans="2:9" ht="16" thickBot="1" x14ac:dyDescent="0.25">
      <c r="B621" s="104"/>
      <c r="C621" s="105"/>
      <c r="D621" s="106"/>
      <c r="E621" s="107"/>
      <c r="F621" s="107"/>
      <c r="G621" s="106"/>
      <c r="H621" s="93" t="s">
        <v>49</v>
      </c>
      <c r="I621" s="94">
        <f>SUM(H618:H620)</f>
        <v>310.62328558333337</v>
      </c>
    </row>
    <row r="622" spans="2:9" ht="16" thickBot="1" x14ac:dyDescent="0.25">
      <c r="H622" s="118"/>
      <c r="I622" s="119"/>
    </row>
    <row r="623" spans="2:9" ht="16" thickBot="1" x14ac:dyDescent="0.25">
      <c r="B623" s="70" t="s">
        <v>0</v>
      </c>
      <c r="C623" s="353" t="e">
        <f>INDEX(ACTIVIDADES!$B:$B,MATCH(B624,ACTIVIDADES!$A:$A,0))</f>
        <v>#REF!</v>
      </c>
      <c r="D623" s="354"/>
      <c r="E623" s="354"/>
      <c r="F623" s="354"/>
      <c r="G623" s="355"/>
      <c r="H623" s="244" t="s">
        <v>31</v>
      </c>
      <c r="I623" s="243" t="s">
        <v>32</v>
      </c>
    </row>
    <row r="624" spans="2:9" x14ac:dyDescent="0.2">
      <c r="B624" s="362" t="e">
        <f>+B583+0.01</f>
        <v>#REF!</v>
      </c>
      <c r="C624" s="356"/>
      <c r="D624" s="357"/>
      <c r="E624" s="357"/>
      <c r="F624" s="357"/>
      <c r="G624" s="358"/>
      <c r="H624" s="71">
        <f>IF(I627=0,0,I643/I627)</f>
        <v>0.47830333020452698</v>
      </c>
      <c r="I624" s="241">
        <f>IF(I627=0,0,I649/I627)</f>
        <v>0.4921666696183708</v>
      </c>
    </row>
    <row r="625" spans="2:9" ht="16" thickBot="1" x14ac:dyDescent="0.25">
      <c r="B625" s="363"/>
      <c r="C625" s="356"/>
      <c r="D625" s="357"/>
      <c r="E625" s="357"/>
      <c r="F625" s="357"/>
      <c r="G625" s="358"/>
      <c r="H625" s="73" t="s">
        <v>33</v>
      </c>
      <c r="I625" s="74" t="s">
        <v>34</v>
      </c>
    </row>
    <row r="626" spans="2:9" ht="16" thickBot="1" x14ac:dyDescent="0.25">
      <c r="B626" s="75" t="s">
        <v>15</v>
      </c>
      <c r="C626" s="356"/>
      <c r="D626" s="357"/>
      <c r="E626" s="357"/>
      <c r="F626" s="357"/>
      <c r="G626" s="358"/>
      <c r="H626" s="71">
        <f>IF(I627=0,0,I658/I627)</f>
        <v>2.4608333480918541E-2</v>
      </c>
      <c r="I626" s="241">
        <f>IF(I627=0,0,I664/I627)</f>
        <v>4.9216666961837078E-3</v>
      </c>
    </row>
    <row r="627" spans="2:9" ht="16" thickBot="1" x14ac:dyDescent="0.25">
      <c r="B627" s="76" t="e">
        <f>INDEX(ACTIVIDADES!$C:$C,MATCH(B624,ACTIVIDADES!$A:$A,0))</f>
        <v>#REF!</v>
      </c>
      <c r="C627" s="359"/>
      <c r="D627" s="360"/>
      <c r="E627" s="360"/>
      <c r="F627" s="360"/>
      <c r="G627" s="361"/>
      <c r="H627" s="77" t="s">
        <v>35</v>
      </c>
      <c r="I627" s="78">
        <f>SUM(I643:I664)</f>
        <v>112588.406978</v>
      </c>
    </row>
    <row r="628" spans="2:9" x14ac:dyDescent="0.2">
      <c r="B628" s="79"/>
      <c r="C628" s="80" t="s">
        <v>36</v>
      </c>
      <c r="I628" s="81"/>
    </row>
    <row r="629" spans="2:9" x14ac:dyDescent="0.2">
      <c r="B629" s="82" t="s">
        <v>37</v>
      </c>
      <c r="C629" s="83" t="s">
        <v>38</v>
      </c>
      <c r="D629" s="84" t="s">
        <v>39</v>
      </c>
      <c r="E629" s="84" t="s">
        <v>40</v>
      </c>
      <c r="F629" s="84" t="s">
        <v>41</v>
      </c>
      <c r="G629" s="84" t="s">
        <v>42</v>
      </c>
      <c r="H629" s="84" t="s">
        <v>43</v>
      </c>
      <c r="I629" s="81"/>
    </row>
    <row r="630" spans="2:9" ht="16" x14ac:dyDescent="0.2">
      <c r="B630" s="85"/>
      <c r="C630" s="274" t="s">
        <v>163</v>
      </c>
      <c r="D630" s="87" t="str">
        <f>IFERROR(INDEX([3]INSUMOS!$C:$C,MATCH(C630,[3]INSUMOS!$B:$B,0)),"")</f>
        <v>m</v>
      </c>
      <c r="E630" s="269">
        <v>9.1</v>
      </c>
      <c r="F630" s="89">
        <f>IFERROR(INDEX([3]INSUMOS!$D:$D,MATCH(C630,[3]INSUMOS!$B:$B,0)),"")</f>
        <v>2850</v>
      </c>
      <c r="G630" s="90">
        <v>0.05</v>
      </c>
      <c r="H630" s="89">
        <f>IFERROR(G630*F630*E630+F630*E630,0)</f>
        <v>27231.75</v>
      </c>
      <c r="I630" s="81"/>
    </row>
    <row r="631" spans="2:9" ht="16" x14ac:dyDescent="0.2">
      <c r="B631" s="85"/>
      <c r="C631" s="273" t="s">
        <v>153</v>
      </c>
      <c r="D631" s="87" t="str">
        <f>IFERROR(INDEX([3]INSUMOS!$C:$C,MATCH(C631,[3]INSUMOS!$B:$B,0)),"")</f>
        <v>un</v>
      </c>
      <c r="E631" s="270">
        <v>1</v>
      </c>
      <c r="F631" s="89">
        <f>IFERROR(INDEX([3]INSUMOS!$D:$D,MATCH(C631,[3]INSUMOS!$B:$B,0)),"")</f>
        <v>9573.2000000000007</v>
      </c>
      <c r="G631" s="90">
        <v>0.05</v>
      </c>
      <c r="H631" s="89">
        <f t="shared" ref="H631:H642" si="17">IFERROR(G631*F631*E631+F631*E631,0)</f>
        <v>10051.86</v>
      </c>
      <c r="I631" s="81"/>
    </row>
    <row r="632" spans="2:9" ht="16" x14ac:dyDescent="0.2">
      <c r="B632" s="85"/>
      <c r="C632" s="273" t="s">
        <v>154</v>
      </c>
      <c r="D632" s="87" t="str">
        <f>IFERROR(INDEX([3]INSUMOS!$C:$C,MATCH(C632,[3]INSUMOS!$B:$B,0)),"")</f>
        <v>m</v>
      </c>
      <c r="E632" s="270">
        <v>3.1</v>
      </c>
      <c r="F632" s="89">
        <f>IFERROR(INDEX([3]INSUMOS!$D:$D,MATCH(C632,[3]INSUMOS!$B:$B,0)),"")</f>
        <v>6943.2</v>
      </c>
      <c r="G632" s="90"/>
      <c r="H632" s="89"/>
      <c r="I632" s="81"/>
    </row>
    <row r="633" spans="2:9" ht="16" x14ac:dyDescent="0.2">
      <c r="B633" s="85"/>
      <c r="C633" s="273" t="s">
        <v>155</v>
      </c>
      <c r="D633" s="87" t="str">
        <f>IFERROR(INDEX([3]INSUMOS!$C:$C,MATCH(C633,[3]INSUMOS!$B:$B,0)),"")</f>
        <v>un</v>
      </c>
      <c r="E633" s="270">
        <v>1</v>
      </c>
      <c r="F633" s="89">
        <f>IFERROR(INDEX([3]INSUMOS!$D:$D,MATCH(C633,[3]INSUMOS!$B:$B,0)),"")</f>
        <v>841.6</v>
      </c>
      <c r="G633" s="90"/>
      <c r="H633" s="89"/>
      <c r="I633" s="81"/>
    </row>
    <row r="634" spans="2:9" ht="16" x14ac:dyDescent="0.2">
      <c r="B634" s="85"/>
      <c r="C634" s="273" t="s">
        <v>156</v>
      </c>
      <c r="D634" s="87" t="str">
        <f>IFERROR(INDEX([3]INSUMOS!$C:$C,MATCH(C634,[3]INSUMOS!$B:$B,0)),"")</f>
        <v>un</v>
      </c>
      <c r="E634" s="270">
        <v>2</v>
      </c>
      <c r="F634" s="89">
        <f>IFERROR(INDEX([3]INSUMOS!$D:$D,MATCH(C634,[3]INSUMOS!$B:$B,0)),"")</f>
        <v>894.2</v>
      </c>
      <c r="G634" s="90"/>
      <c r="H634" s="89"/>
      <c r="I634" s="81"/>
    </row>
    <row r="635" spans="2:9" ht="16" x14ac:dyDescent="0.2">
      <c r="B635" s="85"/>
      <c r="C635" s="273" t="s">
        <v>157</v>
      </c>
      <c r="D635" s="87" t="str">
        <f>IFERROR(INDEX([3]INSUMOS!$C:$C,MATCH(C635,[3]INSUMOS!$B:$B,0)),"")</f>
        <v>un</v>
      </c>
      <c r="E635" s="270">
        <v>3</v>
      </c>
      <c r="F635" s="89">
        <f>IFERROR(INDEX([3]INSUMOS!$D:$D,MATCH(C635,[3]INSUMOS!$B:$B,0)),"")</f>
        <v>473.4</v>
      </c>
      <c r="G635" s="90"/>
      <c r="H635" s="89"/>
      <c r="I635" s="81"/>
    </row>
    <row r="636" spans="2:9" ht="16" x14ac:dyDescent="0.2">
      <c r="B636" s="85"/>
      <c r="C636" s="130" t="s">
        <v>162</v>
      </c>
      <c r="D636" s="87" t="str">
        <f>IFERROR(INDEX([3]INSUMOS!$C:$C,MATCH(C636,[3]INSUMOS!$B:$B,0)),"")</f>
        <v>un</v>
      </c>
      <c r="E636" s="270">
        <v>2</v>
      </c>
      <c r="F636" s="89">
        <f>IFERROR(INDEX([3]INSUMOS!$D:$D,MATCH(C636,[3]INSUMOS!$B:$B,0)),"")</f>
        <v>322</v>
      </c>
      <c r="G636" s="90"/>
      <c r="H636" s="89"/>
      <c r="I636" s="81"/>
    </row>
    <row r="637" spans="2:9" ht="16" x14ac:dyDescent="0.2">
      <c r="B637" s="85"/>
      <c r="C637" s="130" t="s">
        <v>158</v>
      </c>
      <c r="D637" s="87" t="str">
        <f>IFERROR(INDEX([3]INSUMOS!$C:$C,MATCH(C637,[3]INSUMOS!$B:$B,0)),"")</f>
        <v>un</v>
      </c>
      <c r="E637" s="270">
        <v>0.5</v>
      </c>
      <c r="F637" s="89">
        <f>IFERROR(INDEX([3]INSUMOS!$D:$D,MATCH(C637,[3]INSUMOS!$B:$B,0)),"")</f>
        <v>1315</v>
      </c>
      <c r="G637" s="90"/>
      <c r="H637" s="89"/>
      <c r="I637" s="81"/>
    </row>
    <row r="638" spans="2:9" ht="16" x14ac:dyDescent="0.2">
      <c r="B638" s="85"/>
      <c r="C638" s="130" t="s">
        <v>159</v>
      </c>
      <c r="D638" s="87" t="str">
        <f>IFERROR(INDEX([3]INSUMOS!$C:$C,MATCH(C638,[3]INSUMOS!$B:$B,0)),"")</f>
        <v>un</v>
      </c>
      <c r="E638" s="270">
        <v>2</v>
      </c>
      <c r="F638" s="89">
        <f>IFERROR(INDEX([3]INSUMOS!$D:$D,MATCH(C638,[3]INSUMOS!$B:$B,0)),"")</f>
        <v>263</v>
      </c>
      <c r="G638" s="90"/>
      <c r="H638" s="89">
        <f t="shared" si="17"/>
        <v>526</v>
      </c>
      <c r="I638" s="81"/>
    </row>
    <row r="639" spans="2:9" ht="16" x14ac:dyDescent="0.2">
      <c r="B639" s="85"/>
      <c r="C639" s="273" t="s">
        <v>164</v>
      </c>
      <c r="D639" s="87" t="str">
        <f>IFERROR(INDEX([3]INSUMOS!$C:$C,MATCH(C639,[3]INSUMOS!$B:$B,0)),"")</f>
        <v>un</v>
      </c>
      <c r="E639" s="270">
        <v>1</v>
      </c>
      <c r="F639" s="89">
        <f>IFERROR(INDEX([3]INSUMOS!$D:$D,MATCH(C639,[3]INSUMOS!$B:$B,0)),"")</f>
        <v>14622.8</v>
      </c>
      <c r="G639" s="90"/>
      <c r="H639" s="89">
        <f t="shared" si="17"/>
        <v>14622.8</v>
      </c>
      <c r="I639" s="81"/>
    </row>
    <row r="640" spans="2:9" ht="16" x14ac:dyDescent="0.2">
      <c r="B640" s="85"/>
      <c r="C640" s="273" t="s">
        <v>161</v>
      </c>
      <c r="D640" s="87" t="str">
        <f>IFERROR(INDEX([3]INSUMOS!$C:$C,MATCH(C640,[3]INSUMOS!$B:$B,0)),"")</f>
        <v>un</v>
      </c>
      <c r="E640" s="270">
        <v>3</v>
      </c>
      <c r="F640" s="89">
        <f>IFERROR(INDEX([3]INSUMOS!$D:$D,MATCH(C640,[3]INSUMOS!$B:$B,0)),"")</f>
        <v>473</v>
      </c>
      <c r="G640" s="90"/>
      <c r="H640" s="89">
        <f t="shared" si="17"/>
        <v>1419</v>
      </c>
      <c r="I640" s="81"/>
    </row>
    <row r="641" spans="2:9" x14ac:dyDescent="0.2">
      <c r="B641" s="85"/>
      <c r="C641" s="9"/>
      <c r="D641" s="87" t="str">
        <f>IFERROR(INDEX(#REF!,MATCH(C641,#REF!,0)),"")</f>
        <v/>
      </c>
      <c r="E641" s="88"/>
      <c r="F641" s="91" t="str">
        <f>IFERROR(INDEX(#REF!,MATCH(C641,#REF!,0)),"")</f>
        <v/>
      </c>
      <c r="G641" s="90"/>
      <c r="H641" s="89">
        <f t="shared" si="17"/>
        <v>0</v>
      </c>
      <c r="I641" s="81"/>
    </row>
    <row r="642" spans="2:9" ht="16" thickBot="1" x14ac:dyDescent="0.25">
      <c r="B642" s="85"/>
      <c r="C642" s="9"/>
      <c r="D642" s="87" t="str">
        <f>IFERROR(INDEX(#REF!,MATCH(C642,#REF!,0)),"")</f>
        <v/>
      </c>
      <c r="E642" s="88"/>
      <c r="F642" s="91" t="str">
        <f>IFERROR(INDEX(#REF!,MATCH(C642,#REF!,0)),"")</f>
        <v/>
      </c>
      <c r="G642" s="90"/>
      <c r="H642" s="92">
        <f t="shared" si="17"/>
        <v>0</v>
      </c>
      <c r="I642" s="81"/>
    </row>
    <row r="643" spans="2:9" ht="16" thickBot="1" x14ac:dyDescent="0.25">
      <c r="B643" s="79"/>
      <c r="H643" s="93" t="s">
        <v>49</v>
      </c>
      <c r="I643" s="94">
        <f>SUM(H630:H642)</f>
        <v>53851.41</v>
      </c>
    </row>
    <row r="644" spans="2:9" x14ac:dyDescent="0.2">
      <c r="B644" s="79"/>
      <c r="C644" s="95" t="s">
        <v>50</v>
      </c>
      <c r="I644" s="81"/>
    </row>
    <row r="645" spans="2:9" ht="16" x14ac:dyDescent="0.2">
      <c r="B645" s="82" t="s">
        <v>37</v>
      </c>
      <c r="C645" s="83" t="s">
        <v>38</v>
      </c>
      <c r="D645" s="84" t="s">
        <v>51</v>
      </c>
      <c r="E645" s="96" t="s">
        <v>52</v>
      </c>
      <c r="F645" s="96"/>
      <c r="G645" s="97" t="s">
        <v>53</v>
      </c>
      <c r="H645" s="98" t="s">
        <v>43</v>
      </c>
      <c r="I645" s="81"/>
    </row>
    <row r="646" spans="2:9" x14ac:dyDescent="0.2">
      <c r="B646" s="85"/>
      <c r="C646" s="9" t="s">
        <v>54</v>
      </c>
      <c r="D646" s="87">
        <v>1</v>
      </c>
      <c r="E646" s="99">
        <f>IFERROR(INDEX('MANO DE OBRA'!$F:$F,MATCH(C646,'MANO DE OBRA'!$B:$B,0)),"")</f>
        <v>0.7693987706357569</v>
      </c>
      <c r="F646" s="89">
        <f>IFERROR(INDEX('MANO DE OBRA'!$J:$J,MATCH(C646,'MANO DE OBRA'!$B:$B,0)),"")</f>
        <v>83957.971666666665</v>
      </c>
      <c r="G646" s="100">
        <v>4</v>
      </c>
      <c r="H646" s="89">
        <f>IFERROR((F646/G646)*D646,0)</f>
        <v>20989.492916666666</v>
      </c>
      <c r="I646" s="81"/>
    </row>
    <row r="647" spans="2:9" x14ac:dyDescent="0.2">
      <c r="B647" s="85"/>
      <c r="C647" s="9" t="s">
        <v>64</v>
      </c>
      <c r="D647" s="87">
        <v>1</v>
      </c>
      <c r="E647" s="99">
        <v>0.61</v>
      </c>
      <c r="F647" s="89">
        <f>IFERROR(INDEX('MANO DE OBRA'!$J:$J,MATCH(C647,'MANO DE OBRA'!$B:$B,0)),"")</f>
        <v>137691.07353333331</v>
      </c>
      <c r="G647" s="100">
        <v>4</v>
      </c>
      <c r="H647" s="89">
        <f>IFERROR((F647/G647)*D647,0)</f>
        <v>34422.768383333329</v>
      </c>
      <c r="I647" s="81"/>
    </row>
    <row r="648" spans="2:9" ht="16" thickBot="1" x14ac:dyDescent="0.25">
      <c r="B648" s="85"/>
      <c r="C648" s="9"/>
      <c r="D648" s="87"/>
      <c r="E648" s="99" t="str">
        <f>IFERROR(INDEX('MANO DE OBRA'!$F:$F,MATCH(C648,'MANO DE OBRA'!$B:$B,0)),"")</f>
        <v/>
      </c>
      <c r="F648" s="89" t="str">
        <f>IFERROR(INDEX('MANO DE OBRA'!$J:$J,MATCH(C648,'MANO DE OBRA'!$B:$B,0)),"")</f>
        <v/>
      </c>
      <c r="G648" s="100"/>
      <c r="H648" s="89">
        <f>IFERROR((F648/G648)*D648,0)</f>
        <v>0</v>
      </c>
      <c r="I648" s="81"/>
    </row>
    <row r="649" spans="2:9" ht="16" thickBot="1" x14ac:dyDescent="0.25">
      <c r="B649" s="79"/>
      <c r="H649" s="93" t="s">
        <v>49</v>
      </c>
      <c r="I649" s="94">
        <f>SUM(H646:H648)</f>
        <v>55412.261299999998</v>
      </c>
    </row>
    <row r="650" spans="2:9" x14ac:dyDescent="0.2">
      <c r="B650" s="79"/>
      <c r="C650" s="95" t="s">
        <v>55</v>
      </c>
      <c r="I650" s="81"/>
    </row>
    <row r="651" spans="2:9" ht="16" x14ac:dyDescent="0.2">
      <c r="B651" s="250" t="s">
        <v>37</v>
      </c>
      <c r="C651" s="251" t="s">
        <v>38</v>
      </c>
      <c r="D651" s="97" t="s">
        <v>3</v>
      </c>
      <c r="E651" s="97" t="s">
        <v>15</v>
      </c>
      <c r="F651" s="97" t="s">
        <v>56</v>
      </c>
      <c r="G651" s="97" t="s">
        <v>57</v>
      </c>
      <c r="H651" s="97" t="s">
        <v>43</v>
      </c>
      <c r="I651" s="81"/>
    </row>
    <row r="652" spans="2:9" x14ac:dyDescent="0.2">
      <c r="B652" s="9"/>
      <c r="C652" s="102" t="s">
        <v>58</v>
      </c>
      <c r="D652" s="99">
        <v>0.05</v>
      </c>
      <c r="E652" s="88"/>
      <c r="F652" s="89">
        <f>+I649</f>
        <v>55412.261299999998</v>
      </c>
      <c r="G652" s="132">
        <v>1</v>
      </c>
      <c r="H652" s="89">
        <f>IFERROR(G652*F652*D652,0)</f>
        <v>2770.613065</v>
      </c>
      <c r="I652" s="81"/>
    </row>
    <row r="653" spans="2:9" x14ac:dyDescent="0.2">
      <c r="B653" s="9"/>
      <c r="C653" s="9"/>
      <c r="D653" s="87"/>
      <c r="E653" s="87" t="str">
        <f>IFERROR(INDEX(#REF!,MATCH(C653,#REF!,0)),"")</f>
        <v/>
      </c>
      <c r="F653" s="89"/>
      <c r="G653" s="132"/>
      <c r="H653" s="89">
        <f>IFERROR(G653*F653,0)</f>
        <v>0</v>
      </c>
      <c r="I653" s="81"/>
    </row>
    <row r="654" spans="2:9" x14ac:dyDescent="0.2">
      <c r="B654" s="9"/>
      <c r="C654" s="112"/>
      <c r="D654" s="87"/>
      <c r="E654" s="87"/>
      <c r="F654" s="89"/>
      <c r="G654" s="132"/>
      <c r="H654" s="89">
        <f>IFERROR(G654*F654,0)</f>
        <v>0</v>
      </c>
      <c r="I654" s="81"/>
    </row>
    <row r="655" spans="2:9" x14ac:dyDescent="0.2">
      <c r="B655" s="9"/>
      <c r="C655" s="22"/>
      <c r="D655" s="87"/>
      <c r="E655" s="87" t="str">
        <f>IFERROR(INDEX(#REF!,MATCH(C655,#REF!,0)),"")</f>
        <v/>
      </c>
      <c r="F655" s="89"/>
      <c r="G655" s="132"/>
      <c r="H655" s="89">
        <f>IFERROR(G655*F655,0)</f>
        <v>0</v>
      </c>
      <c r="I655" s="81"/>
    </row>
    <row r="656" spans="2:9" x14ac:dyDescent="0.2">
      <c r="B656" s="79"/>
      <c r="C656" s="17"/>
      <c r="E656" s="56"/>
      <c r="F656" s="242"/>
      <c r="G656" s="227"/>
      <c r="H656" s="242"/>
      <c r="I656" s="81"/>
    </row>
    <row r="657" spans="2:9" ht="16" thickBot="1" x14ac:dyDescent="0.25">
      <c r="B657" s="79"/>
      <c r="C657" s="17"/>
      <c r="E657" s="56"/>
      <c r="F657" s="242"/>
      <c r="G657" s="227"/>
      <c r="H657" s="242"/>
      <c r="I657" s="81"/>
    </row>
    <row r="658" spans="2:9" ht="16" thickBot="1" x14ac:dyDescent="0.25">
      <c r="B658" s="79"/>
      <c r="H658" s="93" t="s">
        <v>49</v>
      </c>
      <c r="I658" s="94">
        <f>SUM(H652:H655)</f>
        <v>2770.613065</v>
      </c>
    </row>
    <row r="659" spans="2:9" x14ac:dyDescent="0.2">
      <c r="B659" s="79"/>
      <c r="C659" s="95" t="s">
        <v>59</v>
      </c>
      <c r="I659" s="81"/>
    </row>
    <row r="660" spans="2:9" ht="16" x14ac:dyDescent="0.2">
      <c r="B660" s="82" t="s">
        <v>37</v>
      </c>
      <c r="C660" s="83" t="s">
        <v>38</v>
      </c>
      <c r="D660" s="97" t="s">
        <v>3</v>
      </c>
      <c r="E660" s="97" t="s">
        <v>15</v>
      </c>
      <c r="F660" s="97" t="s">
        <v>56</v>
      </c>
      <c r="G660" s="97" t="s">
        <v>57</v>
      </c>
      <c r="H660" s="84" t="s">
        <v>43</v>
      </c>
      <c r="I660" s="81"/>
    </row>
    <row r="661" spans="2:9" x14ac:dyDescent="0.2">
      <c r="B661" s="85"/>
      <c r="C661" s="102" t="s">
        <v>60</v>
      </c>
      <c r="D661" s="99">
        <v>0.01</v>
      </c>
      <c r="E661" s="103">
        <v>1</v>
      </c>
      <c r="F661" s="89">
        <f>+I649</f>
        <v>55412.261299999998</v>
      </c>
      <c r="G661" s="87">
        <v>0.01</v>
      </c>
      <c r="H661" s="89">
        <f>IFERROR(G661*F661,0)</f>
        <v>554.122613</v>
      </c>
      <c r="I661" s="81"/>
    </row>
    <row r="662" spans="2:9" x14ac:dyDescent="0.2">
      <c r="B662" s="85"/>
      <c r="C662" s="86"/>
      <c r="E662" s="87" t="str">
        <f>IFERROR(INDEX(#REF!,MATCH(C662,#REF!,0)),"")</f>
        <v/>
      </c>
      <c r="F662" s="89" t="str">
        <f>IFERROR(INDEX(#REF!,MATCH(C662,#REF!,0)),"")</f>
        <v/>
      </c>
      <c r="G662" s="87">
        <v>0.12</v>
      </c>
      <c r="H662" s="89">
        <f>IFERROR(G662*F662,0)</f>
        <v>0</v>
      </c>
      <c r="I662" s="81"/>
    </row>
    <row r="663" spans="2:9" ht="16" thickBot="1" x14ac:dyDescent="0.25">
      <c r="B663" s="85"/>
      <c r="C663" s="9"/>
      <c r="D663" s="87" t="str">
        <f>IFERROR(INDEX(#REF!,MATCH(C663,#REF!,0)),"")</f>
        <v/>
      </c>
      <c r="E663" s="88"/>
      <c r="F663" s="89" t="str">
        <f>IFERROR(INDEX(#REF!,MATCH(C663,#REF!,0)),"")</f>
        <v/>
      </c>
      <c r="G663" s="87"/>
      <c r="H663" s="89">
        <f>IFERROR(G663*F663,0)</f>
        <v>0</v>
      </c>
      <c r="I663" s="81"/>
    </row>
    <row r="664" spans="2:9" ht="16" thickBot="1" x14ac:dyDescent="0.25">
      <c r="B664" s="104"/>
      <c r="C664" s="105"/>
      <c r="D664" s="106"/>
      <c r="E664" s="107"/>
      <c r="F664" s="107"/>
      <c r="G664" s="106"/>
      <c r="H664" s="93" t="s">
        <v>49</v>
      </c>
      <c r="I664" s="94">
        <f>SUM(H661:H663)</f>
        <v>554.122613</v>
      </c>
    </row>
    <row r="665" spans="2:9" ht="16" thickBot="1" x14ac:dyDescent="0.25">
      <c r="H665" s="118"/>
      <c r="I665" s="119"/>
    </row>
    <row r="666" spans="2:9" ht="16" thickBot="1" x14ac:dyDescent="0.25">
      <c r="B666" s="70" t="s">
        <v>0</v>
      </c>
      <c r="C666" s="353" t="e">
        <f>INDEX(ACTIVIDADES!$B:$B,MATCH(B667,ACTIVIDADES!$A:$A,0))</f>
        <v>#REF!</v>
      </c>
      <c r="D666" s="354"/>
      <c r="E666" s="354"/>
      <c r="F666" s="354"/>
      <c r="G666" s="355"/>
      <c r="H666" s="244" t="s">
        <v>31</v>
      </c>
      <c r="I666" s="243" t="s">
        <v>32</v>
      </c>
    </row>
    <row r="667" spans="2:9" x14ac:dyDescent="0.2">
      <c r="B667" s="362" t="e">
        <f>+B624+0.01</f>
        <v>#REF!</v>
      </c>
      <c r="C667" s="356"/>
      <c r="D667" s="357"/>
      <c r="E667" s="357"/>
      <c r="F667" s="357"/>
      <c r="G667" s="358"/>
      <c r="H667" s="71">
        <f>IF(I670=0,0,I686/I670)</f>
        <v>0.67623935208282082</v>
      </c>
      <c r="I667" s="241">
        <f>IF(I670=0,0,I692/I670)</f>
        <v>0.30322457896076649</v>
      </c>
    </row>
    <row r="668" spans="2:9" ht="16" thickBot="1" x14ac:dyDescent="0.25">
      <c r="B668" s="363"/>
      <c r="C668" s="356"/>
      <c r="D668" s="357"/>
      <c r="E668" s="357"/>
      <c r="F668" s="357"/>
      <c r="G668" s="358"/>
      <c r="H668" s="73" t="s">
        <v>33</v>
      </c>
      <c r="I668" s="74" t="s">
        <v>34</v>
      </c>
    </row>
    <row r="669" spans="2:9" ht="16" thickBot="1" x14ac:dyDescent="0.25">
      <c r="B669" s="75" t="s">
        <v>15</v>
      </c>
      <c r="C669" s="356"/>
      <c r="D669" s="357"/>
      <c r="E669" s="357"/>
      <c r="F669" s="357"/>
      <c r="G669" s="358"/>
      <c r="H669" s="71">
        <f>IF(I670=0,0,I701/I670)</f>
        <v>1.7503823166804957E-2</v>
      </c>
      <c r="I669" s="241">
        <f>IF(I670=0,0,I707/I670)</f>
        <v>3.0322457896076651E-3</v>
      </c>
    </row>
    <row r="670" spans="2:9" ht="16" thickBot="1" x14ac:dyDescent="0.25">
      <c r="B670" s="76" t="e">
        <f>INDEX(ACTIVIDADES!$C:$C,MATCH(B667,ACTIVIDADES!$A:$A,0))</f>
        <v>#REF!</v>
      </c>
      <c r="C670" s="359"/>
      <c r="D670" s="360"/>
      <c r="E670" s="360"/>
      <c r="F670" s="360"/>
      <c r="G670" s="361"/>
      <c r="H670" s="77" t="s">
        <v>35</v>
      </c>
      <c r="I670" s="78">
        <f>SUM(I686:I707)</f>
        <v>335952.33595955558</v>
      </c>
    </row>
    <row r="671" spans="2:9" x14ac:dyDescent="0.2">
      <c r="B671" s="79"/>
      <c r="C671" s="80" t="s">
        <v>36</v>
      </c>
      <c r="I671" s="81"/>
    </row>
    <row r="672" spans="2:9" x14ac:dyDescent="0.2">
      <c r="B672" s="82" t="s">
        <v>37</v>
      </c>
      <c r="C672" s="83" t="s">
        <v>38</v>
      </c>
      <c r="D672" s="84" t="s">
        <v>39</v>
      </c>
      <c r="E672" s="84" t="s">
        <v>40</v>
      </c>
      <c r="F672" s="84" t="s">
        <v>41</v>
      </c>
      <c r="G672" s="84" t="s">
        <v>42</v>
      </c>
      <c r="H672" s="84" t="s">
        <v>43</v>
      </c>
      <c r="I672" s="81"/>
    </row>
    <row r="673" spans="2:9" ht="16" x14ac:dyDescent="0.2">
      <c r="B673" s="85"/>
      <c r="C673" s="286" t="s">
        <v>166</v>
      </c>
      <c r="D673" s="87" t="str">
        <f>IFERROR(INDEX([3]INSUMOS!$C:$C,MATCH(C673,[3]INSUMOS!$B:$B,0)),"")</f>
        <v xml:space="preserve"> m</v>
      </c>
      <c r="E673" s="269">
        <v>4</v>
      </c>
      <c r="F673" s="89">
        <f>IFERROR(INDEX([3]INSUMOS!$D:$D,MATCH(C673,[3]INSUMOS!$B:$B,0)),"")</f>
        <v>736.4</v>
      </c>
      <c r="G673" s="90"/>
      <c r="H673" s="89">
        <f>IFERROR(G673*F673*E673+F673*E673,0)</f>
        <v>2945.6</v>
      </c>
      <c r="I673" s="81"/>
    </row>
    <row r="674" spans="2:9" ht="16" x14ac:dyDescent="0.2">
      <c r="B674" s="85"/>
      <c r="C674" s="286" t="s">
        <v>167</v>
      </c>
      <c r="D674" s="87" t="str">
        <f>IFERROR(INDEX([3]INSUMOS!$C:$C,MATCH(C674,[3]INSUMOS!$B:$B,0)),"")</f>
        <v xml:space="preserve"> un</v>
      </c>
      <c r="E674" s="270">
        <v>4</v>
      </c>
      <c r="F674" s="89">
        <f>IFERROR(INDEX([3]INSUMOS!$D:$D,MATCH(C674,[3]INSUMOS!$B:$B,0)),"")</f>
        <v>1704.24</v>
      </c>
      <c r="G674" s="90"/>
      <c r="H674" s="89">
        <f t="shared" ref="H674:H685" si="18">IFERROR(G674*F674*E674+F674*E674,0)</f>
        <v>6816.96</v>
      </c>
      <c r="I674" s="81"/>
    </row>
    <row r="675" spans="2:9" ht="16" x14ac:dyDescent="0.2">
      <c r="B675" s="85"/>
      <c r="C675" s="286" t="s">
        <v>168</v>
      </c>
      <c r="D675" s="87" t="str">
        <f>IFERROR(INDEX([3]INSUMOS!$C:$C,MATCH(C675,[3]INSUMOS!$B:$B,0)),"")</f>
        <v xml:space="preserve"> un</v>
      </c>
      <c r="E675" s="270">
        <v>2</v>
      </c>
      <c r="F675" s="89">
        <f>IFERROR(INDEX([3]INSUMOS!$D:$D,MATCH(C675,[3]INSUMOS!$B:$B,0)),"")</f>
        <v>946.8</v>
      </c>
      <c r="G675" s="90"/>
      <c r="H675" s="89">
        <f t="shared" si="18"/>
        <v>1893.6</v>
      </c>
      <c r="I675" s="81"/>
    </row>
    <row r="676" spans="2:9" ht="32" x14ac:dyDescent="0.2">
      <c r="B676" s="85"/>
      <c r="C676" s="286" t="s">
        <v>169</v>
      </c>
      <c r="D676" s="87" t="str">
        <f>IFERROR(INDEX([3]INSUMOS!$C:$C,MATCH(C676,[3]INSUMOS!$B:$B,0)),"")</f>
        <v>m</v>
      </c>
      <c r="E676" s="270">
        <v>1</v>
      </c>
      <c r="F676" s="89">
        <f>IFERROR(INDEX([3]INSUMOS!$D:$D,MATCH(C676,[3]INSUMOS!$B:$B,0)),"")</f>
        <v>185968.03</v>
      </c>
      <c r="G676" s="90"/>
      <c r="H676" s="89">
        <f t="shared" si="18"/>
        <v>185968.03</v>
      </c>
      <c r="I676" s="81"/>
    </row>
    <row r="677" spans="2:9" ht="16" x14ac:dyDescent="0.2">
      <c r="B677" s="85"/>
      <c r="C677" s="286" t="s">
        <v>165</v>
      </c>
      <c r="D677" s="87" t="str">
        <f>IFERROR(INDEX([3]INSUMOS!$C:$C,MATCH(C677,[3]INSUMOS!$B:$B,0)),"")</f>
        <v xml:space="preserve"> un</v>
      </c>
      <c r="E677" s="270">
        <v>1.5</v>
      </c>
      <c r="F677" s="89">
        <f>IFERROR(INDEX([3]INSUMOS!$D:$D,MATCH(C677,[3]INSUMOS!$B:$B,0)),"")</f>
        <v>8889.4</v>
      </c>
      <c r="G677" s="90"/>
      <c r="H677" s="89">
        <f t="shared" si="18"/>
        <v>13334.099999999999</v>
      </c>
      <c r="I677" s="81"/>
    </row>
    <row r="678" spans="2:9" ht="16" x14ac:dyDescent="0.2">
      <c r="B678" s="85"/>
      <c r="C678" s="130" t="s">
        <v>153</v>
      </c>
      <c r="D678" s="87" t="str">
        <f>IFERROR(INDEX([3]INSUMOS!$C:$C,MATCH(C678,[3]INSUMOS!$B:$B,0)),"")</f>
        <v>un</v>
      </c>
      <c r="E678" s="270">
        <v>1</v>
      </c>
      <c r="F678" s="89">
        <f>IFERROR(INDEX([3]INSUMOS!$D:$D,MATCH(C678,[3]INSUMOS!$B:$B,0)),"")</f>
        <v>9573.2000000000007</v>
      </c>
      <c r="G678" s="90"/>
      <c r="H678" s="89">
        <f t="shared" si="18"/>
        <v>9573.2000000000007</v>
      </c>
      <c r="I678" s="81"/>
    </row>
    <row r="679" spans="2:9" ht="16" x14ac:dyDescent="0.2">
      <c r="B679" s="85"/>
      <c r="C679" s="130" t="s">
        <v>155</v>
      </c>
      <c r="D679" s="87" t="str">
        <f>IFERROR(INDEX([3]INSUMOS!$C:$C,MATCH(C679,[3]INSUMOS!$B:$B,0)),"")</f>
        <v>un</v>
      </c>
      <c r="E679" s="270">
        <v>1</v>
      </c>
      <c r="F679" s="89">
        <f>IFERROR(INDEX([3]INSUMOS!$D:$D,MATCH(C679,[3]INSUMOS!$B:$B,0)),"")</f>
        <v>841.6</v>
      </c>
      <c r="G679" s="90"/>
      <c r="H679" s="89">
        <f t="shared" si="18"/>
        <v>841.6</v>
      </c>
      <c r="I679" s="81"/>
    </row>
    <row r="680" spans="2:9" ht="16" x14ac:dyDescent="0.2">
      <c r="B680" s="85"/>
      <c r="C680" s="273" t="s">
        <v>156</v>
      </c>
      <c r="D680" s="87" t="str">
        <f>IFERROR(INDEX([3]INSUMOS!$C:$C,MATCH(C680,[3]INSUMOS!$B:$B,0)),"")</f>
        <v>un</v>
      </c>
      <c r="E680" s="270">
        <v>2</v>
      </c>
      <c r="F680" s="89">
        <f>IFERROR(INDEX([3]INSUMOS!$D:$D,MATCH(C680,[3]INSUMOS!$B:$B,0)),"")</f>
        <v>894.2</v>
      </c>
      <c r="G680" s="90"/>
      <c r="H680" s="89">
        <f t="shared" si="18"/>
        <v>1788.4</v>
      </c>
      <c r="I680" s="81"/>
    </row>
    <row r="681" spans="2:9" ht="16" x14ac:dyDescent="0.2">
      <c r="B681" s="85"/>
      <c r="C681" s="130" t="s">
        <v>157</v>
      </c>
      <c r="D681" s="87" t="str">
        <f>IFERROR(INDEX([3]INSUMOS!$C:$C,MATCH(C681,[3]INSUMOS!$B:$B,0)),"")</f>
        <v>un</v>
      </c>
      <c r="E681" s="270">
        <v>3</v>
      </c>
      <c r="F681" s="89">
        <f>IFERROR(INDEX([3]INSUMOS!$D:$D,MATCH(C681,[3]INSUMOS!$B:$B,0)),"")</f>
        <v>473.4</v>
      </c>
      <c r="G681" s="90"/>
      <c r="H681" s="89">
        <f t="shared" si="18"/>
        <v>1420.1999999999998</v>
      </c>
      <c r="I681" s="81"/>
    </row>
    <row r="682" spans="2:9" ht="16" x14ac:dyDescent="0.2">
      <c r="B682" s="85"/>
      <c r="C682" s="130" t="s">
        <v>161</v>
      </c>
      <c r="D682" s="87" t="str">
        <f>IFERROR(INDEX([3]INSUMOS!$C:$C,MATCH(C682,[3]INSUMOS!$B:$B,0)),"")</f>
        <v>un</v>
      </c>
      <c r="E682" s="270">
        <v>3</v>
      </c>
      <c r="F682" s="89">
        <f>IFERROR(INDEX([3]INSUMOS!$D:$D,MATCH(C682,[3]INSUMOS!$B:$B,0)),"")</f>
        <v>473</v>
      </c>
      <c r="G682" s="90"/>
      <c r="H682" s="89">
        <f t="shared" si="18"/>
        <v>1419</v>
      </c>
      <c r="I682" s="81"/>
    </row>
    <row r="683" spans="2:9" ht="16" x14ac:dyDescent="0.2">
      <c r="B683" s="85"/>
      <c r="C683" s="273" t="s">
        <v>158</v>
      </c>
      <c r="D683" s="87" t="str">
        <f>IFERROR(INDEX([3]INSUMOS!$C:$C,MATCH(C683,[3]INSUMOS!$B:$B,0)),"")</f>
        <v>un</v>
      </c>
      <c r="E683" s="270">
        <v>0.5</v>
      </c>
      <c r="F683" s="89">
        <f>IFERROR(INDEX([3]INSUMOS!$D:$D,MATCH(C683,[3]INSUMOS!$B:$B,0)),"")</f>
        <v>1315</v>
      </c>
      <c r="G683" s="90"/>
      <c r="H683" s="89">
        <f t="shared" si="18"/>
        <v>657.5</v>
      </c>
      <c r="I683" s="81"/>
    </row>
    <row r="684" spans="2:9" ht="16" x14ac:dyDescent="0.2">
      <c r="B684" s="85"/>
      <c r="C684" s="273" t="s">
        <v>303</v>
      </c>
      <c r="D684" s="87" t="str">
        <f>IFERROR(INDEX([3]INSUMOS!$C:$C,MATCH(C684,[3]INSUMOS!$B:$B,0)),"")</f>
        <v>un</v>
      </c>
      <c r="E684" s="270">
        <v>2</v>
      </c>
      <c r="F684" s="89">
        <f>IFERROR(INDEX([3]INSUMOS!$D:$D,MATCH(C684,[3]INSUMOS!$B:$B,0)),"")</f>
        <v>263</v>
      </c>
      <c r="G684" s="90"/>
      <c r="H684" s="89">
        <f t="shared" si="18"/>
        <v>526</v>
      </c>
      <c r="I684" s="81"/>
    </row>
    <row r="685" spans="2:9" ht="16" thickBot="1" x14ac:dyDescent="0.25">
      <c r="B685" s="85"/>
      <c r="C685" s="9"/>
      <c r="D685" s="87" t="str">
        <f>IFERROR(INDEX(#REF!,MATCH(C685,#REF!,0)),"")</f>
        <v/>
      </c>
      <c r="E685" s="88"/>
      <c r="F685" s="91" t="str">
        <f>IFERROR(INDEX(#REF!,MATCH(C685,#REF!,0)),"")</f>
        <v/>
      </c>
      <c r="G685" s="90"/>
      <c r="H685" s="92">
        <f t="shared" si="18"/>
        <v>0</v>
      </c>
      <c r="I685" s="81"/>
    </row>
    <row r="686" spans="2:9" ht="16" thickBot="1" x14ac:dyDescent="0.25">
      <c r="B686" s="79"/>
      <c r="H686" s="93" t="s">
        <v>49</v>
      </c>
      <c r="I686" s="94">
        <f>SUM(H673:H685)</f>
        <v>227184.19000000003</v>
      </c>
    </row>
    <row r="687" spans="2:9" x14ac:dyDescent="0.2">
      <c r="B687" s="79"/>
      <c r="C687" s="95" t="s">
        <v>50</v>
      </c>
      <c r="I687" s="81"/>
    </row>
    <row r="688" spans="2:9" ht="16" x14ac:dyDescent="0.2">
      <c r="B688" s="82" t="s">
        <v>37</v>
      </c>
      <c r="C688" s="83" t="s">
        <v>38</v>
      </c>
      <c r="D688" s="84" t="s">
        <v>51</v>
      </c>
      <c r="E688" s="96" t="s">
        <v>52</v>
      </c>
      <c r="F688" s="96"/>
      <c r="G688" s="97" t="s">
        <v>53</v>
      </c>
      <c r="H688" s="98" t="s">
        <v>43</v>
      </c>
      <c r="I688" s="81"/>
    </row>
    <row r="689" spans="2:9" x14ac:dyDescent="0.2">
      <c r="B689" s="85"/>
      <c r="C689" s="9" t="s">
        <v>54</v>
      </c>
      <c r="D689" s="87">
        <v>2</v>
      </c>
      <c r="E689" s="99">
        <f>IFERROR(INDEX('MANO DE OBRA'!$F:$F,MATCH(C689,'MANO DE OBRA'!$B:$B,0)),"")</f>
        <v>0.7693987706357569</v>
      </c>
      <c r="F689" s="89">
        <f>IFERROR(INDEX('MANO DE OBRA'!$J:$J,MATCH(C689,'MANO DE OBRA'!$B:$B,0)),"")</f>
        <v>83957.971666666665</v>
      </c>
      <c r="G689" s="100">
        <v>3</v>
      </c>
      <c r="H689" s="89">
        <f>IFERROR((F689/G689)*D689,0)</f>
        <v>55971.981111111112</v>
      </c>
      <c r="I689" s="81"/>
    </row>
    <row r="690" spans="2:9" x14ac:dyDescent="0.2">
      <c r="B690" s="85"/>
      <c r="C690" s="9" t="s">
        <v>64</v>
      </c>
      <c r="D690" s="87">
        <v>1</v>
      </c>
      <c r="E690" s="99">
        <f>IFERROR(INDEX('MANO DE OBRA'!$F:$F,MATCH(C690,'MANO DE OBRA'!$B:$B,0)),"")</f>
        <v>0.7693987706357569</v>
      </c>
      <c r="F690" s="89">
        <f>IFERROR(INDEX('MANO DE OBRA'!$J:$J,MATCH(C690,'MANO DE OBRA'!$B:$B,0)),"")</f>
        <v>137691.07353333331</v>
      </c>
      <c r="G690" s="100">
        <v>3</v>
      </c>
      <c r="H690" s="89">
        <f>IFERROR((F690/G690)*D690,0)</f>
        <v>45897.024511111107</v>
      </c>
      <c r="I690" s="81"/>
    </row>
    <row r="691" spans="2:9" ht="16" thickBot="1" x14ac:dyDescent="0.25">
      <c r="B691" s="85"/>
      <c r="C691" s="9"/>
      <c r="D691" s="87"/>
      <c r="E691" s="99" t="str">
        <f>IFERROR(INDEX('MANO DE OBRA'!$F:$F,MATCH(C691,'MANO DE OBRA'!$B:$B,0)),"")</f>
        <v/>
      </c>
      <c r="F691" s="89" t="str">
        <f>IFERROR(INDEX('MANO DE OBRA'!$J:$J,MATCH(C691,'MANO DE OBRA'!$B:$B,0)),"")</f>
        <v/>
      </c>
      <c r="G691" s="100"/>
      <c r="H691" s="89">
        <f>IFERROR((F691/G691)*D691,0)</f>
        <v>0</v>
      </c>
      <c r="I691" s="81"/>
    </row>
    <row r="692" spans="2:9" ht="16" thickBot="1" x14ac:dyDescent="0.25">
      <c r="B692" s="79"/>
      <c r="H692" s="93" t="s">
        <v>49</v>
      </c>
      <c r="I692" s="94">
        <f>SUM(H689:H691)</f>
        <v>101869.00562222222</v>
      </c>
    </row>
    <row r="693" spans="2:9" x14ac:dyDescent="0.2">
      <c r="B693" s="79"/>
      <c r="C693" s="95" t="s">
        <v>55</v>
      </c>
      <c r="I693" s="81"/>
    </row>
    <row r="694" spans="2:9" ht="16" x14ac:dyDescent="0.2">
      <c r="B694" s="250" t="s">
        <v>37</v>
      </c>
      <c r="C694" s="251" t="s">
        <v>38</v>
      </c>
      <c r="D694" s="97" t="s">
        <v>3</v>
      </c>
      <c r="E694" s="97" t="s">
        <v>15</v>
      </c>
      <c r="F694" s="97" t="s">
        <v>56</v>
      </c>
      <c r="G694" s="97" t="s">
        <v>57</v>
      </c>
      <c r="H694" s="97" t="s">
        <v>43</v>
      </c>
      <c r="I694" s="81"/>
    </row>
    <row r="695" spans="2:9" x14ac:dyDescent="0.2">
      <c r="B695" s="9"/>
      <c r="C695" s="102" t="s">
        <v>58</v>
      </c>
      <c r="D695" s="99">
        <v>0.05</v>
      </c>
      <c r="E695" s="88"/>
      <c r="F695" s="89">
        <f>+I692</f>
        <v>101869.00562222222</v>
      </c>
      <c r="G695" s="132">
        <v>1</v>
      </c>
      <c r="H695" s="89">
        <f>IFERROR(G695*F695*D695,0)</f>
        <v>5093.4502811111115</v>
      </c>
      <c r="I695" s="81"/>
    </row>
    <row r="696" spans="2:9" x14ac:dyDescent="0.2">
      <c r="B696" s="9"/>
      <c r="C696" s="9" t="s">
        <v>91</v>
      </c>
      <c r="D696" s="87"/>
      <c r="E696" s="87" t="str">
        <f>IFERROR(INDEX(#REF!,MATCH(C696,#REF!,0)),"")</f>
        <v/>
      </c>
      <c r="F696" s="131">
        <f>IFERROR(INDEX([3]INSUMOS!$D:$D,MATCH(C696,[3]INSUMOS!$B:$B,0)),"")</f>
        <v>2900</v>
      </c>
      <c r="G696" s="132">
        <v>0.25</v>
      </c>
      <c r="H696" s="89">
        <f>IFERROR(G696*F696,0)</f>
        <v>725</v>
      </c>
      <c r="I696" s="81"/>
    </row>
    <row r="697" spans="2:9" ht="32" x14ac:dyDescent="0.2">
      <c r="B697" s="9"/>
      <c r="C697" s="22" t="s">
        <v>63</v>
      </c>
      <c r="D697" s="87"/>
      <c r="E697" s="87" t="str">
        <f>IFERROR(INDEX(#REF!,MATCH(C697,#REF!,0)),"")</f>
        <v/>
      </c>
      <c r="F697" s="131">
        <f>IFERROR(INDEX([3]INSUMOS!$D:$D,MATCH(C697,[3]INSUMOS!$B:$B,0)),"")</f>
        <v>248</v>
      </c>
      <c r="G697" s="132">
        <v>0.25</v>
      </c>
      <c r="H697" s="89">
        <f>IFERROR(G697*F697,0)</f>
        <v>62</v>
      </c>
      <c r="I697" s="81"/>
    </row>
    <row r="698" spans="2:9" x14ac:dyDescent="0.2">
      <c r="B698" s="9"/>
      <c r="C698" s="22"/>
      <c r="D698" s="87"/>
      <c r="E698" s="87" t="str">
        <f>IFERROR(INDEX(#REF!,MATCH(C698,#REF!,0)),"")</f>
        <v/>
      </c>
      <c r="F698" s="89"/>
      <c r="G698" s="132"/>
      <c r="H698" s="89">
        <f>IFERROR(G698*F698,0)</f>
        <v>0</v>
      </c>
      <c r="I698" s="81"/>
    </row>
    <row r="699" spans="2:9" x14ac:dyDescent="0.2">
      <c r="B699" s="79"/>
      <c r="C699" s="17"/>
      <c r="E699" s="56"/>
      <c r="F699" s="242"/>
      <c r="G699" s="227"/>
      <c r="H699" s="242"/>
      <c r="I699" s="81"/>
    </row>
    <row r="700" spans="2:9" ht="16" thickBot="1" x14ac:dyDescent="0.25">
      <c r="B700" s="79"/>
      <c r="C700" s="17"/>
      <c r="E700" s="56"/>
      <c r="F700" s="242"/>
      <c r="G700" s="227"/>
      <c r="H700" s="242"/>
      <c r="I700" s="81"/>
    </row>
    <row r="701" spans="2:9" ht="16" thickBot="1" x14ac:dyDescent="0.25">
      <c r="B701" s="79"/>
      <c r="H701" s="93" t="s">
        <v>49</v>
      </c>
      <c r="I701" s="94">
        <f>SUM(H695:H698)</f>
        <v>5880.4502811111115</v>
      </c>
    </row>
    <row r="702" spans="2:9" x14ac:dyDescent="0.2">
      <c r="B702" s="79"/>
      <c r="C702" s="95" t="s">
        <v>59</v>
      </c>
      <c r="I702" s="81"/>
    </row>
    <row r="703" spans="2:9" ht="16" x14ac:dyDescent="0.2">
      <c r="B703" s="82" t="s">
        <v>37</v>
      </c>
      <c r="C703" s="83" t="s">
        <v>38</v>
      </c>
      <c r="D703" s="97" t="s">
        <v>3</v>
      </c>
      <c r="E703" s="97" t="s">
        <v>15</v>
      </c>
      <c r="F703" s="97" t="s">
        <v>56</v>
      </c>
      <c r="G703" s="97" t="s">
        <v>57</v>
      </c>
      <c r="H703" s="84" t="s">
        <v>43</v>
      </c>
      <c r="I703" s="81"/>
    </row>
    <row r="704" spans="2:9" x14ac:dyDescent="0.2">
      <c r="B704" s="85"/>
      <c r="C704" s="102" t="s">
        <v>60</v>
      </c>
      <c r="D704" s="99">
        <v>0.01</v>
      </c>
      <c r="E704" s="103">
        <v>1</v>
      </c>
      <c r="F704" s="89">
        <f>+I692</f>
        <v>101869.00562222222</v>
      </c>
      <c r="G704" s="87">
        <v>0.01</v>
      </c>
      <c r="H704" s="89">
        <f>IFERROR(G704*F704,0)</f>
        <v>1018.6900562222222</v>
      </c>
      <c r="I704" s="81"/>
    </row>
    <row r="705" spans="2:9" x14ac:dyDescent="0.2">
      <c r="B705" s="85"/>
      <c r="C705" s="86"/>
      <c r="E705" s="87" t="str">
        <f>IFERROR(INDEX(#REF!,MATCH(C705,#REF!,0)),"")</f>
        <v/>
      </c>
      <c r="F705" s="89" t="str">
        <f>IFERROR(INDEX(#REF!,MATCH(C705,#REF!,0)),"")</f>
        <v/>
      </c>
      <c r="G705" s="87">
        <v>0.12</v>
      </c>
      <c r="H705" s="89">
        <f>IFERROR(G705*F705,0)</f>
        <v>0</v>
      </c>
      <c r="I705" s="81"/>
    </row>
    <row r="706" spans="2:9" ht="16" thickBot="1" x14ac:dyDescent="0.25">
      <c r="B706" s="85"/>
      <c r="C706" s="9"/>
      <c r="D706" s="87" t="str">
        <f>IFERROR(INDEX(#REF!,MATCH(C706,#REF!,0)),"")</f>
        <v/>
      </c>
      <c r="E706" s="88"/>
      <c r="F706" s="89" t="str">
        <f>IFERROR(INDEX(#REF!,MATCH(C706,#REF!,0)),"")</f>
        <v/>
      </c>
      <c r="G706" s="87"/>
      <c r="H706" s="89">
        <f>IFERROR(G706*F706,0)</f>
        <v>0</v>
      </c>
      <c r="I706" s="81"/>
    </row>
    <row r="707" spans="2:9" ht="16" thickBot="1" x14ac:dyDescent="0.25">
      <c r="B707" s="104"/>
      <c r="C707" s="105"/>
      <c r="D707" s="106"/>
      <c r="E707" s="107"/>
      <c r="F707" s="107"/>
      <c r="G707" s="106"/>
      <c r="H707" s="93" t="s">
        <v>49</v>
      </c>
      <c r="I707" s="94">
        <f>SUM(H704:H706)</f>
        <v>1018.6900562222222</v>
      </c>
    </row>
    <row r="708" spans="2:9" ht="16" thickBot="1" x14ac:dyDescent="0.25">
      <c r="B708" s="104"/>
      <c r="H708" s="245"/>
      <c r="I708" s="238"/>
    </row>
    <row r="709" spans="2:9" ht="15" customHeight="1" thickBot="1" x14ac:dyDescent="0.25">
      <c r="B709" s="70" t="s">
        <v>0</v>
      </c>
      <c r="C709" s="364" t="str">
        <f>INDEX(ACTIVIDADES!$B:$B,MATCH(B710,ACTIVIDADES!$A:$A,0))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709" s="365"/>
      <c r="E709" s="365"/>
      <c r="F709" s="365"/>
      <c r="G709" s="366"/>
      <c r="H709" s="244" t="s">
        <v>31</v>
      </c>
      <c r="I709" s="243" t="s">
        <v>32</v>
      </c>
    </row>
    <row r="710" spans="2:9" x14ac:dyDescent="0.2">
      <c r="B710" s="362">
        <f>+ACTIVIDADES!A18</f>
        <v>8.1</v>
      </c>
      <c r="C710" s="367"/>
      <c r="D710" s="368"/>
      <c r="E710" s="368"/>
      <c r="F710" s="368"/>
      <c r="G710" s="369"/>
      <c r="H710" s="71">
        <f>IF(I713=0,0,I723/I713)</f>
        <v>0</v>
      </c>
      <c r="I710" s="241">
        <f>IF(I713=0,0,I729/I713)</f>
        <v>0.87319787482948008</v>
      </c>
    </row>
    <row r="711" spans="2:9" ht="16" thickBot="1" x14ac:dyDescent="0.25">
      <c r="B711" s="363"/>
      <c r="C711" s="367"/>
      <c r="D711" s="368"/>
      <c r="E711" s="368"/>
      <c r="F711" s="368"/>
      <c r="G711" s="369"/>
      <c r="H711" s="73" t="s">
        <v>33</v>
      </c>
      <c r="I711" s="74" t="s">
        <v>34</v>
      </c>
    </row>
    <row r="712" spans="2:9" ht="16" thickBot="1" x14ac:dyDescent="0.25">
      <c r="B712" s="75" t="s">
        <v>15</v>
      </c>
      <c r="C712" s="367"/>
      <c r="D712" s="368"/>
      <c r="E712" s="368"/>
      <c r="F712" s="368"/>
      <c r="G712" s="369"/>
      <c r="H712" s="71">
        <f>IF(I713=0,0,I735/I713)</f>
        <v>0.11807014642222512</v>
      </c>
      <c r="I712" s="241">
        <f>IF(I713=0,0,I741/I713)</f>
        <v>8.7319787482948007E-3</v>
      </c>
    </row>
    <row r="713" spans="2:9" ht="16" thickBot="1" x14ac:dyDescent="0.25">
      <c r="B713" s="76" t="str">
        <f>INDEX(ACTIVIDADES!$C:$C,MATCH(B710,ACTIVIDADES!$A:$A,0))</f>
        <v>m2</v>
      </c>
      <c r="C713" s="370"/>
      <c r="D713" s="371"/>
      <c r="E713" s="371"/>
      <c r="F713" s="371"/>
      <c r="G713" s="372"/>
      <c r="H713" s="77" t="s">
        <v>35</v>
      </c>
      <c r="I713" s="78">
        <f>SUM(I723:I741)</f>
        <v>21152.998992666664</v>
      </c>
    </row>
    <row r="714" spans="2:9" x14ac:dyDescent="0.2">
      <c r="B714" s="79"/>
      <c r="C714" s="80" t="s">
        <v>36</v>
      </c>
      <c r="I714" s="81"/>
    </row>
    <row r="715" spans="2:9" x14ac:dyDescent="0.2">
      <c r="B715" s="82" t="s">
        <v>37</v>
      </c>
      <c r="C715" s="83" t="s">
        <v>38</v>
      </c>
      <c r="D715" s="84" t="s">
        <v>39</v>
      </c>
      <c r="E715" s="84" t="s">
        <v>40</v>
      </c>
      <c r="F715" s="84" t="s">
        <v>41</v>
      </c>
      <c r="G715" s="84" t="s">
        <v>42</v>
      </c>
      <c r="H715" s="84" t="s">
        <v>43</v>
      </c>
      <c r="I715" s="81"/>
    </row>
    <row r="716" spans="2:9" x14ac:dyDescent="0.2">
      <c r="B716" s="85"/>
      <c r="C716" s="277" t="s">
        <v>184</v>
      </c>
      <c r="D716" s="87" t="str">
        <f>IFERROR(INDEX(#REF!,MATCH(C716,#REF!,0)),"")</f>
        <v/>
      </c>
      <c r="E716" s="88">
        <f>+E80</f>
        <v>2</v>
      </c>
      <c r="F716" s="89" t="str">
        <f>IFERROR(INDEX(#REF!,MATCH(C716,#REF!,0)),"")</f>
        <v/>
      </c>
      <c r="G716" s="90">
        <v>0.05</v>
      </c>
      <c r="H716" s="89">
        <f>IFERROR(G716*F716*E716+F716*E716,0)</f>
        <v>0</v>
      </c>
      <c r="I716" s="81"/>
    </row>
    <row r="717" spans="2:9" ht="16" x14ac:dyDescent="0.2">
      <c r="B717" s="85"/>
      <c r="C717" s="86" t="s">
        <v>107</v>
      </c>
      <c r="D717" s="87" t="str">
        <f>IFERROR(INDEX(#REF!,MATCH(C717,#REF!,0)),"")</f>
        <v/>
      </c>
      <c r="E717" s="88">
        <f>+E81</f>
        <v>2</v>
      </c>
      <c r="F717" s="89" t="str">
        <f>IFERROR(INDEX(#REF!,MATCH(C717,#REF!,0)),"")</f>
        <v/>
      </c>
      <c r="G717" s="90">
        <v>0.05</v>
      </c>
      <c r="H717" s="89">
        <f t="shared" ref="H717:H722" si="19">IFERROR(G717*F717*E717+F717*E717,0)</f>
        <v>0</v>
      </c>
      <c r="I717" s="81"/>
    </row>
    <row r="718" spans="2:9" ht="16" x14ac:dyDescent="0.2">
      <c r="B718" s="85"/>
      <c r="C718" s="271" t="s">
        <v>82</v>
      </c>
      <c r="D718" s="87" t="str">
        <f>IFERROR(INDEX(#REF!,MATCH(C718,#REF!,0)),"")</f>
        <v/>
      </c>
      <c r="E718" s="88">
        <v>0.2</v>
      </c>
      <c r="F718" s="89" t="str">
        <f>IFERROR(INDEX(#REF!,MATCH(C718,#REF!,0)),"")</f>
        <v/>
      </c>
      <c r="G718" s="90"/>
      <c r="H718" s="89">
        <f t="shared" si="19"/>
        <v>0</v>
      </c>
      <c r="I718" s="81"/>
    </row>
    <row r="719" spans="2:9" x14ac:dyDescent="0.2">
      <c r="B719" s="85"/>
      <c r="C719" t="s">
        <v>185</v>
      </c>
      <c r="D719" s="87" t="str">
        <f>IFERROR(INDEX(#REF!,MATCH(C719,#REF!,0)),"")</f>
        <v/>
      </c>
      <c r="E719" s="88">
        <v>0.1</v>
      </c>
      <c r="F719" s="89" t="str">
        <f>IFERROR(INDEX(#REF!,MATCH(C719,#REF!,0)),"")</f>
        <v/>
      </c>
      <c r="G719" s="90"/>
      <c r="H719" s="89">
        <f t="shared" si="19"/>
        <v>0</v>
      </c>
      <c r="I719" s="81"/>
    </row>
    <row r="720" spans="2:9" x14ac:dyDescent="0.2">
      <c r="B720" s="85"/>
      <c r="C720" s="86"/>
      <c r="D720" s="87" t="str">
        <f>IFERROR(INDEX(#REF!,MATCH(C720,#REF!,0)),"")</f>
        <v/>
      </c>
      <c r="E720" s="88"/>
      <c r="F720" s="89" t="str">
        <f>IFERROR(INDEX(#REF!,MATCH(C720,#REF!,0)),"")</f>
        <v/>
      </c>
      <c r="G720" s="90"/>
      <c r="H720" s="89">
        <f t="shared" si="19"/>
        <v>0</v>
      </c>
      <c r="I720" s="81"/>
    </row>
    <row r="721" spans="2:14" x14ac:dyDescent="0.2">
      <c r="B721" s="85"/>
      <c r="C721" s="9"/>
      <c r="D721" s="87" t="str">
        <f>IFERROR(INDEX(#REF!,MATCH(C721,#REF!,0)),"")</f>
        <v/>
      </c>
      <c r="E721" s="88"/>
      <c r="F721" s="91" t="str">
        <f>IFERROR(INDEX(#REF!,MATCH(C721,#REF!,0)),"")</f>
        <v/>
      </c>
      <c r="G721" s="90"/>
      <c r="H721" s="89">
        <f t="shared" si="19"/>
        <v>0</v>
      </c>
      <c r="I721" s="81"/>
    </row>
    <row r="722" spans="2:14" ht="16" thickBot="1" x14ac:dyDescent="0.25">
      <c r="B722" s="85"/>
      <c r="C722" s="9"/>
      <c r="D722" s="87" t="str">
        <f>IFERROR(INDEX(#REF!,MATCH(C722,#REF!,0)),"")</f>
        <v/>
      </c>
      <c r="E722" s="88"/>
      <c r="F722" s="91" t="str">
        <f>IFERROR(INDEX(#REF!,MATCH(C722,#REF!,0)),"")</f>
        <v/>
      </c>
      <c r="G722" s="90"/>
      <c r="H722" s="92">
        <f t="shared" si="19"/>
        <v>0</v>
      </c>
      <c r="I722" s="81"/>
    </row>
    <row r="723" spans="2:14" ht="16" thickBot="1" x14ac:dyDescent="0.25">
      <c r="B723" s="79"/>
      <c r="H723" s="93" t="s">
        <v>49</v>
      </c>
      <c r="I723" s="94">
        <f>SUM(H716:H722)</f>
        <v>0</v>
      </c>
    </row>
    <row r="724" spans="2:14" x14ac:dyDescent="0.2">
      <c r="B724" s="79"/>
      <c r="C724" s="95" t="s">
        <v>50</v>
      </c>
      <c r="I724" s="81"/>
    </row>
    <row r="725" spans="2:14" ht="16" x14ac:dyDescent="0.2">
      <c r="B725" s="82" t="s">
        <v>37</v>
      </c>
      <c r="C725" s="83" t="s">
        <v>38</v>
      </c>
      <c r="D725" s="84" t="s">
        <v>51</v>
      </c>
      <c r="E725" s="96" t="s">
        <v>52</v>
      </c>
      <c r="F725" s="96"/>
      <c r="G725" s="97" t="s">
        <v>53</v>
      </c>
      <c r="H725" s="98" t="s">
        <v>43</v>
      </c>
      <c r="I725" s="81"/>
    </row>
    <row r="726" spans="2:14" x14ac:dyDescent="0.2">
      <c r="B726" s="85"/>
      <c r="C726" s="9" t="s">
        <v>54</v>
      </c>
      <c r="D726" s="87">
        <v>1</v>
      </c>
      <c r="E726" s="99">
        <f>IFERROR(INDEX('MANO DE OBRA'!$F:$F,MATCH(C726,'MANO DE OBRA'!$B:$B,0)),"")</f>
        <v>0.7693987706357569</v>
      </c>
      <c r="F726" s="89">
        <f>IFERROR(INDEX('MANO DE OBRA'!$J:$J,MATCH(C726,'MANO DE OBRA'!$B:$B,0)),"")</f>
        <v>83957.971666666665</v>
      </c>
      <c r="G726" s="100">
        <v>12</v>
      </c>
      <c r="H726" s="89">
        <f>IFERROR((F726/G726)*D726,0)</f>
        <v>6996.497638888889</v>
      </c>
      <c r="I726" s="81"/>
      <c r="M726" s="101"/>
      <c r="N726" s="101"/>
    </row>
    <row r="727" spans="2:14" x14ac:dyDescent="0.2">
      <c r="B727" s="85"/>
      <c r="C727" s="9" t="s">
        <v>64</v>
      </c>
      <c r="D727" s="87">
        <v>1</v>
      </c>
      <c r="E727" s="99">
        <f>IFERROR(INDEX('MANO DE OBRA'!$F:$F,MATCH(C727,'MANO DE OBRA'!$B:$B,0)),"")</f>
        <v>0.7693987706357569</v>
      </c>
      <c r="F727" s="89">
        <f>IFERROR(INDEX('MANO DE OBRA'!$J:$J,MATCH(C727,'MANO DE OBRA'!$B:$B,0)),"")</f>
        <v>137691.07353333331</v>
      </c>
      <c r="G727" s="100">
        <v>12</v>
      </c>
      <c r="H727" s="89">
        <f>IFERROR((F727/G727)*D727,0)</f>
        <v>11474.256127777777</v>
      </c>
      <c r="I727" s="81"/>
    </row>
    <row r="728" spans="2:14" ht="16" thickBot="1" x14ac:dyDescent="0.25">
      <c r="B728" s="85"/>
      <c r="C728" s="9"/>
      <c r="D728" s="87"/>
      <c r="E728" s="99" t="str">
        <f>IFERROR(INDEX('MANO DE OBRA'!$F:$F,MATCH(C728,'MANO DE OBRA'!$B:$B,0)),"")</f>
        <v/>
      </c>
      <c r="F728" s="89" t="str">
        <f>IFERROR(INDEX('MANO DE OBRA'!$J:$J,MATCH(C728,'MANO DE OBRA'!$B:$B,0)),"")</f>
        <v/>
      </c>
      <c r="G728" s="100"/>
      <c r="H728" s="89">
        <f>IFERROR((F728/G728)*D728,0)</f>
        <v>0</v>
      </c>
      <c r="I728" s="81"/>
      <c r="M728" s="101"/>
    </row>
    <row r="729" spans="2:14" ht="16" thickBot="1" x14ac:dyDescent="0.25">
      <c r="B729" s="79"/>
      <c r="H729" s="93" t="s">
        <v>49</v>
      </c>
      <c r="I729" s="94">
        <f>SUM(H726:H728)</f>
        <v>18470.753766666665</v>
      </c>
    </row>
    <row r="730" spans="2:14" x14ac:dyDescent="0.2">
      <c r="B730" s="79"/>
      <c r="C730" s="95" t="s">
        <v>55</v>
      </c>
      <c r="I730" s="81"/>
    </row>
    <row r="731" spans="2:14" ht="16" x14ac:dyDescent="0.2">
      <c r="B731" s="82" t="s">
        <v>37</v>
      </c>
      <c r="C731" s="83" t="s">
        <v>38</v>
      </c>
      <c r="D731" s="97" t="s">
        <v>3</v>
      </c>
      <c r="E731" s="97" t="s">
        <v>15</v>
      </c>
      <c r="F731" s="97" t="s">
        <v>56</v>
      </c>
      <c r="G731" s="97" t="s">
        <v>57</v>
      </c>
      <c r="H731" s="97" t="s">
        <v>43</v>
      </c>
      <c r="I731" s="81"/>
    </row>
    <row r="732" spans="2:14" x14ac:dyDescent="0.2">
      <c r="B732" s="85"/>
      <c r="C732" s="102" t="s">
        <v>58</v>
      </c>
      <c r="D732" s="99">
        <v>0.05</v>
      </c>
      <c r="E732" s="88"/>
      <c r="F732" s="89">
        <f>+I729</f>
        <v>18470.753766666665</v>
      </c>
      <c r="G732" s="100">
        <v>1</v>
      </c>
      <c r="H732" s="89">
        <f>IFERROR(G732*F732*D732,0)</f>
        <v>923.53768833333334</v>
      </c>
      <c r="I732" s="81"/>
    </row>
    <row r="733" spans="2:14" x14ac:dyDescent="0.2">
      <c r="B733" s="85"/>
      <c r="C733" s="9" t="s">
        <v>91</v>
      </c>
      <c r="D733" s="87"/>
      <c r="E733" s="87" t="str">
        <f>IFERROR(INDEX(#REF!,MATCH(C733,#REF!,0)),"")</f>
        <v/>
      </c>
      <c r="F733" s="131">
        <f>IFERROR(INDEX([3]INSUMOS!$D:$D,MATCH(C733,[3]INSUMOS!$B:$B,0)),"")</f>
        <v>2900</v>
      </c>
      <c r="G733" s="100">
        <v>0.5</v>
      </c>
      <c r="H733" s="89">
        <f>IFERROR(G733*F733,0)</f>
        <v>1450</v>
      </c>
      <c r="I733" s="81"/>
    </row>
    <row r="734" spans="2:14" ht="16" thickBot="1" x14ac:dyDescent="0.25">
      <c r="B734" s="85"/>
      <c r="C734" s="9" t="s">
        <v>63</v>
      </c>
      <c r="D734" s="87"/>
      <c r="E734" s="87" t="str">
        <f>IFERROR(INDEX(#REF!,MATCH(C734,#REF!,0)),"")</f>
        <v/>
      </c>
      <c r="F734" s="131">
        <f>IFERROR(INDEX([3]INSUMOS!$D:$D,MATCH(C734,[3]INSUMOS!$B:$B,0)),"")</f>
        <v>248</v>
      </c>
      <c r="G734" s="100">
        <v>0.5</v>
      </c>
      <c r="H734" s="92">
        <f>IFERROR(G734*F734,0)</f>
        <v>124</v>
      </c>
      <c r="I734" s="81"/>
    </row>
    <row r="735" spans="2:14" ht="16" thickBot="1" x14ac:dyDescent="0.25">
      <c r="B735" s="79"/>
      <c r="H735" s="93" t="s">
        <v>49</v>
      </c>
      <c r="I735" s="94">
        <f>SUM(H732:H734)</f>
        <v>2497.5376883333333</v>
      </c>
    </row>
    <row r="736" spans="2:14" x14ac:dyDescent="0.2">
      <c r="B736" s="79"/>
      <c r="C736" s="95" t="s">
        <v>59</v>
      </c>
      <c r="I736" s="81"/>
    </row>
    <row r="737" spans="2:9" ht="16" x14ac:dyDescent="0.2">
      <c r="B737" s="82" t="s">
        <v>37</v>
      </c>
      <c r="C737" s="83" t="s">
        <v>38</v>
      </c>
      <c r="D737" s="97" t="s">
        <v>3</v>
      </c>
      <c r="E737" s="97" t="s">
        <v>15</v>
      </c>
      <c r="F737" s="97" t="s">
        <v>56</v>
      </c>
      <c r="G737" s="97" t="s">
        <v>57</v>
      </c>
      <c r="H737" s="84" t="s">
        <v>43</v>
      </c>
      <c r="I737" s="81"/>
    </row>
    <row r="738" spans="2:9" x14ac:dyDescent="0.2">
      <c r="B738" s="85"/>
      <c r="C738" s="102" t="s">
        <v>60</v>
      </c>
      <c r="D738" s="99">
        <v>0.01</v>
      </c>
      <c r="E738" s="103">
        <v>1</v>
      </c>
      <c r="F738" s="89">
        <f>+I729</f>
        <v>18470.753766666665</v>
      </c>
      <c r="G738" s="87">
        <v>0.01</v>
      </c>
      <c r="H738" s="89">
        <f>IFERROR(G738*F738,0)</f>
        <v>184.70753766666664</v>
      </c>
      <c r="I738" s="81"/>
    </row>
    <row r="739" spans="2:9" x14ac:dyDescent="0.2">
      <c r="B739" s="85"/>
      <c r="C739" s="9"/>
      <c r="E739" s="87" t="str">
        <f>IFERROR(INDEX(#REF!,MATCH(C739,#REF!,0)),"")</f>
        <v/>
      </c>
      <c r="F739" s="89" t="str">
        <f>IFERROR(INDEX(#REF!,MATCH(C739,#REF!,0)),"")</f>
        <v/>
      </c>
      <c r="G739" s="87">
        <v>0.05</v>
      </c>
      <c r="H739" s="89">
        <f>IFERROR(G739*F739,0)</f>
        <v>0</v>
      </c>
      <c r="I739" s="81"/>
    </row>
    <row r="740" spans="2:9" ht="16" thickBot="1" x14ac:dyDescent="0.25">
      <c r="B740" s="85"/>
      <c r="C740" s="9"/>
      <c r="D740" s="87" t="str">
        <f>IFERROR(INDEX(#REF!,MATCH(C740,#REF!,0)),"")</f>
        <v/>
      </c>
      <c r="E740" s="88"/>
      <c r="F740" s="89" t="str">
        <f>IFERROR(INDEX(#REF!,MATCH(C740,#REF!,0)),"")</f>
        <v/>
      </c>
      <c r="G740" s="87"/>
      <c r="H740" s="89">
        <f>IFERROR(G740*F740,0)</f>
        <v>0</v>
      </c>
      <c r="I740" s="81"/>
    </row>
    <row r="741" spans="2:9" ht="16" thickBot="1" x14ac:dyDescent="0.25">
      <c r="B741" s="104"/>
      <c r="C741" s="105"/>
      <c r="D741" s="106"/>
      <c r="E741" s="107"/>
      <c r="F741" s="107"/>
      <c r="G741" s="106"/>
      <c r="H741" s="93" t="s">
        <v>49</v>
      </c>
      <c r="I741" s="94">
        <f>SUM(H738:H740)</f>
        <v>184.70753766666664</v>
      </c>
    </row>
    <row r="743" spans="2:9" ht="16" thickBot="1" x14ac:dyDescent="0.25">
      <c r="B743" s="79"/>
      <c r="I743" s="81"/>
    </row>
    <row r="744" spans="2:9" ht="15" customHeight="1" thickBot="1" x14ac:dyDescent="0.25">
      <c r="B744" s="75" t="s">
        <v>0</v>
      </c>
      <c r="C744" s="353" t="e">
        <f>INDEX(ACTIVIDADES!$B:$B,MATCH(B745,ACTIVIDADES!$A:$A,0))</f>
        <v>#REF!</v>
      </c>
      <c r="D744" s="354"/>
      <c r="E744" s="354"/>
      <c r="F744" s="354"/>
      <c r="G744" s="355"/>
      <c r="H744" s="73" t="s">
        <v>31</v>
      </c>
      <c r="I744" s="74" t="s">
        <v>32</v>
      </c>
    </row>
    <row r="745" spans="2:9" x14ac:dyDescent="0.2">
      <c r="B745" s="362" t="e">
        <f>+ACTIVIDADES!#REF!</f>
        <v>#REF!</v>
      </c>
      <c r="C745" s="356"/>
      <c r="D745" s="357"/>
      <c r="E745" s="357"/>
      <c r="F745" s="357"/>
      <c r="G745" s="358"/>
      <c r="H745" s="71">
        <f>IF(I748=0,0,I759/I748)</f>
        <v>0.71909453049168204</v>
      </c>
      <c r="I745" s="72">
        <f>IF(I748=0,0,I765/I748)</f>
        <v>0.24346586926642758</v>
      </c>
    </row>
    <row r="746" spans="2:9" ht="16" thickBot="1" x14ac:dyDescent="0.25">
      <c r="B746" s="363"/>
      <c r="C746" s="356"/>
      <c r="D746" s="357"/>
      <c r="E746" s="357"/>
      <c r="F746" s="357"/>
      <c r="G746" s="358"/>
      <c r="H746" s="73" t="s">
        <v>33</v>
      </c>
      <c r="I746" s="74" t="s">
        <v>34</v>
      </c>
    </row>
    <row r="747" spans="2:9" ht="16" thickBot="1" x14ac:dyDescent="0.25">
      <c r="B747" s="75" t="s">
        <v>15</v>
      </c>
      <c r="C747" s="356"/>
      <c r="D747" s="357"/>
      <c r="E747" s="357"/>
      <c r="F747" s="357"/>
      <c r="G747" s="358"/>
      <c r="H747" s="71">
        <f>IF(I748=0,0,I775/I748)</f>
        <v>3.5004941549226058E-2</v>
      </c>
      <c r="I747" s="72">
        <f>IF(I748=0,0,I781/I748)</f>
        <v>2.4346586926642759E-3</v>
      </c>
    </row>
    <row r="748" spans="2:9" ht="16" thickBot="1" x14ac:dyDescent="0.25">
      <c r="B748" s="76" t="e">
        <f>INDEX(ACTIVIDADES!$C:$C,MATCH(B745,ACTIVIDADES!$A:$A,0))</f>
        <v>#REF!</v>
      </c>
      <c r="C748" s="359"/>
      <c r="D748" s="360"/>
      <c r="E748" s="360"/>
      <c r="F748" s="360"/>
      <c r="G748" s="361"/>
      <c r="H748" s="77" t="s">
        <v>35</v>
      </c>
      <c r="I748" s="78">
        <f>SUM(I759:I781)</f>
        <v>91039.062628300802</v>
      </c>
    </row>
    <row r="749" spans="2:9" x14ac:dyDescent="0.2">
      <c r="B749" s="79"/>
      <c r="C749" s="80" t="s">
        <v>36</v>
      </c>
      <c r="I749" s="81"/>
    </row>
    <row r="750" spans="2:9" x14ac:dyDescent="0.2">
      <c r="B750" s="82" t="s">
        <v>37</v>
      </c>
      <c r="C750" s="83" t="s">
        <v>38</v>
      </c>
      <c r="D750" s="84" t="s">
        <v>39</v>
      </c>
      <c r="E750" s="84" t="s">
        <v>40</v>
      </c>
      <c r="F750" s="84" t="s">
        <v>41</v>
      </c>
      <c r="G750" s="84" t="s">
        <v>42</v>
      </c>
      <c r="H750" s="84" t="s">
        <v>43</v>
      </c>
      <c r="I750" s="81"/>
    </row>
    <row r="751" spans="2:9" ht="16" x14ac:dyDescent="0.2">
      <c r="B751" s="85"/>
      <c r="C751" s="278" t="s">
        <v>90</v>
      </c>
      <c r="D751" s="87" t="str">
        <f>IFERROR(INDEX(#REF!,MATCH(C751,#REF!,0)),"")</f>
        <v/>
      </c>
      <c r="E751" s="122">
        <v>12.195122</v>
      </c>
      <c r="F751" s="89">
        <f>IFERROR(INDEX([3]INSUMOS!$D:$D,MATCH(C751,[3]INSUMOS!$B:$B,0)),"")</f>
        <v>3000</v>
      </c>
      <c r="G751" s="90">
        <v>0.1</v>
      </c>
      <c r="H751" s="89">
        <f>IFERROR(G751*F751*E751+F751*E751,0)</f>
        <v>40243.902600000001</v>
      </c>
      <c r="I751" s="81"/>
    </row>
    <row r="752" spans="2:9" ht="16" x14ac:dyDescent="0.2">
      <c r="B752" s="85"/>
      <c r="C752" s="86" t="s">
        <v>75</v>
      </c>
      <c r="D752" s="87" t="str">
        <f>IFERROR(INDEX(#REF!,MATCH(C752,#REF!,0)),"")</f>
        <v/>
      </c>
      <c r="E752" s="122">
        <v>0.04</v>
      </c>
      <c r="F752" s="89">
        <f>IFERROR(INDEX([3]INSUMOS!$D:$D,MATCH(C752,[3]INSUMOS!$B:$B,0)),"")</f>
        <v>600518.79516906675</v>
      </c>
      <c r="G752" s="90">
        <v>0.05</v>
      </c>
      <c r="H752" s="89">
        <f t="shared" ref="H752:H758" si="20">IFERROR(G752*F752*E752+F752*E752,0)</f>
        <v>25221.789397100802</v>
      </c>
      <c r="I752" s="81"/>
    </row>
    <row r="753" spans="2:9" x14ac:dyDescent="0.2">
      <c r="B753" s="85"/>
      <c r="C753" s="86"/>
      <c r="D753" s="87" t="str">
        <f>IFERROR(INDEX(#REF!,MATCH(C753,#REF!,0)),"")</f>
        <v/>
      </c>
      <c r="E753" s="88"/>
      <c r="F753" s="89" t="str">
        <f>IFERROR(INDEX(#REF!,MATCH(C753,#REF!,0)),"")</f>
        <v/>
      </c>
      <c r="G753" s="90"/>
      <c r="H753" s="89">
        <f t="shared" si="20"/>
        <v>0</v>
      </c>
      <c r="I753" s="81"/>
    </row>
    <row r="754" spans="2:9" x14ac:dyDescent="0.2">
      <c r="B754" s="85"/>
      <c r="C754" s="86"/>
      <c r="D754" s="87" t="str">
        <f>IFERROR(INDEX(#REF!,MATCH(C754,#REF!,0)),"")</f>
        <v/>
      </c>
      <c r="E754" s="88"/>
      <c r="F754" s="89" t="str">
        <f>IFERROR(INDEX(#REF!,MATCH(C754,#REF!,0)),"")</f>
        <v/>
      </c>
      <c r="G754" s="90"/>
      <c r="H754" s="89">
        <f t="shared" si="20"/>
        <v>0</v>
      </c>
      <c r="I754" s="81"/>
    </row>
    <row r="755" spans="2:9" x14ac:dyDescent="0.2">
      <c r="B755" s="85"/>
      <c r="C755" s="86"/>
      <c r="D755" s="87" t="str">
        <f>IFERROR(INDEX(#REF!,MATCH(C755,#REF!,0)),"")</f>
        <v/>
      </c>
      <c r="E755" s="88"/>
      <c r="F755" s="89" t="str">
        <f>IFERROR(INDEX(#REF!,MATCH(C755,#REF!,0)),"")</f>
        <v/>
      </c>
      <c r="G755" s="90"/>
      <c r="H755" s="89">
        <f t="shared" si="20"/>
        <v>0</v>
      </c>
      <c r="I755" s="81"/>
    </row>
    <row r="756" spans="2:9" x14ac:dyDescent="0.2">
      <c r="B756" s="85"/>
      <c r="C756" s="86"/>
      <c r="D756" s="87" t="str">
        <f>IFERROR(INDEX(#REF!,MATCH(C756,#REF!,0)),"")</f>
        <v/>
      </c>
      <c r="E756" s="88"/>
      <c r="F756" s="89" t="str">
        <f>IFERROR(INDEX(#REF!,MATCH(C756,#REF!,0)),"")</f>
        <v/>
      </c>
      <c r="G756" s="90"/>
      <c r="H756" s="89">
        <f t="shared" si="20"/>
        <v>0</v>
      </c>
      <c r="I756" s="81"/>
    </row>
    <row r="757" spans="2:9" x14ac:dyDescent="0.2">
      <c r="B757" s="85"/>
      <c r="C757" s="9"/>
      <c r="D757" s="87" t="str">
        <f>IFERROR(INDEX(#REF!,MATCH(C757,#REF!,0)),"")</f>
        <v/>
      </c>
      <c r="E757" s="88"/>
      <c r="F757" s="91" t="str">
        <f>IFERROR(INDEX(#REF!,MATCH(C757,#REF!,0)),"")</f>
        <v/>
      </c>
      <c r="G757" s="90"/>
      <c r="H757" s="89">
        <f t="shared" si="20"/>
        <v>0</v>
      </c>
      <c r="I757" s="81"/>
    </row>
    <row r="758" spans="2:9" ht="16" thickBot="1" x14ac:dyDescent="0.25">
      <c r="B758" s="85"/>
      <c r="C758" s="9"/>
      <c r="D758" s="87" t="str">
        <f>IFERROR(INDEX(#REF!,MATCH(C758,#REF!,0)),"")</f>
        <v/>
      </c>
      <c r="E758" s="88"/>
      <c r="F758" s="91" t="str">
        <f>IFERROR(INDEX(#REF!,MATCH(C758,#REF!,0)),"")</f>
        <v/>
      </c>
      <c r="G758" s="90"/>
      <c r="H758" s="92">
        <f t="shared" si="20"/>
        <v>0</v>
      </c>
      <c r="I758" s="81"/>
    </row>
    <row r="759" spans="2:9" ht="16" thickBot="1" x14ac:dyDescent="0.25">
      <c r="B759" s="79"/>
      <c r="H759" s="93" t="s">
        <v>49</v>
      </c>
      <c r="I759" s="94">
        <f>SUM(H751:H758)</f>
        <v>65465.691997100803</v>
      </c>
    </row>
    <row r="760" spans="2:9" x14ac:dyDescent="0.2">
      <c r="B760" s="79"/>
      <c r="C760" s="95" t="s">
        <v>50</v>
      </c>
      <c r="I760" s="81"/>
    </row>
    <row r="761" spans="2:9" ht="16" x14ac:dyDescent="0.2">
      <c r="B761" s="82" t="s">
        <v>37</v>
      </c>
      <c r="C761" s="83" t="s">
        <v>38</v>
      </c>
      <c r="D761" s="84" t="s">
        <v>51</v>
      </c>
      <c r="E761" s="96" t="s">
        <v>52</v>
      </c>
      <c r="F761" s="96"/>
      <c r="G761" s="97" t="s">
        <v>53</v>
      </c>
      <c r="H761" s="98" t="s">
        <v>43</v>
      </c>
      <c r="I761" s="81"/>
    </row>
    <row r="762" spans="2:9" x14ac:dyDescent="0.2">
      <c r="B762" s="85"/>
      <c r="C762" s="9" t="s">
        <v>64</v>
      </c>
      <c r="D762" s="87">
        <v>1</v>
      </c>
      <c r="E762" s="99">
        <f>IFERROR(INDEX('MANO DE OBRA'!$F:$F,MATCH(C762,'MANO DE OBRA'!$B:$B,0)),"")</f>
        <v>0.7693987706357569</v>
      </c>
      <c r="F762" s="89">
        <f>IFERROR(INDEX('MANO DE OBRA'!$J:$J,MATCH(C762,'MANO DE OBRA'!$B:$B,0)),"")</f>
        <v>137691.07353333331</v>
      </c>
      <c r="G762" s="100">
        <v>10</v>
      </c>
      <c r="H762" s="89">
        <f>IFERROR((F762/G762)*D762,0)</f>
        <v>13769.107353333331</v>
      </c>
      <c r="I762" s="81"/>
    </row>
    <row r="763" spans="2:9" x14ac:dyDescent="0.2">
      <c r="B763" s="85"/>
      <c r="C763" s="9" t="s">
        <v>54</v>
      </c>
      <c r="D763" s="87">
        <v>1</v>
      </c>
      <c r="E763" s="99">
        <f>IFERROR(INDEX('MANO DE OBRA'!$F:$F,MATCH(C763,'MANO DE OBRA'!$B:$B,0)),"")</f>
        <v>0.7693987706357569</v>
      </c>
      <c r="F763" s="89">
        <f>IFERROR(INDEX('MANO DE OBRA'!$J:$J,MATCH(C763,'MANO DE OBRA'!$B:$B,0)),"")</f>
        <v>83957.971666666665</v>
      </c>
      <c r="G763" s="100">
        <v>10</v>
      </c>
      <c r="H763" s="89">
        <f>IFERROR((F763/G763)*D763,0)</f>
        <v>8395.7971666666672</v>
      </c>
      <c r="I763" s="81"/>
    </row>
    <row r="764" spans="2:9" ht="16" thickBot="1" x14ac:dyDescent="0.25">
      <c r="B764" s="85"/>
      <c r="C764" s="9"/>
      <c r="D764" s="87"/>
      <c r="E764" s="99" t="str">
        <f>IFERROR(INDEX('MANO DE OBRA'!$F:$F,MATCH(C764,'MANO DE OBRA'!$B:$B,0)),"")</f>
        <v/>
      </c>
      <c r="F764" s="89" t="str">
        <f>IFERROR(INDEX('MANO DE OBRA'!$J:$J,MATCH(C764,'MANO DE OBRA'!$B:$B,0)),"")</f>
        <v/>
      </c>
      <c r="G764" s="100"/>
      <c r="H764" s="89">
        <f>IFERROR((F764/G764)*D764,0)</f>
        <v>0</v>
      </c>
      <c r="I764" s="81"/>
    </row>
    <row r="765" spans="2:9" ht="16" thickBot="1" x14ac:dyDescent="0.25">
      <c r="B765" s="79"/>
      <c r="H765" s="93" t="s">
        <v>49</v>
      </c>
      <c r="I765" s="94">
        <f>SUM(H762:H764)</f>
        <v>22164.904519999996</v>
      </c>
    </row>
    <row r="766" spans="2:9" x14ac:dyDescent="0.2">
      <c r="B766" s="79"/>
      <c r="C766" s="95" t="s">
        <v>55</v>
      </c>
      <c r="I766" s="81"/>
    </row>
    <row r="767" spans="2:9" ht="16" x14ac:dyDescent="0.2">
      <c r="B767" s="82" t="s">
        <v>37</v>
      </c>
      <c r="C767" s="83" t="s">
        <v>38</v>
      </c>
      <c r="D767" s="97" t="s">
        <v>3</v>
      </c>
      <c r="E767" s="97" t="s">
        <v>15</v>
      </c>
      <c r="F767" s="97" t="s">
        <v>56</v>
      </c>
      <c r="G767" s="97" t="s">
        <v>57</v>
      </c>
      <c r="H767" s="97" t="s">
        <v>43</v>
      </c>
      <c r="I767" s="81"/>
    </row>
    <row r="768" spans="2:9" x14ac:dyDescent="0.2">
      <c r="B768" s="85"/>
      <c r="C768" s="102" t="s">
        <v>58</v>
      </c>
      <c r="D768" s="99">
        <v>0.05</v>
      </c>
      <c r="E768" s="88"/>
      <c r="F768" s="89">
        <f>+I765</f>
        <v>22164.904519999996</v>
      </c>
      <c r="G768" s="100">
        <v>1</v>
      </c>
      <c r="H768" s="89">
        <f>IFERROR(G768*F768*D768,0)</f>
        <v>1108.2452259999998</v>
      </c>
      <c r="I768" s="81"/>
    </row>
    <row r="769" spans="2:9" ht="32" x14ac:dyDescent="0.2">
      <c r="B769" s="85"/>
      <c r="C769" s="17" t="s">
        <v>63</v>
      </c>
      <c r="D769" s="99"/>
      <c r="E769" s="87" t="str">
        <f>IFERROR(INDEX([3]INSUMOS!$C:$C,MATCH(C769,[3]INSUMOS!$B:$B,0)),"")</f>
        <v>día</v>
      </c>
      <c r="F769" s="89">
        <f>IFERROR(INDEX([3]INSUMOS!$D:$D,MATCH(C769,[3]INSUMOS!$B:$B,0)),"")</f>
        <v>248</v>
      </c>
      <c r="G769" s="100">
        <v>0.54</v>
      </c>
      <c r="H769" s="89">
        <f t="shared" ref="H769:H774" si="21">IFERROR(G769*F769,0)</f>
        <v>133.92000000000002</v>
      </c>
      <c r="I769" s="81"/>
    </row>
    <row r="770" spans="2:9" ht="16" x14ac:dyDescent="0.2">
      <c r="B770" s="85"/>
      <c r="C770" s="86" t="s">
        <v>88</v>
      </c>
      <c r="D770" s="99"/>
      <c r="E770" s="87" t="str">
        <f>IFERROR(INDEX([3]INSUMOS!$C:$C,MATCH(C770,[3]INSUMOS!$B:$B,0)),"")</f>
        <v>día</v>
      </c>
      <c r="F770" s="89">
        <f>IFERROR(INDEX([3]INSUMOS!$D:$D,MATCH(C770,[3]INSUMOS!$B:$B,0)),"")</f>
        <v>12400</v>
      </c>
      <c r="G770" s="100">
        <v>0.15</v>
      </c>
      <c r="H770" s="89">
        <f t="shared" si="21"/>
        <v>1860</v>
      </c>
      <c r="I770" s="81"/>
    </row>
    <row r="771" spans="2:9" ht="32" x14ac:dyDescent="0.2">
      <c r="B771" s="85"/>
      <c r="C771" s="86" t="s">
        <v>304</v>
      </c>
      <c r="D771" s="99"/>
      <c r="E771" s="87" t="str">
        <f>IFERROR(INDEX([3]INSUMOS!$C:$C,MATCH(C771,[3]INSUMOS!$B:$B,0)),"")</f>
        <v/>
      </c>
      <c r="F771" s="89" t="str">
        <f>IFERROR(INDEX([3]INSUMOS!$D:$D,MATCH(C771,[3]INSUMOS!$B:$B,0)),"")</f>
        <v/>
      </c>
      <c r="G771" s="100">
        <v>0.27027000000000001</v>
      </c>
      <c r="H771" s="89">
        <f t="shared" si="21"/>
        <v>0</v>
      </c>
      <c r="I771" s="81"/>
    </row>
    <row r="772" spans="2:9" ht="16" x14ac:dyDescent="0.2">
      <c r="B772" s="85"/>
      <c r="C772" s="86" t="s">
        <v>89</v>
      </c>
      <c r="D772" s="99"/>
      <c r="E772" s="87" t="str">
        <f>IFERROR(INDEX([3]INSUMOS!$C:$C,MATCH(C772,[3]INSUMOS!$B:$B,0)),"")</f>
        <v>día</v>
      </c>
      <c r="F772" s="89">
        <f>IFERROR(INDEX([3]INSUMOS!$D:$D,MATCH(C772,[3]INSUMOS!$B:$B,0)),"")</f>
        <v>23712</v>
      </c>
      <c r="G772" s="100">
        <v>3.5699999999999998E-3</v>
      </c>
      <c r="H772" s="89">
        <f t="shared" si="21"/>
        <v>84.651839999999993</v>
      </c>
      <c r="I772" s="81"/>
    </row>
    <row r="773" spans="2:9" x14ac:dyDescent="0.2">
      <c r="B773" s="85"/>
      <c r="C773" s="9"/>
      <c r="D773" s="87"/>
      <c r="E773" s="87" t="str">
        <f>IFERROR(INDEX(#REF!,MATCH(C773,#REF!,0)),"")</f>
        <v/>
      </c>
      <c r="F773" s="89" t="str">
        <f>IFERROR(INDEX(#REF!,MATCH(C773,#REF!,0)),"")</f>
        <v/>
      </c>
      <c r="G773" s="100"/>
      <c r="H773" s="89">
        <f t="shared" si="21"/>
        <v>0</v>
      </c>
      <c r="I773" s="81"/>
    </row>
    <row r="774" spans="2:9" ht="16" thickBot="1" x14ac:dyDescent="0.25">
      <c r="B774" s="85"/>
      <c r="C774" s="9"/>
      <c r="D774" s="87"/>
      <c r="E774" s="87" t="str">
        <f>IFERROR(INDEX(#REF!,MATCH(C774,#REF!,0)),"")</f>
        <v/>
      </c>
      <c r="F774" s="89" t="str">
        <f>IFERROR(INDEX(#REF!,MATCH(C774,#REF!,0)),"")</f>
        <v/>
      </c>
      <c r="G774" s="100"/>
      <c r="H774" s="92">
        <f t="shared" si="21"/>
        <v>0</v>
      </c>
      <c r="I774" s="81"/>
    </row>
    <row r="775" spans="2:9" ht="16" thickBot="1" x14ac:dyDescent="0.25">
      <c r="B775" s="79"/>
      <c r="H775" s="93" t="s">
        <v>49</v>
      </c>
      <c r="I775" s="94">
        <f>SUM(H768:H774)</f>
        <v>3186.8170660000001</v>
      </c>
    </row>
    <row r="776" spans="2:9" x14ac:dyDescent="0.2">
      <c r="B776" s="79"/>
      <c r="C776" s="95" t="s">
        <v>59</v>
      </c>
      <c r="I776" s="81"/>
    </row>
    <row r="777" spans="2:9" ht="16" x14ac:dyDescent="0.2">
      <c r="B777" s="82" t="s">
        <v>37</v>
      </c>
      <c r="C777" s="83" t="s">
        <v>38</v>
      </c>
      <c r="D777" s="97" t="s">
        <v>3</v>
      </c>
      <c r="E777" s="97" t="s">
        <v>15</v>
      </c>
      <c r="F777" s="97" t="s">
        <v>56</v>
      </c>
      <c r="G777" s="97" t="s">
        <v>57</v>
      </c>
      <c r="H777" s="84" t="s">
        <v>43</v>
      </c>
      <c r="I777" s="81"/>
    </row>
    <row r="778" spans="2:9" x14ac:dyDescent="0.2">
      <c r="B778" s="85"/>
      <c r="C778" s="102" t="s">
        <v>60</v>
      </c>
      <c r="D778" s="99">
        <v>0.01</v>
      </c>
      <c r="E778" s="103">
        <v>1</v>
      </c>
      <c r="F778" s="89">
        <f>+I765</f>
        <v>22164.904519999996</v>
      </c>
      <c r="G778" s="87">
        <v>0.01</v>
      </c>
      <c r="H778" s="89">
        <f>IFERROR(G778*F778,0)</f>
        <v>221.64904519999996</v>
      </c>
      <c r="I778" s="81"/>
    </row>
    <row r="779" spans="2:9" x14ac:dyDescent="0.2">
      <c r="B779" s="85"/>
      <c r="C779" s="9"/>
      <c r="E779" s="87" t="str">
        <f>IFERROR(INDEX(#REF!,MATCH(C779,#REF!,0)),"")</f>
        <v/>
      </c>
      <c r="F779" s="89" t="str">
        <f>IFERROR(INDEX(#REF!,MATCH(C779,#REF!,0)),"")</f>
        <v/>
      </c>
      <c r="G779" s="87">
        <v>0.03</v>
      </c>
      <c r="H779" s="89">
        <f>IFERROR(G779*F779,0)</f>
        <v>0</v>
      </c>
      <c r="I779" s="81"/>
    </row>
    <row r="780" spans="2:9" ht="16" thickBot="1" x14ac:dyDescent="0.25">
      <c r="B780" s="85"/>
      <c r="C780" s="9"/>
      <c r="D780" s="87" t="str">
        <f>IFERROR(INDEX(#REF!,MATCH(C780,#REF!,0)),"")</f>
        <v/>
      </c>
      <c r="E780" s="88"/>
      <c r="F780" s="89" t="str">
        <f>IFERROR(INDEX(#REF!,MATCH(C780,#REF!,0)),"")</f>
        <v/>
      </c>
      <c r="G780" s="87"/>
      <c r="H780" s="89">
        <f>IFERROR(G780*F780,0)</f>
        <v>0</v>
      </c>
      <c r="I780" s="81"/>
    </row>
    <row r="781" spans="2:9" ht="16" thickBot="1" x14ac:dyDescent="0.25">
      <c r="B781" s="104"/>
      <c r="C781" s="105"/>
      <c r="D781" s="106"/>
      <c r="E781" s="107"/>
      <c r="F781" s="107"/>
      <c r="G781" s="106"/>
      <c r="H781" s="93" t="s">
        <v>49</v>
      </c>
      <c r="I781" s="94">
        <f>SUM(H778:H780)</f>
        <v>221.64904519999996</v>
      </c>
    </row>
    <row r="782" spans="2:9" ht="16" thickBot="1" x14ac:dyDescent="0.25"/>
    <row r="783" spans="2:9" ht="16" thickBot="1" x14ac:dyDescent="0.25">
      <c r="B783" s="75" t="s">
        <v>0</v>
      </c>
      <c r="C783" s="353" t="e">
        <f>INDEX(ACTIVIDADES!$B:$B,MATCH(B784,ACTIVIDADES!$A:$A,0))</f>
        <v>#REF!</v>
      </c>
      <c r="D783" s="354"/>
      <c r="E783" s="354"/>
      <c r="F783" s="354"/>
      <c r="G783" s="355"/>
      <c r="H783" s="73" t="s">
        <v>31</v>
      </c>
      <c r="I783" s="74" t="s">
        <v>32</v>
      </c>
    </row>
    <row r="784" spans="2:9" x14ac:dyDescent="0.2">
      <c r="B784" s="362" t="e">
        <f>+ACTIVIDADES!#REF!</f>
        <v>#REF!</v>
      </c>
      <c r="C784" s="356"/>
      <c r="D784" s="357"/>
      <c r="E784" s="357"/>
      <c r="F784" s="357"/>
      <c r="G784" s="358"/>
      <c r="H784" s="71">
        <f>IF(I787=0,0,I798/I787)</f>
        <v>0</v>
      </c>
      <c r="I784" s="72">
        <f>IF(I787=0,0,I804/I787)</f>
        <v>0.90909090909090906</v>
      </c>
    </row>
    <row r="785" spans="2:9" ht="16" thickBot="1" x14ac:dyDescent="0.25">
      <c r="B785" s="363"/>
      <c r="C785" s="356"/>
      <c r="D785" s="357"/>
      <c r="E785" s="357"/>
      <c r="F785" s="357"/>
      <c r="G785" s="358"/>
      <c r="H785" s="73" t="s">
        <v>33</v>
      </c>
      <c r="I785" s="74" t="s">
        <v>34</v>
      </c>
    </row>
    <row r="786" spans="2:9" ht="16" thickBot="1" x14ac:dyDescent="0.25">
      <c r="B786" s="75" t="s">
        <v>15</v>
      </c>
      <c r="C786" s="356"/>
      <c r="D786" s="357"/>
      <c r="E786" s="357"/>
      <c r="F786" s="357"/>
      <c r="G786" s="358"/>
      <c r="H786" s="71">
        <f>IF(I787=0,0,I811/I787)</f>
        <v>4.5454545454545456E-2</v>
      </c>
      <c r="I786" s="72">
        <f>IF(I787=0,0,I817/I787)</f>
        <v>4.5454545454545456E-2</v>
      </c>
    </row>
    <row r="787" spans="2:9" ht="16" thickBot="1" x14ac:dyDescent="0.25">
      <c r="B787" s="76" t="e">
        <f>INDEX(ACTIVIDADES!$C:$C,MATCH(B784,ACTIVIDADES!$A:$A,0))</f>
        <v>#REF!</v>
      </c>
      <c r="C787" s="359"/>
      <c r="D787" s="360"/>
      <c r="E787" s="360"/>
      <c r="F787" s="360"/>
      <c r="G787" s="361"/>
      <c r="H787" s="77" t="s">
        <v>35</v>
      </c>
      <c r="I787" s="78">
        <f>SUM(I798:I817)</f>
        <v>40635.658286666665</v>
      </c>
    </row>
    <row r="788" spans="2:9" x14ac:dyDescent="0.2">
      <c r="B788" s="79"/>
      <c r="C788" s="80" t="s">
        <v>36</v>
      </c>
      <c r="I788" s="81"/>
    </row>
    <row r="789" spans="2:9" x14ac:dyDescent="0.2">
      <c r="B789" s="82" t="s">
        <v>37</v>
      </c>
      <c r="C789" s="83" t="s">
        <v>38</v>
      </c>
      <c r="D789" s="84" t="s">
        <v>39</v>
      </c>
      <c r="E789" s="84" t="s">
        <v>40</v>
      </c>
      <c r="F789" s="84" t="s">
        <v>41</v>
      </c>
      <c r="G789" s="84" t="s">
        <v>42</v>
      </c>
      <c r="H789" s="84" t="s">
        <v>43</v>
      </c>
      <c r="I789" s="81"/>
    </row>
    <row r="790" spans="2:9" x14ac:dyDescent="0.2">
      <c r="B790" s="85"/>
      <c r="C790" s="9" t="s">
        <v>71</v>
      </c>
      <c r="D790" s="87" t="str">
        <f>IFERROR(INDEX(#REF!,MATCH(C790,#REF!,0)),"")</f>
        <v/>
      </c>
      <c r="E790" s="122">
        <f>1*0.2*0.1</f>
        <v>2.0000000000000004E-2</v>
      </c>
      <c r="F790" s="89" t="str">
        <f>IFERROR(INDEX(#REF!,MATCH(C790,#REF!,0)),"")</f>
        <v/>
      </c>
      <c r="G790" s="90"/>
      <c r="H790" s="89">
        <f>IFERROR(G790*F790*E790+F790*E790,0)</f>
        <v>0</v>
      </c>
      <c r="I790" s="81"/>
    </row>
    <row r="791" spans="2:9" ht="16" x14ac:dyDescent="0.2">
      <c r="B791" s="85"/>
      <c r="C791" s="109" t="s">
        <v>73</v>
      </c>
      <c r="D791" s="87" t="str">
        <f>IFERROR(INDEX(#REF!,MATCH(C791,#REF!,0)),"")</f>
        <v/>
      </c>
      <c r="E791" s="122">
        <v>0.04</v>
      </c>
      <c r="F791" s="89" t="str">
        <f>IFERROR(INDEX(#REF!,MATCH(C791,#REF!,0)),"")</f>
        <v/>
      </c>
      <c r="G791" s="90"/>
      <c r="H791" s="89">
        <f t="shared" ref="H791:H797" si="22">IFERROR(G791*F791*E791+F791*E791,0)</f>
        <v>0</v>
      </c>
      <c r="I791" s="81"/>
    </row>
    <row r="792" spans="2:9" x14ac:dyDescent="0.2">
      <c r="B792" s="85"/>
      <c r="C792" s="9" t="s">
        <v>45</v>
      </c>
      <c r="D792" s="87" t="str">
        <f>IFERROR(INDEX(#REF!,MATCH(C792,#REF!,0)),"")</f>
        <v/>
      </c>
      <c r="E792" s="122">
        <v>1</v>
      </c>
      <c r="F792" s="89" t="str">
        <f>IFERROR(INDEX(#REF!,MATCH(C792,#REF!,0)),"")</f>
        <v/>
      </c>
      <c r="G792" s="90"/>
      <c r="H792" s="89">
        <f t="shared" si="22"/>
        <v>0</v>
      </c>
      <c r="I792" s="81"/>
    </row>
    <row r="793" spans="2:9" x14ac:dyDescent="0.2">
      <c r="B793" s="85"/>
      <c r="C793" s="86"/>
      <c r="D793" s="87" t="str">
        <f>IFERROR(INDEX(#REF!,MATCH(C793,#REF!,0)),"")</f>
        <v/>
      </c>
      <c r="E793" s="88"/>
      <c r="F793" s="89" t="str">
        <f>IFERROR(INDEX(#REF!,MATCH(C793,#REF!,0)),"")</f>
        <v/>
      </c>
      <c r="G793" s="90"/>
      <c r="H793" s="89">
        <f t="shared" si="22"/>
        <v>0</v>
      </c>
      <c r="I793" s="81"/>
    </row>
    <row r="794" spans="2:9" x14ac:dyDescent="0.2">
      <c r="B794" s="85"/>
      <c r="C794" s="86"/>
      <c r="D794" s="87" t="str">
        <f>IFERROR(INDEX(#REF!,MATCH(C794,#REF!,0)),"")</f>
        <v/>
      </c>
      <c r="E794" s="88"/>
      <c r="F794" s="89" t="str">
        <f>IFERROR(INDEX(#REF!,MATCH(C794,#REF!,0)),"")</f>
        <v/>
      </c>
      <c r="G794" s="90"/>
      <c r="H794" s="89">
        <f t="shared" si="22"/>
        <v>0</v>
      </c>
      <c r="I794" s="81"/>
    </row>
    <row r="795" spans="2:9" x14ac:dyDescent="0.2">
      <c r="B795" s="85"/>
      <c r="C795" s="86"/>
      <c r="D795" s="87" t="str">
        <f>IFERROR(INDEX(#REF!,MATCH(C795,#REF!,0)),"")</f>
        <v/>
      </c>
      <c r="E795" s="88"/>
      <c r="F795" s="89" t="str">
        <f>IFERROR(INDEX(#REF!,MATCH(C795,#REF!,0)),"")</f>
        <v/>
      </c>
      <c r="G795" s="90"/>
      <c r="H795" s="89">
        <f t="shared" si="22"/>
        <v>0</v>
      </c>
      <c r="I795" s="81"/>
    </row>
    <row r="796" spans="2:9" x14ac:dyDescent="0.2">
      <c r="B796" s="85"/>
      <c r="C796" s="9"/>
      <c r="D796" s="87" t="str">
        <f>IFERROR(INDEX(#REF!,MATCH(C796,#REF!,0)),"")</f>
        <v/>
      </c>
      <c r="E796" s="88"/>
      <c r="F796" s="91" t="str">
        <f>IFERROR(INDEX(#REF!,MATCH(C796,#REF!,0)),"")</f>
        <v/>
      </c>
      <c r="G796" s="90"/>
      <c r="H796" s="89">
        <f t="shared" si="22"/>
        <v>0</v>
      </c>
      <c r="I796" s="81"/>
    </row>
    <row r="797" spans="2:9" ht="16" thickBot="1" x14ac:dyDescent="0.25">
      <c r="B797" s="85"/>
      <c r="C797" s="9"/>
      <c r="D797" s="87" t="str">
        <f>IFERROR(INDEX(#REF!,MATCH(C797,#REF!,0)),"")</f>
        <v/>
      </c>
      <c r="E797" s="88"/>
      <c r="F797" s="91" t="str">
        <f>IFERROR(INDEX(#REF!,MATCH(C797,#REF!,0)),"")</f>
        <v/>
      </c>
      <c r="G797" s="90"/>
      <c r="H797" s="92">
        <f t="shared" si="22"/>
        <v>0</v>
      </c>
      <c r="I797" s="81"/>
    </row>
    <row r="798" spans="2:9" ht="16" thickBot="1" x14ac:dyDescent="0.25">
      <c r="B798" s="79"/>
      <c r="H798" s="93" t="s">
        <v>49</v>
      </c>
      <c r="I798" s="94">
        <f>SUM(H790:H797)</f>
        <v>0</v>
      </c>
    </row>
    <row r="799" spans="2:9" x14ac:dyDescent="0.2">
      <c r="B799" s="79"/>
      <c r="C799" s="95" t="s">
        <v>50</v>
      </c>
      <c r="I799" s="81"/>
    </row>
    <row r="800" spans="2:9" ht="16" x14ac:dyDescent="0.2">
      <c r="B800" s="82" t="s">
        <v>37</v>
      </c>
      <c r="C800" s="83" t="s">
        <v>38</v>
      </c>
      <c r="D800" s="84" t="s">
        <v>51</v>
      </c>
      <c r="E800" s="96" t="s">
        <v>52</v>
      </c>
      <c r="F800" s="96"/>
      <c r="G800" s="97" t="s">
        <v>53</v>
      </c>
      <c r="H800" s="98" t="s">
        <v>43</v>
      </c>
      <c r="I800" s="81"/>
    </row>
    <row r="801" spans="2:9" x14ac:dyDescent="0.2">
      <c r="B801" s="85"/>
      <c r="C801" s="9" t="s">
        <v>54</v>
      </c>
      <c r="D801" s="87">
        <v>1</v>
      </c>
      <c r="E801" s="99">
        <f>IFERROR(INDEX('MANO DE OBRA'!$F:$F,MATCH(C801,'MANO DE OBRA'!$B:$B,0)),"")</f>
        <v>0.7693987706357569</v>
      </c>
      <c r="F801" s="89">
        <f>IFERROR(INDEX('MANO DE OBRA'!$J:$J,MATCH(C801,'MANO DE OBRA'!$B:$B,0)),"")</f>
        <v>83957.971666666665</v>
      </c>
      <c r="G801" s="100">
        <v>6</v>
      </c>
      <c r="H801" s="89">
        <f>IFERROR((F801/G801)*D801,0)</f>
        <v>13992.995277777778</v>
      </c>
      <c r="I801" s="81"/>
    </row>
    <row r="802" spans="2:9" x14ac:dyDescent="0.2">
      <c r="B802" s="85"/>
      <c r="C802" s="9" t="s">
        <v>64</v>
      </c>
      <c r="D802" s="87">
        <v>1</v>
      </c>
      <c r="E802" s="99">
        <f>IFERROR(INDEX('MANO DE OBRA'!$F:$F,MATCH(C802,'MANO DE OBRA'!$B:$B,0)),"")</f>
        <v>0.7693987706357569</v>
      </c>
      <c r="F802" s="89">
        <f>IFERROR(INDEX('MANO DE OBRA'!$J:$J,MATCH(C802,'MANO DE OBRA'!$B:$B,0)),"")</f>
        <v>137691.07353333331</v>
      </c>
      <c r="G802" s="100">
        <v>6</v>
      </c>
      <c r="H802" s="89">
        <f>IFERROR((F802/G802)*D802,0)</f>
        <v>22948.512255555554</v>
      </c>
      <c r="I802" s="81"/>
    </row>
    <row r="803" spans="2:9" ht="16" thickBot="1" x14ac:dyDescent="0.25">
      <c r="B803" s="85"/>
      <c r="C803" s="9"/>
      <c r="D803" s="87"/>
      <c r="E803" s="99" t="str">
        <f>IFERROR(INDEX('MANO DE OBRA'!$F:$F,MATCH(C803,'MANO DE OBRA'!$B:$B,0)),"")</f>
        <v/>
      </c>
      <c r="F803" s="89" t="str">
        <f>IFERROR(INDEX('MANO DE OBRA'!$J:$J,MATCH(C803,'MANO DE OBRA'!$B:$B,0)),"")</f>
        <v/>
      </c>
      <c r="G803" s="100"/>
      <c r="H803" s="89">
        <f>IFERROR((F803/G803)*D803,0)</f>
        <v>0</v>
      </c>
      <c r="I803" s="81"/>
    </row>
    <row r="804" spans="2:9" ht="16" thickBot="1" x14ac:dyDescent="0.25">
      <c r="B804" s="79"/>
      <c r="H804" s="93" t="s">
        <v>49</v>
      </c>
      <c r="I804" s="94">
        <f>SUM(H801:H803)</f>
        <v>36941.50753333333</v>
      </c>
    </row>
    <row r="805" spans="2:9" x14ac:dyDescent="0.2">
      <c r="B805" s="79"/>
      <c r="C805" s="95" t="s">
        <v>55</v>
      </c>
      <c r="I805" s="81"/>
    </row>
    <row r="806" spans="2:9" ht="16" x14ac:dyDescent="0.2">
      <c r="B806" s="82" t="s">
        <v>37</v>
      </c>
      <c r="C806" s="83" t="s">
        <v>38</v>
      </c>
      <c r="D806" s="97" t="s">
        <v>3</v>
      </c>
      <c r="E806" s="97" t="s">
        <v>15</v>
      </c>
      <c r="F806" s="97" t="s">
        <v>56</v>
      </c>
      <c r="G806" s="97" t="s">
        <v>57</v>
      </c>
      <c r="H806" s="97" t="s">
        <v>43</v>
      </c>
      <c r="I806" s="81"/>
    </row>
    <row r="807" spans="2:9" x14ac:dyDescent="0.2">
      <c r="B807" s="9"/>
      <c r="C807" s="102" t="s">
        <v>58</v>
      </c>
      <c r="D807" s="99">
        <v>0.05</v>
      </c>
      <c r="E807" s="88"/>
      <c r="F807" s="89">
        <f>+I804</f>
        <v>36941.50753333333</v>
      </c>
      <c r="G807" s="132">
        <v>1</v>
      </c>
      <c r="H807" s="89">
        <f>IFERROR(G807*F807*D807,0)</f>
        <v>1847.0753766666667</v>
      </c>
      <c r="I807" s="81"/>
    </row>
    <row r="808" spans="2:9" x14ac:dyDescent="0.2">
      <c r="B808" s="9"/>
      <c r="C808" s="22"/>
      <c r="D808" s="87"/>
      <c r="E808" s="87" t="str">
        <f>IFERROR(INDEX(#REF!,MATCH(C808,#REF!,0)),"")</f>
        <v/>
      </c>
      <c r="F808" s="89" t="str">
        <f>IFERROR(INDEX(#REF!,MATCH(C808,#REF!,0)),"")</f>
        <v/>
      </c>
      <c r="G808" s="132">
        <v>1</v>
      </c>
      <c r="H808" s="89">
        <f>IFERROR(G808*F808,0)</f>
        <v>0</v>
      </c>
      <c r="I808" s="81"/>
    </row>
    <row r="809" spans="2:9" x14ac:dyDescent="0.2">
      <c r="B809" s="9"/>
      <c r="C809" s="22"/>
      <c r="D809" s="87"/>
      <c r="E809" s="87" t="str">
        <f>IFERROR(INDEX(#REF!,MATCH(C809,#REF!,0)),"")</f>
        <v/>
      </c>
      <c r="F809" s="89" t="str">
        <f>IFERROR(INDEX(#REF!,MATCH(C809,#REF!,0)),"")</f>
        <v/>
      </c>
      <c r="G809" s="132">
        <v>0.5</v>
      </c>
      <c r="H809" s="89">
        <f>IFERROR(G809*F809,0)</f>
        <v>0</v>
      </c>
      <c r="I809" s="81"/>
    </row>
    <row r="810" spans="2:9" ht="16" thickBot="1" x14ac:dyDescent="0.25">
      <c r="B810" s="9"/>
      <c r="C810" s="22"/>
      <c r="D810" s="87"/>
      <c r="E810" s="87"/>
      <c r="F810" s="89"/>
      <c r="G810" s="132"/>
      <c r="H810" s="89"/>
      <c r="I810" s="81"/>
    </row>
    <row r="811" spans="2:9" ht="16" thickBot="1" x14ac:dyDescent="0.25">
      <c r="B811" s="79"/>
      <c r="H811" s="228" t="s">
        <v>49</v>
      </c>
      <c r="I811" s="94">
        <f>SUM(H807:H809)</f>
        <v>1847.0753766666667</v>
      </c>
    </row>
    <row r="812" spans="2:9" x14ac:dyDescent="0.2">
      <c r="B812" s="79"/>
      <c r="C812" s="95" t="s">
        <v>59</v>
      </c>
      <c r="I812" s="81"/>
    </row>
    <row r="813" spans="2:9" ht="16" x14ac:dyDescent="0.2">
      <c r="B813" s="82" t="s">
        <v>37</v>
      </c>
      <c r="C813" s="83" t="s">
        <v>38</v>
      </c>
      <c r="D813" s="97" t="s">
        <v>3</v>
      </c>
      <c r="E813" s="97" t="s">
        <v>15</v>
      </c>
      <c r="F813" s="97" t="s">
        <v>56</v>
      </c>
      <c r="G813" s="97" t="s">
        <v>57</v>
      </c>
      <c r="H813" s="84" t="s">
        <v>43</v>
      </c>
      <c r="I813" s="81"/>
    </row>
    <row r="814" spans="2:9" x14ac:dyDescent="0.2">
      <c r="B814" s="85"/>
      <c r="C814" s="102" t="s">
        <v>60</v>
      </c>
      <c r="D814" s="99">
        <v>0.01</v>
      </c>
      <c r="E814" s="103">
        <v>1</v>
      </c>
      <c r="F814" s="89">
        <f>+I804</f>
        <v>36941.50753333333</v>
      </c>
      <c r="G814" s="87">
        <v>0.05</v>
      </c>
      <c r="H814" s="89">
        <f>IFERROR(G814*F814,0)</f>
        <v>1847.0753766666667</v>
      </c>
      <c r="I814" s="81"/>
    </row>
    <row r="815" spans="2:9" x14ac:dyDescent="0.2">
      <c r="B815" s="85"/>
      <c r="C815" s="9"/>
      <c r="E815" s="87" t="str">
        <f>IFERROR(INDEX(#REF!,MATCH(C815,#REF!,0)),"")</f>
        <v/>
      </c>
      <c r="F815" s="89" t="str">
        <f>IFERROR(INDEX(#REF!,MATCH(C815,#REF!,0)),"")</f>
        <v/>
      </c>
      <c r="G815" s="87">
        <v>0.2</v>
      </c>
      <c r="H815" s="89">
        <f>IFERROR(G815*F815,0)</f>
        <v>0</v>
      </c>
      <c r="I815" s="81"/>
    </row>
    <row r="816" spans="2:9" ht="16" thickBot="1" x14ac:dyDescent="0.25">
      <c r="B816" s="85"/>
      <c r="C816" s="9"/>
      <c r="D816" s="87" t="str">
        <f>IFERROR(INDEX(#REF!,MATCH(C816,#REF!,0)),"")</f>
        <v/>
      </c>
      <c r="E816" s="88"/>
      <c r="F816" s="89" t="str">
        <f>IFERROR(INDEX(#REF!,MATCH(C816,#REF!,0)),"")</f>
        <v/>
      </c>
      <c r="G816" s="87"/>
      <c r="H816" s="89">
        <f>IFERROR(G816*F816,0)</f>
        <v>0</v>
      </c>
      <c r="I816" s="81"/>
    </row>
    <row r="817" spans="2:9" ht="16" thickBot="1" x14ac:dyDescent="0.25">
      <c r="B817" s="104"/>
      <c r="C817" s="105"/>
      <c r="D817" s="106"/>
      <c r="E817" s="107"/>
      <c r="F817" s="107"/>
      <c r="G817" s="106"/>
      <c r="H817" s="93" t="s">
        <v>49</v>
      </c>
      <c r="I817" s="94">
        <f>SUM(H814:H816)</f>
        <v>1847.0753766666667</v>
      </c>
    </row>
    <row r="818" spans="2:9" ht="16" thickBot="1" x14ac:dyDescent="0.25"/>
    <row r="819" spans="2:9" ht="16" thickBot="1" x14ac:dyDescent="0.25">
      <c r="B819" s="75" t="s">
        <v>0</v>
      </c>
      <c r="C819" s="353" t="str">
        <f>INDEX(ACTIVIDADES!$B:$B,MATCH(B820,ACTIVIDADES!$A:$A,0))</f>
        <v>Suministro e instalación de TEJA UPVC espesor de 2.5mm. No incluye caballete,.</v>
      </c>
      <c r="D819" s="354"/>
      <c r="E819" s="354"/>
      <c r="F819" s="354"/>
      <c r="G819" s="355"/>
      <c r="H819" s="73" t="s">
        <v>31</v>
      </c>
      <c r="I819" s="74" t="s">
        <v>32</v>
      </c>
    </row>
    <row r="820" spans="2:9" x14ac:dyDescent="0.2">
      <c r="B820" s="362">
        <f>+ACTIVIDADES!A20</f>
        <v>10.01</v>
      </c>
      <c r="C820" s="356"/>
      <c r="D820" s="357"/>
      <c r="E820" s="357"/>
      <c r="F820" s="357"/>
      <c r="G820" s="358"/>
      <c r="H820" s="71">
        <f>IF(I823=0,0,I834/I823)</f>
        <v>0</v>
      </c>
      <c r="I820" s="72">
        <f>IF(I823=0,0,I840/I823)</f>
        <v>0.92962679063418996</v>
      </c>
    </row>
    <row r="821" spans="2:9" ht="16" thickBot="1" x14ac:dyDescent="0.25">
      <c r="B821" s="363"/>
      <c r="C821" s="356"/>
      <c r="D821" s="357"/>
      <c r="E821" s="357"/>
      <c r="F821" s="357"/>
      <c r="G821" s="358"/>
      <c r="H821" s="73" t="s">
        <v>33</v>
      </c>
      <c r="I821" s="74" t="s">
        <v>34</v>
      </c>
    </row>
    <row r="822" spans="2:9" ht="16" thickBot="1" x14ac:dyDescent="0.25">
      <c r="B822" s="75" t="s">
        <v>15</v>
      </c>
      <c r="C822" s="356"/>
      <c r="D822" s="357"/>
      <c r="E822" s="357"/>
      <c r="F822" s="357"/>
      <c r="G822" s="358"/>
      <c r="H822" s="71">
        <f>IF(I823=0,0,I847/I823)</f>
        <v>6.107694145946814E-2</v>
      </c>
      <c r="I822" s="72">
        <f>IF(I823=0,0,I853/I823)</f>
        <v>9.2962679063418995E-3</v>
      </c>
    </row>
    <row r="823" spans="2:9" ht="16" thickBot="1" x14ac:dyDescent="0.25">
      <c r="B823" s="76" t="str">
        <f>INDEX(ACTIVIDADES!$C:$C,MATCH(B820,ACTIVIDADES!$A:$A,0))</f>
        <v>m2</v>
      </c>
      <c r="C823" s="359"/>
      <c r="D823" s="360"/>
      <c r="E823" s="360"/>
      <c r="F823" s="360"/>
      <c r="G823" s="361"/>
      <c r="H823" s="77" t="s">
        <v>35</v>
      </c>
      <c r="I823" s="78">
        <f>SUM(I834:I853)</f>
        <v>19868.998992666664</v>
      </c>
    </row>
    <row r="824" spans="2:9" x14ac:dyDescent="0.2">
      <c r="B824" s="79"/>
      <c r="C824" s="80" t="s">
        <v>36</v>
      </c>
      <c r="I824" s="81"/>
    </row>
    <row r="825" spans="2:9" x14ac:dyDescent="0.2">
      <c r="B825" s="82" t="s">
        <v>37</v>
      </c>
      <c r="C825" s="83" t="s">
        <v>38</v>
      </c>
      <c r="D825" s="84" t="s">
        <v>39</v>
      </c>
      <c r="E825" s="84" t="s">
        <v>40</v>
      </c>
      <c r="F825" s="84" t="s">
        <v>41</v>
      </c>
      <c r="G825" s="84" t="s">
        <v>42</v>
      </c>
      <c r="H825" s="84" t="s">
        <v>43</v>
      </c>
      <c r="I825" s="81"/>
    </row>
    <row r="826" spans="2:9" ht="16" x14ac:dyDescent="0.2">
      <c r="B826" s="85"/>
      <c r="C826" s="278" t="s">
        <v>99</v>
      </c>
      <c r="D826" s="87" t="str">
        <f>IFERROR(INDEX(#REF!,MATCH(C826,#REF!,0)),"")</f>
        <v/>
      </c>
      <c r="E826" s="88">
        <v>1</v>
      </c>
      <c r="F826" s="91" t="e">
        <f>+#REF!</f>
        <v>#REF!</v>
      </c>
      <c r="G826" s="99">
        <v>0.1</v>
      </c>
      <c r="H826" s="89">
        <f>IFERROR(G826*F826*E826+F826*E826,0)</f>
        <v>0</v>
      </c>
      <c r="I826" s="81"/>
    </row>
    <row r="827" spans="2:9" ht="32" x14ac:dyDescent="0.2">
      <c r="B827" s="85"/>
      <c r="C827" s="278" t="s">
        <v>100</v>
      </c>
      <c r="D827" s="87" t="str">
        <f>IFERROR(INDEX(#REF!,MATCH(C827,#REF!,0)),"")</f>
        <v/>
      </c>
      <c r="E827" s="88">
        <v>4</v>
      </c>
      <c r="F827" s="91" t="str">
        <f>IFERROR(INDEX(#REF!,MATCH(C827,#REF!,0)),"")</f>
        <v/>
      </c>
      <c r="G827" s="99"/>
      <c r="H827" s="89">
        <f t="shared" ref="H827:H833" si="23">IFERROR(G827*F827*E827+F827*E827,0)</f>
        <v>0</v>
      </c>
      <c r="I827" s="81"/>
    </row>
    <row r="828" spans="2:9" x14ac:dyDescent="0.2">
      <c r="B828" s="85"/>
      <c r="C828" s="86"/>
      <c r="D828" s="87" t="str">
        <f>IFERROR(INDEX(#REF!,MATCH(C828,#REF!,0)),"")</f>
        <v/>
      </c>
      <c r="E828" s="88"/>
      <c r="F828" s="91" t="str">
        <f>IFERROR(INDEX(#REF!,MATCH(C828,#REF!,0)),"")</f>
        <v/>
      </c>
      <c r="G828" s="99"/>
      <c r="H828" s="89">
        <f t="shared" si="23"/>
        <v>0</v>
      </c>
      <c r="I828" s="81"/>
    </row>
    <row r="829" spans="2:9" x14ac:dyDescent="0.2">
      <c r="B829" s="85"/>
      <c r="C829" s="86"/>
      <c r="D829" s="87" t="str">
        <f>IFERROR(INDEX(#REF!,MATCH(C829,#REF!,0)),"")</f>
        <v/>
      </c>
      <c r="E829" s="88"/>
      <c r="F829" s="91" t="str">
        <f>IFERROR(INDEX(#REF!,MATCH(C829,#REF!,0)),"")</f>
        <v/>
      </c>
      <c r="G829" s="99"/>
      <c r="H829" s="89">
        <f t="shared" si="23"/>
        <v>0</v>
      </c>
      <c r="I829" s="81"/>
    </row>
    <row r="830" spans="2:9" x14ac:dyDescent="0.2">
      <c r="B830" s="85"/>
      <c r="C830" s="86"/>
      <c r="D830" s="87" t="str">
        <f>IFERROR(INDEX(#REF!,MATCH(C830,#REF!,0)),"")</f>
        <v/>
      </c>
      <c r="E830" s="88"/>
      <c r="F830" s="91" t="str">
        <f>IFERROR(INDEX(#REF!,MATCH(C830,#REF!,0)),"")</f>
        <v/>
      </c>
      <c r="G830" s="99"/>
      <c r="H830" s="89">
        <f t="shared" si="23"/>
        <v>0</v>
      </c>
      <c r="I830" s="81"/>
    </row>
    <row r="831" spans="2:9" x14ac:dyDescent="0.2">
      <c r="B831" s="85"/>
      <c r="C831" s="86"/>
      <c r="D831" s="87" t="str">
        <f>IFERROR(INDEX(#REF!,MATCH(C831,#REF!,0)),"")</f>
        <v/>
      </c>
      <c r="E831" s="88"/>
      <c r="F831" s="91" t="str">
        <f>IFERROR(INDEX(#REF!,MATCH(C831,#REF!,0)),"")</f>
        <v/>
      </c>
      <c r="G831" s="99"/>
      <c r="H831" s="89">
        <f t="shared" si="23"/>
        <v>0</v>
      </c>
      <c r="I831" s="81"/>
    </row>
    <row r="832" spans="2:9" x14ac:dyDescent="0.2">
      <c r="B832" s="85"/>
      <c r="C832" s="9"/>
      <c r="D832" s="87" t="str">
        <f>IFERROR(INDEX(#REF!,MATCH(C832,#REF!,0)),"")</f>
        <v/>
      </c>
      <c r="E832" s="88"/>
      <c r="F832" s="91" t="str">
        <f>IFERROR(INDEX(#REF!,MATCH(C832,#REF!,0)),"")</f>
        <v/>
      </c>
      <c r="G832" s="99"/>
      <c r="H832" s="89">
        <f t="shared" si="23"/>
        <v>0</v>
      </c>
      <c r="I832" s="81"/>
    </row>
    <row r="833" spans="2:9" ht="16" thickBot="1" x14ac:dyDescent="0.25">
      <c r="B833" s="85"/>
      <c r="C833" s="9"/>
      <c r="D833" s="87" t="str">
        <f>IFERROR(INDEX(#REF!,MATCH(C833,#REF!,0)),"")</f>
        <v/>
      </c>
      <c r="E833" s="88"/>
      <c r="F833" s="91" t="str">
        <f>IFERROR(INDEX(#REF!,MATCH(C833,#REF!,0)),"")</f>
        <v/>
      </c>
      <c r="G833" s="99"/>
      <c r="H833" s="92">
        <f t="shared" si="23"/>
        <v>0</v>
      </c>
      <c r="I833" s="81"/>
    </row>
    <row r="834" spans="2:9" ht="16" thickBot="1" x14ac:dyDescent="0.25">
      <c r="B834" s="79"/>
      <c r="H834" s="93" t="s">
        <v>49</v>
      </c>
      <c r="I834" s="94">
        <f>SUM(H826:H833)</f>
        <v>0</v>
      </c>
    </row>
    <row r="835" spans="2:9" x14ac:dyDescent="0.2">
      <c r="B835" s="79"/>
      <c r="C835" s="95" t="s">
        <v>50</v>
      </c>
      <c r="I835" s="81"/>
    </row>
    <row r="836" spans="2:9" ht="16" x14ac:dyDescent="0.2">
      <c r="B836" s="82" t="s">
        <v>37</v>
      </c>
      <c r="C836" s="83" t="s">
        <v>38</v>
      </c>
      <c r="D836" s="84" t="s">
        <v>51</v>
      </c>
      <c r="E836" s="96" t="s">
        <v>52</v>
      </c>
      <c r="F836" s="96"/>
      <c r="G836" s="97" t="s">
        <v>53</v>
      </c>
      <c r="H836" s="98" t="s">
        <v>43</v>
      </c>
      <c r="I836" s="81"/>
    </row>
    <row r="837" spans="2:9" x14ac:dyDescent="0.2">
      <c r="B837" s="85"/>
      <c r="C837" s="9" t="s">
        <v>54</v>
      </c>
      <c r="D837" s="87">
        <v>1</v>
      </c>
      <c r="E837" s="99">
        <f>IFERROR(INDEX('MANO DE OBRA'!$F:$F,MATCH(C837,'MANO DE OBRA'!$B:$B,0)),"")</f>
        <v>0.7693987706357569</v>
      </c>
      <c r="F837" s="89">
        <f>IFERROR(INDEX('MANO DE OBRA'!$J:$J,MATCH(C837,'MANO DE OBRA'!$B:$B,0)),"")</f>
        <v>83957.971666666665</v>
      </c>
      <c r="G837" s="100">
        <v>12</v>
      </c>
      <c r="H837" s="89">
        <f>IFERROR((F837/G837)*D837,0)</f>
        <v>6996.497638888889</v>
      </c>
      <c r="I837" s="81"/>
    </row>
    <row r="838" spans="2:9" x14ac:dyDescent="0.2">
      <c r="B838" s="85"/>
      <c r="C838" s="9" t="s">
        <v>64</v>
      </c>
      <c r="D838" s="87">
        <v>1</v>
      </c>
      <c r="E838" s="99">
        <f>IFERROR(INDEX('MANO DE OBRA'!$F:$F,MATCH(C838,'MANO DE OBRA'!$B:$B,0)),"")</f>
        <v>0.7693987706357569</v>
      </c>
      <c r="F838" s="89">
        <f>IFERROR(INDEX('MANO DE OBRA'!$J:$J,MATCH(C838,'MANO DE OBRA'!$B:$B,0)),"")</f>
        <v>137691.07353333331</v>
      </c>
      <c r="G838" s="100">
        <f>+G837</f>
        <v>12</v>
      </c>
      <c r="H838" s="89">
        <f>IFERROR((F838/G838)*D838,0)</f>
        <v>11474.256127777777</v>
      </c>
      <c r="I838" s="81"/>
    </row>
    <row r="839" spans="2:9" ht="16" thickBot="1" x14ac:dyDescent="0.25">
      <c r="B839" s="85"/>
      <c r="C839" s="9"/>
      <c r="D839" s="87"/>
      <c r="E839" s="99" t="str">
        <f>IFERROR(INDEX('MANO DE OBRA'!$F:$F,MATCH(C839,'MANO DE OBRA'!$B:$B,0)),"")</f>
        <v/>
      </c>
      <c r="F839" s="89" t="str">
        <f>IFERROR(INDEX('MANO DE OBRA'!$J:$J,MATCH(C839,'MANO DE OBRA'!$B:$B,0)),"")</f>
        <v/>
      </c>
      <c r="G839" s="100"/>
      <c r="H839" s="89">
        <f>IFERROR((F839/G839)*D839,0)</f>
        <v>0</v>
      </c>
      <c r="I839" s="81"/>
    </row>
    <row r="840" spans="2:9" ht="16" thickBot="1" x14ac:dyDescent="0.25">
      <c r="B840" s="79"/>
      <c r="H840" s="93" t="s">
        <v>49</v>
      </c>
      <c r="I840" s="94">
        <f>SUM(H837:H839)</f>
        <v>18470.753766666665</v>
      </c>
    </row>
    <row r="841" spans="2:9" x14ac:dyDescent="0.2">
      <c r="B841" s="79"/>
      <c r="C841" s="95" t="s">
        <v>55</v>
      </c>
      <c r="I841" s="81"/>
    </row>
    <row r="842" spans="2:9" ht="16" x14ac:dyDescent="0.2">
      <c r="B842" s="82" t="s">
        <v>37</v>
      </c>
      <c r="C842" s="83" t="s">
        <v>38</v>
      </c>
      <c r="D842" s="97" t="s">
        <v>3</v>
      </c>
      <c r="E842" s="97" t="s">
        <v>15</v>
      </c>
      <c r="F842" s="97" t="s">
        <v>56</v>
      </c>
      <c r="G842" s="97" t="s">
        <v>57</v>
      </c>
      <c r="H842" s="97" t="s">
        <v>43</v>
      </c>
      <c r="I842" s="81"/>
    </row>
    <row r="843" spans="2:9" x14ac:dyDescent="0.2">
      <c r="B843" s="9"/>
      <c r="C843" s="102" t="s">
        <v>58</v>
      </c>
      <c r="D843" s="99">
        <v>0.05</v>
      </c>
      <c r="E843" s="88"/>
      <c r="F843" s="89">
        <f>+I840</f>
        <v>18470.753766666665</v>
      </c>
      <c r="G843" s="87">
        <v>1</v>
      </c>
      <c r="H843" s="89">
        <f>IFERROR(G843*F843*D843,0)</f>
        <v>923.53768833333334</v>
      </c>
      <c r="I843" s="81"/>
    </row>
    <row r="844" spans="2:9" x14ac:dyDescent="0.2">
      <c r="B844" s="9"/>
      <c r="C844" s="9" t="s">
        <v>91</v>
      </c>
      <c r="D844" s="99"/>
      <c r="E844" s="88" t="s">
        <v>192</v>
      </c>
      <c r="F844" s="89">
        <v>2900</v>
      </c>
      <c r="G844" s="87">
        <v>0.1</v>
      </c>
      <c r="H844" s="89">
        <f>IFERROR(G844*F844,0)</f>
        <v>290</v>
      </c>
      <c r="I844" s="81"/>
    </row>
    <row r="845" spans="2:9" ht="32" x14ac:dyDescent="0.2">
      <c r="B845" s="9"/>
      <c r="C845" s="22" t="s">
        <v>63</v>
      </c>
      <c r="D845" s="87"/>
      <c r="E845" s="87" t="str">
        <f>IFERROR(INDEX(#REF!,MATCH(C845,#REF!,0)),"")</f>
        <v/>
      </c>
      <c r="F845" s="89" t="str">
        <f>IFERROR(INDEX(#REF!,MATCH(C845,#REF!,0)),"")</f>
        <v/>
      </c>
      <c r="G845" s="87">
        <v>0.2</v>
      </c>
      <c r="H845" s="89">
        <f>IFERROR(G845*F845,0)</f>
        <v>0</v>
      </c>
      <c r="I845" s="81"/>
    </row>
    <row r="846" spans="2:9" ht="16" thickBot="1" x14ac:dyDescent="0.25">
      <c r="B846" s="9"/>
      <c r="C846" s="126" t="s">
        <v>97</v>
      </c>
      <c r="D846" s="87"/>
      <c r="E846" s="87" t="str">
        <f>IFERROR(INDEX(#REF!,MATCH(C846,#REF!,0)),"")</f>
        <v/>
      </c>
      <c r="F846" s="89" t="str">
        <f>IFERROR(INDEX(#REF!,MATCH(C846,#REF!,0)),"")</f>
        <v/>
      </c>
      <c r="G846" s="87">
        <v>0.2</v>
      </c>
      <c r="H846" s="89">
        <f>IFERROR(G846*F846,0)</f>
        <v>0</v>
      </c>
      <c r="I846" s="81"/>
    </row>
    <row r="847" spans="2:9" ht="16" thickBot="1" x14ac:dyDescent="0.25">
      <c r="B847" s="79"/>
      <c r="H847" s="228" t="s">
        <v>49</v>
      </c>
      <c r="I847" s="94">
        <f>SUM(H843:H846)</f>
        <v>1213.5376883333333</v>
      </c>
    </row>
    <row r="848" spans="2:9" x14ac:dyDescent="0.2">
      <c r="B848" s="79"/>
      <c r="C848" s="95" t="s">
        <v>59</v>
      </c>
      <c r="I848" s="81"/>
    </row>
    <row r="849" spans="2:9" ht="16" x14ac:dyDescent="0.2">
      <c r="B849" s="82" t="s">
        <v>37</v>
      </c>
      <c r="C849" s="83" t="s">
        <v>38</v>
      </c>
      <c r="D849" s="97" t="s">
        <v>3</v>
      </c>
      <c r="E849" s="97" t="s">
        <v>15</v>
      </c>
      <c r="F849" s="97" t="s">
        <v>56</v>
      </c>
      <c r="G849" s="97" t="s">
        <v>57</v>
      </c>
      <c r="H849" s="84" t="s">
        <v>43</v>
      </c>
      <c r="I849" s="81"/>
    </row>
    <row r="850" spans="2:9" x14ac:dyDescent="0.2">
      <c r="B850" s="85"/>
      <c r="C850" s="102" t="s">
        <v>60</v>
      </c>
      <c r="D850" s="99">
        <v>0.01</v>
      </c>
      <c r="E850" s="103">
        <v>1</v>
      </c>
      <c r="F850" s="89">
        <f>+I840</f>
        <v>18470.753766666665</v>
      </c>
      <c r="G850" s="87">
        <v>0.01</v>
      </c>
      <c r="H850" s="89">
        <f>IFERROR(G850*F850,0)</f>
        <v>184.70753766666664</v>
      </c>
      <c r="I850" s="81"/>
    </row>
    <row r="851" spans="2:9" x14ac:dyDescent="0.2">
      <c r="B851" s="85"/>
      <c r="C851" s="9"/>
      <c r="E851" s="87" t="str">
        <f>IFERROR(INDEX(#REF!,MATCH(C851,#REF!,0)),"")</f>
        <v/>
      </c>
      <c r="F851" s="89" t="str">
        <f>IFERROR(INDEX(#REF!,MATCH(C851,#REF!,0)),"")</f>
        <v/>
      </c>
      <c r="G851" s="87">
        <v>0.1</v>
      </c>
      <c r="H851" s="89">
        <f>IFERROR(G851*F851,0)</f>
        <v>0</v>
      </c>
      <c r="I851" s="81"/>
    </row>
    <row r="852" spans="2:9" ht="16" thickBot="1" x14ac:dyDescent="0.25">
      <c r="B852" s="85"/>
      <c r="C852" s="9"/>
      <c r="D852" s="87" t="str">
        <f>IFERROR(INDEX(#REF!,MATCH(C852,#REF!,0)),"")</f>
        <v/>
      </c>
      <c r="E852" s="88"/>
      <c r="F852" s="89" t="str">
        <f>IFERROR(INDEX(#REF!,MATCH(C852,#REF!,0)),"")</f>
        <v/>
      </c>
      <c r="G852" s="87"/>
      <c r="H852" s="89">
        <f>IFERROR(G852*F852,0)</f>
        <v>0</v>
      </c>
      <c r="I852" s="81"/>
    </row>
    <row r="853" spans="2:9" ht="16" thickBot="1" x14ac:dyDescent="0.25">
      <c r="B853" s="104"/>
      <c r="C853" s="105"/>
      <c r="D853" s="106"/>
      <c r="E853" s="107"/>
      <c r="F853" s="107"/>
      <c r="G853" s="106"/>
      <c r="H853" s="93" t="s">
        <v>49</v>
      </c>
      <c r="I853" s="94">
        <f>SUM(H850:H852)</f>
        <v>184.70753766666664</v>
      </c>
    </row>
    <row r="854" spans="2:9" ht="16" thickBot="1" x14ac:dyDescent="0.25"/>
    <row r="855" spans="2:9" ht="16" thickBot="1" x14ac:dyDescent="0.25">
      <c r="B855" s="75" t="s">
        <v>0</v>
      </c>
      <c r="C855" s="353" t="e">
        <f>INDEX(ACTIVIDADES!$B:$B,MATCH(B856,ACTIVIDADES!$A:$A,0))</f>
        <v>#REF!</v>
      </c>
      <c r="D855" s="354"/>
      <c r="E855" s="354"/>
      <c r="F855" s="354"/>
      <c r="G855" s="355"/>
      <c r="H855" s="73" t="s">
        <v>31</v>
      </c>
      <c r="I855" s="74" t="s">
        <v>32</v>
      </c>
    </row>
    <row r="856" spans="2:9" x14ac:dyDescent="0.2">
      <c r="B856" s="362" t="e">
        <f>+ACTIVIDADES!#REF!</f>
        <v>#REF!</v>
      </c>
      <c r="C856" s="356"/>
      <c r="D856" s="357"/>
      <c r="E856" s="357"/>
      <c r="F856" s="357"/>
      <c r="G856" s="358"/>
      <c r="H856" s="71">
        <f>IF(I859=0,0,I870/I859)</f>
        <v>0</v>
      </c>
      <c r="I856" s="72">
        <f>IF(I859=0,0,I876/I859)</f>
        <v>0.92806983013929201</v>
      </c>
    </row>
    <row r="857" spans="2:9" ht="16" thickBot="1" x14ac:dyDescent="0.25">
      <c r="B857" s="363"/>
      <c r="C857" s="356"/>
      <c r="D857" s="357"/>
      <c r="E857" s="357"/>
      <c r="F857" s="357"/>
      <c r="G857" s="358"/>
      <c r="H857" s="73" t="s">
        <v>33</v>
      </c>
      <c r="I857" s="74" t="s">
        <v>34</v>
      </c>
    </row>
    <row r="858" spans="2:9" ht="16" thickBot="1" x14ac:dyDescent="0.25">
      <c r="B858" s="75" t="s">
        <v>15</v>
      </c>
      <c r="C858" s="356"/>
      <c r="D858" s="357"/>
      <c r="E858" s="357"/>
      <c r="F858" s="357"/>
      <c r="G858" s="358"/>
      <c r="H858" s="71">
        <f>IF(I859=0,0,I884/I859)</f>
        <v>6.2649471559315079E-2</v>
      </c>
      <c r="I858" s="72">
        <f>IF(I859=0,0,I890/I859)</f>
        <v>9.2806983013929197E-3</v>
      </c>
    </row>
    <row r="859" spans="2:9" ht="16" thickBot="1" x14ac:dyDescent="0.25">
      <c r="B859" s="76" t="e">
        <f>INDEX(ACTIVIDADES!$C:$C,MATCH(B856,ACTIVIDADES!$A:$A,0))</f>
        <v>#REF!</v>
      </c>
      <c r="C859" s="359"/>
      <c r="D859" s="360"/>
      <c r="E859" s="360"/>
      <c r="F859" s="360"/>
      <c r="G859" s="361"/>
      <c r="H859" s="77" t="s">
        <v>35</v>
      </c>
      <c r="I859" s="78">
        <f>SUM(I870:I890)</f>
        <v>17850.569744977776</v>
      </c>
    </row>
    <row r="860" spans="2:9" x14ac:dyDescent="0.2">
      <c r="B860" s="79"/>
      <c r="C860" s="80" t="s">
        <v>36</v>
      </c>
      <c r="I860" s="81"/>
    </row>
    <row r="861" spans="2:9" x14ac:dyDescent="0.2">
      <c r="B861" s="82" t="s">
        <v>37</v>
      </c>
      <c r="C861" s="83" t="s">
        <v>38</v>
      </c>
      <c r="D861" s="84" t="s">
        <v>39</v>
      </c>
      <c r="E861" s="84" t="s">
        <v>40</v>
      </c>
      <c r="F861" s="84" t="s">
        <v>41</v>
      </c>
      <c r="G861" s="84" t="s">
        <v>42</v>
      </c>
      <c r="H861" s="84" t="s">
        <v>43</v>
      </c>
      <c r="I861" s="81"/>
    </row>
    <row r="862" spans="2:9" ht="16" x14ac:dyDescent="0.2">
      <c r="B862" s="85"/>
      <c r="C862" s="281" t="s">
        <v>101</v>
      </c>
      <c r="D862" s="87" t="str">
        <f>IFERROR(INDEX(#REF!,MATCH(C862,#REF!,0)),"")</f>
        <v/>
      </c>
      <c r="E862" s="88">
        <v>1</v>
      </c>
      <c r="F862" s="91" t="str">
        <f>IFERROR(INDEX(#REF!,MATCH(C862,#REF!,0)),"")</f>
        <v/>
      </c>
      <c r="G862" s="99">
        <v>0.1</v>
      </c>
      <c r="H862" s="89">
        <f>IFERROR(G862*F862*E862+F862*E862,0)</f>
        <v>0</v>
      </c>
      <c r="I862" s="81"/>
    </row>
    <row r="863" spans="2:9" ht="32" x14ac:dyDescent="0.2">
      <c r="B863" s="85"/>
      <c r="C863" s="278" t="s">
        <v>100</v>
      </c>
      <c r="D863" s="87" t="str">
        <f>IFERROR(INDEX(#REF!,MATCH(C863,#REF!,0)),"")</f>
        <v/>
      </c>
      <c r="E863" s="88">
        <v>0.5</v>
      </c>
      <c r="F863" s="91" t="str">
        <f>IFERROR(INDEX(#REF!,MATCH(C863,#REF!,0)),"")</f>
        <v/>
      </c>
      <c r="G863" s="99"/>
      <c r="H863" s="89">
        <f t="shared" ref="H863:H869" si="24">IFERROR(G863*F863*E863+F863*E863,0)</f>
        <v>0</v>
      </c>
      <c r="I863" s="81"/>
    </row>
    <row r="864" spans="2:9" x14ac:dyDescent="0.2">
      <c r="B864" s="85"/>
      <c r="C864" s="86"/>
      <c r="D864" s="87" t="str">
        <f>IFERROR(INDEX(#REF!,MATCH(C864,#REF!,0)),"")</f>
        <v/>
      </c>
      <c r="E864" s="88"/>
      <c r="F864" s="91" t="str">
        <f>IFERROR(INDEX(#REF!,MATCH(C864,#REF!,0)),"")</f>
        <v/>
      </c>
      <c r="G864" s="99"/>
      <c r="H864" s="89">
        <f t="shared" si="24"/>
        <v>0</v>
      </c>
      <c r="I864" s="81"/>
    </row>
    <row r="865" spans="2:9" x14ac:dyDescent="0.2">
      <c r="B865" s="85"/>
      <c r="C865" s="86"/>
      <c r="D865" s="87" t="str">
        <f>IFERROR(INDEX(#REF!,MATCH(C865,#REF!,0)),"")</f>
        <v/>
      </c>
      <c r="E865" s="88"/>
      <c r="F865" s="91" t="str">
        <f>IFERROR(INDEX(#REF!,MATCH(C865,#REF!,0)),"")</f>
        <v/>
      </c>
      <c r="G865" s="99"/>
      <c r="H865" s="89">
        <f t="shared" si="24"/>
        <v>0</v>
      </c>
      <c r="I865" s="81"/>
    </row>
    <row r="866" spans="2:9" x14ac:dyDescent="0.2">
      <c r="B866" s="85"/>
      <c r="C866" s="86"/>
      <c r="D866" s="87" t="str">
        <f>IFERROR(INDEX(#REF!,MATCH(C866,#REF!,0)),"")</f>
        <v/>
      </c>
      <c r="E866" s="88"/>
      <c r="F866" s="91" t="str">
        <f>IFERROR(INDEX(#REF!,MATCH(C866,#REF!,0)),"")</f>
        <v/>
      </c>
      <c r="G866" s="99"/>
      <c r="H866" s="89">
        <f t="shared" si="24"/>
        <v>0</v>
      </c>
      <c r="I866" s="81"/>
    </row>
    <row r="867" spans="2:9" x14ac:dyDescent="0.2">
      <c r="B867" s="85"/>
      <c r="C867" s="86"/>
      <c r="D867" s="87" t="str">
        <f>IFERROR(INDEX(#REF!,MATCH(C867,#REF!,0)),"")</f>
        <v/>
      </c>
      <c r="E867" s="88"/>
      <c r="F867" s="91" t="str">
        <f>IFERROR(INDEX(#REF!,MATCH(C867,#REF!,0)),"")</f>
        <v/>
      </c>
      <c r="G867" s="99"/>
      <c r="H867" s="89">
        <f t="shared" si="24"/>
        <v>0</v>
      </c>
      <c r="I867" s="81"/>
    </row>
    <row r="868" spans="2:9" x14ac:dyDescent="0.2">
      <c r="B868" s="85"/>
      <c r="C868" s="9"/>
      <c r="D868" s="87" t="str">
        <f>IFERROR(INDEX(#REF!,MATCH(C868,#REF!,0)),"")</f>
        <v/>
      </c>
      <c r="E868" s="88"/>
      <c r="F868" s="91" t="str">
        <f>IFERROR(INDEX(#REF!,MATCH(C868,#REF!,0)),"")</f>
        <v/>
      </c>
      <c r="G868" s="99"/>
      <c r="H868" s="89">
        <f t="shared" si="24"/>
        <v>0</v>
      </c>
      <c r="I868" s="81"/>
    </row>
    <row r="869" spans="2:9" ht="16" thickBot="1" x14ac:dyDescent="0.25">
      <c r="B869" s="85"/>
      <c r="C869" s="9"/>
      <c r="D869" s="87" t="str">
        <f>IFERROR(INDEX(#REF!,MATCH(C869,#REF!,0)),"")</f>
        <v/>
      </c>
      <c r="E869" s="88"/>
      <c r="F869" s="91" t="str">
        <f>IFERROR(INDEX(#REF!,MATCH(C869,#REF!,0)),"")</f>
        <v/>
      </c>
      <c r="G869" s="99"/>
      <c r="H869" s="92">
        <f t="shared" si="24"/>
        <v>0</v>
      </c>
      <c r="I869" s="81"/>
    </row>
    <row r="870" spans="2:9" ht="16" thickBot="1" x14ac:dyDescent="0.25">
      <c r="B870" s="79"/>
      <c r="H870" s="93" t="s">
        <v>49</v>
      </c>
      <c r="I870" s="94">
        <f>SUM(H862:H869)</f>
        <v>0</v>
      </c>
    </row>
    <row r="871" spans="2:9" x14ac:dyDescent="0.2">
      <c r="B871" s="79"/>
      <c r="C871" s="95" t="s">
        <v>50</v>
      </c>
      <c r="I871" s="81"/>
    </row>
    <row r="872" spans="2:9" ht="16" x14ac:dyDescent="0.2">
      <c r="B872" s="82" t="s">
        <v>37</v>
      </c>
      <c r="C872" s="83" t="s">
        <v>38</v>
      </c>
      <c r="D872" s="84" t="s">
        <v>51</v>
      </c>
      <c r="E872" s="96" t="s">
        <v>52</v>
      </c>
      <c r="F872" s="96"/>
      <c r="G872" s="97" t="s">
        <v>53</v>
      </c>
      <c r="H872" s="98" t="s">
        <v>43</v>
      </c>
      <c r="I872" s="81"/>
    </row>
    <row r="873" spans="2:9" x14ac:dyDescent="0.2">
      <c r="B873" s="85"/>
      <c r="C873" s="9" t="s">
        <v>149</v>
      </c>
      <c r="D873" s="87">
        <v>1</v>
      </c>
      <c r="E873" s="99">
        <f>IFERROR(INDEX('MANO DE OBRA'!$F:$F,MATCH(C873,'MANO DE OBRA'!$B:$B,0)),"")</f>
        <v>0.7693987706357569</v>
      </c>
      <c r="F873" s="89">
        <f>IFERROR(INDEX('MANO DE OBRA'!$J:$J,MATCH(C873,'MANO DE OBRA'!$B:$B,0)),"")</f>
        <v>83957.971666666665</v>
      </c>
      <c r="G873" s="100">
        <v>15</v>
      </c>
      <c r="H873" s="89">
        <f>IFERROR((F873/G873)*D873,0)</f>
        <v>5597.1981111111108</v>
      </c>
      <c r="I873" s="81"/>
    </row>
    <row r="874" spans="2:9" x14ac:dyDescent="0.2">
      <c r="B874" s="85"/>
      <c r="C874" s="9" t="s">
        <v>150</v>
      </c>
      <c r="D874" s="87">
        <v>1</v>
      </c>
      <c r="E874" s="99">
        <f>IFERROR(INDEX('MANO DE OBRA'!$F:$F,MATCH(C874,'MANO DE OBRA'!$B:$B,0)),"")</f>
        <v>0.60540000000000005</v>
      </c>
      <c r="F874" s="89">
        <f>IFERROR(INDEX('MANO DE OBRA'!$J:$J,MATCH(C874,'MANO DE OBRA'!$B:$B,0)),"")</f>
        <v>164540.6568</v>
      </c>
      <c r="G874" s="100">
        <f>+G873</f>
        <v>15</v>
      </c>
      <c r="H874" s="89">
        <f>IFERROR((F874/G874)*D874,0)</f>
        <v>10969.377119999999</v>
      </c>
      <c r="I874" s="81"/>
    </row>
    <row r="875" spans="2:9" ht="16" thickBot="1" x14ac:dyDescent="0.25">
      <c r="B875" s="85"/>
      <c r="C875" s="9"/>
      <c r="D875" s="87"/>
      <c r="E875" s="99" t="str">
        <f>IFERROR(INDEX('MANO DE OBRA'!$F:$F,MATCH(C875,'MANO DE OBRA'!$B:$B,0)),"")</f>
        <v/>
      </c>
      <c r="F875" s="89" t="str">
        <f>IFERROR(INDEX('MANO DE OBRA'!$J:$J,MATCH(C875,'MANO DE OBRA'!$B:$B,0)),"")</f>
        <v/>
      </c>
      <c r="G875" s="100"/>
      <c r="H875" s="89">
        <f>IFERROR((F875/G875)*D875,0)</f>
        <v>0</v>
      </c>
      <c r="I875" s="81"/>
    </row>
    <row r="876" spans="2:9" ht="16" thickBot="1" x14ac:dyDescent="0.25">
      <c r="B876" s="79"/>
      <c r="H876" s="93" t="s">
        <v>49</v>
      </c>
      <c r="I876" s="94">
        <f>SUM(H873:H875)</f>
        <v>16566.57523111111</v>
      </c>
    </row>
    <row r="877" spans="2:9" x14ac:dyDescent="0.2">
      <c r="B877" s="79"/>
      <c r="C877" s="95" t="s">
        <v>55</v>
      </c>
      <c r="I877" s="81"/>
    </row>
    <row r="878" spans="2:9" ht="16" x14ac:dyDescent="0.2">
      <c r="B878" s="82" t="s">
        <v>37</v>
      </c>
      <c r="C878" s="83" t="s">
        <v>38</v>
      </c>
      <c r="D878" s="97" t="s">
        <v>3</v>
      </c>
      <c r="E878" s="97" t="s">
        <v>15</v>
      </c>
      <c r="F878" s="97" t="s">
        <v>56</v>
      </c>
      <c r="G878" s="97" t="s">
        <v>57</v>
      </c>
      <c r="H878" s="97" t="s">
        <v>43</v>
      </c>
      <c r="I878" s="81"/>
    </row>
    <row r="879" spans="2:9" x14ac:dyDescent="0.2">
      <c r="B879" s="85"/>
      <c r="C879" s="102" t="s">
        <v>58</v>
      </c>
      <c r="D879" s="99">
        <v>0.05</v>
      </c>
      <c r="E879" s="88"/>
      <c r="F879" s="89">
        <f>+I876</f>
        <v>16566.57523111111</v>
      </c>
      <c r="G879" s="87">
        <v>1</v>
      </c>
      <c r="H879" s="89">
        <f>IFERROR(G879*F879*D879,0)</f>
        <v>828.3287615555555</v>
      </c>
      <c r="I879" s="81"/>
    </row>
    <row r="880" spans="2:9" x14ac:dyDescent="0.2">
      <c r="B880" s="85"/>
      <c r="C880" s="9" t="s">
        <v>91</v>
      </c>
      <c r="D880" s="99"/>
      <c r="E880" s="21" t="s">
        <v>192</v>
      </c>
      <c r="F880" s="255">
        <v>2900</v>
      </c>
      <c r="G880" s="21">
        <v>0.1</v>
      </c>
      <c r="H880" s="255">
        <f>IFERROR(G880*F880,0)</f>
        <v>290</v>
      </c>
      <c r="I880" s="81"/>
    </row>
    <row r="881" spans="2:9" ht="32" x14ac:dyDescent="0.2">
      <c r="B881" s="85"/>
      <c r="C881" s="22" t="s">
        <v>63</v>
      </c>
      <c r="D881" s="99"/>
      <c r="E881" s="21" t="str">
        <f>IFERROR(INDEX(#REF!,MATCH(C881,#REF!,0)),"")</f>
        <v/>
      </c>
      <c r="F881" s="255" t="str">
        <f>IFERROR(INDEX(#REF!,MATCH(C881,#REF!,0)),"")</f>
        <v/>
      </c>
      <c r="G881" s="21">
        <v>0.2</v>
      </c>
      <c r="H881" s="255">
        <f>IFERROR(G881*F881,0)</f>
        <v>0</v>
      </c>
      <c r="I881" s="81"/>
    </row>
    <row r="882" spans="2:9" x14ac:dyDescent="0.2">
      <c r="B882" s="85"/>
      <c r="C882" s="126" t="s">
        <v>97</v>
      </c>
      <c r="D882" s="87"/>
      <c r="E882" s="21" t="str">
        <f>IFERROR(INDEX(#REF!,MATCH(C882,#REF!,0)),"")</f>
        <v/>
      </c>
      <c r="F882" s="255" t="str">
        <f>IFERROR(INDEX(#REF!,MATCH(C882,#REF!,0)),"")</f>
        <v/>
      </c>
      <c r="G882" s="21">
        <v>0.2</v>
      </c>
      <c r="H882" s="255">
        <f>IFERROR(G882*F882,0)</f>
        <v>0</v>
      </c>
      <c r="I882" s="81"/>
    </row>
    <row r="883" spans="2:9" ht="16" thickBot="1" x14ac:dyDescent="0.25">
      <c r="B883" s="85"/>
      <c r="C883" s="22"/>
      <c r="D883" s="87"/>
      <c r="E883" s="87" t="str">
        <f>IFERROR(INDEX(#REF!,MATCH(C883,#REF!,0)),"")</f>
        <v/>
      </c>
      <c r="F883" s="89" t="str">
        <f>IFERROR(INDEX(#REF!,MATCH(C883,#REF!,0)),"")</f>
        <v/>
      </c>
      <c r="G883" s="87">
        <v>0.2</v>
      </c>
      <c r="H883" s="92">
        <f>IFERROR(G883*F883,0)</f>
        <v>0</v>
      </c>
      <c r="I883" s="81"/>
    </row>
    <row r="884" spans="2:9" ht="16" thickBot="1" x14ac:dyDescent="0.25">
      <c r="B884" s="79"/>
      <c r="H884" s="93" t="s">
        <v>49</v>
      </c>
      <c r="I884" s="94">
        <f>SUM(H879:H883)</f>
        <v>1118.3287615555555</v>
      </c>
    </row>
    <row r="885" spans="2:9" x14ac:dyDescent="0.2">
      <c r="B885" s="79"/>
      <c r="C885" s="95" t="s">
        <v>59</v>
      </c>
      <c r="I885" s="81"/>
    </row>
    <row r="886" spans="2:9" ht="16" x14ac:dyDescent="0.2">
      <c r="B886" s="82" t="s">
        <v>37</v>
      </c>
      <c r="C886" s="83" t="s">
        <v>38</v>
      </c>
      <c r="D886" s="97" t="s">
        <v>3</v>
      </c>
      <c r="E886" s="97" t="s">
        <v>15</v>
      </c>
      <c r="F886" s="97" t="s">
        <v>56</v>
      </c>
      <c r="G886" s="97" t="s">
        <v>57</v>
      </c>
      <c r="H886" s="84" t="s">
        <v>43</v>
      </c>
      <c r="I886" s="81"/>
    </row>
    <row r="887" spans="2:9" x14ac:dyDescent="0.2">
      <c r="B887" s="85"/>
      <c r="C887" s="102" t="s">
        <v>60</v>
      </c>
      <c r="D887" s="99">
        <v>0.01</v>
      </c>
      <c r="E887" s="103">
        <v>1</v>
      </c>
      <c r="F887" s="89">
        <f>+I876</f>
        <v>16566.57523111111</v>
      </c>
      <c r="G887" s="87">
        <v>0.01</v>
      </c>
      <c r="H887" s="89">
        <f>IFERROR(G887*F887,0)</f>
        <v>165.66575231111111</v>
      </c>
      <c r="I887" s="81"/>
    </row>
    <row r="888" spans="2:9" x14ac:dyDescent="0.2">
      <c r="B888" s="85"/>
      <c r="C888" s="9"/>
      <c r="E888" s="87" t="str">
        <f>IFERROR(INDEX(#REF!,MATCH(C888,#REF!,0)),"")</f>
        <v/>
      </c>
      <c r="F888" s="89" t="str">
        <f>IFERROR(INDEX(#REF!,MATCH(C888,#REF!,0)),"")</f>
        <v/>
      </c>
      <c r="G888" s="87">
        <v>1.6E-2</v>
      </c>
      <c r="H888" s="89">
        <f>IFERROR(G888*F888,0)</f>
        <v>0</v>
      </c>
      <c r="I888" s="81"/>
    </row>
    <row r="889" spans="2:9" ht="16" thickBot="1" x14ac:dyDescent="0.25">
      <c r="B889" s="85"/>
      <c r="C889" s="9"/>
      <c r="D889" s="87" t="str">
        <f>IFERROR(INDEX(#REF!,MATCH(C889,#REF!,0)),"")</f>
        <v/>
      </c>
      <c r="E889" s="88"/>
      <c r="F889" s="89" t="str">
        <f>IFERROR(INDEX(#REF!,MATCH(C889,#REF!,0)),"")</f>
        <v/>
      </c>
      <c r="G889" s="87"/>
      <c r="H889" s="89">
        <f>IFERROR(G889*F889,0)</f>
        <v>0</v>
      </c>
      <c r="I889" s="81"/>
    </row>
    <row r="890" spans="2:9" ht="16" thickBot="1" x14ac:dyDescent="0.25">
      <c r="B890" s="104"/>
      <c r="C890" s="105"/>
      <c r="D890" s="106"/>
      <c r="E890" s="107"/>
      <c r="F890" s="107"/>
      <c r="G890" s="106"/>
      <c r="H890" s="93" t="s">
        <v>49</v>
      </c>
      <c r="I890" s="94">
        <f>SUM(H887:H889)</f>
        <v>165.66575231111111</v>
      </c>
    </row>
    <row r="891" spans="2:9" ht="16" thickBot="1" x14ac:dyDescent="0.25"/>
    <row r="892" spans="2:9" ht="16" thickBot="1" x14ac:dyDescent="0.25">
      <c r="B892" s="75" t="s">
        <v>0</v>
      </c>
      <c r="C892" s="353" t="e">
        <f>INDEX(ACTIVIDADES!$B:$B,MATCH(B893,ACTIVIDADES!$A:$A,0))</f>
        <v>#REF!</v>
      </c>
      <c r="D892" s="354"/>
      <c r="E892" s="354"/>
      <c r="F892" s="354"/>
      <c r="G892" s="355"/>
      <c r="H892" s="73" t="s">
        <v>31</v>
      </c>
      <c r="I892" s="74" t="s">
        <v>32</v>
      </c>
    </row>
    <row r="893" spans="2:9" x14ac:dyDescent="0.2">
      <c r="B893" s="362" t="e">
        <f>+ACTIVIDADES!#REF!</f>
        <v>#REF!</v>
      </c>
      <c r="C893" s="356"/>
      <c r="D893" s="357"/>
      <c r="E893" s="357"/>
      <c r="F893" s="357"/>
      <c r="G893" s="358"/>
      <c r="H893" s="71">
        <f>IF(I896=0,0,I907/I896)</f>
        <v>0</v>
      </c>
      <c r="I893" s="72">
        <f>IF(I896=0,0,I913/I896)</f>
        <v>0.88505132468565628</v>
      </c>
    </row>
    <row r="894" spans="2:9" ht="16" thickBot="1" x14ac:dyDescent="0.25">
      <c r="B894" s="363"/>
      <c r="C894" s="356"/>
      <c r="D894" s="357"/>
      <c r="E894" s="357"/>
      <c r="F894" s="357"/>
      <c r="G894" s="358"/>
      <c r="H894" s="73" t="s">
        <v>33</v>
      </c>
      <c r="I894" s="74" t="s">
        <v>34</v>
      </c>
    </row>
    <row r="895" spans="2:9" ht="16" thickBot="1" x14ac:dyDescent="0.25">
      <c r="B895" s="75" t="s">
        <v>15</v>
      </c>
      <c r="C895" s="356"/>
      <c r="D895" s="357"/>
      <c r="E895" s="357"/>
      <c r="F895" s="357"/>
      <c r="G895" s="358"/>
      <c r="H895" s="71">
        <f>IF(I896=0,0,I922/I896)</f>
        <v>0.10609816206748714</v>
      </c>
      <c r="I895" s="72">
        <f>IF(I896=0,0,I928/I896)</f>
        <v>8.8505132468565621E-3</v>
      </c>
    </row>
    <row r="896" spans="2:9" ht="16" thickBot="1" x14ac:dyDescent="0.25">
      <c r="B896" s="76" t="e">
        <f>INDEX(ACTIVIDADES!$C:$C,MATCH(B893,ACTIVIDADES!$A:$A,0))</f>
        <v>#REF!</v>
      </c>
      <c r="C896" s="359"/>
      <c r="D896" s="360"/>
      <c r="E896" s="360"/>
      <c r="F896" s="360"/>
      <c r="G896" s="361"/>
      <c r="H896" s="77" t="s">
        <v>35</v>
      </c>
      <c r="I896" s="78">
        <f>SUM(I907:I928)</f>
        <v>28774.88648988889</v>
      </c>
    </row>
    <row r="897" spans="2:9" x14ac:dyDescent="0.2">
      <c r="B897" s="79"/>
      <c r="C897" s="80" t="s">
        <v>36</v>
      </c>
      <c r="I897" s="81"/>
    </row>
    <row r="898" spans="2:9" x14ac:dyDescent="0.2">
      <c r="B898" s="82" t="s">
        <v>37</v>
      </c>
      <c r="C898" s="83" t="s">
        <v>38</v>
      </c>
      <c r="D898" s="84" t="s">
        <v>39</v>
      </c>
      <c r="E898" s="84" t="s">
        <v>40</v>
      </c>
      <c r="F898" s="84" t="s">
        <v>41</v>
      </c>
      <c r="G898" s="84" t="s">
        <v>42</v>
      </c>
      <c r="H898" s="84" t="s">
        <v>43</v>
      </c>
      <c r="I898" s="81"/>
    </row>
    <row r="899" spans="2:9" ht="16" x14ac:dyDescent="0.2">
      <c r="B899" s="85"/>
      <c r="C899" s="279" t="s">
        <v>96</v>
      </c>
      <c r="D899" s="87" t="str">
        <f>IFERROR(INDEX(#REF!,MATCH(C899,#REF!,0)),"")</f>
        <v/>
      </c>
      <c r="E899" s="88">
        <v>1</v>
      </c>
      <c r="F899" s="91" t="str">
        <f>IFERROR(INDEX(#REF!,MATCH(C899,#REF!,0)),"")</f>
        <v/>
      </c>
      <c r="G899" s="99">
        <v>0.1</v>
      </c>
      <c r="H899" s="89">
        <f>IFERROR(G899*F899*E899+F899*E899,0)</f>
        <v>0</v>
      </c>
      <c r="I899" s="81"/>
    </row>
    <row r="900" spans="2:9" ht="16" x14ac:dyDescent="0.2">
      <c r="B900" s="85"/>
      <c r="C900" s="279" t="s">
        <v>92</v>
      </c>
      <c r="D900" s="87" t="str">
        <f>IFERROR(INDEX(#REF!,MATCH(C900,#REF!,0)),"")</f>
        <v/>
      </c>
      <c r="E900" s="88">
        <v>0.5</v>
      </c>
      <c r="F900" s="91" t="str">
        <f>IFERROR(INDEX(#REF!,MATCH(C900,#REF!,0)),"")</f>
        <v/>
      </c>
      <c r="G900" s="99">
        <v>0.05</v>
      </c>
      <c r="H900" s="89">
        <f t="shared" ref="H900:H906" si="25">IFERROR(G900*F900*E900+F900*E900,0)</f>
        <v>0</v>
      </c>
      <c r="I900" s="81"/>
    </row>
    <row r="901" spans="2:9" ht="16" x14ac:dyDescent="0.2">
      <c r="B901" s="85"/>
      <c r="C901" s="279" t="s">
        <v>46</v>
      </c>
      <c r="D901" s="87" t="str">
        <f>IFERROR(INDEX(#REF!,MATCH(C901,#REF!,0)),"")</f>
        <v/>
      </c>
      <c r="E901" s="88">
        <v>0.4</v>
      </c>
      <c r="F901" s="91" t="str">
        <f>IFERROR(INDEX(#REF!,MATCH(C901,#REF!,0)),"")</f>
        <v/>
      </c>
      <c r="G901" s="99"/>
      <c r="H901" s="89">
        <f t="shared" si="25"/>
        <v>0</v>
      </c>
      <c r="I901" s="81"/>
    </row>
    <row r="902" spans="2:9" ht="32" x14ac:dyDescent="0.2">
      <c r="B902" s="85"/>
      <c r="C902" s="279" t="s">
        <v>95</v>
      </c>
      <c r="D902" s="87" t="str">
        <f>IFERROR(INDEX(#REF!,MATCH(C902,#REF!,0)),"")</f>
        <v/>
      </c>
      <c r="E902" s="88">
        <v>0.1</v>
      </c>
      <c r="F902" s="91" t="str">
        <f>IFERROR(INDEX(#REF!,MATCH(C902,#REF!,0)),"")</f>
        <v/>
      </c>
      <c r="G902" s="99"/>
      <c r="H902" s="89">
        <f>IFERROR(G902*F902*E902+F902*E902,0)</f>
        <v>0</v>
      </c>
      <c r="I902" s="81"/>
    </row>
    <row r="903" spans="2:9" ht="16" x14ac:dyDescent="0.2">
      <c r="B903" s="85"/>
      <c r="C903" s="279" t="s">
        <v>94</v>
      </c>
      <c r="D903" s="87" t="str">
        <f>IFERROR(INDEX(#REF!,MATCH(C903,#REF!,0)),"")</f>
        <v/>
      </c>
      <c r="E903" s="88">
        <v>0.05</v>
      </c>
      <c r="F903" s="91" t="str">
        <f>IFERROR(INDEX(#REF!,MATCH(C903,#REF!,0)),"")</f>
        <v/>
      </c>
      <c r="G903" s="99"/>
      <c r="H903" s="89">
        <f t="shared" si="25"/>
        <v>0</v>
      </c>
      <c r="I903" s="81"/>
    </row>
    <row r="904" spans="2:9" ht="16" x14ac:dyDescent="0.2">
      <c r="B904" s="85"/>
      <c r="C904" s="279" t="s">
        <v>93</v>
      </c>
      <c r="D904" s="87" t="str">
        <f>IFERROR(INDEX(#REF!,MATCH(C904,#REF!,0)),"")</f>
        <v/>
      </c>
      <c r="E904" s="88">
        <v>0.04</v>
      </c>
      <c r="F904" s="91" t="str">
        <f>IFERROR(INDEX(#REF!,MATCH(C904,#REF!,0)),"")</f>
        <v/>
      </c>
      <c r="G904" s="99"/>
      <c r="H904" s="89">
        <f t="shared" si="25"/>
        <v>0</v>
      </c>
      <c r="I904" s="81"/>
    </row>
    <row r="905" spans="2:9" x14ac:dyDescent="0.2">
      <c r="B905" s="85"/>
      <c r="C905" s="9"/>
      <c r="D905" s="87" t="str">
        <f>IFERROR(INDEX(#REF!,MATCH(C905,#REF!,0)),"")</f>
        <v/>
      </c>
      <c r="E905" s="88"/>
      <c r="F905" s="91" t="str">
        <f>IFERROR(INDEX(#REF!,MATCH(C905,#REF!,0)),"")</f>
        <v/>
      </c>
      <c r="G905" s="99"/>
      <c r="H905" s="89">
        <f t="shared" si="25"/>
        <v>0</v>
      </c>
      <c r="I905" s="81"/>
    </row>
    <row r="906" spans="2:9" ht="16" thickBot="1" x14ac:dyDescent="0.25">
      <c r="B906" s="85"/>
      <c r="C906" s="9"/>
      <c r="D906" s="87" t="str">
        <f>IFERROR(INDEX(#REF!,MATCH(C906,#REF!,0)),"")</f>
        <v/>
      </c>
      <c r="E906" s="88"/>
      <c r="F906" s="91" t="str">
        <f>IFERROR(INDEX(#REF!,MATCH(C906,#REF!,0)),"")</f>
        <v/>
      </c>
      <c r="G906" s="99"/>
      <c r="H906" s="92">
        <f t="shared" si="25"/>
        <v>0</v>
      </c>
      <c r="I906" s="81"/>
    </row>
    <row r="907" spans="2:9" ht="16" thickBot="1" x14ac:dyDescent="0.25">
      <c r="B907" s="79"/>
      <c r="H907" s="93" t="s">
        <v>49</v>
      </c>
      <c r="I907" s="94">
        <f>SUM(H899:H906)</f>
        <v>0</v>
      </c>
    </row>
    <row r="908" spans="2:9" x14ac:dyDescent="0.2">
      <c r="B908" s="79"/>
      <c r="C908" s="95" t="s">
        <v>50</v>
      </c>
      <c r="I908" s="81"/>
    </row>
    <row r="909" spans="2:9" ht="16" x14ac:dyDescent="0.2">
      <c r="B909" s="82" t="s">
        <v>37</v>
      </c>
      <c r="C909" s="83" t="s">
        <v>38</v>
      </c>
      <c r="D909" s="84" t="s">
        <v>51</v>
      </c>
      <c r="E909" s="96" t="s">
        <v>52</v>
      </c>
      <c r="F909" s="96"/>
      <c r="G909" s="97" t="s">
        <v>53</v>
      </c>
      <c r="H909" s="98" t="s">
        <v>43</v>
      </c>
      <c r="I909" s="81"/>
    </row>
    <row r="910" spans="2:9" x14ac:dyDescent="0.2">
      <c r="B910" s="85"/>
      <c r="C910" s="9" t="s">
        <v>64</v>
      </c>
      <c r="D910" s="87">
        <v>1</v>
      </c>
      <c r="E910" s="99">
        <f>IFERROR(INDEX('MANO DE OBRA'!$F:$F,MATCH(C910,'MANO DE OBRA'!$B:$B,0)),"")</f>
        <v>0.7693987706357569</v>
      </c>
      <c r="F910" s="89">
        <f>IFERROR(INDEX('MANO DE OBRA'!$J:$J,MATCH(C910,'MANO DE OBRA'!$B:$B,0)),"")</f>
        <v>137691.07353333331</v>
      </c>
      <c r="G910" s="100">
        <v>12</v>
      </c>
      <c r="H910" s="89">
        <f>IFERROR((F910/G910)*D910,0)</f>
        <v>11474.256127777777</v>
      </c>
      <c r="I910" s="81"/>
    </row>
    <row r="911" spans="2:9" x14ac:dyDescent="0.2">
      <c r="B911" s="85"/>
      <c r="C911" s="9" t="s">
        <v>54</v>
      </c>
      <c r="D911" s="87">
        <v>2</v>
      </c>
      <c r="E911" s="99">
        <f>IFERROR(INDEX('MANO DE OBRA'!$F:$F,MATCH(C911,'MANO DE OBRA'!$B:$B,0)),"")</f>
        <v>0.7693987706357569</v>
      </c>
      <c r="F911" s="89">
        <f>IFERROR(INDEX('MANO DE OBRA'!$J:$J,MATCH(C911,'MANO DE OBRA'!$B:$B,0)),"")</f>
        <v>83957.971666666665</v>
      </c>
      <c r="G911" s="100">
        <v>12</v>
      </c>
      <c r="H911" s="89">
        <f>IFERROR((F911/G911)*D911,0)</f>
        <v>13992.995277777778</v>
      </c>
      <c r="I911" s="81"/>
    </row>
    <row r="912" spans="2:9" ht="16" thickBot="1" x14ac:dyDescent="0.25">
      <c r="B912" s="85"/>
      <c r="C912" s="9"/>
      <c r="D912" s="87"/>
      <c r="E912" s="99" t="str">
        <f>IFERROR(INDEX('MANO DE OBRA'!$F:$F,MATCH(C912,'MANO DE OBRA'!$B:$B,0)),"")</f>
        <v/>
      </c>
      <c r="F912" s="89" t="str">
        <f>IFERROR(INDEX('MANO DE OBRA'!$J:$J,MATCH(C912,'MANO DE OBRA'!$B:$B,0)),"")</f>
        <v/>
      </c>
      <c r="G912" s="100"/>
      <c r="H912" s="89">
        <f>IFERROR((F912/G912)*D912,0)</f>
        <v>0</v>
      </c>
      <c r="I912" s="81"/>
    </row>
    <row r="913" spans="2:9" ht="16" thickBot="1" x14ac:dyDescent="0.25">
      <c r="B913" s="79"/>
      <c r="H913" s="93" t="s">
        <v>49</v>
      </c>
      <c r="I913" s="94">
        <f>SUM(H910:H912)</f>
        <v>25467.251405555555</v>
      </c>
    </row>
    <row r="914" spans="2:9" x14ac:dyDescent="0.2">
      <c r="B914" s="79"/>
      <c r="C914" s="95" t="s">
        <v>55</v>
      </c>
      <c r="I914" s="81"/>
    </row>
    <row r="915" spans="2:9" ht="16" x14ac:dyDescent="0.2">
      <c r="B915" s="82" t="s">
        <v>37</v>
      </c>
      <c r="C915" s="83" t="s">
        <v>38</v>
      </c>
      <c r="D915" s="97" t="s">
        <v>3</v>
      </c>
      <c r="E915" s="97" t="s">
        <v>15</v>
      </c>
      <c r="F915" s="97" t="s">
        <v>56</v>
      </c>
      <c r="G915" s="97" t="s">
        <v>57</v>
      </c>
      <c r="H915" s="97" t="s">
        <v>43</v>
      </c>
      <c r="I915" s="81"/>
    </row>
    <row r="916" spans="2:9" x14ac:dyDescent="0.2">
      <c r="B916" s="85"/>
      <c r="C916" s="102" t="s">
        <v>58</v>
      </c>
      <c r="D916" s="99">
        <v>0.05</v>
      </c>
      <c r="E916" s="88"/>
      <c r="F916" s="89">
        <f>+I913</f>
        <v>25467.251405555555</v>
      </c>
      <c r="G916" s="87">
        <v>1</v>
      </c>
      <c r="H916" s="89">
        <f>IFERROR(G916*F916*D916,0)</f>
        <v>1273.3625702777779</v>
      </c>
      <c r="I916" s="81"/>
    </row>
    <row r="917" spans="2:9" x14ac:dyDescent="0.2">
      <c r="B917" s="85"/>
      <c r="C917" s="9" t="s">
        <v>91</v>
      </c>
      <c r="D917" s="99"/>
      <c r="E917" s="87" t="str">
        <f>IFERROR(INDEX([3]INSUMOS!$C:$C,MATCH(C917,[3]INSUMOS!$B:$B,0)),"")</f>
        <v>día</v>
      </c>
      <c r="F917" s="89">
        <f>IFERROR(INDEX([3]INSUMOS!$D:$D,MATCH(C917,[3]INSUMOS!$B:$B,0)),"")</f>
        <v>2900</v>
      </c>
      <c r="G917" s="100">
        <v>0.1</v>
      </c>
      <c r="H917" s="89">
        <f>IFERROR(G917*F917,0)</f>
        <v>290</v>
      </c>
      <c r="I917" s="81"/>
    </row>
    <row r="918" spans="2:9" ht="32" x14ac:dyDescent="0.2">
      <c r="B918" s="85"/>
      <c r="C918" s="22" t="s">
        <v>63</v>
      </c>
      <c r="D918" s="99"/>
      <c r="E918" s="87" t="str">
        <f>IFERROR(INDEX([3]INSUMOS!$C:$C,MATCH(C918,[3]INSUMOS!$B:$B,0)),"")</f>
        <v>día</v>
      </c>
      <c r="F918" s="89">
        <f>IFERROR(INDEX([3]INSUMOS!$D:$D,MATCH(C918,[3]INSUMOS!$B:$B,0)),"")</f>
        <v>248</v>
      </c>
      <c r="G918" s="100">
        <v>0.2</v>
      </c>
      <c r="H918" s="89">
        <f>IFERROR(G918*F918,0)</f>
        <v>49.6</v>
      </c>
      <c r="I918" s="81"/>
    </row>
    <row r="919" spans="2:9" x14ac:dyDescent="0.2">
      <c r="B919" s="85"/>
      <c r="C919" s="126"/>
      <c r="D919" s="99"/>
      <c r="E919" s="87" t="str">
        <f>IFERROR(INDEX([3]INSUMOS!$C:$C,MATCH(C919,[3]INSUMOS!$B:$B,0)),"")</f>
        <v/>
      </c>
      <c r="F919" s="89" t="str">
        <f>IFERROR(INDEX([3]INSUMOS!$D:$D,MATCH(C919,[3]INSUMOS!$B:$B,0)),"")</f>
        <v/>
      </c>
      <c r="G919" s="100"/>
      <c r="H919" s="89">
        <f>IFERROR(G919*F919,0)</f>
        <v>0</v>
      </c>
      <c r="I919" s="81"/>
    </row>
    <row r="920" spans="2:9" ht="16" x14ac:dyDescent="0.2">
      <c r="B920" s="85"/>
      <c r="C920" s="280" t="s">
        <v>98</v>
      </c>
      <c r="D920" s="87"/>
      <c r="E920" s="87" t="str">
        <f>IFERROR(INDEX([3]INSUMOS!$C:$C,MATCH(C920,[3]INSUMOS!$B:$B,0)),"")</f>
        <v xml:space="preserve"> día </v>
      </c>
      <c r="F920" s="89">
        <f>IFERROR(INDEX([3]INSUMOS!$D:$D,MATCH(C920,[3]INSUMOS!$B:$B,0)),"")</f>
        <v>12000</v>
      </c>
      <c r="G920" s="100">
        <v>0.12</v>
      </c>
      <c r="H920" s="89">
        <f>IFERROR(G920*F920,0)</f>
        <v>1440</v>
      </c>
      <c r="I920" s="81"/>
    </row>
    <row r="921" spans="2:9" ht="16" thickBot="1" x14ac:dyDescent="0.25">
      <c r="B921" s="85"/>
      <c r="C921" s="22"/>
      <c r="D921" s="87"/>
      <c r="E921" s="87" t="str">
        <f>IFERROR(INDEX(#REF!,MATCH(C921,#REF!,0)),"")</f>
        <v/>
      </c>
      <c r="F921" s="89" t="str">
        <f>IFERROR(INDEX(#REF!,MATCH(C921,#REF!,0)),"")</f>
        <v/>
      </c>
      <c r="G921" s="87">
        <v>0.2</v>
      </c>
      <c r="H921" s="92">
        <f>IFERROR(G921*F921,0)</f>
        <v>0</v>
      </c>
      <c r="I921" s="81"/>
    </row>
    <row r="922" spans="2:9" ht="16" thickBot="1" x14ac:dyDescent="0.25">
      <c r="B922" s="79"/>
      <c r="H922" s="93" t="s">
        <v>49</v>
      </c>
      <c r="I922" s="94">
        <f>SUM(H916:H921)</f>
        <v>3052.9625702777776</v>
      </c>
    </row>
    <row r="923" spans="2:9" x14ac:dyDescent="0.2">
      <c r="B923" s="79"/>
      <c r="C923" s="95" t="s">
        <v>59</v>
      </c>
      <c r="I923" s="81"/>
    </row>
    <row r="924" spans="2:9" ht="16" x14ac:dyDescent="0.2">
      <c r="B924" s="82" t="s">
        <v>37</v>
      </c>
      <c r="C924" s="83" t="s">
        <v>38</v>
      </c>
      <c r="D924" s="97" t="s">
        <v>3</v>
      </c>
      <c r="E924" s="97" t="s">
        <v>15</v>
      </c>
      <c r="F924" s="97" t="s">
        <v>56</v>
      </c>
      <c r="G924" s="97" t="s">
        <v>57</v>
      </c>
      <c r="H924" s="84" t="s">
        <v>43</v>
      </c>
      <c r="I924" s="81"/>
    </row>
    <row r="925" spans="2:9" x14ac:dyDescent="0.2">
      <c r="B925" s="85"/>
      <c r="C925" s="102" t="s">
        <v>60</v>
      </c>
      <c r="D925" s="99">
        <v>0.01</v>
      </c>
      <c r="E925" s="103">
        <v>1</v>
      </c>
      <c r="F925" s="89">
        <f>+I913</f>
        <v>25467.251405555555</v>
      </c>
      <c r="G925" s="87">
        <v>0.01</v>
      </c>
      <c r="H925" s="89">
        <f>IFERROR(G925*F925,0)</f>
        <v>254.67251405555555</v>
      </c>
      <c r="I925" s="81"/>
    </row>
    <row r="926" spans="2:9" x14ac:dyDescent="0.2">
      <c r="B926" s="85"/>
      <c r="C926" s="9"/>
      <c r="E926" s="87" t="str">
        <f>IFERROR(INDEX(#REF!,MATCH(C926,#REF!,0)),"")</f>
        <v/>
      </c>
      <c r="F926" s="89" t="str">
        <f>IFERROR(INDEX(#REF!,MATCH(C926,#REF!,0)),"")</f>
        <v/>
      </c>
      <c r="G926" s="87">
        <v>1.6E-2</v>
      </c>
      <c r="H926" s="89">
        <f>IFERROR(G926*F926,0)</f>
        <v>0</v>
      </c>
      <c r="I926" s="81"/>
    </row>
    <row r="927" spans="2:9" ht="16" thickBot="1" x14ac:dyDescent="0.25">
      <c r="B927" s="85"/>
      <c r="C927" s="9"/>
      <c r="D927" s="87" t="str">
        <f>IFERROR(INDEX(#REF!,MATCH(C927,#REF!,0)),"")</f>
        <v/>
      </c>
      <c r="E927" s="88"/>
      <c r="F927" s="89" t="str">
        <f>IFERROR(INDEX(#REF!,MATCH(C927,#REF!,0)),"")</f>
        <v/>
      </c>
      <c r="G927" s="87"/>
      <c r="H927" s="89">
        <f>IFERROR(G927*F927,0)</f>
        <v>0</v>
      </c>
      <c r="I927" s="81"/>
    </row>
    <row r="928" spans="2:9" ht="16" thickBot="1" x14ac:dyDescent="0.25">
      <c r="B928" s="104"/>
      <c r="C928" s="105"/>
      <c r="D928" s="106"/>
      <c r="E928" s="107"/>
      <c r="F928" s="107"/>
      <c r="G928" s="106"/>
      <c r="H928" s="93" t="s">
        <v>49</v>
      </c>
      <c r="I928" s="94">
        <f>SUM(H925:H927)</f>
        <v>254.67251405555555</v>
      </c>
    </row>
    <row r="929" spans="2:9" ht="16" thickBot="1" x14ac:dyDescent="0.25">
      <c r="B929" s="75" t="s">
        <v>0</v>
      </c>
      <c r="C929" s="353" t="e">
        <f>INDEX(ACTIVIDADES!$B:$B,MATCH(B930,ACTIVIDADES!$A:$A,0))</f>
        <v>#REF!</v>
      </c>
      <c r="D929" s="354"/>
      <c r="E929" s="354"/>
      <c r="F929" s="354"/>
      <c r="G929" s="355"/>
      <c r="H929" s="73" t="s">
        <v>31</v>
      </c>
      <c r="I929" s="74" t="s">
        <v>32</v>
      </c>
    </row>
    <row r="930" spans="2:9" x14ac:dyDescent="0.2">
      <c r="B930" s="362" t="e">
        <f>+ACTIVIDADES!#REF!</f>
        <v>#REF!</v>
      </c>
      <c r="C930" s="356"/>
      <c r="D930" s="357"/>
      <c r="E930" s="357"/>
      <c r="F930" s="357"/>
      <c r="G930" s="358"/>
      <c r="H930" s="71">
        <f>IF(I933=0,0,I944/I933)</f>
        <v>0</v>
      </c>
      <c r="I930" s="72">
        <f>IF(I933=0,0,I950/I933)</f>
        <v>0.94339622641509435</v>
      </c>
    </row>
    <row r="931" spans="2:9" ht="16" thickBot="1" x14ac:dyDescent="0.25">
      <c r="B931" s="363"/>
      <c r="C931" s="356"/>
      <c r="D931" s="357"/>
      <c r="E931" s="357"/>
      <c r="F931" s="357"/>
      <c r="G931" s="358"/>
      <c r="H931" s="73" t="s">
        <v>33</v>
      </c>
      <c r="I931" s="74" t="s">
        <v>34</v>
      </c>
    </row>
    <row r="932" spans="2:9" ht="16" thickBot="1" x14ac:dyDescent="0.25">
      <c r="B932" s="75" t="s">
        <v>15</v>
      </c>
      <c r="C932" s="356"/>
      <c r="D932" s="357"/>
      <c r="E932" s="357"/>
      <c r="F932" s="357"/>
      <c r="G932" s="358"/>
      <c r="H932" s="71">
        <f>IF(I933=0,0,I956/I933)</f>
        <v>4.7169811320754727E-2</v>
      </c>
      <c r="I932" s="72">
        <f>IF(I933=0,0,I962/I933)</f>
        <v>9.433962264150943E-3</v>
      </c>
    </row>
    <row r="933" spans="2:9" ht="16" thickBot="1" x14ac:dyDescent="0.25">
      <c r="B933" s="76" t="e">
        <f>INDEX(ACTIVIDADES!$C:$C,MATCH(B930,ACTIVIDADES!$A:$A,0))</f>
        <v>#REF!</v>
      </c>
      <c r="C933" s="359"/>
      <c r="D933" s="360"/>
      <c r="E933" s="360"/>
      <c r="F933" s="360"/>
      <c r="G933" s="361"/>
      <c r="H933" s="77" t="s">
        <v>35</v>
      </c>
      <c r="I933" s="78">
        <f>SUM(I944:I962)</f>
        <v>15663.199194133331</v>
      </c>
    </row>
    <row r="934" spans="2:9" x14ac:dyDescent="0.2">
      <c r="B934" s="79"/>
      <c r="C934" s="80" t="s">
        <v>36</v>
      </c>
      <c r="I934" s="81"/>
    </row>
    <row r="935" spans="2:9" x14ac:dyDescent="0.2">
      <c r="B935" s="82" t="s">
        <v>37</v>
      </c>
      <c r="C935" s="83" t="s">
        <v>38</v>
      </c>
      <c r="D935" s="84" t="s">
        <v>39</v>
      </c>
      <c r="E935" s="84" t="s">
        <v>40</v>
      </c>
      <c r="F935" s="84" t="s">
        <v>41</v>
      </c>
      <c r="G935" s="84" t="s">
        <v>42</v>
      </c>
      <c r="H935" s="84" t="s">
        <v>43</v>
      </c>
      <c r="I935" s="81"/>
    </row>
    <row r="936" spans="2:9" ht="16" x14ac:dyDescent="0.2">
      <c r="B936" s="85"/>
      <c r="C936" s="278" t="s">
        <v>102</v>
      </c>
      <c r="D936" s="87" t="str">
        <f>IFERROR(INDEX(#REF!,MATCH(C936,#REF!,0)),"")</f>
        <v/>
      </c>
      <c r="E936" s="260">
        <v>1.05</v>
      </c>
      <c r="F936" s="91" t="str">
        <f>IFERROR(INDEX(#REF!,MATCH(C936,#REF!,0)),"")</f>
        <v/>
      </c>
      <c r="G936" s="99">
        <v>0.1</v>
      </c>
      <c r="H936" s="89">
        <f>IFERROR(G936*F936*E936+F936*E936,0)</f>
        <v>0</v>
      </c>
      <c r="I936" s="81"/>
    </row>
    <row r="937" spans="2:9" ht="16" x14ac:dyDescent="0.2">
      <c r="B937" s="85"/>
      <c r="C937" s="278" t="s">
        <v>75</v>
      </c>
      <c r="D937" s="87" t="str">
        <f>IFERROR(INDEX(#REF!,MATCH(C937,#REF!,0)),"")</f>
        <v/>
      </c>
      <c r="E937" s="260">
        <v>6.3E-3</v>
      </c>
      <c r="F937" s="91" t="str">
        <f>IFERROR(INDEX(#REF!,MATCH(C937,#REF!,0)),"")</f>
        <v/>
      </c>
      <c r="G937" s="99"/>
      <c r="H937" s="89">
        <f t="shared" ref="H937:H943" si="26">IFERROR(G937*F937*E937+F937*E937,0)</f>
        <v>0</v>
      </c>
      <c r="I937" s="81"/>
    </row>
    <row r="938" spans="2:9" ht="16" x14ac:dyDescent="0.2">
      <c r="B938" s="85"/>
      <c r="C938" s="109" t="s">
        <v>76</v>
      </c>
      <c r="D938" s="87" t="str">
        <f>IFERROR(INDEX(#REF!,MATCH(C938,#REF!,0)),"")</f>
        <v/>
      </c>
      <c r="E938" s="260">
        <v>4.7627999999999997E-2</v>
      </c>
      <c r="F938" s="91" t="str">
        <f>IFERROR(INDEX(#REF!,MATCH(C938,#REF!,0)),"")</f>
        <v/>
      </c>
      <c r="G938" s="99"/>
      <c r="H938" s="89">
        <f t="shared" si="26"/>
        <v>0</v>
      </c>
      <c r="I938" s="81"/>
    </row>
    <row r="939" spans="2:9" ht="16" x14ac:dyDescent="0.2">
      <c r="B939" s="85"/>
      <c r="C939" s="278" t="s">
        <v>103</v>
      </c>
      <c r="D939" s="87" t="str">
        <f>IFERROR(INDEX(#REF!,MATCH(C939,#REF!,0)),"")</f>
        <v/>
      </c>
      <c r="E939" s="260">
        <v>0.05</v>
      </c>
      <c r="F939" s="91" t="str">
        <f>IFERROR(INDEX(#REF!,MATCH(C939,#REF!,0)),"")</f>
        <v/>
      </c>
      <c r="G939" s="99"/>
      <c r="H939" s="89">
        <f t="shared" si="26"/>
        <v>0</v>
      </c>
      <c r="I939" s="81"/>
    </row>
    <row r="940" spans="2:9" x14ac:dyDescent="0.2">
      <c r="B940" s="85"/>
      <c r="C940" s="9" t="s">
        <v>46</v>
      </c>
      <c r="D940" s="87" t="str">
        <f>IFERROR(INDEX(#REF!,MATCH(C940,#REF!,0)),"")</f>
        <v/>
      </c>
      <c r="E940" s="260">
        <v>2.1999999999999999E-2</v>
      </c>
      <c r="F940" s="91" t="str">
        <f>IFERROR(INDEX(#REF!,MATCH(C940,#REF!,0)),"")</f>
        <v/>
      </c>
      <c r="G940" s="99"/>
      <c r="H940" s="89">
        <f t="shared" si="26"/>
        <v>0</v>
      </c>
      <c r="I940" s="81"/>
    </row>
    <row r="941" spans="2:9" ht="16" x14ac:dyDescent="0.2">
      <c r="B941" s="85"/>
      <c r="C941" s="278" t="s">
        <v>104</v>
      </c>
      <c r="D941" s="87" t="str">
        <f>IFERROR(INDEX(#REF!,MATCH(C941,#REF!,0)),"")</f>
        <v/>
      </c>
      <c r="E941" s="260">
        <v>0.05</v>
      </c>
      <c r="F941" s="91" t="str">
        <f>IFERROR(INDEX(#REF!,MATCH(C941,#REF!,0)),"")</f>
        <v/>
      </c>
      <c r="G941" s="99"/>
      <c r="H941" s="89">
        <f t="shared" si="26"/>
        <v>0</v>
      </c>
      <c r="I941" s="81"/>
    </row>
    <row r="942" spans="2:9" ht="32" x14ac:dyDescent="0.2">
      <c r="B942" s="85"/>
      <c r="C942" s="276" t="s">
        <v>105</v>
      </c>
      <c r="D942" s="87" t="str">
        <f>IFERROR(INDEX(#REF!,MATCH(C942,#REF!,0)),"")</f>
        <v/>
      </c>
      <c r="E942" s="263">
        <v>0.01</v>
      </c>
      <c r="F942" s="91" t="str">
        <f>IFERROR(INDEX(#REF!,MATCH(C942,#REF!,0)),"")</f>
        <v/>
      </c>
      <c r="G942" s="99">
        <v>0.3</v>
      </c>
      <c r="H942" s="89">
        <f t="shared" si="26"/>
        <v>0</v>
      </c>
      <c r="I942" s="81"/>
    </row>
    <row r="943" spans="2:9" ht="16" thickBot="1" x14ac:dyDescent="0.25">
      <c r="B943" s="85"/>
      <c r="C943" s="9"/>
      <c r="D943" s="87" t="str">
        <f>IFERROR(INDEX(#REF!,MATCH(C943,#REF!,0)),"")</f>
        <v/>
      </c>
      <c r="E943" s="88"/>
      <c r="F943" s="91" t="str">
        <f>IFERROR(INDEX(#REF!,MATCH(C943,#REF!,0)),"")</f>
        <v/>
      </c>
      <c r="G943" s="99"/>
      <c r="H943" s="92">
        <f t="shared" si="26"/>
        <v>0</v>
      </c>
      <c r="I943" s="81"/>
    </row>
    <row r="944" spans="2:9" ht="16" thickBot="1" x14ac:dyDescent="0.25">
      <c r="B944" s="79"/>
      <c r="H944" s="93" t="s">
        <v>49</v>
      </c>
      <c r="I944" s="94">
        <f>SUM(H936:H943)</f>
        <v>0</v>
      </c>
    </row>
    <row r="945" spans="2:9" x14ac:dyDescent="0.2">
      <c r="B945" s="79"/>
      <c r="C945" s="95" t="s">
        <v>50</v>
      </c>
      <c r="I945" s="81"/>
    </row>
    <row r="946" spans="2:9" ht="16" x14ac:dyDescent="0.2">
      <c r="B946" s="82" t="s">
        <v>37</v>
      </c>
      <c r="C946" s="83" t="s">
        <v>38</v>
      </c>
      <c r="D946" s="84" t="s">
        <v>51</v>
      </c>
      <c r="E946" s="96" t="s">
        <v>52</v>
      </c>
      <c r="F946" s="96"/>
      <c r="G946" s="97" t="s">
        <v>53</v>
      </c>
      <c r="H946" s="98" t="s">
        <v>43</v>
      </c>
      <c r="I946" s="81"/>
    </row>
    <row r="947" spans="2:9" x14ac:dyDescent="0.2">
      <c r="B947" s="85"/>
      <c r="C947" s="9" t="s">
        <v>64</v>
      </c>
      <c r="D947" s="87">
        <v>1</v>
      </c>
      <c r="E947" s="99">
        <f>IFERROR(INDEX('MANO DE OBRA'!$F:$F,MATCH(C947,'MANO DE OBRA'!$B:$B,0)),"")</f>
        <v>0.7693987706357569</v>
      </c>
      <c r="F947" s="89">
        <f>IFERROR(INDEX('MANO DE OBRA'!$J:$J,MATCH(C947,'MANO DE OBRA'!$B:$B,0)),"")</f>
        <v>137691.07353333331</v>
      </c>
      <c r="G947" s="100">
        <v>15</v>
      </c>
      <c r="H947" s="89">
        <f>IFERROR((F947/G947)*D947,0)</f>
        <v>9179.4049022222207</v>
      </c>
      <c r="I947" s="81"/>
    </row>
    <row r="948" spans="2:9" x14ac:dyDescent="0.2">
      <c r="B948" s="85"/>
      <c r="C948" s="9" t="s">
        <v>54</v>
      </c>
      <c r="D948" s="87">
        <v>1</v>
      </c>
      <c r="E948" s="99">
        <f>IFERROR(INDEX('MANO DE OBRA'!$F:$F,MATCH(C948,'MANO DE OBRA'!$B:$B,0)),"")</f>
        <v>0.7693987706357569</v>
      </c>
      <c r="F948" s="89">
        <f>IFERROR(INDEX('MANO DE OBRA'!$J:$J,MATCH(C948,'MANO DE OBRA'!$B:$B,0)),"")</f>
        <v>83957.971666666665</v>
      </c>
      <c r="G948" s="100">
        <v>15</v>
      </c>
      <c r="H948" s="89">
        <f>IFERROR((F948/G948)*D948,0)</f>
        <v>5597.1981111111108</v>
      </c>
      <c r="I948" s="81"/>
    </row>
    <row r="949" spans="2:9" ht="16" thickBot="1" x14ac:dyDescent="0.25">
      <c r="B949" s="85"/>
      <c r="C949" s="9"/>
      <c r="D949" s="87"/>
      <c r="E949" s="99" t="str">
        <f>IFERROR(INDEX('MANO DE OBRA'!$F:$F,MATCH(C949,'MANO DE OBRA'!$B:$B,0)),"")</f>
        <v/>
      </c>
      <c r="F949" s="89" t="str">
        <f>IFERROR(INDEX('MANO DE OBRA'!$J:$J,MATCH(C949,'MANO DE OBRA'!$B:$B,0)),"")</f>
        <v/>
      </c>
      <c r="G949" s="100"/>
      <c r="H949" s="89">
        <f>IFERROR((F949/G949)*D949,0)</f>
        <v>0</v>
      </c>
      <c r="I949" s="81"/>
    </row>
    <row r="950" spans="2:9" ht="16" thickBot="1" x14ac:dyDescent="0.25">
      <c r="B950" s="79"/>
      <c r="H950" s="93" t="s">
        <v>49</v>
      </c>
      <c r="I950" s="94">
        <f>SUM(H947:H949)</f>
        <v>14776.603013333332</v>
      </c>
    </row>
    <row r="951" spans="2:9" x14ac:dyDescent="0.2">
      <c r="B951" s="79"/>
      <c r="C951" s="95" t="s">
        <v>55</v>
      </c>
      <c r="I951" s="81"/>
    </row>
    <row r="952" spans="2:9" ht="16" x14ac:dyDescent="0.2">
      <c r="B952" s="82" t="s">
        <v>37</v>
      </c>
      <c r="C952" s="83" t="s">
        <v>38</v>
      </c>
      <c r="D952" s="97" t="s">
        <v>3</v>
      </c>
      <c r="E952" s="97" t="s">
        <v>15</v>
      </c>
      <c r="F952" s="97" t="s">
        <v>56</v>
      </c>
      <c r="G952" s="97" t="s">
        <v>57</v>
      </c>
      <c r="H952" s="97" t="s">
        <v>43</v>
      </c>
      <c r="I952" s="81"/>
    </row>
    <row r="953" spans="2:9" x14ac:dyDescent="0.2">
      <c r="B953" s="85"/>
      <c r="C953" s="102" t="s">
        <v>58</v>
      </c>
      <c r="D953" s="99">
        <v>0.05</v>
      </c>
      <c r="E953" s="88"/>
      <c r="F953" s="89">
        <f>+I950</f>
        <v>14776.603013333332</v>
      </c>
      <c r="G953" s="87">
        <v>1</v>
      </c>
      <c r="H953" s="89">
        <f>IFERROR(G953*F953*D953,0)</f>
        <v>738.83015066666667</v>
      </c>
      <c r="I953" s="81"/>
    </row>
    <row r="954" spans="2:9" x14ac:dyDescent="0.2">
      <c r="B954" s="85"/>
      <c r="C954" s="9"/>
      <c r="D954" s="87"/>
      <c r="E954" s="87" t="str">
        <f>IFERROR(INDEX(#REF!,MATCH(C954,#REF!,0)),"")</f>
        <v/>
      </c>
      <c r="F954" s="89" t="str">
        <f>IFERROR(INDEX(#REF!,MATCH(C954,#REF!,0)),"")</f>
        <v/>
      </c>
      <c r="G954" s="100"/>
      <c r="H954" s="89">
        <f>IFERROR(G954*F954,0)</f>
        <v>0</v>
      </c>
      <c r="I954" s="81"/>
    </row>
    <row r="955" spans="2:9" ht="16" thickBot="1" x14ac:dyDescent="0.25">
      <c r="B955" s="85"/>
      <c r="C955" s="22"/>
      <c r="D955" s="87"/>
      <c r="E955" s="87" t="str">
        <f>IFERROR(INDEX(#REF!,MATCH(C955,#REF!,0)),"")</f>
        <v/>
      </c>
      <c r="F955" s="89" t="str">
        <f>IFERROR(INDEX(#REF!,MATCH(C955,#REF!,0)),"")</f>
        <v/>
      </c>
      <c r="G955" s="87"/>
      <c r="H955" s="92">
        <f>IFERROR(G955*F955,0)</f>
        <v>0</v>
      </c>
      <c r="I955" s="81"/>
    </row>
    <row r="956" spans="2:9" ht="16" thickBot="1" x14ac:dyDescent="0.25">
      <c r="B956" s="79"/>
      <c r="H956" s="93" t="s">
        <v>49</v>
      </c>
      <c r="I956" s="94">
        <f>SUM(H953:H955)</f>
        <v>738.83015066666667</v>
      </c>
    </row>
    <row r="957" spans="2:9" x14ac:dyDescent="0.2">
      <c r="B957" s="79"/>
      <c r="C957" s="95" t="s">
        <v>59</v>
      </c>
      <c r="I957" s="81"/>
    </row>
    <row r="958" spans="2:9" ht="16" x14ac:dyDescent="0.2">
      <c r="B958" s="82" t="s">
        <v>37</v>
      </c>
      <c r="C958" s="83" t="s">
        <v>38</v>
      </c>
      <c r="D958" s="97" t="s">
        <v>3</v>
      </c>
      <c r="E958" s="97" t="s">
        <v>15</v>
      </c>
      <c r="F958" s="97" t="s">
        <v>56</v>
      </c>
      <c r="G958" s="97" t="s">
        <v>57</v>
      </c>
      <c r="H958" s="84" t="s">
        <v>43</v>
      </c>
      <c r="I958" s="81"/>
    </row>
    <row r="959" spans="2:9" x14ac:dyDescent="0.2">
      <c r="B959" s="85"/>
      <c r="C959" s="102" t="s">
        <v>60</v>
      </c>
      <c r="D959" s="99">
        <v>0.01</v>
      </c>
      <c r="E959" s="103">
        <v>1</v>
      </c>
      <c r="F959" s="89">
        <f>+I950</f>
        <v>14776.603013333332</v>
      </c>
      <c r="G959" s="87">
        <v>0.01</v>
      </c>
      <c r="H959" s="89">
        <f>IFERROR(G959*F959,0)</f>
        <v>147.76603013333332</v>
      </c>
      <c r="I959" s="81"/>
    </row>
    <row r="960" spans="2:9" x14ac:dyDescent="0.2">
      <c r="B960" s="85"/>
      <c r="C960" s="9"/>
      <c r="E960" s="87" t="str">
        <f>IFERROR(INDEX(#REF!,MATCH(C960,#REF!,0)),"")</f>
        <v/>
      </c>
      <c r="F960" s="89" t="str">
        <f>IFERROR(INDEX(#REF!,MATCH(C960,#REF!,0)),"")</f>
        <v/>
      </c>
      <c r="G960" s="87"/>
      <c r="H960" s="89">
        <f>IFERROR(G960*F960,0)</f>
        <v>0</v>
      </c>
      <c r="I960" s="81"/>
    </row>
    <row r="961" spans="2:9" ht="16" thickBot="1" x14ac:dyDescent="0.25">
      <c r="B961" s="85"/>
      <c r="C961" s="9"/>
      <c r="D961" s="87" t="str">
        <f>IFERROR(INDEX(#REF!,MATCH(C961,#REF!,0)),"")</f>
        <v/>
      </c>
      <c r="E961" s="88"/>
      <c r="F961" s="89" t="str">
        <f>IFERROR(INDEX(#REF!,MATCH(C961,#REF!,0)),"")</f>
        <v/>
      </c>
      <c r="G961" s="87"/>
      <c r="H961" s="89">
        <f>IFERROR(G961*F961,0)</f>
        <v>0</v>
      </c>
      <c r="I961" s="81"/>
    </row>
    <row r="962" spans="2:9" ht="16" thickBot="1" x14ac:dyDescent="0.25">
      <c r="B962" s="104"/>
      <c r="C962" s="105"/>
      <c r="D962" s="106"/>
      <c r="E962" s="107"/>
      <c r="F962" s="107"/>
      <c r="G962" s="106"/>
      <c r="H962" s="93" t="s">
        <v>49</v>
      </c>
      <c r="I962" s="94">
        <f>SUM(H959:H961)</f>
        <v>147.76603013333332</v>
      </c>
    </row>
    <row r="963" spans="2:9" ht="15" customHeight="1" thickBot="1" x14ac:dyDescent="0.25">
      <c r="B963" s="75" t="s">
        <v>0</v>
      </c>
      <c r="C963" s="353" t="e">
        <f>INDEX(ACTIVIDADES!$B:$B,MATCH(B964,ACTIVIDADES!$A:$A,0))</f>
        <v>#REF!</v>
      </c>
      <c r="D963" s="354"/>
      <c r="E963" s="354"/>
      <c r="F963" s="354"/>
      <c r="G963" s="355"/>
      <c r="H963" s="73" t="s">
        <v>31</v>
      </c>
      <c r="I963" s="74" t="s">
        <v>32</v>
      </c>
    </row>
    <row r="964" spans="2:9" ht="14.75" customHeight="1" x14ac:dyDescent="0.2">
      <c r="B964" s="362" t="e">
        <f>+ACTIVIDADES!#REF!</f>
        <v>#REF!</v>
      </c>
      <c r="C964" s="356"/>
      <c r="D964" s="357"/>
      <c r="E964" s="357"/>
      <c r="F964" s="357"/>
      <c r="G964" s="358"/>
      <c r="H964" s="71">
        <f>IF(I967=0,0,I978/I967)</f>
        <v>0</v>
      </c>
      <c r="I964" s="72">
        <f>IF(I967=0,0,I984/I967)</f>
        <v>0.94339622641509435</v>
      </c>
    </row>
    <row r="965" spans="2:9" ht="15" customHeight="1" thickBot="1" x14ac:dyDescent="0.25">
      <c r="B965" s="363"/>
      <c r="C965" s="356"/>
      <c r="D965" s="357"/>
      <c r="E965" s="357"/>
      <c r="F965" s="357"/>
      <c r="G965" s="358"/>
      <c r="H965" s="73" t="s">
        <v>33</v>
      </c>
      <c r="I965" s="74" t="s">
        <v>34</v>
      </c>
    </row>
    <row r="966" spans="2:9" ht="16" thickBot="1" x14ac:dyDescent="0.25">
      <c r="B966" s="75" t="s">
        <v>15</v>
      </c>
      <c r="C966" s="356"/>
      <c r="D966" s="357"/>
      <c r="E966" s="357"/>
      <c r="F966" s="357"/>
      <c r="G966" s="358"/>
      <c r="H966" s="71">
        <f>IF(I967=0,0,I990/I967)</f>
        <v>4.716981132075472E-2</v>
      </c>
      <c r="I966" s="72">
        <f>IF(I967=0,0,I996/I967)</f>
        <v>9.4339622641509448E-3</v>
      </c>
    </row>
    <row r="967" spans="2:9" ht="16" thickBot="1" x14ac:dyDescent="0.25">
      <c r="B967" s="76" t="e">
        <f>INDEX(ACTIVIDADES!$C:$C,MATCH(B964,ACTIVIDADES!$A:$A,0))</f>
        <v>#REF!</v>
      </c>
      <c r="C967" s="359"/>
      <c r="D967" s="360"/>
      <c r="E967" s="360"/>
      <c r="F967" s="360"/>
      <c r="G967" s="361"/>
      <c r="H967" s="77" t="s">
        <v>35</v>
      </c>
      <c r="I967" s="78">
        <f>SUM(I978:I996)</f>
        <v>17799.089993333335</v>
      </c>
    </row>
    <row r="968" spans="2:9" x14ac:dyDescent="0.2">
      <c r="B968" s="79"/>
      <c r="C968" s="80" t="s">
        <v>36</v>
      </c>
      <c r="I968" s="81"/>
    </row>
    <row r="969" spans="2:9" x14ac:dyDescent="0.2">
      <c r="B969" s="82" t="s">
        <v>37</v>
      </c>
      <c r="C969" s="83" t="s">
        <v>38</v>
      </c>
      <c r="D969" s="84" t="s">
        <v>39</v>
      </c>
      <c r="E969" s="84" t="s">
        <v>40</v>
      </c>
      <c r="F969" s="84" t="s">
        <v>41</v>
      </c>
      <c r="G969" s="84" t="s">
        <v>42</v>
      </c>
      <c r="H969" s="84" t="s">
        <v>43</v>
      </c>
      <c r="I969" s="81"/>
    </row>
    <row r="970" spans="2:9" ht="32" x14ac:dyDescent="0.2">
      <c r="B970" s="85"/>
      <c r="C970" s="278" t="s">
        <v>108</v>
      </c>
      <c r="D970" s="87" t="str">
        <f>IFERROR(INDEX(#REF!,MATCH(C970,#REF!,0)),"")</f>
        <v/>
      </c>
      <c r="E970" s="88">
        <v>1</v>
      </c>
      <c r="F970" s="91" t="str">
        <f>IFERROR(INDEX(#REF!,MATCH(C970,#REF!,0)),"")</f>
        <v/>
      </c>
      <c r="G970" s="99"/>
      <c r="H970" s="89">
        <f t="shared" ref="H970:H977" si="27">IFERROR(G970*F970*E970+F970*E970,0)</f>
        <v>0</v>
      </c>
      <c r="I970" s="81"/>
    </row>
    <row r="971" spans="2:9" x14ac:dyDescent="0.2">
      <c r="B971" s="85"/>
      <c r="C971" s="282" t="s">
        <v>109</v>
      </c>
      <c r="D971" s="87" t="str">
        <f>IFERROR(INDEX(#REF!,MATCH(C971,#REF!,0)),"")</f>
        <v/>
      </c>
      <c r="E971" s="88">
        <v>1</v>
      </c>
      <c r="F971" s="91" t="str">
        <f>IFERROR(INDEX(#REF!,MATCH(C971,#REF!,0)),"")</f>
        <v/>
      </c>
      <c r="G971" s="99"/>
      <c r="H971" s="89">
        <f t="shared" si="27"/>
        <v>0</v>
      </c>
      <c r="I971" s="81"/>
    </row>
    <row r="972" spans="2:9" x14ac:dyDescent="0.2">
      <c r="B972" s="85"/>
      <c r="C972" s="282" t="s">
        <v>110</v>
      </c>
      <c r="D972" s="87" t="str">
        <f>IFERROR(INDEX(#REF!,MATCH(C972,#REF!,0)),"")</f>
        <v/>
      </c>
      <c r="E972" s="88">
        <v>1</v>
      </c>
      <c r="F972" s="91" t="str">
        <f>IFERROR(INDEX(#REF!,MATCH(C972,#REF!,0)),"")</f>
        <v/>
      </c>
      <c r="G972" s="99"/>
      <c r="H972" s="89">
        <f t="shared" si="27"/>
        <v>0</v>
      </c>
      <c r="I972" s="81"/>
    </row>
    <row r="973" spans="2:9" x14ac:dyDescent="0.2">
      <c r="B973" s="85"/>
      <c r="C973" s="86"/>
      <c r="D973" s="87" t="str">
        <f>IFERROR(INDEX(#REF!,MATCH(C973,#REF!,0)),"")</f>
        <v/>
      </c>
      <c r="E973" s="88"/>
      <c r="F973" s="91" t="str">
        <f>IFERROR(INDEX(#REF!,MATCH(C973,#REF!,0)),"")</f>
        <v/>
      </c>
      <c r="G973" s="99"/>
      <c r="H973" s="89">
        <f t="shared" si="27"/>
        <v>0</v>
      </c>
      <c r="I973" s="81"/>
    </row>
    <row r="974" spans="2:9" x14ac:dyDescent="0.2">
      <c r="B974" s="85"/>
      <c r="C974" s="86"/>
      <c r="D974" s="87" t="str">
        <f>IFERROR(INDEX(#REF!,MATCH(C974,#REF!,0)),"")</f>
        <v/>
      </c>
      <c r="E974" s="88"/>
      <c r="F974" s="91" t="str">
        <f>IFERROR(INDEX(#REF!,MATCH(C974,#REF!,0)),"")</f>
        <v/>
      </c>
      <c r="G974" s="99"/>
      <c r="H974" s="89">
        <f t="shared" si="27"/>
        <v>0</v>
      </c>
      <c r="I974" s="81"/>
    </row>
    <row r="975" spans="2:9" x14ac:dyDescent="0.2">
      <c r="B975" s="85"/>
      <c r="C975" s="86"/>
      <c r="D975" s="87" t="str">
        <f>IFERROR(INDEX(#REF!,MATCH(C975,#REF!,0)),"")</f>
        <v/>
      </c>
      <c r="E975" s="88"/>
      <c r="F975" s="91" t="str">
        <f>IFERROR(INDEX(#REF!,MATCH(C975,#REF!,0)),"")</f>
        <v/>
      </c>
      <c r="G975" s="99"/>
      <c r="H975" s="89">
        <f t="shared" si="27"/>
        <v>0</v>
      </c>
      <c r="I975" s="81"/>
    </row>
    <row r="976" spans="2:9" x14ac:dyDescent="0.2">
      <c r="B976" s="85"/>
      <c r="C976" s="9"/>
      <c r="D976" s="87" t="str">
        <f>IFERROR(INDEX(#REF!,MATCH(C976,#REF!,0)),"")</f>
        <v/>
      </c>
      <c r="E976" s="88"/>
      <c r="F976" s="91" t="str">
        <f>IFERROR(INDEX(#REF!,MATCH(C976,#REF!,0)),"")</f>
        <v/>
      </c>
      <c r="G976" s="99"/>
      <c r="H976" s="89">
        <f t="shared" si="27"/>
        <v>0</v>
      </c>
      <c r="I976" s="81"/>
    </row>
    <row r="977" spans="2:9" ht="16" thickBot="1" x14ac:dyDescent="0.25">
      <c r="B977" s="85"/>
      <c r="C977" s="9"/>
      <c r="D977" s="87" t="str">
        <f>IFERROR(INDEX(#REF!,MATCH(C977,#REF!,0)),"")</f>
        <v/>
      </c>
      <c r="E977" s="88"/>
      <c r="F977" s="91" t="str">
        <f>IFERROR(INDEX(#REF!,MATCH(C977,#REF!,0)),"")</f>
        <v/>
      </c>
      <c r="G977" s="99"/>
      <c r="H977" s="92">
        <f t="shared" si="27"/>
        <v>0</v>
      </c>
      <c r="I977" s="81"/>
    </row>
    <row r="978" spans="2:9" ht="16" thickBot="1" x14ac:dyDescent="0.25">
      <c r="B978" s="79"/>
      <c r="H978" s="93" t="s">
        <v>49</v>
      </c>
      <c r="I978" s="94">
        <f>SUM(H970:H977)</f>
        <v>0</v>
      </c>
    </row>
    <row r="979" spans="2:9" x14ac:dyDescent="0.2">
      <c r="B979" s="79"/>
      <c r="C979" s="95" t="s">
        <v>50</v>
      </c>
      <c r="I979" s="81"/>
    </row>
    <row r="980" spans="2:9" ht="14.75" customHeight="1" x14ac:dyDescent="0.2">
      <c r="B980" s="82" t="s">
        <v>37</v>
      </c>
      <c r="C980" s="83" t="s">
        <v>38</v>
      </c>
      <c r="D980" s="84" t="s">
        <v>51</v>
      </c>
      <c r="E980" s="97" t="s">
        <v>52</v>
      </c>
      <c r="F980" s="97"/>
      <c r="G980" s="97" t="s">
        <v>53</v>
      </c>
      <c r="H980" s="98" t="s">
        <v>43</v>
      </c>
      <c r="I980" s="81"/>
    </row>
    <row r="981" spans="2:9" x14ac:dyDescent="0.2">
      <c r="B981" s="85"/>
      <c r="C981" s="9" t="s">
        <v>149</v>
      </c>
      <c r="D981" s="87">
        <v>1</v>
      </c>
      <c r="E981" s="99">
        <f>IFERROR(INDEX('MANO DE OBRA'!$F:$F,MATCH(C981,'MANO DE OBRA'!$B:$B,0)),"")</f>
        <v>0.7693987706357569</v>
      </c>
      <c r="F981" s="89">
        <f>IFERROR(INDEX('MANO DE OBRA'!$J:$J,MATCH(C981,'MANO DE OBRA'!$B:$B,0)),"")</f>
        <v>83957.971666666665</v>
      </c>
      <c r="G981" s="100">
        <v>5</v>
      </c>
      <c r="H981" s="89">
        <f>IFERROR((F981/G981)*D981,0)</f>
        <v>16791.594333333334</v>
      </c>
      <c r="I981" s="81"/>
    </row>
    <row r="982" spans="2:9" x14ac:dyDescent="0.2">
      <c r="B982" s="85"/>
      <c r="C982" s="9"/>
      <c r="D982" s="87"/>
      <c r="E982" s="99"/>
      <c r="F982" s="89" t="str">
        <f>IFERROR(INDEX('MANO DE OBRA'!$J:$J,MATCH(C982,'MANO DE OBRA'!$B:$B,0)),"")</f>
        <v/>
      </c>
      <c r="G982" s="100"/>
      <c r="H982" s="89">
        <f>IFERROR((F982/G982)*D982,0)</f>
        <v>0</v>
      </c>
      <c r="I982" s="81"/>
    </row>
    <row r="983" spans="2:9" ht="16" thickBot="1" x14ac:dyDescent="0.25">
      <c r="B983" s="85"/>
      <c r="C983" s="9"/>
      <c r="D983" s="87"/>
      <c r="E983" s="99" t="str">
        <f>IFERROR(INDEX('MANO DE OBRA'!$F:$F,MATCH(C983,'MANO DE OBRA'!$B:$B,0)),"")</f>
        <v/>
      </c>
      <c r="F983" s="89" t="str">
        <f>IFERROR(INDEX('MANO DE OBRA'!$J:$J,MATCH(C983,'MANO DE OBRA'!$B:$B,0)),"")</f>
        <v/>
      </c>
      <c r="G983" s="100"/>
      <c r="H983" s="89">
        <f>IFERROR((F983/G983)*D983,0)</f>
        <v>0</v>
      </c>
      <c r="I983" s="81"/>
    </row>
    <row r="984" spans="2:9" ht="16" thickBot="1" x14ac:dyDescent="0.25">
      <c r="B984" s="79"/>
      <c r="H984" s="93" t="s">
        <v>49</v>
      </c>
      <c r="I984" s="94">
        <f>SUM(H981:H983)</f>
        <v>16791.594333333334</v>
      </c>
    </row>
    <row r="985" spans="2:9" x14ac:dyDescent="0.2">
      <c r="B985" s="79"/>
      <c r="C985" s="95" t="s">
        <v>55</v>
      </c>
      <c r="I985" s="81"/>
    </row>
    <row r="986" spans="2:9" ht="16" x14ac:dyDescent="0.2">
      <c r="B986" s="82" t="s">
        <v>37</v>
      </c>
      <c r="C986" s="83" t="s">
        <v>38</v>
      </c>
      <c r="D986" s="97" t="s">
        <v>3</v>
      </c>
      <c r="E986" s="97" t="s">
        <v>15</v>
      </c>
      <c r="F986" s="97" t="s">
        <v>56</v>
      </c>
      <c r="G986" s="97" t="s">
        <v>57</v>
      </c>
      <c r="H986" s="97" t="s">
        <v>43</v>
      </c>
      <c r="I986" s="81"/>
    </row>
    <row r="987" spans="2:9" x14ac:dyDescent="0.2">
      <c r="B987" s="85"/>
      <c r="C987" s="102" t="s">
        <v>58</v>
      </c>
      <c r="D987" s="99">
        <v>0.05</v>
      </c>
      <c r="E987" s="88"/>
      <c r="F987" s="89">
        <f>+I984</f>
        <v>16791.594333333334</v>
      </c>
      <c r="G987" s="87">
        <v>1</v>
      </c>
      <c r="H987" s="89">
        <f>IFERROR(G987*F987*D987,0)</f>
        <v>839.57971666666674</v>
      </c>
      <c r="I987" s="81"/>
    </row>
    <row r="988" spans="2:9" x14ac:dyDescent="0.2">
      <c r="B988" s="85"/>
      <c r="C988" s="9"/>
      <c r="D988" s="87"/>
      <c r="E988" s="87" t="str">
        <f>IFERROR(INDEX(#REF!,MATCH(C988,#REF!,0)),"")</f>
        <v/>
      </c>
      <c r="F988" s="89" t="str">
        <f>IFERROR(INDEX(#REF!,MATCH(C988,#REF!,0)),"")</f>
        <v/>
      </c>
      <c r="G988" s="100"/>
      <c r="H988" s="89">
        <f>IFERROR(G988*F988,0)</f>
        <v>0</v>
      </c>
      <c r="I988" s="81"/>
    </row>
    <row r="989" spans="2:9" ht="16" thickBot="1" x14ac:dyDescent="0.25">
      <c r="B989" s="85"/>
      <c r="C989" s="22"/>
      <c r="D989" s="87"/>
      <c r="E989" s="87" t="str">
        <f>IFERROR(INDEX(#REF!,MATCH(C989,#REF!,0)),"")</f>
        <v/>
      </c>
      <c r="F989" s="89" t="str">
        <f>IFERROR(INDEX(#REF!,MATCH(C989,#REF!,0)),"")</f>
        <v/>
      </c>
      <c r="G989" s="87"/>
      <c r="H989" s="92">
        <f>IFERROR(G989*F989,0)</f>
        <v>0</v>
      </c>
      <c r="I989" s="81"/>
    </row>
    <row r="990" spans="2:9" ht="16" thickBot="1" x14ac:dyDescent="0.25">
      <c r="B990" s="79"/>
      <c r="H990" s="93" t="s">
        <v>49</v>
      </c>
      <c r="I990" s="94">
        <f>SUM(H987:H989)</f>
        <v>839.57971666666674</v>
      </c>
    </row>
    <row r="991" spans="2:9" x14ac:dyDescent="0.2">
      <c r="B991" s="79"/>
      <c r="C991" s="95" t="s">
        <v>59</v>
      </c>
      <c r="I991" s="81"/>
    </row>
    <row r="992" spans="2:9" ht="16" x14ac:dyDescent="0.2">
      <c r="B992" s="82" t="s">
        <v>37</v>
      </c>
      <c r="C992" s="83" t="s">
        <v>38</v>
      </c>
      <c r="D992" s="97" t="s">
        <v>3</v>
      </c>
      <c r="E992" s="97" t="s">
        <v>15</v>
      </c>
      <c r="F992" s="97" t="s">
        <v>56</v>
      </c>
      <c r="G992" s="97" t="s">
        <v>57</v>
      </c>
      <c r="H992" s="84" t="s">
        <v>43</v>
      </c>
      <c r="I992" s="81"/>
    </row>
    <row r="993" spans="2:9" x14ac:dyDescent="0.2">
      <c r="B993" s="85"/>
      <c r="C993" s="102" t="s">
        <v>60</v>
      </c>
      <c r="D993" s="99">
        <v>0.01</v>
      </c>
      <c r="E993" s="103">
        <v>1</v>
      </c>
      <c r="F993" s="89">
        <f>+I984</f>
        <v>16791.594333333334</v>
      </c>
      <c r="G993" s="87">
        <v>0.01</v>
      </c>
      <c r="H993" s="89">
        <f>IFERROR(G993*F993,0)</f>
        <v>167.91594333333336</v>
      </c>
      <c r="I993" s="81"/>
    </row>
    <row r="994" spans="2:9" x14ac:dyDescent="0.2">
      <c r="B994" s="85"/>
      <c r="C994" s="9"/>
      <c r="E994" s="87" t="str">
        <f>IFERROR(INDEX(#REF!,MATCH(C994,#REF!,0)),"")</f>
        <v/>
      </c>
      <c r="F994" s="89" t="str">
        <f>IFERROR(INDEX(#REF!,MATCH(C994,#REF!,0)),"")</f>
        <v/>
      </c>
      <c r="G994" s="87"/>
      <c r="H994" s="89">
        <f>IFERROR(G994*F994,0)</f>
        <v>0</v>
      </c>
      <c r="I994" s="81"/>
    </row>
    <row r="995" spans="2:9" ht="16" thickBot="1" x14ac:dyDescent="0.25">
      <c r="B995" s="85"/>
      <c r="C995" s="9"/>
      <c r="D995" s="87" t="str">
        <f>IFERROR(INDEX(#REF!,MATCH(C995,#REF!,0)),"")</f>
        <v/>
      </c>
      <c r="E995" s="88"/>
      <c r="F995" s="89" t="str">
        <f>IFERROR(INDEX(#REF!,MATCH(C995,#REF!,0)),"")</f>
        <v/>
      </c>
      <c r="G995" s="87"/>
      <c r="H995" s="89">
        <f>IFERROR(G995*F995,0)</f>
        <v>0</v>
      </c>
      <c r="I995" s="81"/>
    </row>
    <row r="996" spans="2:9" ht="16" thickBot="1" x14ac:dyDescent="0.25">
      <c r="B996" s="104"/>
      <c r="C996" s="105"/>
      <c r="D996" s="106"/>
      <c r="E996" s="107"/>
      <c r="F996" s="107"/>
      <c r="G996" s="106"/>
      <c r="H996" s="93" t="s">
        <v>49</v>
      </c>
      <c r="I996" s="94">
        <f>SUM(H993:H995)</f>
        <v>167.91594333333336</v>
      </c>
    </row>
    <row r="997" spans="2:9" ht="15" customHeight="1" thickBot="1" x14ac:dyDescent="0.25">
      <c r="B997" s="75" t="s">
        <v>0</v>
      </c>
      <c r="C997" s="353" t="e">
        <f>INDEX(ACTIVIDADES!$B:$B,MATCH(B998,ACTIVIDADES!$A:$A,0))</f>
        <v>#REF!</v>
      </c>
      <c r="D997" s="354"/>
      <c r="E997" s="354"/>
      <c r="F997" s="354"/>
      <c r="G997" s="355"/>
      <c r="H997" s="73" t="s">
        <v>31</v>
      </c>
      <c r="I997" s="74" t="s">
        <v>32</v>
      </c>
    </row>
    <row r="998" spans="2:9" ht="14.75" customHeight="1" x14ac:dyDescent="0.2">
      <c r="B998" s="362" t="e">
        <f>+ACTIVIDADES!#REF!</f>
        <v>#REF!</v>
      </c>
      <c r="C998" s="356"/>
      <c r="D998" s="357"/>
      <c r="E998" s="357"/>
      <c r="F998" s="357"/>
      <c r="G998" s="358"/>
      <c r="H998" s="71">
        <f>IF(I1001=0,0,I1012/I1001)</f>
        <v>0</v>
      </c>
      <c r="I998" s="72">
        <f>IF(I1001=0,0,I1018/I1001)</f>
        <v>0.94339622641509446</v>
      </c>
    </row>
    <row r="999" spans="2:9" ht="15" customHeight="1" thickBot="1" x14ac:dyDescent="0.25">
      <c r="B999" s="363"/>
      <c r="C999" s="356"/>
      <c r="D999" s="357"/>
      <c r="E999" s="357"/>
      <c r="F999" s="357"/>
      <c r="G999" s="358"/>
      <c r="H999" s="73" t="s">
        <v>33</v>
      </c>
      <c r="I999" s="74" t="s">
        <v>34</v>
      </c>
    </row>
    <row r="1000" spans="2:9" ht="16" thickBot="1" x14ac:dyDescent="0.25">
      <c r="B1000" s="75" t="s">
        <v>15</v>
      </c>
      <c r="C1000" s="356"/>
      <c r="D1000" s="357"/>
      <c r="E1000" s="357"/>
      <c r="F1000" s="357"/>
      <c r="G1000" s="358"/>
      <c r="H1000" s="71">
        <f>IF(I1001=0,0,I1024/I1001)</f>
        <v>4.716981132075472E-2</v>
      </c>
      <c r="I1000" s="72">
        <f>IF(I1001=0,0,I1030/I1001)</f>
        <v>9.4339622641509448E-3</v>
      </c>
    </row>
    <row r="1001" spans="2:9" ht="16" thickBot="1" x14ac:dyDescent="0.25">
      <c r="B1001" s="76" t="e">
        <f>INDEX(ACTIVIDADES!$C:$C,MATCH(B998,ACTIVIDADES!$A:$A,0))</f>
        <v>#REF!</v>
      </c>
      <c r="C1001" s="359"/>
      <c r="D1001" s="360"/>
      <c r="E1001" s="360"/>
      <c r="F1001" s="360"/>
      <c r="G1001" s="361"/>
      <c r="H1001" s="77" t="s">
        <v>35</v>
      </c>
      <c r="I1001" s="78">
        <f>SUM(I1012:I1030)</f>
        <v>5933.0299977777768</v>
      </c>
    </row>
    <row r="1002" spans="2:9" x14ac:dyDescent="0.2">
      <c r="B1002" s="79"/>
      <c r="C1002" s="80" t="s">
        <v>36</v>
      </c>
      <c r="I1002" s="81"/>
    </row>
    <row r="1003" spans="2:9" x14ac:dyDescent="0.2">
      <c r="B1003" s="82" t="s">
        <v>37</v>
      </c>
      <c r="C1003" s="83" t="s">
        <v>38</v>
      </c>
      <c r="D1003" s="84" t="s">
        <v>39</v>
      </c>
      <c r="E1003" s="84" t="s">
        <v>40</v>
      </c>
      <c r="F1003" s="84" t="s">
        <v>41</v>
      </c>
      <c r="G1003" s="84" t="s">
        <v>42</v>
      </c>
      <c r="H1003" s="84" t="s">
        <v>43</v>
      </c>
      <c r="I1003" s="81"/>
    </row>
    <row r="1004" spans="2:9" ht="16" x14ac:dyDescent="0.2">
      <c r="B1004" s="85"/>
      <c r="C1004" s="22" t="s">
        <v>111</v>
      </c>
      <c r="D1004" s="87" t="str">
        <f>IFERROR(INDEX(#REF!,MATCH(C1004,#REF!,0)),"")</f>
        <v/>
      </c>
      <c r="E1004" s="88">
        <v>1</v>
      </c>
      <c r="F1004" s="91" t="str">
        <f>IFERROR(INDEX(#REF!,MATCH(C1004,#REF!,0)),"")</f>
        <v/>
      </c>
      <c r="G1004" s="99"/>
      <c r="H1004" s="89">
        <f>IFERROR(G1004*F1004*E1004+F1004*E1004,0)</f>
        <v>0</v>
      </c>
      <c r="I1004" s="81"/>
    </row>
    <row r="1005" spans="2:9" x14ac:dyDescent="0.2">
      <c r="B1005" s="85"/>
      <c r="C1005" s="86"/>
      <c r="D1005" s="87" t="str">
        <f>IFERROR(INDEX(#REF!,MATCH(C1005,#REF!,0)),"")</f>
        <v/>
      </c>
      <c r="E1005" s="88"/>
      <c r="F1005" s="91" t="str">
        <f>IFERROR(INDEX(#REF!,MATCH(C1005,#REF!,0)),"")</f>
        <v/>
      </c>
      <c r="G1005" s="99"/>
      <c r="H1005" s="89">
        <f t="shared" ref="H1005:H1011" si="28">IFERROR(G1005*F1005*E1005+F1005*E1005,0)</f>
        <v>0</v>
      </c>
      <c r="I1005" s="81"/>
    </row>
    <row r="1006" spans="2:9" x14ac:dyDescent="0.2">
      <c r="B1006" s="85"/>
      <c r="C1006" s="86"/>
      <c r="D1006" s="87" t="str">
        <f>IFERROR(INDEX(#REF!,MATCH(C1006,#REF!,0)),"")</f>
        <v/>
      </c>
      <c r="E1006" s="88"/>
      <c r="F1006" s="91" t="str">
        <f>IFERROR(INDEX(#REF!,MATCH(C1006,#REF!,0)),"")</f>
        <v/>
      </c>
      <c r="G1006" s="99"/>
      <c r="H1006" s="89">
        <f t="shared" si="28"/>
        <v>0</v>
      </c>
      <c r="I1006" s="81"/>
    </row>
    <row r="1007" spans="2:9" x14ac:dyDescent="0.2">
      <c r="B1007" s="85"/>
      <c r="C1007" s="86"/>
      <c r="D1007" s="87" t="str">
        <f>IFERROR(INDEX(#REF!,MATCH(C1007,#REF!,0)),"")</f>
        <v/>
      </c>
      <c r="E1007" s="88"/>
      <c r="F1007" s="91" t="str">
        <f>IFERROR(INDEX(#REF!,MATCH(C1007,#REF!,0)),"")</f>
        <v/>
      </c>
      <c r="G1007" s="99"/>
      <c r="H1007" s="89">
        <f t="shared" si="28"/>
        <v>0</v>
      </c>
      <c r="I1007" s="81"/>
    </row>
    <row r="1008" spans="2:9" x14ac:dyDescent="0.2">
      <c r="B1008" s="85"/>
      <c r="C1008" s="86"/>
      <c r="D1008" s="87" t="str">
        <f>IFERROR(INDEX(#REF!,MATCH(C1008,#REF!,0)),"")</f>
        <v/>
      </c>
      <c r="E1008" s="88"/>
      <c r="F1008" s="91" t="str">
        <f>IFERROR(INDEX(#REF!,MATCH(C1008,#REF!,0)),"")</f>
        <v/>
      </c>
      <c r="G1008" s="99"/>
      <c r="H1008" s="89">
        <f t="shared" si="28"/>
        <v>0</v>
      </c>
      <c r="I1008" s="81"/>
    </row>
    <row r="1009" spans="2:9" x14ac:dyDescent="0.2">
      <c r="B1009" s="85"/>
      <c r="C1009" s="86"/>
      <c r="D1009" s="87" t="str">
        <f>IFERROR(INDEX(#REF!,MATCH(C1009,#REF!,0)),"")</f>
        <v/>
      </c>
      <c r="E1009" s="88"/>
      <c r="F1009" s="91" t="str">
        <f>IFERROR(INDEX(#REF!,MATCH(C1009,#REF!,0)),"")</f>
        <v/>
      </c>
      <c r="G1009" s="99"/>
      <c r="H1009" s="89">
        <f t="shared" si="28"/>
        <v>0</v>
      </c>
      <c r="I1009" s="81"/>
    </row>
    <row r="1010" spans="2:9" x14ac:dyDescent="0.2">
      <c r="B1010" s="85"/>
      <c r="C1010" s="9"/>
      <c r="D1010" s="87" t="str">
        <f>IFERROR(INDEX(#REF!,MATCH(C1010,#REF!,0)),"")</f>
        <v/>
      </c>
      <c r="E1010" s="88"/>
      <c r="F1010" s="91" t="str">
        <f>IFERROR(INDEX(#REF!,MATCH(C1010,#REF!,0)),"")</f>
        <v/>
      </c>
      <c r="G1010" s="99"/>
      <c r="H1010" s="89">
        <f t="shared" si="28"/>
        <v>0</v>
      </c>
      <c r="I1010" s="81"/>
    </row>
    <row r="1011" spans="2:9" ht="16" thickBot="1" x14ac:dyDescent="0.25">
      <c r="B1011" s="85"/>
      <c r="C1011" s="9"/>
      <c r="D1011" s="87" t="str">
        <f>IFERROR(INDEX(#REF!,MATCH(C1011,#REF!,0)),"")</f>
        <v/>
      </c>
      <c r="E1011" s="88"/>
      <c r="F1011" s="91" t="str">
        <f>IFERROR(INDEX(#REF!,MATCH(C1011,#REF!,0)),"")</f>
        <v/>
      </c>
      <c r="G1011" s="99"/>
      <c r="H1011" s="92">
        <f t="shared" si="28"/>
        <v>0</v>
      </c>
      <c r="I1011" s="81"/>
    </row>
    <row r="1012" spans="2:9" ht="16" thickBot="1" x14ac:dyDescent="0.25">
      <c r="B1012" s="79"/>
      <c r="H1012" s="93" t="s">
        <v>49</v>
      </c>
      <c r="I1012" s="94">
        <f>SUM(H1004:H1011)</f>
        <v>0</v>
      </c>
    </row>
    <row r="1013" spans="2:9" x14ac:dyDescent="0.2">
      <c r="B1013" s="79"/>
      <c r="C1013" s="95" t="s">
        <v>50</v>
      </c>
      <c r="I1013" s="81"/>
    </row>
    <row r="1014" spans="2:9" ht="14.75" customHeight="1" x14ac:dyDescent="0.2">
      <c r="B1014" s="82" t="s">
        <v>37</v>
      </c>
      <c r="C1014" s="83" t="s">
        <v>38</v>
      </c>
      <c r="D1014" s="84" t="s">
        <v>51</v>
      </c>
      <c r="E1014" s="97" t="s">
        <v>52</v>
      </c>
      <c r="F1014" s="97"/>
      <c r="G1014" s="97" t="s">
        <v>53</v>
      </c>
      <c r="H1014" s="98" t="s">
        <v>43</v>
      </c>
      <c r="I1014" s="81"/>
    </row>
    <row r="1015" spans="2:9" x14ac:dyDescent="0.2">
      <c r="B1015" s="85"/>
      <c r="C1015" s="9" t="s">
        <v>149</v>
      </c>
      <c r="D1015" s="87">
        <v>1</v>
      </c>
      <c r="E1015" s="99">
        <f>IFERROR(INDEX('MANO DE OBRA'!$F:$F,MATCH(C1015,'MANO DE OBRA'!$B:$B,0)),"")</f>
        <v>0.7693987706357569</v>
      </c>
      <c r="F1015" s="89">
        <f>IFERROR(INDEX('MANO DE OBRA'!$J:$J,MATCH(C1015,'MANO DE OBRA'!$B:$B,0)),"")</f>
        <v>83957.971666666665</v>
      </c>
      <c r="G1015" s="100">
        <v>15</v>
      </c>
      <c r="H1015" s="89">
        <f>IFERROR((F1015/G1015)*D1015,0)</f>
        <v>5597.1981111111108</v>
      </c>
      <c r="I1015" s="81"/>
    </row>
    <row r="1016" spans="2:9" x14ac:dyDescent="0.2">
      <c r="B1016" s="85"/>
      <c r="C1016" s="9"/>
      <c r="D1016" s="87"/>
      <c r="E1016" s="99" t="str">
        <f>IFERROR(INDEX('MANO DE OBRA'!$F:$F,MATCH(C1016,'MANO DE OBRA'!$B:$B,0)),"")</f>
        <v/>
      </c>
      <c r="F1016" s="89" t="str">
        <f>IFERROR(INDEX('MANO DE OBRA'!$J:$J,MATCH(C1016,'MANO DE OBRA'!$B:$B,0)),"")</f>
        <v/>
      </c>
      <c r="G1016" s="100"/>
      <c r="H1016" s="89">
        <f>IFERROR((F1016/G1016)*D1016,0)</f>
        <v>0</v>
      </c>
      <c r="I1016" s="81"/>
    </row>
    <row r="1017" spans="2:9" ht="16" thickBot="1" x14ac:dyDescent="0.25">
      <c r="B1017" s="85"/>
      <c r="C1017" s="9"/>
      <c r="D1017" s="87"/>
      <c r="E1017" s="99" t="str">
        <f>IFERROR(INDEX('MANO DE OBRA'!$F:$F,MATCH(C1017,'MANO DE OBRA'!$B:$B,0)),"")</f>
        <v/>
      </c>
      <c r="F1017" s="89" t="str">
        <f>IFERROR(INDEX('MANO DE OBRA'!$J:$J,MATCH(C1017,'MANO DE OBRA'!$B:$B,0)),"")</f>
        <v/>
      </c>
      <c r="G1017" s="100"/>
      <c r="H1017" s="89">
        <f>IFERROR((F1017/G1017)*D1017,0)</f>
        <v>0</v>
      </c>
      <c r="I1017" s="81"/>
    </row>
    <row r="1018" spans="2:9" ht="16" thickBot="1" x14ac:dyDescent="0.25">
      <c r="B1018" s="79"/>
      <c r="H1018" s="93" t="s">
        <v>49</v>
      </c>
      <c r="I1018" s="94">
        <f>SUM(H1015:H1017)</f>
        <v>5597.1981111111108</v>
      </c>
    </row>
    <row r="1019" spans="2:9" x14ac:dyDescent="0.2">
      <c r="B1019" s="79"/>
      <c r="C1019" s="95" t="s">
        <v>55</v>
      </c>
      <c r="I1019" s="81"/>
    </row>
    <row r="1020" spans="2:9" ht="16" x14ac:dyDescent="0.2">
      <c r="B1020" s="82" t="s">
        <v>37</v>
      </c>
      <c r="C1020" s="83" t="s">
        <v>38</v>
      </c>
      <c r="D1020" s="97" t="s">
        <v>3</v>
      </c>
      <c r="E1020" s="97" t="s">
        <v>15</v>
      </c>
      <c r="F1020" s="97" t="s">
        <v>56</v>
      </c>
      <c r="G1020" s="97" t="s">
        <v>57</v>
      </c>
      <c r="H1020" s="97" t="s">
        <v>43</v>
      </c>
      <c r="I1020" s="81"/>
    </row>
    <row r="1021" spans="2:9" x14ac:dyDescent="0.2">
      <c r="B1021" s="85"/>
      <c r="C1021" s="102" t="s">
        <v>58</v>
      </c>
      <c r="D1021" s="99">
        <v>0.05</v>
      </c>
      <c r="E1021" s="88"/>
      <c r="F1021" s="89">
        <f>+I1018</f>
        <v>5597.1981111111108</v>
      </c>
      <c r="G1021" s="87">
        <v>1</v>
      </c>
      <c r="H1021" s="89">
        <f>IFERROR(G1021*F1021*D1021,0)</f>
        <v>279.85990555555554</v>
      </c>
      <c r="I1021" s="81"/>
    </row>
    <row r="1022" spans="2:9" x14ac:dyDescent="0.2">
      <c r="B1022" s="85"/>
      <c r="C1022" s="9"/>
      <c r="D1022" s="87"/>
      <c r="E1022" s="87" t="str">
        <f>IFERROR(INDEX(#REF!,MATCH(C1022,#REF!,0)),"")</f>
        <v/>
      </c>
      <c r="F1022" s="89" t="str">
        <f>IFERROR(INDEX(#REF!,MATCH(C1022,#REF!,0)),"")</f>
        <v/>
      </c>
      <c r="G1022" s="100">
        <v>0.2</v>
      </c>
      <c r="H1022" s="89">
        <f>IFERROR(G1022*F1022,0)</f>
        <v>0</v>
      </c>
      <c r="I1022" s="81"/>
    </row>
    <row r="1023" spans="2:9" ht="16" thickBot="1" x14ac:dyDescent="0.25">
      <c r="B1023" s="85"/>
      <c r="C1023" s="22"/>
      <c r="D1023" s="87"/>
      <c r="E1023" s="87" t="str">
        <f>IFERROR(INDEX(#REF!,MATCH(C1023,#REF!,0)),"")</f>
        <v/>
      </c>
      <c r="F1023" s="89" t="str">
        <f>IFERROR(INDEX(#REF!,MATCH(C1023,#REF!,0)),"")</f>
        <v/>
      </c>
      <c r="G1023" s="87">
        <v>0.2</v>
      </c>
      <c r="H1023" s="92">
        <f>IFERROR(G1023*F1023,0)</f>
        <v>0</v>
      </c>
      <c r="I1023" s="81"/>
    </row>
    <row r="1024" spans="2:9" ht="16" thickBot="1" x14ac:dyDescent="0.25">
      <c r="B1024" s="79"/>
      <c r="H1024" s="93" t="s">
        <v>49</v>
      </c>
      <c r="I1024" s="94">
        <f>SUM(H1021:H1023)</f>
        <v>279.85990555555554</v>
      </c>
    </row>
    <row r="1025" spans="2:9" x14ac:dyDescent="0.2">
      <c r="B1025" s="79"/>
      <c r="C1025" s="95" t="s">
        <v>59</v>
      </c>
      <c r="I1025" s="81"/>
    </row>
    <row r="1026" spans="2:9" ht="16" x14ac:dyDescent="0.2">
      <c r="B1026" s="82" t="s">
        <v>37</v>
      </c>
      <c r="C1026" s="83" t="s">
        <v>38</v>
      </c>
      <c r="D1026" s="97" t="s">
        <v>3</v>
      </c>
      <c r="E1026" s="97" t="s">
        <v>15</v>
      </c>
      <c r="F1026" s="97" t="s">
        <v>56</v>
      </c>
      <c r="G1026" s="97" t="s">
        <v>57</v>
      </c>
      <c r="H1026" s="84" t="s">
        <v>43</v>
      </c>
      <c r="I1026" s="81"/>
    </row>
    <row r="1027" spans="2:9" x14ac:dyDescent="0.2">
      <c r="B1027" s="85"/>
      <c r="C1027" s="102" t="s">
        <v>60</v>
      </c>
      <c r="D1027" s="99">
        <v>0.01</v>
      </c>
      <c r="E1027" s="103">
        <v>1</v>
      </c>
      <c r="F1027" s="89">
        <f>+I1018</f>
        <v>5597.1981111111108</v>
      </c>
      <c r="G1027" s="87">
        <v>0.01</v>
      </c>
      <c r="H1027" s="89">
        <f>IFERROR(G1027*F1027,0)</f>
        <v>55.971981111111113</v>
      </c>
      <c r="I1027" s="81"/>
    </row>
    <row r="1028" spans="2:9" x14ac:dyDescent="0.2">
      <c r="B1028" s="85"/>
      <c r="C1028" s="9"/>
      <c r="E1028" s="87" t="str">
        <f>IFERROR(INDEX(#REF!,MATCH(C1028,#REF!,0)),"")</f>
        <v/>
      </c>
      <c r="F1028" s="89" t="str">
        <f>IFERROR(INDEX(#REF!,MATCH(C1028,#REF!,0)),"")</f>
        <v/>
      </c>
      <c r="G1028" s="87">
        <v>1.6E-2</v>
      </c>
      <c r="H1028" s="89">
        <f>IFERROR(G1028*F1028,0)</f>
        <v>0</v>
      </c>
      <c r="I1028" s="81"/>
    </row>
    <row r="1029" spans="2:9" ht="16" thickBot="1" x14ac:dyDescent="0.25">
      <c r="B1029" s="85"/>
      <c r="C1029" s="9"/>
      <c r="D1029" s="87" t="str">
        <f>IFERROR(INDEX(#REF!,MATCH(C1029,#REF!,0)),"")</f>
        <v/>
      </c>
      <c r="E1029" s="88"/>
      <c r="F1029" s="89" t="str">
        <f>IFERROR(INDEX(#REF!,MATCH(C1029,#REF!,0)),"")</f>
        <v/>
      </c>
      <c r="G1029" s="87"/>
      <c r="H1029" s="89">
        <f>IFERROR(G1029*F1029,0)</f>
        <v>0</v>
      </c>
      <c r="I1029" s="81"/>
    </row>
    <row r="1030" spans="2:9" ht="16" thickBot="1" x14ac:dyDescent="0.25">
      <c r="B1030" s="104"/>
      <c r="C1030" s="105"/>
      <c r="D1030" s="106"/>
      <c r="E1030" s="107"/>
      <c r="F1030" s="107"/>
      <c r="G1030" s="106"/>
      <c r="H1030" s="93" t="s">
        <v>49</v>
      </c>
      <c r="I1030" s="94">
        <f>SUM(H1027:H1029)</f>
        <v>55.971981111111113</v>
      </c>
    </row>
    <row r="1031" spans="2:9" ht="16" thickBot="1" x14ac:dyDescent="0.25">
      <c r="B1031" s="75" t="s">
        <v>0</v>
      </c>
      <c r="C1031" s="353" t="e">
        <f>INDEX(ACTIVIDADES!$B:$B,MATCH(B1032,ACTIVIDADES!$A:$A,0))</f>
        <v>#REF!</v>
      </c>
      <c r="D1031" s="354"/>
      <c r="E1031" s="354"/>
      <c r="F1031" s="354"/>
      <c r="G1031" s="355"/>
      <c r="H1031" s="73" t="s">
        <v>31</v>
      </c>
      <c r="I1031" s="74" t="s">
        <v>32</v>
      </c>
    </row>
    <row r="1032" spans="2:9" x14ac:dyDescent="0.2">
      <c r="B1032" s="362" t="e">
        <f>+ACTIVIDADES!#REF!</f>
        <v>#REF!</v>
      </c>
      <c r="C1032" s="356"/>
      <c r="D1032" s="357"/>
      <c r="E1032" s="357"/>
      <c r="F1032" s="357"/>
      <c r="G1032" s="358"/>
      <c r="H1032" s="71">
        <f>IF(I1035=0,0,I1046/I1035)</f>
        <v>0</v>
      </c>
      <c r="I1032" s="72">
        <f>IF(I1035=0,0,I1052/I1035)</f>
        <v>0.94339622641509424</v>
      </c>
    </row>
    <row r="1033" spans="2:9" ht="16" thickBot="1" x14ac:dyDescent="0.25">
      <c r="B1033" s="363"/>
      <c r="C1033" s="356"/>
      <c r="D1033" s="357"/>
      <c r="E1033" s="357"/>
      <c r="F1033" s="357"/>
      <c r="G1033" s="358"/>
      <c r="H1033" s="73" t="s">
        <v>33</v>
      </c>
      <c r="I1033" s="74" t="s">
        <v>34</v>
      </c>
    </row>
    <row r="1034" spans="2:9" ht="16" thickBot="1" x14ac:dyDescent="0.25">
      <c r="B1034" s="75" t="s">
        <v>15</v>
      </c>
      <c r="C1034" s="356"/>
      <c r="D1034" s="357"/>
      <c r="E1034" s="357"/>
      <c r="F1034" s="357"/>
      <c r="G1034" s="358"/>
      <c r="H1034" s="71">
        <f>IF(I1035=0,0,I1060/I1035)</f>
        <v>4.7169811320754713E-2</v>
      </c>
      <c r="I1034" s="72">
        <f>IF(I1035=0,0,I1066/I1035)</f>
        <v>9.433962264150943E-3</v>
      </c>
    </row>
    <row r="1035" spans="2:9" ht="38" customHeight="1" thickBot="1" x14ac:dyDescent="0.25">
      <c r="B1035" s="76" t="e">
        <f>INDEX(ACTIVIDADES!$C:$C,MATCH(B1032,ACTIVIDADES!$A:$A,0))</f>
        <v>#REF!</v>
      </c>
      <c r="C1035" s="359"/>
      <c r="D1035" s="360"/>
      <c r="E1035" s="360"/>
      <c r="F1035" s="360"/>
      <c r="G1035" s="361"/>
      <c r="H1035" s="77" t="s">
        <v>35</v>
      </c>
      <c r="I1035" s="78">
        <f>SUM(I1046:I1066)</f>
        <v>26995.286489888891</v>
      </c>
    </row>
    <row r="1036" spans="2:9" x14ac:dyDescent="0.2">
      <c r="B1036" s="79"/>
      <c r="C1036" s="80" t="s">
        <v>36</v>
      </c>
      <c r="I1036" s="81"/>
    </row>
    <row r="1037" spans="2:9" x14ac:dyDescent="0.2">
      <c r="B1037" s="82" t="s">
        <v>37</v>
      </c>
      <c r="C1037" s="83" t="s">
        <v>38</v>
      </c>
      <c r="D1037" s="84" t="s">
        <v>39</v>
      </c>
      <c r="E1037" s="84" t="s">
        <v>40</v>
      </c>
      <c r="F1037" s="84" t="s">
        <v>41</v>
      </c>
      <c r="G1037" s="84" t="s">
        <v>42</v>
      </c>
      <c r="H1037" s="84" t="s">
        <v>43</v>
      </c>
      <c r="I1037" s="81"/>
    </row>
    <row r="1038" spans="2:9" x14ac:dyDescent="0.2">
      <c r="B1038" s="85"/>
      <c r="C1038" s="102" t="s">
        <v>82</v>
      </c>
      <c r="D1038" s="87" t="str">
        <f>IFERROR(INDEX(#REF!,MATCH(C1038,#REF!,0)),"")</f>
        <v/>
      </c>
      <c r="E1038" s="257">
        <v>0.03</v>
      </c>
      <c r="F1038" s="91" t="str">
        <f>IFERROR(INDEX(#REF!,MATCH(C1038,#REF!,0)),"")</f>
        <v/>
      </c>
      <c r="G1038" s="99">
        <v>5.0000000000000001E-3</v>
      </c>
      <c r="H1038" s="89">
        <f>IFERROR(G1038*F1038*E1038+F1038*E1038,0)</f>
        <v>0</v>
      </c>
      <c r="I1038" s="81"/>
    </row>
    <row r="1039" spans="2:9" ht="16" x14ac:dyDescent="0.2">
      <c r="B1039" s="85"/>
      <c r="C1039" s="86" t="s">
        <v>112</v>
      </c>
      <c r="D1039" s="87" t="str">
        <f>IFERROR(INDEX(#REF!,MATCH(C1039,#REF!,0)),"")</f>
        <v/>
      </c>
      <c r="E1039" s="257">
        <v>1.05</v>
      </c>
      <c r="F1039" s="91" t="str">
        <f>IFERROR(INDEX(#REF!,MATCH(C1039,#REF!,0)),"")</f>
        <v/>
      </c>
      <c r="G1039" s="99">
        <v>5.0000000000000001E-3</v>
      </c>
      <c r="H1039" s="89">
        <f t="shared" ref="H1039:H1045" si="29">IFERROR(G1039*F1039*E1039+F1039*E1039,0)</f>
        <v>0</v>
      </c>
      <c r="I1039" s="81"/>
    </row>
    <row r="1040" spans="2:9" ht="16" x14ac:dyDescent="0.2">
      <c r="B1040" s="85"/>
      <c r="C1040" s="86" t="s">
        <v>113</v>
      </c>
      <c r="D1040" s="87" t="str">
        <f>IFERROR(INDEX(#REF!,MATCH(C1040,#REF!,0)),"")</f>
        <v/>
      </c>
      <c r="E1040" s="257">
        <v>0.35</v>
      </c>
      <c r="F1040" s="91" t="str">
        <f>IFERROR(INDEX(#REF!,MATCH(C1040,#REF!,0)),"")</f>
        <v/>
      </c>
      <c r="G1040" s="99">
        <v>0.05</v>
      </c>
      <c r="H1040" s="89">
        <f t="shared" si="29"/>
        <v>0</v>
      </c>
      <c r="I1040" s="81"/>
    </row>
    <row r="1041" spans="2:9" ht="16" x14ac:dyDescent="0.2">
      <c r="B1041" s="85"/>
      <c r="C1041" s="86" t="s">
        <v>114</v>
      </c>
      <c r="D1041" s="87" t="str">
        <f>IFERROR(INDEX(#REF!,MATCH(C1041,#REF!,0)),"")</f>
        <v/>
      </c>
      <c r="E1041" s="257">
        <v>0.35</v>
      </c>
      <c r="F1041" s="91" t="str">
        <f>IFERROR(INDEX(#REF!,MATCH(C1041,#REF!,0)),"")</f>
        <v/>
      </c>
      <c r="G1041" s="99"/>
      <c r="H1041" s="89">
        <f t="shared" si="29"/>
        <v>0</v>
      </c>
      <c r="I1041" s="81"/>
    </row>
    <row r="1042" spans="2:9" ht="16" x14ac:dyDescent="0.2">
      <c r="B1042" s="85"/>
      <c r="C1042" s="86" t="s">
        <v>115</v>
      </c>
      <c r="D1042" s="87" t="str">
        <f>IFERROR(INDEX(#REF!,MATCH(C1042,#REF!,0)),"")</f>
        <v/>
      </c>
      <c r="E1042" s="257">
        <v>0.35</v>
      </c>
      <c r="F1042" s="91" t="str">
        <f>IFERROR(INDEX(#REF!,MATCH(C1042,#REF!,0)),"")</f>
        <v/>
      </c>
      <c r="G1042" s="99"/>
      <c r="H1042" s="89">
        <f t="shared" si="29"/>
        <v>0</v>
      </c>
      <c r="I1042" s="81"/>
    </row>
    <row r="1043" spans="2:9" ht="16" x14ac:dyDescent="0.2">
      <c r="B1043" s="85"/>
      <c r="C1043" s="86" t="s">
        <v>116</v>
      </c>
      <c r="D1043" s="87" t="str">
        <f>IFERROR(INDEX(#REF!,MATCH(C1043,#REF!,0)),"")</f>
        <v/>
      </c>
      <c r="E1043" s="257">
        <v>4.0000000000000001E-3</v>
      </c>
      <c r="F1043" s="91" t="str">
        <f>IFERROR(INDEX(#REF!,MATCH(C1043,#REF!,0)),"")</f>
        <v/>
      </c>
      <c r="G1043" s="99"/>
      <c r="H1043" s="89">
        <f t="shared" si="29"/>
        <v>0</v>
      </c>
      <c r="I1043" s="81"/>
    </row>
    <row r="1044" spans="2:9" ht="16" x14ac:dyDescent="0.2">
      <c r="B1044" s="85"/>
      <c r="C1044" s="86" t="s">
        <v>117</v>
      </c>
      <c r="D1044" s="87" t="str">
        <f>IFERROR(INDEX(#REF!,MATCH(C1044,#REF!,0)),"")</f>
        <v/>
      </c>
      <c r="E1044" s="257">
        <v>4.0000000000000001E-3</v>
      </c>
      <c r="F1044" s="91" t="str">
        <f>IFERROR(INDEX(#REF!,MATCH(C1044,#REF!,0)),"")</f>
        <v/>
      </c>
      <c r="G1044" s="99"/>
      <c r="H1044" s="89">
        <f t="shared" si="29"/>
        <v>0</v>
      </c>
      <c r="I1044" s="81"/>
    </row>
    <row r="1045" spans="2:9" ht="16" thickBot="1" x14ac:dyDescent="0.25">
      <c r="B1045" s="85"/>
      <c r="C1045" s="9"/>
      <c r="D1045" s="87" t="str">
        <f>IFERROR(INDEX(#REF!,MATCH(C1045,#REF!,0)),"")</f>
        <v/>
      </c>
      <c r="E1045" s="88"/>
      <c r="F1045" s="91" t="str">
        <f>IFERROR(INDEX(#REF!,MATCH(C1045,#REF!,0)),"")</f>
        <v/>
      </c>
      <c r="G1045" s="99"/>
      <c r="H1045" s="92">
        <f t="shared" si="29"/>
        <v>0</v>
      </c>
      <c r="I1045" s="81"/>
    </row>
    <row r="1046" spans="2:9" ht="16" thickBot="1" x14ac:dyDescent="0.25">
      <c r="B1046" s="79"/>
      <c r="H1046" s="93" t="s">
        <v>49</v>
      </c>
      <c r="I1046" s="94">
        <f>SUM(H1038:H1045)</f>
        <v>0</v>
      </c>
    </row>
    <row r="1047" spans="2:9" x14ac:dyDescent="0.2">
      <c r="B1047" s="79"/>
      <c r="C1047" s="95" t="s">
        <v>50</v>
      </c>
      <c r="I1047" s="81"/>
    </row>
    <row r="1048" spans="2:9" ht="16" x14ac:dyDescent="0.2">
      <c r="B1048" s="82" t="s">
        <v>37</v>
      </c>
      <c r="C1048" s="83" t="s">
        <v>38</v>
      </c>
      <c r="D1048" s="84" t="s">
        <v>51</v>
      </c>
      <c r="E1048" s="96" t="s">
        <v>52</v>
      </c>
      <c r="F1048" s="96"/>
      <c r="G1048" s="97" t="s">
        <v>53</v>
      </c>
      <c r="H1048" s="98" t="s">
        <v>43</v>
      </c>
      <c r="I1048" s="81"/>
    </row>
    <row r="1049" spans="2:9" x14ac:dyDescent="0.2">
      <c r="B1049" s="85"/>
      <c r="C1049" s="9" t="s">
        <v>54</v>
      </c>
      <c r="D1049" s="87">
        <v>2</v>
      </c>
      <c r="E1049" s="99">
        <f>IFERROR(INDEX('MANO DE OBRA'!$F:$F,MATCH(C1049,'MANO DE OBRA'!$B:$B,0)),"")</f>
        <v>0.7693987706357569</v>
      </c>
      <c r="F1049" s="89">
        <f>IFERROR(INDEX('MANO DE OBRA'!$J:$J,MATCH(C1049,'MANO DE OBRA'!$B:$B,0)),"")</f>
        <v>83957.971666666665</v>
      </c>
      <c r="G1049" s="100">
        <v>12</v>
      </c>
      <c r="H1049" s="89">
        <f>IFERROR((F1049/G1049)*D1049,0)</f>
        <v>13992.995277777778</v>
      </c>
      <c r="I1049" s="81"/>
    </row>
    <row r="1050" spans="2:9" x14ac:dyDescent="0.2">
      <c r="B1050" s="85"/>
      <c r="C1050" s="9" t="s">
        <v>64</v>
      </c>
      <c r="D1050" s="87">
        <v>1</v>
      </c>
      <c r="E1050" s="99">
        <f>IFERROR(INDEX('MANO DE OBRA'!$F:$F,MATCH(C1050,'MANO DE OBRA'!$B:$B,0)),"")</f>
        <v>0.7693987706357569</v>
      </c>
      <c r="F1050" s="89">
        <f>IFERROR(INDEX('MANO DE OBRA'!$J:$J,MATCH(C1050,'MANO DE OBRA'!$B:$B,0)),"")</f>
        <v>137691.07353333331</v>
      </c>
      <c r="G1050" s="100">
        <v>12</v>
      </c>
      <c r="H1050" s="89">
        <f>IFERROR((F1050/G1050)*D1050,0)</f>
        <v>11474.256127777777</v>
      </c>
      <c r="I1050" s="81"/>
    </row>
    <row r="1051" spans="2:9" ht="16" thickBot="1" x14ac:dyDescent="0.25">
      <c r="B1051" s="85"/>
      <c r="C1051" s="9"/>
      <c r="D1051" s="87"/>
      <c r="E1051" s="99" t="str">
        <f>IFERROR(INDEX('MANO DE OBRA'!$F:$F,MATCH(C1051,'MANO DE OBRA'!$B:$B,0)),"")</f>
        <v/>
      </c>
      <c r="F1051" s="89" t="str">
        <f>IFERROR(INDEX('MANO DE OBRA'!$J:$J,MATCH(C1051,'MANO DE OBRA'!$B:$B,0)),"")</f>
        <v/>
      </c>
      <c r="G1051" s="100"/>
      <c r="H1051" s="89">
        <f>IFERROR((F1051/G1051)*D1051,0)</f>
        <v>0</v>
      </c>
      <c r="I1051" s="81"/>
    </row>
    <row r="1052" spans="2:9" ht="16" thickBot="1" x14ac:dyDescent="0.25">
      <c r="B1052" s="79"/>
      <c r="H1052" s="93" t="s">
        <v>49</v>
      </c>
      <c r="I1052" s="94">
        <f>SUM(H1049:H1051)</f>
        <v>25467.251405555555</v>
      </c>
    </row>
    <row r="1053" spans="2:9" x14ac:dyDescent="0.2">
      <c r="B1053" s="79"/>
      <c r="C1053" s="95" t="s">
        <v>55</v>
      </c>
      <c r="I1053" s="81"/>
    </row>
    <row r="1054" spans="2:9" ht="16" x14ac:dyDescent="0.2">
      <c r="B1054" s="82" t="s">
        <v>37</v>
      </c>
      <c r="C1054" s="83" t="s">
        <v>38</v>
      </c>
      <c r="D1054" s="97" t="s">
        <v>3</v>
      </c>
      <c r="E1054" s="97" t="s">
        <v>15</v>
      </c>
      <c r="F1054" s="97" t="s">
        <v>56</v>
      </c>
      <c r="G1054" s="97" t="s">
        <v>57</v>
      </c>
      <c r="H1054" s="97" t="s">
        <v>43</v>
      </c>
      <c r="I1054" s="81"/>
    </row>
    <row r="1055" spans="2:9" x14ac:dyDescent="0.2">
      <c r="B1055" s="9"/>
      <c r="C1055" s="102" t="s">
        <v>58</v>
      </c>
      <c r="D1055" s="99">
        <v>0.05</v>
      </c>
      <c r="E1055" s="88"/>
      <c r="F1055" s="89">
        <f>+I1052</f>
        <v>25467.251405555555</v>
      </c>
      <c r="G1055" s="87">
        <v>1</v>
      </c>
      <c r="H1055" s="89">
        <f>IFERROR(G1055*F1055*D1055,0)</f>
        <v>1273.3625702777779</v>
      </c>
      <c r="I1055" s="81"/>
    </row>
    <row r="1056" spans="2:9" x14ac:dyDescent="0.2">
      <c r="B1056" s="9"/>
      <c r="C1056" s="9" t="str">
        <f>+C846</f>
        <v>Pulidora manual electrica</v>
      </c>
      <c r="D1056" s="87"/>
      <c r="E1056" s="87" t="str">
        <f>IFERROR(INDEX(#REF!,MATCH(C1056,#REF!,0)),"")</f>
        <v/>
      </c>
      <c r="F1056" s="89" t="str">
        <f>IFERROR(INDEX(#REF!,MATCH(C1056,#REF!,0)),"")</f>
        <v/>
      </c>
      <c r="G1056" s="132">
        <v>0.4</v>
      </c>
      <c r="H1056" s="89">
        <f>IFERROR(G1056*F1056,0)</f>
        <v>0</v>
      </c>
      <c r="I1056" s="81"/>
    </row>
    <row r="1057" spans="2:9" x14ac:dyDescent="0.2">
      <c r="B1057" s="9"/>
      <c r="C1057" s="22"/>
      <c r="D1057" s="87"/>
      <c r="E1057" s="87" t="str">
        <f>IFERROR(INDEX(#REF!,MATCH(C1057,#REF!,0)),"")</f>
        <v/>
      </c>
      <c r="F1057" s="89" t="str">
        <f>IFERROR(INDEX(#REF!,MATCH(C1057,#REF!,0)),"")</f>
        <v/>
      </c>
      <c r="G1057" s="87"/>
      <c r="H1057" s="89"/>
      <c r="I1057" s="81"/>
    </row>
    <row r="1058" spans="2:9" x14ac:dyDescent="0.2">
      <c r="B1058" s="9"/>
      <c r="C1058" s="22"/>
      <c r="D1058" s="87"/>
      <c r="E1058" s="87"/>
      <c r="F1058" s="89"/>
      <c r="G1058" s="87"/>
      <c r="H1058" s="89"/>
      <c r="I1058" s="81"/>
    </row>
    <row r="1059" spans="2:9" ht="16" thickBot="1" x14ac:dyDescent="0.25">
      <c r="B1059" s="9"/>
      <c r="C1059" s="22"/>
      <c r="D1059" s="87"/>
      <c r="E1059" s="87"/>
      <c r="F1059" s="89"/>
      <c r="G1059" s="87"/>
      <c r="H1059" s="89"/>
      <c r="I1059" s="81"/>
    </row>
    <row r="1060" spans="2:9" ht="16" thickBot="1" x14ac:dyDescent="0.25">
      <c r="B1060" s="79"/>
      <c r="H1060" s="228" t="s">
        <v>49</v>
      </c>
      <c r="I1060" s="94">
        <f>SUM(H1055:H1057)</f>
        <v>1273.3625702777779</v>
      </c>
    </row>
    <row r="1061" spans="2:9" x14ac:dyDescent="0.2">
      <c r="B1061" s="79"/>
      <c r="C1061" s="95" t="s">
        <v>59</v>
      </c>
      <c r="I1061" s="81"/>
    </row>
    <row r="1062" spans="2:9" ht="16" x14ac:dyDescent="0.2">
      <c r="B1062" s="82" t="s">
        <v>37</v>
      </c>
      <c r="C1062" s="83" t="s">
        <v>38</v>
      </c>
      <c r="D1062" s="97" t="s">
        <v>3</v>
      </c>
      <c r="E1062" s="97" t="s">
        <v>15</v>
      </c>
      <c r="F1062" s="97" t="s">
        <v>56</v>
      </c>
      <c r="G1062" s="97" t="s">
        <v>57</v>
      </c>
      <c r="H1062" s="84" t="s">
        <v>43</v>
      </c>
      <c r="I1062" s="81"/>
    </row>
    <row r="1063" spans="2:9" x14ac:dyDescent="0.2">
      <c r="B1063" s="85"/>
      <c r="C1063" s="102" t="s">
        <v>60</v>
      </c>
      <c r="D1063" s="99">
        <v>0.01</v>
      </c>
      <c r="E1063" s="103">
        <v>1</v>
      </c>
      <c r="F1063" s="89">
        <f>+I1052</f>
        <v>25467.251405555555</v>
      </c>
      <c r="G1063" s="87">
        <v>0.01</v>
      </c>
      <c r="H1063" s="89">
        <f>IFERROR(G1063*F1063,0)</f>
        <v>254.67251405555555</v>
      </c>
      <c r="I1063" s="81"/>
    </row>
    <row r="1064" spans="2:9" x14ac:dyDescent="0.2">
      <c r="B1064" s="85"/>
      <c r="C1064" s="9"/>
      <c r="E1064" s="87" t="str">
        <f>IFERROR(INDEX(#REF!,MATCH(C1064,#REF!,0)),"")</f>
        <v/>
      </c>
      <c r="F1064" s="89" t="str">
        <f>IFERROR(INDEX(#REF!,MATCH(C1064,#REF!,0)),"")</f>
        <v/>
      </c>
      <c r="G1064" s="87"/>
      <c r="H1064" s="89">
        <f>IFERROR(G1064*F1064,0)</f>
        <v>0</v>
      </c>
      <c r="I1064" s="81"/>
    </row>
    <row r="1065" spans="2:9" ht="16" thickBot="1" x14ac:dyDescent="0.25">
      <c r="B1065" s="85"/>
      <c r="C1065" s="9"/>
      <c r="D1065" s="87" t="str">
        <f>IFERROR(INDEX(#REF!,MATCH(C1065,#REF!,0)),"")</f>
        <v/>
      </c>
      <c r="E1065" s="88"/>
      <c r="F1065" s="89" t="str">
        <f>IFERROR(INDEX(#REF!,MATCH(C1065,#REF!,0)),"")</f>
        <v/>
      </c>
      <c r="G1065" s="87"/>
      <c r="H1065" s="89">
        <f>IFERROR(G1065*F1065,0)</f>
        <v>0</v>
      </c>
      <c r="I1065" s="81"/>
    </row>
    <row r="1066" spans="2:9" ht="16" thickBot="1" x14ac:dyDescent="0.25">
      <c r="B1066" s="104"/>
      <c r="C1066" s="105"/>
      <c r="D1066" s="106"/>
      <c r="E1066" s="107"/>
      <c r="F1066" s="107"/>
      <c r="G1066" s="106"/>
      <c r="H1066" s="93" t="s">
        <v>49</v>
      </c>
      <c r="I1066" s="94">
        <f>SUM(H1063:H1065)</f>
        <v>254.67251405555555</v>
      </c>
    </row>
    <row r="1067" spans="2:9" ht="16" thickBot="1" x14ac:dyDescent="0.25"/>
    <row r="1068" spans="2:9" ht="16" thickBot="1" x14ac:dyDescent="0.25">
      <c r="B1068" s="75" t="s">
        <v>0</v>
      </c>
      <c r="C1068" s="353" t="e">
        <f>INDEX(ACTIVIDADES!$B:$B,MATCH(B1069,ACTIVIDADES!$A:$A,0))</f>
        <v>#REF!</v>
      </c>
      <c r="D1068" s="354"/>
      <c r="E1068" s="354"/>
      <c r="F1068" s="354"/>
      <c r="G1068" s="355"/>
      <c r="H1068" s="73" t="s">
        <v>31</v>
      </c>
      <c r="I1068" s="74" t="s">
        <v>32</v>
      </c>
    </row>
    <row r="1069" spans="2:9" x14ac:dyDescent="0.2">
      <c r="B1069" s="362" t="e">
        <f>+ACTIVIDADES!#REF!</f>
        <v>#REF!</v>
      </c>
      <c r="C1069" s="356"/>
      <c r="D1069" s="357"/>
      <c r="E1069" s="357"/>
      <c r="F1069" s="357"/>
      <c r="G1069" s="358"/>
      <c r="H1069" s="71">
        <f>IF(I1072=0,0,I1085/I1072)</f>
        <v>0.34087229281349218</v>
      </c>
      <c r="I1069" s="72">
        <f>IF(I1072=0,0,I1091/I1072)</f>
        <v>0.62181859168538478</v>
      </c>
    </row>
    <row r="1070" spans="2:9" ht="16" thickBot="1" x14ac:dyDescent="0.25">
      <c r="B1070" s="363"/>
      <c r="C1070" s="356"/>
      <c r="D1070" s="357"/>
      <c r="E1070" s="357"/>
      <c r="F1070" s="357"/>
      <c r="G1070" s="358"/>
      <c r="H1070" s="73" t="s">
        <v>33</v>
      </c>
      <c r="I1070" s="74" t="s">
        <v>34</v>
      </c>
    </row>
    <row r="1071" spans="2:9" ht="16" thickBot="1" x14ac:dyDescent="0.25">
      <c r="B1071" s="75" t="s">
        <v>15</v>
      </c>
      <c r="C1071" s="356"/>
      <c r="D1071" s="357"/>
      <c r="E1071" s="357"/>
      <c r="F1071" s="357"/>
      <c r="G1071" s="358"/>
      <c r="H1071" s="71">
        <f>IF(I1072=0,0,I1098/I1072)</f>
        <v>3.109092958426924E-2</v>
      </c>
      <c r="I1071" s="72">
        <f>IF(I1072=0,0,I1104/I1072)</f>
        <v>6.2181859168538483E-3</v>
      </c>
    </row>
    <row r="1072" spans="2:9" ht="16" thickBot="1" x14ac:dyDescent="0.25">
      <c r="B1072" s="76" t="e">
        <f>INDEX(ACTIVIDADES!$C:$C,MATCH(B1069,ACTIVIDADES!$A:$A,0))</f>
        <v>#REF!</v>
      </c>
      <c r="C1072" s="359"/>
      <c r="D1072" s="360"/>
      <c r="E1072" s="360"/>
      <c r="F1072" s="360"/>
      <c r="G1072" s="361"/>
      <c r="H1072" s="77" t="s">
        <v>35</v>
      </c>
      <c r="I1072" s="78">
        <f>SUM(I1085:I1104)</f>
        <v>35645.290791199994</v>
      </c>
    </row>
    <row r="1073" spans="2:9" x14ac:dyDescent="0.2">
      <c r="B1073" s="79"/>
      <c r="C1073" s="80" t="s">
        <v>36</v>
      </c>
      <c r="I1073" s="81"/>
    </row>
    <row r="1074" spans="2:9" x14ac:dyDescent="0.2">
      <c r="B1074" s="82" t="s">
        <v>37</v>
      </c>
      <c r="C1074" s="83" t="s">
        <v>38</v>
      </c>
      <c r="D1074" s="84" t="s">
        <v>39</v>
      </c>
      <c r="E1074" s="84" t="s">
        <v>40</v>
      </c>
      <c r="F1074" s="84" t="s">
        <v>41</v>
      </c>
      <c r="G1074" s="84" t="s">
        <v>42</v>
      </c>
      <c r="H1074" s="84" t="s">
        <v>43</v>
      </c>
      <c r="I1074" s="81"/>
    </row>
    <row r="1075" spans="2:9" ht="16" x14ac:dyDescent="0.2">
      <c r="B1075" s="85"/>
      <c r="C1075" s="283" t="s">
        <v>118</v>
      </c>
      <c r="D1075" s="87" t="str">
        <f>IFERROR(INDEX([3]INSUMOS!$C:$C,MATCH(C1075,[3]INSUMOS!$B:$B,0)),"")</f>
        <v>m</v>
      </c>
      <c r="E1075" s="249">
        <v>1.5</v>
      </c>
      <c r="F1075" s="89">
        <f>IFERROR(INDEX([3]INSUMOS!$D:$D,MATCH(C1075,[3]INSUMOS!$B:$B,0)),"")</f>
        <v>4977.5119999999997</v>
      </c>
      <c r="G1075" s="99"/>
      <c r="H1075" s="89">
        <f>IFERROR(G1075*F1075*E1075+F1075*E1075,0)</f>
        <v>7466.268</v>
      </c>
      <c r="I1075" s="81"/>
    </row>
    <row r="1076" spans="2:9" ht="16" x14ac:dyDescent="0.2">
      <c r="B1076" s="85"/>
      <c r="C1076" s="283" t="s">
        <v>119</v>
      </c>
      <c r="D1076" s="87" t="str">
        <f>IFERROR(INDEX([3]INSUMOS!$C:$C,MATCH(C1076,[3]INSUMOS!$B:$B,0)),"")</f>
        <v>un</v>
      </c>
      <c r="E1076" s="249">
        <v>1</v>
      </c>
      <c r="F1076" s="89">
        <f>IFERROR(INDEX([3]INSUMOS!$D:$D,MATCH(C1076,[3]INSUMOS!$B:$B,0)),"")</f>
        <v>1086.7159999999999</v>
      </c>
      <c r="G1076" s="99"/>
      <c r="H1076" s="89">
        <f t="shared" ref="H1076:H1084" si="30">IFERROR(G1076*F1076*E1076+F1076*E1076,0)</f>
        <v>1086.7159999999999</v>
      </c>
      <c r="I1076" s="81"/>
    </row>
    <row r="1077" spans="2:9" ht="16" x14ac:dyDescent="0.2">
      <c r="B1077" s="85"/>
      <c r="C1077" s="283" t="s">
        <v>120</v>
      </c>
      <c r="D1077" s="87" t="str">
        <f>IFERROR(INDEX([3]INSUMOS!$C:$C,MATCH(C1077,[3]INSUMOS!$B:$B,0)),"")</f>
        <v>un</v>
      </c>
      <c r="E1077" s="249">
        <v>1</v>
      </c>
      <c r="F1077" s="89">
        <f>IFERROR(INDEX([3]INSUMOS!$D:$D,MATCH(C1077,[3]INSUMOS!$B:$B,0)),"")</f>
        <v>824.76800000000003</v>
      </c>
      <c r="G1077" s="99"/>
      <c r="H1077" s="89">
        <f t="shared" si="30"/>
        <v>824.76800000000003</v>
      </c>
      <c r="I1077" s="81"/>
    </row>
    <row r="1078" spans="2:9" ht="16" x14ac:dyDescent="0.2">
      <c r="B1078" s="85"/>
      <c r="C1078" s="283" t="s">
        <v>121</v>
      </c>
      <c r="D1078" s="87" t="str">
        <f>IFERROR(INDEX([3]INSUMOS!$C:$C,MATCH(C1078,[3]INSUMOS!$B:$B,0)),"")</f>
        <v>un</v>
      </c>
      <c r="E1078" s="249">
        <v>0.5</v>
      </c>
      <c r="F1078" s="89">
        <f>IFERROR(INDEX([3]INSUMOS!$D:$D,MATCH(C1078,[3]INSUMOS!$B:$B,0)),"")</f>
        <v>568</v>
      </c>
      <c r="G1078" s="99"/>
      <c r="H1078" s="89">
        <f t="shared" si="30"/>
        <v>284</v>
      </c>
      <c r="I1078" s="81"/>
    </row>
    <row r="1079" spans="2:9" ht="16" x14ac:dyDescent="0.2">
      <c r="B1079" s="85"/>
      <c r="C1079" s="283" t="s">
        <v>122</v>
      </c>
      <c r="D1079" s="87" t="str">
        <f>IFERROR(INDEX([3]INSUMOS!$C:$C,MATCH(C1079,[3]INSUMOS!$B:$B,0)),"")</f>
        <v>un</v>
      </c>
      <c r="E1079" s="249">
        <v>0.5</v>
      </c>
      <c r="F1079" s="89">
        <f>IFERROR(INDEX([3]INSUMOS!$D:$D,MATCH(C1079,[3]INSUMOS!$B:$B,0)),"")</f>
        <v>642</v>
      </c>
      <c r="G1079" s="99"/>
      <c r="H1079" s="89">
        <f t="shared" si="30"/>
        <v>321</v>
      </c>
      <c r="I1079" s="81"/>
    </row>
    <row r="1080" spans="2:9" ht="16" x14ac:dyDescent="0.2">
      <c r="B1080" s="85"/>
      <c r="C1080" s="283" t="s">
        <v>123</v>
      </c>
      <c r="D1080" s="87" t="str">
        <f>IFERROR(INDEX([3]INSUMOS!$C:$C,MATCH(C1080,[3]INSUMOS!$B:$B,0)),"")</f>
        <v>un</v>
      </c>
      <c r="E1080" s="249">
        <v>1</v>
      </c>
      <c r="F1080" s="89">
        <f>IFERROR(INDEX([3]INSUMOS!$D:$D,MATCH(C1080,[3]INSUMOS!$B:$B,0)),"")</f>
        <v>530</v>
      </c>
      <c r="G1080" s="99"/>
      <c r="H1080" s="89">
        <f t="shared" si="30"/>
        <v>530</v>
      </c>
      <c r="I1080" s="81"/>
    </row>
    <row r="1081" spans="2:9" ht="16" x14ac:dyDescent="0.2">
      <c r="B1081" s="85"/>
      <c r="C1081" s="86" t="s">
        <v>117</v>
      </c>
      <c r="D1081" s="87" t="str">
        <f>IFERROR(INDEX([3]INSUMOS!$C:$C,MATCH(C1081,[3]INSUMOS!$B:$B,0)),"")</f>
        <v>un</v>
      </c>
      <c r="E1081" s="257">
        <v>0.01</v>
      </c>
      <c r="F1081" s="89">
        <f>IFERROR(INDEX([3]INSUMOS!$D:$D,MATCH(C1081,[3]INSUMOS!$B:$B,0)),"")</f>
        <v>52000</v>
      </c>
      <c r="G1081" s="99"/>
      <c r="H1081" s="89">
        <f t="shared" si="30"/>
        <v>520</v>
      </c>
      <c r="I1081" s="81"/>
    </row>
    <row r="1082" spans="2:9" ht="16" x14ac:dyDescent="0.2">
      <c r="B1082" s="85"/>
      <c r="C1082" s="86" t="s">
        <v>116</v>
      </c>
      <c r="D1082" s="87" t="str">
        <f>IFERROR(INDEX([3]INSUMOS!$C:$C,MATCH(C1082,[3]INSUMOS!$B:$B,0)),"")</f>
        <v>1/4 Gal</v>
      </c>
      <c r="E1082" s="258">
        <v>0.01</v>
      </c>
      <c r="F1082" s="89">
        <f>IFERROR(INDEX([3]INSUMOS!$D:$D,MATCH(C1082,[3]INSUMOS!$B:$B,0)),"")</f>
        <v>71974</v>
      </c>
      <c r="G1082" s="99"/>
      <c r="H1082" s="89">
        <f t="shared" si="30"/>
        <v>719.74</v>
      </c>
      <c r="I1082" s="81"/>
    </row>
    <row r="1083" spans="2:9" x14ac:dyDescent="0.2">
      <c r="B1083" s="85"/>
      <c r="C1083" s="102" t="s">
        <v>82</v>
      </c>
      <c r="D1083" s="87" t="str">
        <f>IFERROR(INDEX([3]INSUMOS!$C:$C,MATCH(C1083,[3]INSUMOS!$B:$B,0)),"")</f>
        <v>kg</v>
      </c>
      <c r="E1083" s="258">
        <v>0.02</v>
      </c>
      <c r="F1083" s="89">
        <f>IFERROR(INDEX([3]INSUMOS!$D:$D,MATCH(C1083,[3]INSUMOS!$B:$B,0)),"")</f>
        <v>19900</v>
      </c>
      <c r="G1083" s="99"/>
      <c r="H1083" s="89">
        <f t="shared" si="30"/>
        <v>398</v>
      </c>
      <c r="I1083" s="81"/>
    </row>
    <row r="1084" spans="2:9" ht="16" thickBot="1" x14ac:dyDescent="0.25">
      <c r="B1084" s="85"/>
      <c r="C1084" s="86"/>
      <c r="D1084" s="87" t="str">
        <f>IFERROR(INDEX(#REF!,MATCH(C1084,#REF!,0)),"")</f>
        <v/>
      </c>
      <c r="E1084" s="88"/>
      <c r="F1084" s="91" t="str">
        <f>IFERROR(INDEX(#REF!,MATCH(C1084,#REF!,0)),"")</f>
        <v/>
      </c>
      <c r="G1084" s="99"/>
      <c r="H1084" s="89">
        <f t="shared" si="30"/>
        <v>0</v>
      </c>
      <c r="I1084" s="81"/>
    </row>
    <row r="1085" spans="2:9" ht="16" thickBot="1" x14ac:dyDescent="0.25">
      <c r="B1085" s="79"/>
      <c r="H1085" s="93" t="s">
        <v>49</v>
      </c>
      <c r="I1085" s="94">
        <f>SUM(H1075:H1084)</f>
        <v>12150.492</v>
      </c>
    </row>
    <row r="1086" spans="2:9" x14ac:dyDescent="0.2">
      <c r="B1086" s="79"/>
      <c r="C1086" s="95" t="s">
        <v>50</v>
      </c>
      <c r="I1086" s="81"/>
    </row>
    <row r="1087" spans="2:9" ht="16" x14ac:dyDescent="0.2">
      <c r="B1087" s="82" t="s">
        <v>37</v>
      </c>
      <c r="C1087" s="83" t="s">
        <v>38</v>
      </c>
      <c r="D1087" s="84" t="s">
        <v>51</v>
      </c>
      <c r="E1087" s="96" t="s">
        <v>52</v>
      </c>
      <c r="F1087" s="96"/>
      <c r="G1087" s="97" t="s">
        <v>53</v>
      </c>
      <c r="H1087" s="98" t="s">
        <v>43</v>
      </c>
      <c r="I1087" s="81"/>
    </row>
    <row r="1088" spans="2:9" x14ac:dyDescent="0.2">
      <c r="B1088" s="85"/>
      <c r="C1088" s="9" t="s">
        <v>54</v>
      </c>
      <c r="D1088" s="87">
        <v>1</v>
      </c>
      <c r="E1088" s="99">
        <f>IFERROR(INDEX('MANO DE OBRA'!$F:$F,MATCH(C1088,'MANO DE OBRA'!$B:$B,0)),"")</f>
        <v>0.7693987706357569</v>
      </c>
      <c r="F1088" s="89">
        <f>IFERROR(INDEX('MANO DE OBRA'!$J:$J,MATCH(C1088,'MANO DE OBRA'!$B:$B,0)),"")</f>
        <v>83957.971666666665</v>
      </c>
      <c r="G1088" s="100">
        <v>10</v>
      </c>
      <c r="H1088" s="89">
        <f>IFERROR((F1088/G1088)*D1088,0)</f>
        <v>8395.7971666666672</v>
      </c>
      <c r="I1088" s="81"/>
    </row>
    <row r="1089" spans="2:9" x14ac:dyDescent="0.2">
      <c r="B1089" s="85"/>
      <c r="C1089" s="9" t="s">
        <v>64</v>
      </c>
      <c r="D1089" s="87">
        <v>1</v>
      </c>
      <c r="E1089" s="99">
        <f>IFERROR(INDEX('MANO DE OBRA'!$F:$F,MATCH(C1089,'MANO DE OBRA'!$B:$B,0)),"")</f>
        <v>0.7693987706357569</v>
      </c>
      <c r="F1089" s="89">
        <f>IFERROR(INDEX('MANO DE OBRA'!$J:$J,MATCH(C1089,'MANO DE OBRA'!$B:$B,0)),"")</f>
        <v>137691.07353333331</v>
      </c>
      <c r="G1089" s="100">
        <f>+G1088</f>
        <v>10</v>
      </c>
      <c r="H1089" s="89">
        <f>IFERROR((F1089/G1089)*D1089,0)</f>
        <v>13769.107353333331</v>
      </c>
      <c r="I1089" s="81"/>
    </row>
    <row r="1090" spans="2:9" ht="16" thickBot="1" x14ac:dyDescent="0.25">
      <c r="B1090" s="85"/>
      <c r="C1090" s="9"/>
      <c r="D1090" s="87"/>
      <c r="E1090" s="99" t="str">
        <f>IFERROR(INDEX('MANO DE OBRA'!$F:$F,MATCH(C1090,'MANO DE OBRA'!$B:$B,0)),"")</f>
        <v/>
      </c>
      <c r="F1090" s="89" t="str">
        <f>IFERROR(INDEX('MANO DE OBRA'!$J:$J,MATCH(C1090,'MANO DE OBRA'!$B:$B,0)),"")</f>
        <v/>
      </c>
      <c r="G1090" s="100"/>
      <c r="H1090" s="89">
        <f>IFERROR((F1090/G1090)*D1090,0)</f>
        <v>0</v>
      </c>
      <c r="I1090" s="81"/>
    </row>
    <row r="1091" spans="2:9" ht="16" thickBot="1" x14ac:dyDescent="0.25">
      <c r="B1091" s="79"/>
      <c r="H1091" s="93" t="s">
        <v>49</v>
      </c>
      <c r="I1091" s="94">
        <f>SUM(H1088:H1090)</f>
        <v>22164.904519999996</v>
      </c>
    </row>
    <row r="1092" spans="2:9" x14ac:dyDescent="0.2">
      <c r="B1092" s="79"/>
      <c r="C1092" s="95" t="s">
        <v>55</v>
      </c>
      <c r="I1092" s="81"/>
    </row>
    <row r="1093" spans="2:9" ht="16" x14ac:dyDescent="0.2">
      <c r="B1093" s="82" t="s">
        <v>37</v>
      </c>
      <c r="C1093" s="83" t="s">
        <v>38</v>
      </c>
      <c r="D1093" s="97" t="s">
        <v>3</v>
      </c>
      <c r="E1093" s="97" t="s">
        <v>15</v>
      </c>
      <c r="F1093" s="97" t="s">
        <v>56</v>
      </c>
      <c r="G1093" s="97" t="s">
        <v>57</v>
      </c>
      <c r="H1093" s="97" t="s">
        <v>43</v>
      </c>
      <c r="I1093" s="81"/>
    </row>
    <row r="1094" spans="2:9" x14ac:dyDescent="0.2">
      <c r="B1094" s="85"/>
      <c r="C1094" s="102" t="s">
        <v>58</v>
      </c>
      <c r="D1094" s="99">
        <v>0.05</v>
      </c>
      <c r="E1094" s="88"/>
      <c r="F1094" s="89">
        <f>+I1091</f>
        <v>22164.904519999996</v>
      </c>
      <c r="G1094" s="87">
        <v>1</v>
      </c>
      <c r="H1094" s="89">
        <f>IFERROR(G1094*F1094*D1094,0)</f>
        <v>1108.2452259999998</v>
      </c>
      <c r="I1094" s="81"/>
    </row>
    <row r="1095" spans="2:9" x14ac:dyDescent="0.2">
      <c r="B1095" s="85"/>
      <c r="C1095" s="9" t="e">
        <f>+#REF!</f>
        <v>#REF!</v>
      </c>
      <c r="D1095" s="87"/>
      <c r="E1095" s="87" t="str">
        <f>IFERROR(INDEX(#REF!,MATCH(C1095,#REF!,0)),"")</f>
        <v/>
      </c>
      <c r="F1095" s="89" t="str">
        <f>IFERROR(INDEX(#REF!,MATCH(C1095,#REF!,0)),"")</f>
        <v/>
      </c>
      <c r="G1095" s="100">
        <v>0.08</v>
      </c>
      <c r="H1095" s="89">
        <f>IFERROR(G1095*F1095,0)</f>
        <v>0</v>
      </c>
      <c r="I1095" s="81"/>
    </row>
    <row r="1096" spans="2:9" x14ac:dyDescent="0.2">
      <c r="B1096" s="85"/>
      <c r="C1096" s="9" t="e">
        <f>+#REF!</f>
        <v>#REF!</v>
      </c>
      <c r="D1096" s="87"/>
      <c r="E1096" s="87" t="str">
        <f>IFERROR(INDEX(#REF!,MATCH(C1096,#REF!,0)),"")</f>
        <v/>
      </c>
      <c r="F1096" s="89" t="str">
        <f>IFERROR(INDEX(#REF!,MATCH(C1096,#REF!,0)),"")</f>
        <v/>
      </c>
      <c r="G1096" s="100">
        <v>0.08</v>
      </c>
      <c r="H1096" s="89">
        <f>IFERROR(G1096*F1096,0)</f>
        <v>0</v>
      </c>
      <c r="I1096" s="81"/>
    </row>
    <row r="1097" spans="2:9" ht="16" thickBot="1" x14ac:dyDescent="0.25">
      <c r="B1097" s="85"/>
      <c r="C1097" s="22"/>
      <c r="D1097" s="87"/>
      <c r="E1097" s="87" t="str">
        <f>IFERROR(INDEX(#REF!,MATCH(C1097,#REF!,0)),"")</f>
        <v/>
      </c>
      <c r="F1097" s="89" t="str">
        <f>IFERROR(INDEX(#REF!,MATCH(C1097,#REF!,0)),"")</f>
        <v/>
      </c>
      <c r="G1097" s="87"/>
      <c r="H1097" s="92">
        <f>IFERROR(G1097*F1097,0)</f>
        <v>0</v>
      </c>
      <c r="I1097" s="81"/>
    </row>
    <row r="1098" spans="2:9" ht="16" thickBot="1" x14ac:dyDescent="0.25">
      <c r="B1098" s="79"/>
      <c r="H1098" s="93" t="s">
        <v>49</v>
      </c>
      <c r="I1098" s="94">
        <f>SUM(H1094:H1097)</f>
        <v>1108.2452259999998</v>
      </c>
    </row>
    <row r="1099" spans="2:9" x14ac:dyDescent="0.2">
      <c r="B1099" s="79"/>
      <c r="C1099" s="95" t="s">
        <v>59</v>
      </c>
      <c r="I1099" s="81"/>
    </row>
    <row r="1100" spans="2:9" ht="16" x14ac:dyDescent="0.2">
      <c r="B1100" s="82" t="s">
        <v>37</v>
      </c>
      <c r="C1100" s="83" t="s">
        <v>38</v>
      </c>
      <c r="D1100" s="97" t="s">
        <v>3</v>
      </c>
      <c r="E1100" s="97" t="s">
        <v>15</v>
      </c>
      <c r="F1100" s="97" t="s">
        <v>56</v>
      </c>
      <c r="G1100" s="97" t="s">
        <v>57</v>
      </c>
      <c r="H1100" s="84" t="s">
        <v>43</v>
      </c>
      <c r="I1100" s="81"/>
    </row>
    <row r="1101" spans="2:9" x14ac:dyDescent="0.2">
      <c r="B1101" s="85"/>
      <c r="C1101" s="102" t="s">
        <v>60</v>
      </c>
      <c r="D1101" s="99">
        <v>0.01</v>
      </c>
      <c r="E1101" s="103">
        <v>1</v>
      </c>
      <c r="F1101" s="89">
        <f>+I1091</f>
        <v>22164.904519999996</v>
      </c>
      <c r="G1101" s="87">
        <v>0.01</v>
      </c>
      <c r="H1101" s="89">
        <f>IFERROR(G1101*F1101,0)</f>
        <v>221.64904519999996</v>
      </c>
      <c r="I1101" s="81"/>
    </row>
    <row r="1102" spans="2:9" x14ac:dyDescent="0.2">
      <c r="B1102" s="85"/>
      <c r="C1102" s="9"/>
      <c r="E1102" s="87" t="str">
        <f>IFERROR(INDEX(#REF!,MATCH(C1102,#REF!,0)),"")</f>
        <v/>
      </c>
      <c r="F1102" s="89" t="str">
        <f>IFERROR(INDEX(#REF!,MATCH(C1102,#REF!,0)),"")</f>
        <v/>
      </c>
      <c r="G1102" s="87"/>
      <c r="H1102" s="89">
        <f>IFERROR(G1102*F1102,0)</f>
        <v>0</v>
      </c>
      <c r="I1102" s="81"/>
    </row>
    <row r="1103" spans="2:9" ht="16" thickBot="1" x14ac:dyDescent="0.25">
      <c r="B1103" s="85"/>
      <c r="C1103" s="9"/>
      <c r="D1103" s="87" t="str">
        <f>IFERROR(INDEX(#REF!,MATCH(C1103,#REF!,0)),"")</f>
        <v/>
      </c>
      <c r="E1103" s="88"/>
      <c r="F1103" s="89" t="str">
        <f>IFERROR(INDEX(#REF!,MATCH(C1103,#REF!,0)),"")</f>
        <v/>
      </c>
      <c r="G1103" s="87"/>
      <c r="H1103" s="89">
        <f>IFERROR(G1103*F1103,0)</f>
        <v>0</v>
      </c>
      <c r="I1103" s="81"/>
    </row>
    <row r="1104" spans="2:9" ht="16" thickBot="1" x14ac:dyDescent="0.25">
      <c r="B1104" s="104"/>
      <c r="C1104" s="105"/>
      <c r="D1104" s="106"/>
      <c r="E1104" s="107"/>
      <c r="F1104" s="107"/>
      <c r="G1104" s="106"/>
      <c r="H1104" s="93" t="s">
        <v>49</v>
      </c>
      <c r="I1104" s="94">
        <f>SUM(H1101:H1103)</f>
        <v>221.64904519999996</v>
      </c>
    </row>
    <row r="1106" spans="2:9" ht="16" thickBot="1" x14ac:dyDescent="0.25"/>
    <row r="1107" spans="2:9" ht="16" thickBot="1" x14ac:dyDescent="0.25">
      <c r="B1107" s="75" t="s">
        <v>0</v>
      </c>
      <c r="C1107" s="353" t="e">
        <f>INDEX(ACTIVIDADES!$B:$B,MATCH(B1108,ACTIVIDADES!$A:$A,0))</f>
        <v>#REF!</v>
      </c>
      <c r="D1107" s="354"/>
      <c r="E1107" s="354"/>
      <c r="F1107" s="354"/>
      <c r="G1107" s="355"/>
      <c r="H1107" s="73" t="s">
        <v>31</v>
      </c>
      <c r="I1107" s="74" t="s">
        <v>32</v>
      </c>
    </row>
    <row r="1108" spans="2:9" x14ac:dyDescent="0.2">
      <c r="B1108" s="362" t="e">
        <f>+ACTIVIDADES!#REF!</f>
        <v>#REF!</v>
      </c>
      <c r="C1108" s="356"/>
      <c r="D1108" s="357"/>
      <c r="E1108" s="357"/>
      <c r="F1108" s="357"/>
      <c r="G1108" s="358"/>
      <c r="H1108" s="71">
        <f>IF(I1111=0,0,I1122/I1111)</f>
        <v>3.1557601611961424E-2</v>
      </c>
      <c r="I1108" s="72">
        <f>IF(I1111=0,0,I1128/I1111)</f>
        <v>0.91362490413965913</v>
      </c>
    </row>
    <row r="1109" spans="2:9" ht="16" thickBot="1" x14ac:dyDescent="0.25">
      <c r="B1109" s="363"/>
      <c r="C1109" s="356"/>
      <c r="D1109" s="357"/>
      <c r="E1109" s="357"/>
      <c r="F1109" s="357"/>
      <c r="G1109" s="358"/>
      <c r="H1109" s="73" t="s">
        <v>33</v>
      </c>
      <c r="I1109" s="74" t="s">
        <v>34</v>
      </c>
    </row>
    <row r="1110" spans="2:9" ht="16" thickBot="1" x14ac:dyDescent="0.25">
      <c r="B1110" s="75" t="s">
        <v>15</v>
      </c>
      <c r="C1110" s="356"/>
      <c r="D1110" s="357"/>
      <c r="E1110" s="357"/>
      <c r="F1110" s="357"/>
      <c r="G1110" s="358"/>
      <c r="H1110" s="71">
        <f>IF(I1111=0,0,I1135/I1111)</f>
        <v>4.5681245206982961E-2</v>
      </c>
      <c r="I1110" s="72">
        <f>IF(I1111=0,0,I1141/I1111)</f>
        <v>9.1362490413965918E-3</v>
      </c>
    </row>
    <row r="1111" spans="2:9" ht="16" thickBot="1" x14ac:dyDescent="0.25">
      <c r="B1111" s="76" t="e">
        <f>INDEX(ACTIVIDADES!$C:$C,MATCH(B1108,ACTIVIDADES!$A:$A,0))</f>
        <v>#REF!</v>
      </c>
      <c r="C1111" s="359"/>
      <c r="D1111" s="360"/>
      <c r="E1111" s="360"/>
      <c r="F1111" s="360"/>
      <c r="G1111" s="361"/>
      <c r="H1111" s="77" t="s">
        <v>35</v>
      </c>
      <c r="I1111" s="78">
        <f>SUM(I1122:I1141)</f>
        <v>91895.449966666652</v>
      </c>
    </row>
    <row r="1112" spans="2:9" x14ac:dyDescent="0.2">
      <c r="B1112" s="79"/>
      <c r="C1112" s="80" t="s">
        <v>36</v>
      </c>
      <c r="I1112" s="81"/>
    </row>
    <row r="1113" spans="2:9" x14ac:dyDescent="0.2">
      <c r="B1113" s="82" t="s">
        <v>37</v>
      </c>
      <c r="C1113" s="83" t="s">
        <v>38</v>
      </c>
      <c r="D1113" s="84" t="s">
        <v>39</v>
      </c>
      <c r="E1113" s="84" t="s">
        <v>40</v>
      </c>
      <c r="F1113" s="84" t="s">
        <v>41</v>
      </c>
      <c r="G1113" s="84" t="s">
        <v>42</v>
      </c>
      <c r="H1113" s="84" t="s">
        <v>43</v>
      </c>
      <c r="I1113" s="81"/>
    </row>
    <row r="1114" spans="2:9" x14ac:dyDescent="0.2">
      <c r="B1114" s="85"/>
      <c r="C1114" s="9" t="s">
        <v>124</v>
      </c>
      <c r="D1114" s="87" t="s">
        <v>287</v>
      </c>
      <c r="E1114" s="88">
        <v>1</v>
      </c>
      <c r="F1114" s="91">
        <v>2900</v>
      </c>
      <c r="G1114" s="99"/>
      <c r="H1114" s="89">
        <f>IFERROR(G1114*F1114*E1114+F1114*E1114,0)</f>
        <v>2900</v>
      </c>
      <c r="I1114" s="81"/>
    </row>
    <row r="1115" spans="2:9" x14ac:dyDescent="0.2">
      <c r="B1115" s="85"/>
      <c r="C1115" s="9" t="s">
        <v>125</v>
      </c>
      <c r="D1115" s="87" t="str">
        <f>IFERROR(INDEX(#REF!,MATCH(C1115,#REF!,0)),"")</f>
        <v/>
      </c>
      <c r="E1115" s="88">
        <v>0.1</v>
      </c>
      <c r="F1115" s="91" t="str">
        <f>IFERROR(INDEX(#REF!,MATCH(C1115,#REF!,0)),"")</f>
        <v/>
      </c>
      <c r="G1115" s="99"/>
      <c r="H1115" s="89">
        <f t="shared" ref="H1115:H1121" si="31">IFERROR(G1115*F1115*E1115+F1115*E1115,0)</f>
        <v>0</v>
      </c>
      <c r="I1115" s="81"/>
    </row>
    <row r="1116" spans="2:9" x14ac:dyDescent="0.2">
      <c r="B1116" s="85"/>
      <c r="C1116" s="9" t="s">
        <v>126</v>
      </c>
      <c r="D1116" s="87" t="str">
        <f>IFERROR(INDEX(#REF!,MATCH(C1116,#REF!,0)),"")</f>
        <v/>
      </c>
      <c r="E1116" s="88">
        <v>0.1</v>
      </c>
      <c r="F1116" s="91" t="str">
        <f>IFERROR(INDEX(#REF!,MATCH(C1116,#REF!,0)),"")</f>
        <v/>
      </c>
      <c r="G1116" s="99"/>
      <c r="H1116" s="89">
        <f t="shared" si="31"/>
        <v>0</v>
      </c>
      <c r="I1116" s="81"/>
    </row>
    <row r="1117" spans="2:9" x14ac:dyDescent="0.2">
      <c r="B1117" s="85"/>
      <c r="C1117" s="9" t="s">
        <v>127</v>
      </c>
      <c r="D1117" s="87" t="str">
        <f>IFERROR(INDEX(#REF!,MATCH(C1117,#REF!,0)),"")</f>
        <v/>
      </c>
      <c r="E1117" s="88">
        <v>0.1</v>
      </c>
      <c r="F1117" s="91" t="str">
        <f>IFERROR(INDEX(#REF!,MATCH(C1117,#REF!,0)),"")</f>
        <v/>
      </c>
      <c r="G1117" s="99"/>
      <c r="H1117" s="89">
        <f t="shared" si="31"/>
        <v>0</v>
      </c>
      <c r="I1117" s="81"/>
    </row>
    <row r="1118" spans="2:9" x14ac:dyDescent="0.2">
      <c r="B1118" s="85"/>
      <c r="C1118" s="86"/>
      <c r="D1118" s="87" t="str">
        <f>IFERROR(INDEX(#REF!,MATCH(C1118,#REF!,0)),"")</f>
        <v/>
      </c>
      <c r="E1118" s="88"/>
      <c r="F1118" s="91" t="str">
        <f>IFERROR(INDEX(#REF!,MATCH(C1118,#REF!,0)),"")</f>
        <v/>
      </c>
      <c r="G1118" s="99"/>
      <c r="H1118" s="89">
        <f t="shared" si="31"/>
        <v>0</v>
      </c>
      <c r="I1118" s="81"/>
    </row>
    <row r="1119" spans="2:9" x14ac:dyDescent="0.2">
      <c r="B1119" s="85"/>
      <c r="C1119" s="86"/>
      <c r="D1119" s="87" t="str">
        <f>IFERROR(INDEX(#REF!,MATCH(C1119,#REF!,0)),"")</f>
        <v/>
      </c>
      <c r="E1119" s="88"/>
      <c r="F1119" s="91" t="str">
        <f>IFERROR(INDEX(#REF!,MATCH(C1119,#REF!,0)),"")</f>
        <v/>
      </c>
      <c r="G1119" s="99"/>
      <c r="H1119" s="89">
        <f t="shared" si="31"/>
        <v>0</v>
      </c>
      <c r="I1119" s="81"/>
    </row>
    <row r="1120" spans="2:9" x14ac:dyDescent="0.2">
      <c r="B1120" s="85"/>
      <c r="C1120" s="9"/>
      <c r="D1120" s="87" t="str">
        <f>IFERROR(INDEX(#REF!,MATCH(C1120,#REF!,0)),"")</f>
        <v/>
      </c>
      <c r="E1120" s="88"/>
      <c r="F1120" s="91" t="str">
        <f>IFERROR(INDEX(#REF!,MATCH(C1120,#REF!,0)),"")</f>
        <v/>
      </c>
      <c r="G1120" s="99"/>
      <c r="H1120" s="89">
        <f t="shared" si="31"/>
        <v>0</v>
      </c>
      <c r="I1120" s="81"/>
    </row>
    <row r="1121" spans="2:9" ht="16" thickBot="1" x14ac:dyDescent="0.25">
      <c r="B1121" s="85"/>
      <c r="C1121" s="9"/>
      <c r="D1121" s="87" t="str">
        <f>IFERROR(INDEX(#REF!,MATCH(C1121,#REF!,0)),"")</f>
        <v/>
      </c>
      <c r="E1121" s="88"/>
      <c r="F1121" s="91" t="str">
        <f>IFERROR(INDEX(#REF!,MATCH(C1121,#REF!,0)),"")</f>
        <v/>
      </c>
      <c r="G1121" s="99"/>
      <c r="H1121" s="92">
        <f t="shared" si="31"/>
        <v>0</v>
      </c>
      <c r="I1121" s="81"/>
    </row>
    <row r="1122" spans="2:9" ht="16" thickBot="1" x14ac:dyDescent="0.25">
      <c r="B1122" s="79"/>
      <c r="H1122" s="93" t="s">
        <v>49</v>
      </c>
      <c r="I1122" s="94">
        <f>SUM(H1114:H1121)</f>
        <v>2900</v>
      </c>
    </row>
    <row r="1123" spans="2:9" x14ac:dyDescent="0.2">
      <c r="B1123" s="79"/>
      <c r="C1123" s="95" t="s">
        <v>50</v>
      </c>
      <c r="I1123" s="81"/>
    </row>
    <row r="1124" spans="2:9" ht="16" x14ac:dyDescent="0.2">
      <c r="B1124" s="82" t="s">
        <v>37</v>
      </c>
      <c r="C1124" s="83" t="s">
        <v>38</v>
      </c>
      <c r="D1124" s="84" t="s">
        <v>51</v>
      </c>
      <c r="E1124" s="96" t="s">
        <v>52</v>
      </c>
      <c r="F1124" s="96"/>
      <c r="G1124" s="97" t="s">
        <v>53</v>
      </c>
      <c r="H1124" s="98" t="s">
        <v>43</v>
      </c>
      <c r="I1124" s="81"/>
    </row>
    <row r="1125" spans="2:9" x14ac:dyDescent="0.2">
      <c r="B1125" s="85"/>
      <c r="C1125" s="9" t="s">
        <v>128</v>
      </c>
      <c r="D1125" s="87">
        <v>1</v>
      </c>
      <c r="E1125" s="99">
        <f>IFERROR(INDEX('MANO DE OBRA'!$F:$F,MATCH(C1125,'MANO DE OBRA'!$B:$B,0)),"")</f>
        <v>0.7693987706357569</v>
      </c>
      <c r="F1125" s="89">
        <f>IFERROR(INDEX('MANO DE OBRA'!$J:$J,MATCH(C1125,'MANO DE OBRA'!$B:$B,0)),"")</f>
        <v>83957.971666666665</v>
      </c>
      <c r="G1125" s="100">
        <v>1</v>
      </c>
      <c r="H1125" s="89">
        <f>IFERROR((F1125/G1125)*D1125,0)</f>
        <v>83957.971666666665</v>
      </c>
      <c r="I1125" s="81"/>
    </row>
    <row r="1126" spans="2:9" x14ac:dyDescent="0.2">
      <c r="B1126" s="85"/>
      <c r="C1126" s="9"/>
      <c r="D1126" s="87"/>
      <c r="E1126" s="99" t="str">
        <f>IFERROR(INDEX('MANO DE OBRA'!$F:$F,MATCH(C1126,'MANO DE OBRA'!$B:$B,0)),"")</f>
        <v/>
      </c>
      <c r="F1126" s="89" t="str">
        <f>IFERROR(INDEX('MANO DE OBRA'!$J:$J,MATCH(C1126,'MANO DE OBRA'!$B:$B,0)),"")</f>
        <v/>
      </c>
      <c r="G1126" s="100">
        <f>+G1125</f>
        <v>1</v>
      </c>
      <c r="H1126" s="89">
        <f>IFERROR((F1126/G1126)*D1126,0)</f>
        <v>0</v>
      </c>
      <c r="I1126" s="81"/>
    </row>
    <row r="1127" spans="2:9" ht="16" thickBot="1" x14ac:dyDescent="0.25">
      <c r="B1127" s="85"/>
      <c r="C1127" s="9"/>
      <c r="D1127" s="87"/>
      <c r="E1127" s="99" t="str">
        <f>IFERROR(INDEX('MANO DE OBRA'!$F:$F,MATCH(C1127,'MANO DE OBRA'!$B:$B,0)),"")</f>
        <v/>
      </c>
      <c r="F1127" s="89" t="str">
        <f>IFERROR(INDEX('MANO DE OBRA'!$J:$J,MATCH(C1127,'MANO DE OBRA'!$B:$B,0)),"")</f>
        <v/>
      </c>
      <c r="G1127" s="100">
        <f>+G1125</f>
        <v>1</v>
      </c>
      <c r="H1127" s="89">
        <f>IFERROR((F1127/G1127)*D1127,0)</f>
        <v>0</v>
      </c>
      <c r="I1127" s="81"/>
    </row>
    <row r="1128" spans="2:9" ht="16" thickBot="1" x14ac:dyDescent="0.25">
      <c r="B1128" s="79"/>
      <c r="H1128" s="93" t="s">
        <v>49</v>
      </c>
      <c r="I1128" s="94">
        <f>SUM(H1125:H1127)</f>
        <v>83957.971666666665</v>
      </c>
    </row>
    <row r="1129" spans="2:9" x14ac:dyDescent="0.2">
      <c r="B1129" s="79"/>
      <c r="C1129" s="95" t="s">
        <v>55</v>
      </c>
      <c r="I1129" s="81"/>
    </row>
    <row r="1130" spans="2:9" ht="16" x14ac:dyDescent="0.2">
      <c r="B1130" s="82" t="s">
        <v>37</v>
      </c>
      <c r="C1130" s="83" t="s">
        <v>38</v>
      </c>
      <c r="D1130" s="97" t="s">
        <v>3</v>
      </c>
      <c r="E1130" s="97" t="s">
        <v>15</v>
      </c>
      <c r="F1130" s="97" t="s">
        <v>56</v>
      </c>
      <c r="G1130" s="97" t="s">
        <v>57</v>
      </c>
      <c r="H1130" s="97" t="s">
        <v>43</v>
      </c>
      <c r="I1130" s="81"/>
    </row>
    <row r="1131" spans="2:9" x14ac:dyDescent="0.2">
      <c r="B1131" s="9"/>
      <c r="C1131" s="102" t="s">
        <v>58</v>
      </c>
      <c r="D1131" s="99">
        <v>0.05</v>
      </c>
      <c r="E1131" s="88"/>
      <c r="F1131" s="89">
        <f>+I1128</f>
        <v>83957.971666666665</v>
      </c>
      <c r="G1131" s="87">
        <v>1</v>
      </c>
      <c r="H1131" s="89">
        <f>IFERROR(G1131*F1131*D1131,0)</f>
        <v>4197.8985833333336</v>
      </c>
      <c r="I1131" s="81"/>
    </row>
    <row r="1132" spans="2:9" x14ac:dyDescent="0.2">
      <c r="B1132" s="9"/>
      <c r="C1132" s="22"/>
      <c r="D1132" s="87"/>
      <c r="E1132" s="87" t="str">
        <f>IFERROR(INDEX(#REF!,MATCH(C1132,#REF!,0)),"")</f>
        <v/>
      </c>
      <c r="F1132" s="89" t="str">
        <f>IFERROR(INDEX(#REF!,MATCH(C1132,#REF!,0)),"")</f>
        <v/>
      </c>
      <c r="G1132" s="132">
        <v>1</v>
      </c>
      <c r="H1132" s="89">
        <f>IFERROR(G1132*F1132,0)</f>
        <v>0</v>
      </c>
      <c r="I1132" s="81"/>
    </row>
    <row r="1133" spans="2:9" x14ac:dyDescent="0.2">
      <c r="B1133" s="9"/>
      <c r="C1133" s="22"/>
      <c r="D1133" s="87"/>
      <c r="E1133" s="87" t="str">
        <f>IFERROR(INDEX(#REF!,MATCH(C1133,#REF!,0)),"")</f>
        <v/>
      </c>
      <c r="F1133" s="89" t="str">
        <f>IFERROR(INDEX(#REF!,MATCH(C1133,#REF!,0)),"")</f>
        <v/>
      </c>
      <c r="G1133" s="132">
        <v>1</v>
      </c>
      <c r="H1133" s="89">
        <f>IFERROR(G1133*F1133,0)</f>
        <v>0</v>
      </c>
      <c r="I1133" s="81"/>
    </row>
    <row r="1134" spans="2:9" ht="16" thickBot="1" x14ac:dyDescent="0.25">
      <c r="B1134" s="9"/>
      <c r="C1134" s="22"/>
      <c r="D1134" s="87"/>
      <c r="E1134" s="87"/>
      <c r="F1134" s="89"/>
      <c r="G1134" s="87"/>
      <c r="H1134" s="89"/>
      <c r="I1134" s="81"/>
    </row>
    <row r="1135" spans="2:9" ht="16" thickBot="1" x14ac:dyDescent="0.25">
      <c r="B1135" s="79"/>
      <c r="H1135" s="228" t="s">
        <v>49</v>
      </c>
      <c r="I1135" s="94">
        <f>SUM(H1131:H1133)</f>
        <v>4197.8985833333336</v>
      </c>
    </row>
    <row r="1136" spans="2:9" x14ac:dyDescent="0.2">
      <c r="B1136" s="79"/>
      <c r="C1136" s="95" t="s">
        <v>59</v>
      </c>
      <c r="I1136" s="81"/>
    </row>
    <row r="1137" spans="2:9" ht="16" x14ac:dyDescent="0.2">
      <c r="B1137" s="82" t="s">
        <v>37</v>
      </c>
      <c r="C1137" s="83" t="s">
        <v>38</v>
      </c>
      <c r="D1137" s="97" t="s">
        <v>3</v>
      </c>
      <c r="E1137" s="97" t="s">
        <v>15</v>
      </c>
      <c r="F1137" s="97" t="s">
        <v>56</v>
      </c>
      <c r="G1137" s="97" t="s">
        <v>57</v>
      </c>
      <c r="H1137" s="84" t="s">
        <v>43</v>
      </c>
      <c r="I1137" s="81"/>
    </row>
    <row r="1138" spans="2:9" x14ac:dyDescent="0.2">
      <c r="B1138" s="85"/>
      <c r="C1138" s="102" t="s">
        <v>60</v>
      </c>
      <c r="D1138" s="99">
        <v>0.01</v>
      </c>
      <c r="E1138" s="103">
        <v>1</v>
      </c>
      <c r="F1138" s="89">
        <f>+I1128</f>
        <v>83957.971666666665</v>
      </c>
      <c r="G1138" s="87">
        <v>0.01</v>
      </c>
      <c r="H1138" s="89">
        <f>IFERROR(G1138*F1138,0)</f>
        <v>839.57971666666663</v>
      </c>
      <c r="I1138" s="81"/>
    </row>
    <row r="1139" spans="2:9" x14ac:dyDescent="0.2">
      <c r="B1139" s="85"/>
      <c r="C1139" s="9"/>
      <c r="E1139" s="87" t="str">
        <f>IFERROR(INDEX(#REF!,MATCH(C1139,#REF!,0)),"")</f>
        <v/>
      </c>
      <c r="F1139" s="89" t="str">
        <f>IFERROR(INDEX(#REF!,MATCH(C1139,#REF!,0)),"")</f>
        <v/>
      </c>
      <c r="G1139" s="87">
        <f>0.04*4</f>
        <v>0.16</v>
      </c>
      <c r="H1139" s="89">
        <f>IFERROR(G1139*F1139,0)</f>
        <v>0</v>
      </c>
      <c r="I1139" s="81"/>
    </row>
    <row r="1140" spans="2:9" ht="16" thickBot="1" x14ac:dyDescent="0.25">
      <c r="B1140" s="85"/>
      <c r="C1140" s="9"/>
      <c r="D1140" s="87" t="str">
        <f>IFERROR(INDEX(#REF!,MATCH(C1140,#REF!,0)),"")</f>
        <v/>
      </c>
      <c r="E1140" s="88"/>
      <c r="F1140" s="89" t="str">
        <f>IFERROR(INDEX(#REF!,MATCH(C1140,#REF!,0)),"")</f>
        <v/>
      </c>
      <c r="G1140" s="87"/>
      <c r="H1140" s="89">
        <f>IFERROR(G1140*F1140,0)</f>
        <v>0</v>
      </c>
      <c r="I1140" s="81"/>
    </row>
    <row r="1141" spans="2:9" ht="16" thickBot="1" x14ac:dyDescent="0.25">
      <c r="B1141" s="104"/>
      <c r="C1141" s="105"/>
      <c r="D1141" s="106"/>
      <c r="E1141" s="107"/>
      <c r="F1141" s="107"/>
      <c r="G1141" s="106"/>
      <c r="H1141" s="93" t="s">
        <v>49</v>
      </c>
      <c r="I1141" s="94">
        <f>SUM(H1138:H1140)</f>
        <v>839.57971666666663</v>
      </c>
    </row>
    <row r="1142" spans="2:9" ht="16" thickBot="1" x14ac:dyDescent="0.25">
      <c r="B1142" s="104"/>
      <c r="C1142" s="105"/>
      <c r="D1142" s="106"/>
      <c r="E1142" s="107"/>
      <c r="F1142" s="107"/>
      <c r="G1142" s="106"/>
      <c r="H1142" s="108"/>
      <c r="I1142" s="94"/>
    </row>
    <row r="1143" spans="2:9" ht="16" thickBot="1" x14ac:dyDescent="0.25">
      <c r="B1143" s="75" t="s">
        <v>0</v>
      </c>
      <c r="C1143" s="353" t="e">
        <f>INDEX(ACTIVIDADES!$B:$B,MATCH(B1144,ACTIVIDADES!$A:$A,0))</f>
        <v>#REF!</v>
      </c>
      <c r="D1143" s="354"/>
      <c r="E1143" s="354"/>
      <c r="F1143" s="354"/>
      <c r="G1143" s="355"/>
      <c r="H1143" s="73" t="s">
        <v>31</v>
      </c>
      <c r="I1143" s="74" t="s">
        <v>32</v>
      </c>
    </row>
    <row r="1144" spans="2:9" x14ac:dyDescent="0.2">
      <c r="B1144" s="362" t="e">
        <f>+ACTIVIDADES!#REF!</f>
        <v>#REF!</v>
      </c>
      <c r="C1144" s="356"/>
      <c r="D1144" s="357"/>
      <c r="E1144" s="357"/>
      <c r="F1144" s="357"/>
      <c r="G1144" s="358"/>
      <c r="H1144" s="71">
        <f>IF(I1147=0,0,I1158/I1147)</f>
        <v>0.36916974959228327</v>
      </c>
      <c r="I1144" s="72">
        <f>IF(I1147=0,0,I1164/I1147)</f>
        <v>0.59512287774312911</v>
      </c>
    </row>
    <row r="1145" spans="2:9" ht="16" thickBot="1" x14ac:dyDescent="0.25">
      <c r="B1145" s="363"/>
      <c r="C1145" s="356"/>
      <c r="D1145" s="357"/>
      <c r="E1145" s="357"/>
      <c r="F1145" s="357"/>
      <c r="G1145" s="358"/>
      <c r="H1145" s="73" t="s">
        <v>33</v>
      </c>
      <c r="I1145" s="74" t="s">
        <v>34</v>
      </c>
    </row>
    <row r="1146" spans="2:9" ht="16" thickBot="1" x14ac:dyDescent="0.25">
      <c r="B1146" s="75" t="s">
        <v>15</v>
      </c>
      <c r="C1146" s="356"/>
      <c r="D1146" s="357"/>
      <c r="E1146" s="357"/>
      <c r="F1146" s="357"/>
      <c r="G1146" s="358"/>
      <c r="H1146" s="71">
        <f>IF(I1147=0,0,I1170/I1147)</f>
        <v>2.9756143887156462E-2</v>
      </c>
      <c r="I1146" s="72">
        <f>IF(I1147=0,0,I1176/I1147)</f>
        <v>5.9512287774312923E-3</v>
      </c>
    </row>
    <row r="1147" spans="2:9" ht="16" thickBot="1" x14ac:dyDescent="0.25">
      <c r="B1147" s="76" t="e">
        <f>INDEX(ACTIVIDADES!$C:$C,MATCH(B1144,ACTIVIDADES!$A:$A,0))</f>
        <v>#REF!</v>
      </c>
      <c r="C1147" s="359"/>
      <c r="D1147" s="360"/>
      <c r="E1147" s="360"/>
      <c r="F1147" s="360"/>
      <c r="G1147" s="361"/>
      <c r="H1147" s="77" t="s">
        <v>35</v>
      </c>
      <c r="I1147" s="78">
        <f>SUM(I1158:I1176)</f>
        <v>33858.407991999993</v>
      </c>
    </row>
    <row r="1148" spans="2:9" x14ac:dyDescent="0.2">
      <c r="B1148" s="79"/>
      <c r="C1148" s="80" t="s">
        <v>36</v>
      </c>
      <c r="I1148" s="81"/>
    </row>
    <row r="1149" spans="2:9" x14ac:dyDescent="0.2">
      <c r="B1149" s="82" t="s">
        <v>37</v>
      </c>
      <c r="C1149" s="83" t="s">
        <v>38</v>
      </c>
      <c r="D1149" s="84" t="s">
        <v>39</v>
      </c>
      <c r="E1149" s="84" t="s">
        <v>40</v>
      </c>
      <c r="F1149" s="84" t="s">
        <v>41</v>
      </c>
      <c r="G1149" s="84" t="s">
        <v>42</v>
      </c>
      <c r="H1149" s="84" t="s">
        <v>43</v>
      </c>
      <c r="I1149" s="81"/>
    </row>
    <row r="1150" spans="2:9" ht="16" x14ac:dyDescent="0.2">
      <c r="B1150" s="85"/>
      <c r="C1150" s="272" t="s">
        <v>129</v>
      </c>
      <c r="D1150" s="87" t="s">
        <v>288</v>
      </c>
      <c r="E1150" s="264">
        <v>1.5</v>
      </c>
      <c r="F1150" s="89">
        <f>IFERROR(INDEX([3]INSUMOS!$D:$D,MATCH(C1150,[3]INSUMOS!$B:$B,0)),"")</f>
        <v>8333</v>
      </c>
      <c r="G1150" s="99"/>
      <c r="H1150" s="89">
        <f>IFERROR(G1150*F1150*E1150+F1150*E1150,0)</f>
        <v>12499.5</v>
      </c>
      <c r="I1150" s="81"/>
    </row>
    <row r="1151" spans="2:9" ht="16" x14ac:dyDescent="0.2">
      <c r="B1151" s="85"/>
      <c r="C1151" s="130" t="s">
        <v>133</v>
      </c>
      <c r="D1151" s="87" t="str">
        <f>IFERROR(INDEX(#REF!,MATCH(C1151,#REF!,0)),"")</f>
        <v/>
      </c>
      <c r="E1151" s="265">
        <v>0.35</v>
      </c>
      <c r="F1151" s="91" t="str">
        <f>IFERROR(INDEX(#REF!,MATCH(C1151,#REF!,0)),"")</f>
        <v/>
      </c>
      <c r="G1151" s="99"/>
      <c r="H1151" s="89">
        <f t="shared" ref="H1151:H1157" si="32">IFERROR(G1151*F1151*E1151+F1151*E1151,0)</f>
        <v>0</v>
      </c>
      <c r="I1151" s="81"/>
    </row>
    <row r="1152" spans="2:9" ht="16" x14ac:dyDescent="0.2">
      <c r="B1152" s="85"/>
      <c r="C1152" s="130" t="s">
        <v>130</v>
      </c>
      <c r="D1152" s="87" t="str">
        <f>IFERROR(INDEX(#REF!,MATCH(C1152,#REF!,0)),"")</f>
        <v/>
      </c>
      <c r="E1152" s="265">
        <v>0.35</v>
      </c>
      <c r="F1152" s="91" t="str">
        <f>IFERROR(INDEX(#REF!,MATCH(C1152,#REF!,0)),"")</f>
        <v/>
      </c>
      <c r="G1152" s="99"/>
      <c r="H1152" s="89">
        <f t="shared" si="32"/>
        <v>0</v>
      </c>
      <c r="I1152" s="81"/>
    </row>
    <row r="1153" spans="2:9" ht="16" x14ac:dyDescent="0.2">
      <c r="B1153" s="85"/>
      <c r="C1153" s="130" t="s">
        <v>131</v>
      </c>
      <c r="D1153" s="87" t="str">
        <f>IFERROR(INDEX(#REF!,MATCH(C1153,#REF!,0)),"")</f>
        <v/>
      </c>
      <c r="E1153" s="265">
        <v>0.35</v>
      </c>
      <c r="F1153" s="91" t="str">
        <f>IFERROR(INDEX(#REF!,MATCH(C1153,#REF!,0)),"")</f>
        <v/>
      </c>
      <c r="G1153" s="99"/>
      <c r="H1153" s="89">
        <f t="shared" si="32"/>
        <v>0</v>
      </c>
      <c r="I1153" s="81"/>
    </row>
    <row r="1154" spans="2:9" ht="16" x14ac:dyDescent="0.2">
      <c r="B1154" s="85"/>
      <c r="C1154" s="130" t="s">
        <v>82</v>
      </c>
      <c r="D1154" s="87" t="str">
        <f>IFERROR(INDEX(#REF!,MATCH(C1154,#REF!,0)),"")</f>
        <v/>
      </c>
      <c r="E1154" s="265">
        <v>0.03</v>
      </c>
      <c r="F1154" s="91" t="str">
        <f>IFERROR(INDEX(#REF!,MATCH(C1154,#REF!,0)),"")</f>
        <v/>
      </c>
      <c r="G1154" s="99"/>
      <c r="H1154" s="89">
        <f t="shared" si="32"/>
        <v>0</v>
      </c>
      <c r="I1154" s="81"/>
    </row>
    <row r="1155" spans="2:9" ht="16" x14ac:dyDescent="0.2">
      <c r="B1155" s="85"/>
      <c r="C1155" s="130" t="s">
        <v>116</v>
      </c>
      <c r="D1155" s="87" t="str">
        <f>IFERROR(INDEX(#REF!,MATCH(C1155,#REF!,0)),"")</f>
        <v/>
      </c>
      <c r="E1155" s="265">
        <v>4.0000000000000001E-3</v>
      </c>
      <c r="F1155" s="91" t="str">
        <f>IFERROR(INDEX(#REF!,MATCH(C1155,#REF!,0)),"")</f>
        <v/>
      </c>
      <c r="G1155" s="99"/>
      <c r="H1155" s="89">
        <f t="shared" si="32"/>
        <v>0</v>
      </c>
      <c r="I1155" s="81"/>
    </row>
    <row r="1156" spans="2:9" ht="16" x14ac:dyDescent="0.2">
      <c r="B1156" s="85"/>
      <c r="C1156" s="130" t="s">
        <v>117</v>
      </c>
      <c r="D1156" s="87" t="str">
        <f>IFERROR(INDEX(#REF!,MATCH(C1156,#REF!,0)),"")</f>
        <v/>
      </c>
      <c r="E1156" s="265">
        <v>4.0000000000000001E-3</v>
      </c>
      <c r="F1156" s="91" t="str">
        <f>IFERROR(INDEX(#REF!,MATCH(C1156,#REF!,0)),"")</f>
        <v/>
      </c>
      <c r="G1156" s="99"/>
      <c r="H1156" s="89">
        <f t="shared" si="32"/>
        <v>0</v>
      </c>
      <c r="I1156" s="81"/>
    </row>
    <row r="1157" spans="2:9" ht="16" thickBot="1" x14ac:dyDescent="0.25">
      <c r="B1157" s="85"/>
      <c r="C1157" s="9"/>
      <c r="D1157" s="87" t="str">
        <f>IFERROR(INDEX(#REF!,MATCH(C1157,#REF!,0)),"")</f>
        <v/>
      </c>
      <c r="E1157" s="88"/>
      <c r="F1157" s="91" t="str">
        <f>IFERROR(INDEX(#REF!,MATCH(C1157,#REF!,0)),"")</f>
        <v/>
      </c>
      <c r="G1157" s="99"/>
      <c r="H1157" s="92">
        <f t="shared" si="32"/>
        <v>0</v>
      </c>
      <c r="I1157" s="81"/>
    </row>
    <row r="1158" spans="2:9" ht="16" thickBot="1" x14ac:dyDescent="0.25">
      <c r="B1158" s="79"/>
      <c r="H1158" s="93" t="s">
        <v>49</v>
      </c>
      <c r="I1158" s="256">
        <f>SUM(H1150:H1157)</f>
        <v>12499.5</v>
      </c>
    </row>
    <row r="1159" spans="2:9" x14ac:dyDescent="0.2">
      <c r="B1159" s="79"/>
      <c r="C1159" s="95" t="s">
        <v>50</v>
      </c>
      <c r="I1159" s="81"/>
    </row>
    <row r="1160" spans="2:9" ht="16" x14ac:dyDescent="0.2">
      <c r="B1160" s="82" t="s">
        <v>37</v>
      </c>
      <c r="C1160" s="83" t="s">
        <v>38</v>
      </c>
      <c r="D1160" s="84" t="s">
        <v>51</v>
      </c>
      <c r="E1160" s="96" t="s">
        <v>52</v>
      </c>
      <c r="F1160" s="96"/>
      <c r="G1160" s="97" t="s">
        <v>53</v>
      </c>
      <c r="H1160" s="98" t="s">
        <v>43</v>
      </c>
      <c r="I1160" s="81"/>
    </row>
    <row r="1161" spans="2:9" x14ac:dyDescent="0.2">
      <c r="B1161" s="85"/>
      <c r="C1161" s="9" t="s">
        <v>54</v>
      </c>
      <c r="D1161" s="87">
        <v>1</v>
      </c>
      <c r="E1161" s="99">
        <f>IFERROR(INDEX('MANO DE OBRA'!$F:$F,MATCH(C1161,'MANO DE OBRA'!$B:$B,0)),"")</f>
        <v>0.7693987706357569</v>
      </c>
      <c r="F1161" s="89">
        <f>IFERROR(INDEX('MANO DE OBRA'!$J:$J,MATCH(C1161,'MANO DE OBRA'!$B:$B,0)),"")</f>
        <v>83957.971666666665</v>
      </c>
      <c r="G1161" s="100">
        <v>11</v>
      </c>
      <c r="H1161" s="89">
        <f>IFERROR((F1161/G1161)*D1161,0)</f>
        <v>7632.5428787878782</v>
      </c>
      <c r="I1161" s="81"/>
    </row>
    <row r="1162" spans="2:9" x14ac:dyDescent="0.2">
      <c r="B1162" s="85"/>
      <c r="C1162" s="9" t="s">
        <v>64</v>
      </c>
      <c r="D1162" s="87">
        <v>1</v>
      </c>
      <c r="E1162" s="99">
        <f>IFERROR(INDEX('MANO DE OBRA'!$F:$F,MATCH(C1162,'MANO DE OBRA'!$B:$B,0)),"")</f>
        <v>0.7693987706357569</v>
      </c>
      <c r="F1162" s="89">
        <f>IFERROR(INDEX('MANO DE OBRA'!$J:$J,MATCH(C1162,'MANO DE OBRA'!$B:$B,0)),"")</f>
        <v>137691.07353333331</v>
      </c>
      <c r="G1162" s="100">
        <f>+G1161</f>
        <v>11</v>
      </c>
      <c r="H1162" s="89">
        <f>IFERROR((F1162/G1162)*D1162,0)</f>
        <v>12517.37032121212</v>
      </c>
      <c r="I1162" s="81"/>
    </row>
    <row r="1163" spans="2:9" ht="16" thickBot="1" x14ac:dyDescent="0.25">
      <c r="B1163" s="85"/>
      <c r="C1163" s="9"/>
      <c r="D1163" s="87"/>
      <c r="E1163" s="99" t="str">
        <f>IFERROR(INDEX('MANO DE OBRA'!$F:$F,MATCH(C1163,'MANO DE OBRA'!$B:$B,0)),"")</f>
        <v/>
      </c>
      <c r="F1163" s="89" t="str">
        <f>IFERROR(INDEX('MANO DE OBRA'!$J:$J,MATCH(C1163,'MANO DE OBRA'!$B:$B,0)),"")</f>
        <v/>
      </c>
      <c r="G1163" s="100">
        <f>+G1161</f>
        <v>11</v>
      </c>
      <c r="H1163" s="89">
        <f>IFERROR((F1163/G1163)*D1163,0)</f>
        <v>0</v>
      </c>
      <c r="I1163" s="81"/>
    </row>
    <row r="1164" spans="2:9" ht="16" thickBot="1" x14ac:dyDescent="0.25">
      <c r="B1164" s="79"/>
      <c r="H1164" s="93" t="s">
        <v>49</v>
      </c>
      <c r="I1164" s="94">
        <f>SUM(H1161:H1163)</f>
        <v>20149.913199999999</v>
      </c>
    </row>
    <row r="1165" spans="2:9" x14ac:dyDescent="0.2">
      <c r="B1165" s="79"/>
      <c r="C1165" s="95" t="s">
        <v>55</v>
      </c>
      <c r="I1165" s="81"/>
    </row>
    <row r="1166" spans="2:9" ht="16" x14ac:dyDescent="0.2">
      <c r="B1166" s="82" t="s">
        <v>37</v>
      </c>
      <c r="C1166" s="83" t="s">
        <v>38</v>
      </c>
      <c r="D1166" s="97" t="s">
        <v>3</v>
      </c>
      <c r="E1166" s="97" t="s">
        <v>15</v>
      </c>
      <c r="F1166" s="97" t="s">
        <v>56</v>
      </c>
      <c r="G1166" s="97" t="s">
        <v>57</v>
      </c>
      <c r="H1166" s="97" t="s">
        <v>43</v>
      </c>
      <c r="I1166" s="81"/>
    </row>
    <row r="1167" spans="2:9" x14ac:dyDescent="0.2">
      <c r="B1167" s="85"/>
      <c r="C1167" s="102" t="s">
        <v>58</v>
      </c>
      <c r="D1167" s="99">
        <v>0.05</v>
      </c>
      <c r="E1167" s="88"/>
      <c r="F1167" s="89">
        <f>+I1164</f>
        <v>20149.913199999999</v>
      </c>
      <c r="G1167" s="87">
        <v>1</v>
      </c>
      <c r="H1167" s="89">
        <f>IFERROR(G1167*F1167*D1167,0)</f>
        <v>1007.49566</v>
      </c>
      <c r="I1167" s="81"/>
    </row>
    <row r="1168" spans="2:9" x14ac:dyDescent="0.2">
      <c r="B1168" s="85"/>
      <c r="C1168" s="9"/>
      <c r="D1168" s="87"/>
      <c r="E1168" s="87" t="str">
        <f>IFERROR(INDEX(#REF!,MATCH(C1168,#REF!,0)),"")</f>
        <v/>
      </c>
      <c r="F1168" s="89" t="str">
        <f>IFERROR(INDEX(#REF!,MATCH(C1168,#REF!,0)),"")</f>
        <v/>
      </c>
      <c r="G1168" s="100">
        <v>1</v>
      </c>
      <c r="H1168" s="89">
        <f>IFERROR(G1168*F1168,0)</f>
        <v>0</v>
      </c>
      <c r="I1168" s="81"/>
    </row>
    <row r="1169" spans="2:9" ht="16" thickBot="1" x14ac:dyDescent="0.25">
      <c r="B1169" s="85"/>
      <c r="C1169" s="9"/>
      <c r="D1169" s="87"/>
      <c r="E1169" s="87" t="str">
        <f>IFERROR(INDEX(#REF!,MATCH(C1169,#REF!,0)),"")</f>
        <v/>
      </c>
      <c r="F1169" s="89" t="str">
        <f>IFERROR(INDEX(#REF!,MATCH(C1169,#REF!,0)),"")</f>
        <v/>
      </c>
      <c r="G1169" s="100">
        <v>1</v>
      </c>
      <c r="H1169" s="92">
        <f>IFERROR(G1169*F1169,0)</f>
        <v>0</v>
      </c>
      <c r="I1169" s="81"/>
    </row>
    <row r="1170" spans="2:9" ht="16" thickBot="1" x14ac:dyDescent="0.25">
      <c r="B1170" s="79"/>
      <c r="H1170" s="93" t="s">
        <v>49</v>
      </c>
      <c r="I1170" s="94">
        <f>SUM(H1167:H1169)</f>
        <v>1007.49566</v>
      </c>
    </row>
    <row r="1171" spans="2:9" x14ac:dyDescent="0.2">
      <c r="B1171" s="79"/>
      <c r="C1171" s="95" t="s">
        <v>59</v>
      </c>
      <c r="I1171" s="81"/>
    </row>
    <row r="1172" spans="2:9" ht="16" x14ac:dyDescent="0.2">
      <c r="B1172" s="82" t="s">
        <v>37</v>
      </c>
      <c r="C1172" s="83" t="s">
        <v>38</v>
      </c>
      <c r="D1172" s="97" t="s">
        <v>3</v>
      </c>
      <c r="E1172" s="97" t="s">
        <v>15</v>
      </c>
      <c r="F1172" s="97" t="s">
        <v>56</v>
      </c>
      <c r="G1172" s="97" t="s">
        <v>57</v>
      </c>
      <c r="H1172" s="84" t="s">
        <v>43</v>
      </c>
      <c r="I1172" s="81"/>
    </row>
    <row r="1173" spans="2:9" x14ac:dyDescent="0.2">
      <c r="B1173" s="85"/>
      <c r="C1173" s="102" t="s">
        <v>60</v>
      </c>
      <c r="D1173" s="99">
        <v>0.01</v>
      </c>
      <c r="E1173" s="103">
        <v>1</v>
      </c>
      <c r="F1173" s="89">
        <f>+I1164</f>
        <v>20149.913199999999</v>
      </c>
      <c r="G1173" s="87">
        <v>0.01</v>
      </c>
      <c r="H1173" s="89">
        <f>IFERROR(G1173*F1173,0)</f>
        <v>201.499132</v>
      </c>
      <c r="I1173" s="81"/>
    </row>
    <row r="1174" spans="2:9" x14ac:dyDescent="0.2">
      <c r="B1174" s="85"/>
      <c r="C1174" s="9"/>
      <c r="E1174" s="87" t="str">
        <f>IFERROR(INDEX(#REF!,MATCH(C1174,#REF!,0)),"")</f>
        <v/>
      </c>
      <c r="F1174" s="89" t="str">
        <f>IFERROR(INDEX(#REF!,MATCH(C1174,#REF!,0)),"")</f>
        <v/>
      </c>
      <c r="G1174" s="87"/>
      <c r="H1174" s="89">
        <f>IFERROR(G1174*F1174,0)</f>
        <v>0</v>
      </c>
      <c r="I1174" s="81"/>
    </row>
    <row r="1175" spans="2:9" ht="16" thickBot="1" x14ac:dyDescent="0.25">
      <c r="B1175" s="85"/>
      <c r="C1175" s="9"/>
      <c r="D1175" s="87" t="str">
        <f>IFERROR(INDEX(#REF!,MATCH(C1175,#REF!,0)),"")</f>
        <v/>
      </c>
      <c r="E1175" s="88"/>
      <c r="F1175" s="89" t="str">
        <f>IFERROR(INDEX(#REF!,MATCH(C1175,#REF!,0)),"")</f>
        <v/>
      </c>
      <c r="G1175" s="87"/>
      <c r="H1175" s="89">
        <f>IFERROR(G1175*F1175,0)</f>
        <v>0</v>
      </c>
      <c r="I1175" s="81"/>
    </row>
    <row r="1176" spans="2:9" ht="16" thickBot="1" x14ac:dyDescent="0.25">
      <c r="B1176" s="104"/>
      <c r="C1176" s="105"/>
      <c r="D1176" s="106"/>
      <c r="E1176" s="107"/>
      <c r="F1176" s="107"/>
      <c r="G1176" s="106"/>
      <c r="H1176" s="93" t="s">
        <v>49</v>
      </c>
      <c r="I1176" s="94">
        <f>SUM(H1173:H1175)</f>
        <v>201.499132</v>
      </c>
    </row>
    <row r="1177" spans="2:9" ht="16" thickBot="1" x14ac:dyDescent="0.25">
      <c r="B1177" s="104"/>
      <c r="C1177" s="105"/>
      <c r="D1177" s="106"/>
      <c r="E1177" s="107"/>
      <c r="F1177" s="107"/>
      <c r="G1177" s="106"/>
      <c r="H1177" s="108"/>
      <c r="I1177" s="94"/>
    </row>
    <row r="1178" spans="2:9" ht="16" thickBot="1" x14ac:dyDescent="0.25">
      <c r="B1178" s="75" t="s">
        <v>0</v>
      </c>
      <c r="C1178" s="353" t="str">
        <f>INDEX(ACTIVIDADES!$B:$B,MATCH(B1179,ACTIVIDADES!$A:$A,0))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1178" s="354"/>
      <c r="E1178" s="354"/>
      <c r="F1178" s="354"/>
      <c r="G1178" s="355"/>
      <c r="H1178" s="73" t="s">
        <v>31</v>
      </c>
      <c r="I1178" s="74" t="s">
        <v>32</v>
      </c>
    </row>
    <row r="1179" spans="2:9" x14ac:dyDescent="0.2">
      <c r="B1179" s="362">
        <f>+ACTIVIDADES!A22</f>
        <v>11.01</v>
      </c>
      <c r="C1179" s="356"/>
      <c r="D1179" s="357"/>
      <c r="E1179" s="357"/>
      <c r="F1179" s="357"/>
      <c r="G1179" s="358"/>
      <c r="H1179" s="71">
        <f>IF(I1182=0,0,I1193/I1182)</f>
        <v>0.60391312799338381</v>
      </c>
      <c r="I1179" s="72">
        <f>IF(I1182=0,0,I1199/I1182)</f>
        <v>0.37366686038360025</v>
      </c>
    </row>
    <row r="1180" spans="2:9" ht="16" thickBot="1" x14ac:dyDescent="0.25">
      <c r="B1180" s="363"/>
      <c r="C1180" s="356"/>
      <c r="D1180" s="357"/>
      <c r="E1180" s="357"/>
      <c r="F1180" s="357"/>
      <c r="G1180" s="358"/>
      <c r="H1180" s="73" t="s">
        <v>33</v>
      </c>
      <c r="I1180" s="74" t="s">
        <v>34</v>
      </c>
    </row>
    <row r="1181" spans="2:9" ht="16" thickBot="1" x14ac:dyDescent="0.25">
      <c r="B1181" s="75" t="s">
        <v>15</v>
      </c>
      <c r="C1181" s="356"/>
      <c r="D1181" s="357"/>
      <c r="E1181" s="357"/>
      <c r="F1181" s="357"/>
      <c r="G1181" s="358"/>
      <c r="H1181" s="71">
        <f>IF(I1182=0,0,I1205/I1182)</f>
        <v>1.868334301918001E-2</v>
      </c>
      <c r="I1181" s="72">
        <f>IF(I1182=0,0,I1211/I1182)</f>
        <v>3.7366686038360023E-3</v>
      </c>
    </row>
    <row r="1182" spans="2:9" ht="16" thickBot="1" x14ac:dyDescent="0.25">
      <c r="B1182" s="76" t="str">
        <f>INDEX(ACTIVIDADES!$C:$C,MATCH(B1179,ACTIVIDADES!$A:$A,0))</f>
        <v>ml</v>
      </c>
      <c r="C1182" s="359"/>
      <c r="D1182" s="360"/>
      <c r="E1182" s="360"/>
      <c r="F1182" s="360"/>
      <c r="G1182" s="361"/>
      <c r="H1182" s="77" t="s">
        <v>35</v>
      </c>
      <c r="I1182" s="78">
        <f>SUM(I1193:I1211)</f>
        <v>59317.287321776064</v>
      </c>
    </row>
    <row r="1183" spans="2:9" x14ac:dyDescent="0.2">
      <c r="B1183" s="79"/>
      <c r="C1183" s="80" t="s">
        <v>36</v>
      </c>
      <c r="I1183" s="81"/>
    </row>
    <row r="1184" spans="2:9" x14ac:dyDescent="0.2">
      <c r="B1184" s="82" t="s">
        <v>37</v>
      </c>
      <c r="C1184" s="83" t="s">
        <v>38</v>
      </c>
      <c r="D1184" s="84" t="s">
        <v>39</v>
      </c>
      <c r="E1184" s="84" t="s">
        <v>40</v>
      </c>
      <c r="F1184" s="84" t="s">
        <v>41</v>
      </c>
      <c r="G1184" s="84" t="s">
        <v>42</v>
      </c>
      <c r="H1184" s="84" t="s">
        <v>43</v>
      </c>
      <c r="I1184" s="81"/>
    </row>
    <row r="1185" spans="2:9" ht="16" x14ac:dyDescent="0.2">
      <c r="B1185" s="85"/>
      <c r="C1185" s="121" t="s">
        <v>112</v>
      </c>
      <c r="D1185" s="87" t="s">
        <v>288</v>
      </c>
      <c r="E1185" s="264">
        <v>1</v>
      </c>
      <c r="F1185" s="89">
        <f>IFERROR(INDEX([3]INSUMOS!$D:$D,MATCH(C1185,[3]INSUMOS!$B:$B,0)),"")</f>
        <v>24972.819552929588</v>
      </c>
      <c r="G1185" s="99">
        <v>0.05</v>
      </c>
      <c r="H1185" s="89">
        <f>IFERROR(G1185*F1185*E1185+F1185*E1185,0)</f>
        <v>26221.460530576067</v>
      </c>
      <c r="I1185" s="81"/>
    </row>
    <row r="1186" spans="2:9" x14ac:dyDescent="0.2">
      <c r="B1186" s="85"/>
      <c r="C1186" s="126" t="s">
        <v>106</v>
      </c>
      <c r="D1186" s="87" t="str">
        <f>IFERROR(INDEX(#REF!,MATCH(C1186,#REF!,0)),"")</f>
        <v/>
      </c>
      <c r="E1186" s="265">
        <v>2.5000000000000001E-2</v>
      </c>
      <c r="F1186" s="89">
        <f>IFERROR(INDEX([3]INSUMOS!$D:$D,MATCH(C1186,[3]INSUMOS!$B:$B,0)),"")</f>
        <v>84900</v>
      </c>
      <c r="G1186" s="99"/>
      <c r="H1186" s="89">
        <f t="shared" ref="H1186:H1192" si="33">IFERROR(G1186*F1186*E1186+F1186*E1186,0)</f>
        <v>2122.5</v>
      </c>
      <c r="I1186" s="81"/>
    </row>
    <row r="1187" spans="2:9" ht="16" x14ac:dyDescent="0.2">
      <c r="B1187" s="85"/>
      <c r="C1187" s="130" t="s">
        <v>116</v>
      </c>
      <c r="D1187" s="87" t="str">
        <f>IFERROR(INDEX(#REF!,MATCH(C1187,#REF!,0)),"")</f>
        <v/>
      </c>
      <c r="E1187" s="265">
        <v>2.1999999999999999E-2</v>
      </c>
      <c r="F1187" s="89">
        <f>IFERROR(INDEX([3]INSUMOS!$D:$D,MATCH(C1187,[3]INSUMOS!$B:$B,0)),"")</f>
        <v>71974</v>
      </c>
      <c r="G1187" s="99"/>
      <c r="H1187" s="89">
        <f t="shared" si="33"/>
        <v>1583.4279999999999</v>
      </c>
      <c r="I1187" s="81"/>
    </row>
    <row r="1188" spans="2:9" ht="16" x14ac:dyDescent="0.2">
      <c r="B1188" s="85"/>
      <c r="C1188" s="130" t="s">
        <v>117</v>
      </c>
      <c r="D1188" s="87" t="str">
        <f>IFERROR(INDEX(#REF!,MATCH(C1188,#REF!,0)),"")</f>
        <v/>
      </c>
      <c r="E1188" s="265">
        <v>2.1999999999999999E-2</v>
      </c>
      <c r="F1188" s="89">
        <f>IFERROR(INDEX([3]INSUMOS!$D:$D,MATCH(C1188,[3]INSUMOS!$B:$B,0)),"")</f>
        <v>52000</v>
      </c>
      <c r="G1188" s="99"/>
      <c r="H1188" s="89">
        <f t="shared" si="33"/>
        <v>1144</v>
      </c>
      <c r="I1188" s="81"/>
    </row>
    <row r="1189" spans="2:9" ht="16" x14ac:dyDescent="0.2">
      <c r="B1189" s="85"/>
      <c r="C1189" s="130" t="s">
        <v>135</v>
      </c>
      <c r="D1189" s="87" t="str">
        <f>IFERROR(INDEX(#REF!,MATCH(C1189,#REF!,0)),"")</f>
        <v/>
      </c>
      <c r="E1189" s="259">
        <v>0.16700000000000001</v>
      </c>
      <c r="F1189" s="89">
        <f>IFERROR(INDEX([3]INSUMOS!$D:$D,MATCH(C1189,[3]INSUMOS!$B:$B,0)),"")</f>
        <v>4700</v>
      </c>
      <c r="G1189" s="99"/>
      <c r="H1189" s="89">
        <f t="shared" si="33"/>
        <v>784.90000000000009</v>
      </c>
      <c r="I1189" s="81"/>
    </row>
    <row r="1190" spans="2:9" ht="16" x14ac:dyDescent="0.2">
      <c r="B1190" s="85"/>
      <c r="C1190" s="130" t="s">
        <v>136</v>
      </c>
      <c r="D1190" s="87" t="str">
        <f>IFERROR(INDEX(#REF!,MATCH(C1190,#REF!,0)),"")</f>
        <v/>
      </c>
      <c r="E1190" s="259">
        <v>0.1</v>
      </c>
      <c r="F1190" s="89">
        <f>IFERROR(INDEX([3]INSUMOS!$D:$D,MATCH(C1190,[3]INSUMOS!$B:$B,0)),"")</f>
        <v>17967</v>
      </c>
      <c r="G1190" s="99"/>
      <c r="H1190" s="89">
        <f t="shared" si="33"/>
        <v>1796.7</v>
      </c>
      <c r="I1190" s="81"/>
    </row>
    <row r="1191" spans="2:9" ht="16" x14ac:dyDescent="0.2">
      <c r="B1191" s="85"/>
      <c r="C1191" s="130" t="s">
        <v>137</v>
      </c>
      <c r="D1191" s="87" t="str">
        <f>IFERROR(INDEX(#REF!,MATCH(C1191,#REF!,0)),"")</f>
        <v/>
      </c>
      <c r="E1191" s="259">
        <v>0.1</v>
      </c>
      <c r="F1191" s="89">
        <f>IFERROR(INDEX([3]INSUMOS!$D:$D,MATCH(C1191,[3]INSUMOS!$B:$B,0)),"")</f>
        <v>8000</v>
      </c>
      <c r="G1191" s="99"/>
      <c r="H1191" s="89">
        <f t="shared" si="33"/>
        <v>800</v>
      </c>
      <c r="I1191" s="81"/>
    </row>
    <row r="1192" spans="2:9" ht="33" thickBot="1" x14ac:dyDescent="0.25">
      <c r="B1192" s="85"/>
      <c r="C1192" s="121" t="s">
        <v>138</v>
      </c>
      <c r="D1192" s="87" t="str">
        <f>IFERROR(INDEX(#REF!,MATCH(C1192,#REF!,0)),"")</f>
        <v/>
      </c>
      <c r="E1192" s="265">
        <v>0.33</v>
      </c>
      <c r="F1192" s="89">
        <f>IFERROR(INDEX([3]INSUMOS!$D:$D,MATCH(C1192,[3]INSUMOS!$B:$B,0)),"")</f>
        <v>4150</v>
      </c>
      <c r="G1192" s="99"/>
      <c r="H1192" s="92">
        <f t="shared" si="33"/>
        <v>1369.5</v>
      </c>
      <c r="I1192" s="81"/>
    </row>
    <row r="1193" spans="2:9" ht="16" thickBot="1" x14ac:dyDescent="0.25">
      <c r="B1193" s="79"/>
      <c r="H1193" s="93" t="s">
        <v>49</v>
      </c>
      <c r="I1193" s="94">
        <f>SUM(H1185:H1192)</f>
        <v>35822.488530576069</v>
      </c>
    </row>
    <row r="1194" spans="2:9" x14ac:dyDescent="0.2">
      <c r="B1194" s="79"/>
      <c r="C1194" s="95" t="s">
        <v>50</v>
      </c>
      <c r="I1194" s="81"/>
    </row>
    <row r="1195" spans="2:9" ht="16" x14ac:dyDescent="0.2">
      <c r="B1195" s="82" t="s">
        <v>37</v>
      </c>
      <c r="C1195" s="83" t="s">
        <v>38</v>
      </c>
      <c r="D1195" s="84" t="s">
        <v>51</v>
      </c>
      <c r="E1195" s="96" t="s">
        <v>52</v>
      </c>
      <c r="F1195" s="96"/>
      <c r="G1195" s="97" t="s">
        <v>53</v>
      </c>
      <c r="H1195" s="98" t="s">
        <v>43</v>
      </c>
      <c r="I1195" s="81"/>
    </row>
    <row r="1196" spans="2:9" x14ac:dyDescent="0.2">
      <c r="B1196" s="85"/>
      <c r="C1196" s="9" t="s">
        <v>54</v>
      </c>
      <c r="D1196" s="87">
        <v>1</v>
      </c>
      <c r="E1196" s="99">
        <f>IFERROR(INDEX('MANO DE OBRA'!$F:$F,MATCH(C1196,'MANO DE OBRA'!$B:$B,0)),"")</f>
        <v>0.7693987706357569</v>
      </c>
      <c r="F1196" s="89">
        <f>IFERROR(INDEX('MANO DE OBRA'!$J:$J,MATCH(C1196,'MANO DE OBRA'!$B:$B,0)),"")</f>
        <v>83957.971666666665</v>
      </c>
      <c r="G1196" s="100">
        <v>10</v>
      </c>
      <c r="H1196" s="89">
        <f>IFERROR((F1196/G1196)*D1196,0)</f>
        <v>8395.7971666666672</v>
      </c>
      <c r="I1196" s="81"/>
    </row>
    <row r="1197" spans="2:9" x14ac:dyDescent="0.2">
      <c r="B1197" s="85"/>
      <c r="C1197" s="9" t="s">
        <v>64</v>
      </c>
      <c r="D1197" s="87">
        <v>1</v>
      </c>
      <c r="E1197" s="99">
        <f>IFERROR(INDEX('MANO DE OBRA'!$F:$F,MATCH(C1197,'MANO DE OBRA'!$B:$B,0)),"")</f>
        <v>0.7693987706357569</v>
      </c>
      <c r="F1197" s="89">
        <f>IFERROR(INDEX('MANO DE OBRA'!$J:$J,MATCH(C1197,'MANO DE OBRA'!$B:$B,0)),"")</f>
        <v>137691.07353333331</v>
      </c>
      <c r="G1197" s="100">
        <f>+G1196</f>
        <v>10</v>
      </c>
      <c r="H1197" s="89">
        <f>IFERROR((F1197/G1197)*D1197,0)</f>
        <v>13769.107353333331</v>
      </c>
      <c r="I1197" s="81"/>
    </row>
    <row r="1198" spans="2:9" ht="16" thickBot="1" x14ac:dyDescent="0.25">
      <c r="B1198" s="85"/>
      <c r="C1198" s="9"/>
      <c r="D1198" s="87"/>
      <c r="E1198" s="99" t="str">
        <f>IFERROR(INDEX('MANO DE OBRA'!$F:$F,MATCH(C1198,'MANO DE OBRA'!$B:$B,0)),"")</f>
        <v/>
      </c>
      <c r="F1198" s="89" t="str">
        <f>IFERROR(INDEX('MANO DE OBRA'!$J:$J,MATCH(C1198,'MANO DE OBRA'!$B:$B,0)),"")</f>
        <v/>
      </c>
      <c r="G1198" s="100">
        <f>+G1196</f>
        <v>10</v>
      </c>
      <c r="H1198" s="89">
        <f>IFERROR((F1198/G1198)*D1198,0)</f>
        <v>0</v>
      </c>
      <c r="I1198" s="81"/>
    </row>
    <row r="1199" spans="2:9" ht="16" thickBot="1" x14ac:dyDescent="0.25">
      <c r="B1199" s="79"/>
      <c r="H1199" s="93" t="s">
        <v>49</v>
      </c>
      <c r="I1199" s="94">
        <f>SUM(H1196:H1198)</f>
        <v>22164.904519999996</v>
      </c>
    </row>
    <row r="1200" spans="2:9" x14ac:dyDescent="0.2">
      <c r="B1200" s="79"/>
      <c r="C1200" s="95" t="s">
        <v>55</v>
      </c>
      <c r="I1200" s="81"/>
    </row>
    <row r="1201" spans="2:9" ht="16" x14ac:dyDescent="0.2">
      <c r="B1201" s="82" t="s">
        <v>37</v>
      </c>
      <c r="C1201" s="83" t="s">
        <v>38</v>
      </c>
      <c r="D1201" s="97" t="s">
        <v>3</v>
      </c>
      <c r="E1201" s="97" t="s">
        <v>15</v>
      </c>
      <c r="F1201" s="97" t="s">
        <v>56</v>
      </c>
      <c r="G1201" s="97" t="s">
        <v>57</v>
      </c>
      <c r="H1201" s="97" t="s">
        <v>43</v>
      </c>
      <c r="I1201" s="81"/>
    </row>
    <row r="1202" spans="2:9" x14ac:dyDescent="0.2">
      <c r="B1202" s="85"/>
      <c r="C1202" s="102" t="s">
        <v>58</v>
      </c>
      <c r="D1202" s="99">
        <v>0.05</v>
      </c>
      <c r="E1202" s="88"/>
      <c r="F1202" s="89">
        <f>+I1199</f>
        <v>22164.904519999996</v>
      </c>
      <c r="G1202" s="87">
        <v>1</v>
      </c>
      <c r="H1202" s="89">
        <f>IFERROR(G1202*F1202*D1202,0)</f>
        <v>1108.2452259999998</v>
      </c>
      <c r="I1202" s="81"/>
    </row>
    <row r="1203" spans="2:9" x14ac:dyDescent="0.2">
      <c r="B1203" s="85"/>
      <c r="C1203" s="9"/>
      <c r="D1203" s="87"/>
      <c r="E1203" s="87" t="str">
        <f>IFERROR(INDEX(#REF!,MATCH(C1203,#REF!,0)),"")</f>
        <v/>
      </c>
      <c r="F1203" s="89" t="str">
        <f>IFERROR(INDEX(#REF!,MATCH(C1203,#REF!,0)),"")</f>
        <v/>
      </c>
      <c r="G1203" s="100">
        <v>1</v>
      </c>
      <c r="H1203" s="89">
        <f>IFERROR(G1203*F1203,0)</f>
        <v>0</v>
      </c>
      <c r="I1203" s="81"/>
    </row>
    <row r="1204" spans="2:9" ht="16" thickBot="1" x14ac:dyDescent="0.25">
      <c r="B1204" s="85"/>
      <c r="C1204" s="109"/>
      <c r="D1204" s="87"/>
      <c r="E1204" s="87" t="str">
        <f>IFERROR(INDEX(#REF!,MATCH(C1204,#REF!,0)),"")</f>
        <v/>
      </c>
      <c r="F1204" s="89" t="str">
        <f>IFERROR(INDEX(#REF!,MATCH(C1204,#REF!,0)),"")</f>
        <v/>
      </c>
      <c r="G1204" s="87">
        <v>1</v>
      </c>
      <c r="H1204" s="92">
        <f>IFERROR(G1204*F1204,0)</f>
        <v>0</v>
      </c>
      <c r="I1204" s="81"/>
    </row>
    <row r="1205" spans="2:9" ht="16" thickBot="1" x14ac:dyDescent="0.25">
      <c r="B1205" s="79"/>
      <c r="H1205" s="93" t="s">
        <v>49</v>
      </c>
      <c r="I1205" s="94">
        <f>SUM(H1202:H1204)</f>
        <v>1108.2452259999998</v>
      </c>
    </row>
    <row r="1206" spans="2:9" x14ac:dyDescent="0.2">
      <c r="B1206" s="79"/>
      <c r="C1206" s="95" t="s">
        <v>59</v>
      </c>
      <c r="I1206" s="81"/>
    </row>
    <row r="1207" spans="2:9" ht="16" x14ac:dyDescent="0.2">
      <c r="B1207" s="82" t="s">
        <v>37</v>
      </c>
      <c r="C1207" s="83" t="s">
        <v>38</v>
      </c>
      <c r="D1207" s="97" t="s">
        <v>3</v>
      </c>
      <c r="E1207" s="97" t="s">
        <v>15</v>
      </c>
      <c r="F1207" s="97" t="s">
        <v>56</v>
      </c>
      <c r="G1207" s="97" t="s">
        <v>57</v>
      </c>
      <c r="H1207" s="84" t="s">
        <v>43</v>
      </c>
      <c r="I1207" s="81"/>
    </row>
    <row r="1208" spans="2:9" x14ac:dyDescent="0.2">
      <c r="B1208" s="85"/>
      <c r="C1208" s="102" t="s">
        <v>60</v>
      </c>
      <c r="D1208" s="99">
        <v>0.01</v>
      </c>
      <c r="E1208" s="103">
        <v>1</v>
      </c>
      <c r="F1208" s="89">
        <f>+I1199</f>
        <v>22164.904519999996</v>
      </c>
      <c r="G1208" s="87">
        <v>0.01</v>
      </c>
      <c r="H1208" s="89">
        <f>IFERROR(G1208*F1208,0)</f>
        <v>221.64904519999996</v>
      </c>
      <c r="I1208" s="81"/>
    </row>
    <row r="1209" spans="2:9" x14ac:dyDescent="0.2">
      <c r="B1209" s="85"/>
      <c r="C1209" s="9"/>
      <c r="E1209" s="87" t="str">
        <f>IFERROR(INDEX(#REF!,MATCH(C1209,#REF!,0)),"")</f>
        <v/>
      </c>
      <c r="F1209" s="89" t="str">
        <f>IFERROR(INDEX(#REF!,MATCH(C1209,#REF!,0)),"")</f>
        <v/>
      </c>
      <c r="G1209" s="87">
        <v>0.01</v>
      </c>
      <c r="H1209" s="89">
        <f>IFERROR(G1209*F1209,0)</f>
        <v>0</v>
      </c>
      <c r="I1209" s="81"/>
    </row>
    <row r="1210" spans="2:9" ht="16" thickBot="1" x14ac:dyDescent="0.25">
      <c r="B1210" s="85"/>
      <c r="C1210" s="9"/>
      <c r="D1210" s="87" t="str">
        <f>IFERROR(INDEX(#REF!,MATCH(C1210,#REF!,0)),"")</f>
        <v/>
      </c>
      <c r="E1210" s="88"/>
      <c r="F1210" s="89" t="str">
        <f>IFERROR(INDEX(#REF!,MATCH(C1210,#REF!,0)),"")</f>
        <v/>
      </c>
      <c r="G1210" s="87"/>
      <c r="H1210" s="89">
        <f>IFERROR(G1210*F1210,0)</f>
        <v>0</v>
      </c>
      <c r="I1210" s="81"/>
    </row>
    <row r="1211" spans="2:9" ht="16" thickBot="1" x14ac:dyDescent="0.25">
      <c r="B1211" s="104"/>
      <c r="C1211" s="105"/>
      <c r="D1211" s="106"/>
      <c r="E1211" s="107"/>
      <c r="F1211" s="107"/>
      <c r="G1211" s="106"/>
      <c r="H1211" s="93" t="s">
        <v>49</v>
      </c>
      <c r="I1211" s="94">
        <f>SUM(H1208:H1210)</f>
        <v>221.64904519999996</v>
      </c>
    </row>
    <row r="1212" spans="2:9" ht="16" thickBot="1" x14ac:dyDescent="0.25">
      <c r="B1212" s="104"/>
      <c r="C1212" s="105"/>
      <c r="D1212" s="106"/>
      <c r="E1212" s="107"/>
      <c r="F1212" s="107"/>
      <c r="G1212" s="106"/>
      <c r="H1212" s="110"/>
      <c r="I1212" s="111"/>
    </row>
    <row r="1213" spans="2:9" ht="16" thickBot="1" x14ac:dyDescent="0.25">
      <c r="B1213" s="75" t="s">
        <v>0</v>
      </c>
      <c r="C1213" s="353" t="e">
        <f>INDEX(ACTIVIDADES!$B:$B,MATCH(B1214,ACTIVIDADES!$A:$A,0))</f>
        <v>#REF!</v>
      </c>
      <c r="D1213" s="354"/>
      <c r="E1213" s="354"/>
      <c r="F1213" s="354"/>
      <c r="G1213" s="355"/>
      <c r="H1213" s="73" t="s">
        <v>31</v>
      </c>
      <c r="I1213" s="74" t="s">
        <v>32</v>
      </c>
    </row>
    <row r="1214" spans="2:9" x14ac:dyDescent="0.2">
      <c r="B1214" s="362" t="e">
        <f>+ACTIVIDADES!#REF!</f>
        <v>#REF!</v>
      </c>
      <c r="C1214" s="356"/>
      <c r="D1214" s="357"/>
      <c r="E1214" s="357"/>
      <c r="F1214" s="357"/>
      <c r="G1214" s="358"/>
      <c r="H1214" s="71">
        <f>IF(I1217=0,0,I1231/I1217)</f>
        <v>0.65826359047284844</v>
      </c>
      <c r="I1214" s="72">
        <f>IF(I1217=0,0,I1237/I1217)</f>
        <v>0.32239283917655809</v>
      </c>
    </row>
    <row r="1215" spans="2:9" ht="16" thickBot="1" x14ac:dyDescent="0.25">
      <c r="B1215" s="363"/>
      <c r="C1215" s="356"/>
      <c r="D1215" s="357"/>
      <c r="E1215" s="357"/>
      <c r="F1215" s="357"/>
      <c r="G1215" s="358"/>
      <c r="H1215" s="73" t="s">
        <v>33</v>
      </c>
      <c r="I1215" s="74" t="s">
        <v>34</v>
      </c>
    </row>
    <row r="1216" spans="2:9" ht="16" thickBot="1" x14ac:dyDescent="0.25">
      <c r="B1216" s="75" t="s">
        <v>15</v>
      </c>
      <c r="C1216" s="356"/>
      <c r="D1216" s="357"/>
      <c r="E1216" s="357"/>
      <c r="F1216" s="357"/>
      <c r="G1216" s="358"/>
      <c r="H1216" s="71">
        <f>IF(I1217=0,0,I1243/I1217)</f>
        <v>1.6119641958827906E-2</v>
      </c>
      <c r="I1216" s="72">
        <f>IF(I1217=0,0,I1249/I1217)</f>
        <v>3.223928391765581E-3</v>
      </c>
    </row>
    <row r="1217" spans="2:9" ht="16" thickBot="1" x14ac:dyDescent="0.25">
      <c r="B1217" s="76" t="e">
        <f>INDEX(ACTIVIDADES!$C:$C,MATCH(B1214,ACTIVIDADES!$A:$A,0))</f>
        <v>#REF!</v>
      </c>
      <c r="C1217" s="359"/>
      <c r="D1217" s="360"/>
      <c r="E1217" s="360"/>
      <c r="F1217" s="360"/>
      <c r="G1217" s="361"/>
      <c r="H1217" s="77" t="s">
        <v>35</v>
      </c>
      <c r="I1217" s="78">
        <f>SUM(I1231:I1249)</f>
        <v>94793.363787866678</v>
      </c>
    </row>
    <row r="1218" spans="2:9" x14ac:dyDescent="0.2">
      <c r="B1218" s="79"/>
      <c r="C1218" s="80" t="s">
        <v>36</v>
      </c>
      <c r="I1218" s="81"/>
    </row>
    <row r="1219" spans="2:9" x14ac:dyDescent="0.2">
      <c r="B1219" s="82" t="s">
        <v>37</v>
      </c>
      <c r="C1219" s="83" t="s">
        <v>38</v>
      </c>
      <c r="D1219" s="84" t="s">
        <v>39</v>
      </c>
      <c r="E1219" s="84" t="s">
        <v>40</v>
      </c>
      <c r="F1219" s="84" t="s">
        <v>41</v>
      </c>
      <c r="G1219" s="84" t="s">
        <v>42</v>
      </c>
      <c r="H1219" s="84" t="s">
        <v>43</v>
      </c>
      <c r="I1219" s="81"/>
    </row>
    <row r="1220" spans="2:9" ht="16" x14ac:dyDescent="0.2">
      <c r="B1220" s="85"/>
      <c r="C1220" s="272" t="s">
        <v>132</v>
      </c>
      <c r="D1220" s="87" t="str">
        <f>IFERROR(INDEX([3]INSUMOS!$C:$C,MATCH(C1220,[3]INSUMOS!$B:$B,0)),"")</f>
        <v>un</v>
      </c>
      <c r="E1220" s="264">
        <v>1</v>
      </c>
      <c r="F1220" s="89">
        <f>IFERROR(INDEX([3]INSUMOS!$D:$D,MATCH(C1220,[3]INSUMOS!$B:$B,0)),"")</f>
        <v>3500</v>
      </c>
      <c r="G1220" s="99"/>
      <c r="H1220" s="89">
        <f t="shared" ref="H1220:H1228" si="34">IFERROR(G1220*F1220*E1220+F1220*E1220,0)</f>
        <v>3500</v>
      </c>
      <c r="I1220" s="81"/>
    </row>
    <row r="1221" spans="2:9" ht="16" x14ac:dyDescent="0.2">
      <c r="B1221" s="85"/>
      <c r="C1221" s="130" t="s">
        <v>139</v>
      </c>
      <c r="D1221" s="87" t="str">
        <f>IFERROR(INDEX([3]INSUMOS!$C:$C,MATCH(C1221,[3]INSUMOS!$B:$B,0)),"")</f>
        <v>m</v>
      </c>
      <c r="E1221" s="265">
        <v>0.4</v>
      </c>
      <c r="F1221" s="89">
        <f>IFERROR(INDEX([3]INSUMOS!$D:$D,MATCH(C1221,[3]INSUMOS!$B:$B,0)),"")</f>
        <v>4700</v>
      </c>
      <c r="G1221" s="99"/>
      <c r="H1221" s="89">
        <f t="shared" si="34"/>
        <v>1880</v>
      </c>
      <c r="I1221" s="81"/>
    </row>
    <row r="1222" spans="2:9" ht="16" x14ac:dyDescent="0.2">
      <c r="B1222" s="85"/>
      <c r="C1222" s="130" t="s">
        <v>136</v>
      </c>
      <c r="D1222" s="87" t="str">
        <f>IFERROR(INDEX([3]INSUMOS!$C:$C,MATCH(C1222,[3]INSUMOS!$B:$B,0)),"")</f>
        <v>un</v>
      </c>
      <c r="E1222" s="265">
        <v>2</v>
      </c>
      <c r="F1222" s="89">
        <f>IFERROR(INDEX([3]INSUMOS!$D:$D,MATCH(C1222,[3]INSUMOS!$B:$B,0)),"")</f>
        <v>17967</v>
      </c>
      <c r="G1222" s="99"/>
      <c r="H1222" s="89">
        <f t="shared" si="34"/>
        <v>35934</v>
      </c>
      <c r="I1222" s="81"/>
    </row>
    <row r="1223" spans="2:9" ht="16" x14ac:dyDescent="0.2">
      <c r="B1223" s="85"/>
      <c r="C1223" s="130" t="s">
        <v>137</v>
      </c>
      <c r="D1223" s="87" t="str">
        <f>IFERROR(INDEX([3]INSUMOS!$C:$C,MATCH(C1223,[3]INSUMOS!$B:$B,0)),"")</f>
        <v>un</v>
      </c>
      <c r="E1223" s="265">
        <v>0.5</v>
      </c>
      <c r="F1223" s="89">
        <f>IFERROR(INDEX([3]INSUMOS!$D:$D,MATCH(C1223,[3]INSUMOS!$B:$B,0)),"")</f>
        <v>8000</v>
      </c>
      <c r="G1223" s="99"/>
      <c r="H1223" s="89">
        <f t="shared" si="34"/>
        <v>4000</v>
      </c>
      <c r="I1223" s="81"/>
    </row>
    <row r="1224" spans="2:9" ht="16" x14ac:dyDescent="0.2">
      <c r="B1224" s="85"/>
      <c r="C1224" s="130" t="s">
        <v>140</v>
      </c>
      <c r="D1224" s="87" t="str">
        <f>IFERROR(INDEX([3]INSUMOS!$C:$C,MATCH(C1224,[3]INSUMOS!$B:$B,0)),"")</f>
        <v>un</v>
      </c>
      <c r="E1224" s="265">
        <v>1.2E-2</v>
      </c>
      <c r="F1224" s="89">
        <f>IFERROR(INDEX([3]INSUMOS!$D:$D,MATCH(C1224,[3]INSUMOS!$B:$B,0)),"")</f>
        <v>30900</v>
      </c>
      <c r="G1224" s="99"/>
      <c r="H1224" s="89">
        <f t="shared" si="34"/>
        <v>370.8</v>
      </c>
      <c r="I1224" s="81"/>
    </row>
    <row r="1225" spans="2:9" ht="16" x14ac:dyDescent="0.2">
      <c r="B1225" s="85"/>
      <c r="C1225" s="130" t="s">
        <v>141</v>
      </c>
      <c r="D1225" s="87" t="str">
        <f>IFERROR(INDEX([3]INSUMOS!$C:$C,MATCH(C1225,[3]INSUMOS!$B:$B,0)),"")</f>
        <v>un</v>
      </c>
      <c r="E1225" s="265">
        <v>1.2E-2</v>
      </c>
      <c r="F1225" s="89">
        <f>IFERROR(INDEX([3]INSUMOS!$D:$D,MATCH(C1225,[3]INSUMOS!$B:$B,0)),"")</f>
        <v>23900</v>
      </c>
      <c r="G1225" s="99"/>
      <c r="H1225" s="89">
        <f t="shared" si="34"/>
        <v>286.8</v>
      </c>
      <c r="I1225" s="81"/>
    </row>
    <row r="1226" spans="2:9" ht="16" x14ac:dyDescent="0.2">
      <c r="B1226" s="85"/>
      <c r="C1226" s="130" t="s">
        <v>142</v>
      </c>
      <c r="D1226" s="87" t="str">
        <f>IFERROR(INDEX([3]INSUMOS!$C:$C,MATCH(C1226,[3]INSUMOS!$B:$B,0)),"")</f>
        <v>un</v>
      </c>
      <c r="E1226" s="265">
        <v>1.2E-2</v>
      </c>
      <c r="F1226" s="89">
        <f>IFERROR(INDEX([3]INSUMOS!$D:$D,MATCH(C1226,[3]INSUMOS!$B:$B,0)),"")</f>
        <v>25900</v>
      </c>
      <c r="G1226" s="99"/>
      <c r="H1226" s="89">
        <f t="shared" si="34"/>
        <v>310.8</v>
      </c>
      <c r="I1226" s="81"/>
    </row>
    <row r="1227" spans="2:9" ht="16" x14ac:dyDescent="0.2">
      <c r="B1227" s="85"/>
      <c r="C1227" s="130" t="s">
        <v>116</v>
      </c>
      <c r="D1227" s="87" t="str">
        <f>IFERROR(INDEX([3]INSUMOS!$C:$C,MATCH(C1227,[3]INSUMOS!$B:$B,0)),"")</f>
        <v>1/4 Gal</v>
      </c>
      <c r="E1227" s="265">
        <v>0.13</v>
      </c>
      <c r="F1227" s="89">
        <f>IFERROR(INDEX([3]INSUMOS!$D:$D,MATCH(C1227,[3]INSUMOS!$B:$B,0)),"")</f>
        <v>71974</v>
      </c>
      <c r="G1227" s="99"/>
      <c r="H1227" s="89">
        <f t="shared" si="34"/>
        <v>9356.6200000000008</v>
      </c>
      <c r="I1227" s="81"/>
    </row>
    <row r="1228" spans="2:9" ht="16" x14ac:dyDescent="0.2">
      <c r="B1228" s="85"/>
      <c r="C1228" s="130" t="s">
        <v>117</v>
      </c>
      <c r="D1228" s="87" t="str">
        <f>IFERROR(INDEX([3]INSUMOS!$C:$C,MATCH(C1228,[3]INSUMOS!$B:$B,0)),"")</f>
        <v>un</v>
      </c>
      <c r="E1228" s="265">
        <v>0.13</v>
      </c>
      <c r="F1228" s="89">
        <f>IFERROR(INDEX([3]INSUMOS!$D:$D,MATCH(C1228,[3]INSUMOS!$B:$B,0)),"")</f>
        <v>52000</v>
      </c>
      <c r="G1228" s="99"/>
      <c r="H1228" s="89">
        <f t="shared" si="34"/>
        <v>6760</v>
      </c>
      <c r="I1228" s="81"/>
    </row>
    <row r="1229" spans="2:9" x14ac:dyDescent="0.2">
      <c r="B1229" s="85"/>
      <c r="C1229" s="9"/>
      <c r="D1229" s="87" t="str">
        <f>IFERROR(INDEX(#REF!,MATCH(C1229,#REF!,0)),"")</f>
        <v/>
      </c>
      <c r="E1229" s="88"/>
      <c r="F1229" s="91" t="str">
        <f>IFERROR(INDEX(#REF!,MATCH(C1229,#REF!,0)),"")</f>
        <v/>
      </c>
      <c r="G1229" s="99"/>
      <c r="H1229" s="89">
        <f>IFERROR(G1229*F1229*E1229+F1229*E1229,0)</f>
        <v>0</v>
      </c>
      <c r="I1229" s="81"/>
    </row>
    <row r="1230" spans="2:9" ht="16" thickBot="1" x14ac:dyDescent="0.25">
      <c r="B1230" s="85"/>
      <c r="C1230" s="9"/>
      <c r="D1230" s="87" t="str">
        <f>IFERROR(INDEX(#REF!,MATCH(C1230,#REF!,0)),"")</f>
        <v/>
      </c>
      <c r="E1230" s="88"/>
      <c r="F1230" s="91" t="str">
        <f>IFERROR(INDEX(#REF!,MATCH(C1230,#REF!,0)),"")</f>
        <v/>
      </c>
      <c r="G1230" s="99"/>
      <c r="H1230" s="92">
        <f>IFERROR(G1230*F1230*E1230+F1230*E1230,0)</f>
        <v>0</v>
      </c>
      <c r="I1230" s="81"/>
    </row>
    <row r="1231" spans="2:9" ht="16" thickBot="1" x14ac:dyDescent="0.25">
      <c r="B1231" s="79"/>
      <c r="H1231" s="93" t="s">
        <v>49</v>
      </c>
      <c r="I1231" s="94">
        <f>SUM(H1220:H1230)</f>
        <v>62399.020000000011</v>
      </c>
    </row>
    <row r="1232" spans="2:9" x14ac:dyDescent="0.2">
      <c r="B1232" s="79"/>
      <c r="C1232" s="95" t="s">
        <v>50</v>
      </c>
      <c r="I1232" s="81"/>
    </row>
    <row r="1233" spans="2:9" ht="16" x14ac:dyDescent="0.2">
      <c r="B1233" s="82" t="s">
        <v>37</v>
      </c>
      <c r="C1233" s="83" t="s">
        <v>38</v>
      </c>
      <c r="D1233" s="84" t="s">
        <v>51</v>
      </c>
      <c r="E1233" s="96" t="s">
        <v>52</v>
      </c>
      <c r="F1233" s="96"/>
      <c r="G1233" s="97" t="s">
        <v>53</v>
      </c>
      <c r="H1233" s="98" t="s">
        <v>43</v>
      </c>
      <c r="I1233" s="81"/>
    </row>
    <row r="1234" spans="2:9" x14ac:dyDescent="0.2">
      <c r="B1234" s="85"/>
      <c r="C1234" s="9" t="s">
        <v>54</v>
      </c>
      <c r="D1234" s="87">
        <v>2</v>
      </c>
      <c r="E1234" s="99">
        <f>IFERROR(INDEX('MANO DE OBRA'!$F:$F,MATCH(C1234,'MANO DE OBRA'!$B:$B,0)),"")</f>
        <v>0.7693987706357569</v>
      </c>
      <c r="F1234" s="89">
        <f>IFERROR(INDEX('MANO DE OBRA'!$J:$J,MATCH(C1234,'MANO DE OBRA'!$B:$B,0)),"")</f>
        <v>83957.971666666665</v>
      </c>
      <c r="G1234" s="100">
        <v>10</v>
      </c>
      <c r="H1234" s="89">
        <f>IFERROR((F1234/G1234)*D1234,0)</f>
        <v>16791.594333333334</v>
      </c>
      <c r="I1234" s="81"/>
    </row>
    <row r="1235" spans="2:9" x14ac:dyDescent="0.2">
      <c r="B1235" s="85"/>
      <c r="C1235" s="9" t="s">
        <v>64</v>
      </c>
      <c r="D1235" s="87">
        <v>1</v>
      </c>
      <c r="E1235" s="99">
        <f>IFERROR(INDEX('MANO DE OBRA'!$F:$F,MATCH(C1235,'MANO DE OBRA'!$B:$B,0)),"")</f>
        <v>0.7693987706357569</v>
      </c>
      <c r="F1235" s="89">
        <f>IFERROR(INDEX('MANO DE OBRA'!$J:$J,MATCH(C1235,'MANO DE OBRA'!$B:$B,0)),"")</f>
        <v>137691.07353333331</v>
      </c>
      <c r="G1235" s="100">
        <f>+G1234</f>
        <v>10</v>
      </c>
      <c r="H1235" s="89">
        <f>IFERROR((F1235/G1235)*D1235,0)</f>
        <v>13769.107353333331</v>
      </c>
      <c r="I1235" s="81"/>
    </row>
    <row r="1236" spans="2:9" ht="16" thickBot="1" x14ac:dyDescent="0.25">
      <c r="B1236" s="85"/>
      <c r="C1236" s="9"/>
      <c r="D1236" s="87"/>
      <c r="E1236" s="99" t="str">
        <f>IFERROR(INDEX('MANO DE OBRA'!$F:$F,MATCH(C1236,'MANO DE OBRA'!$B:$B,0)),"")</f>
        <v/>
      </c>
      <c r="F1236" s="89" t="str">
        <f>IFERROR(INDEX('MANO DE OBRA'!$J:$J,MATCH(C1236,'MANO DE OBRA'!$B:$B,0)),"")</f>
        <v/>
      </c>
      <c r="G1236" s="100">
        <f>+G1234</f>
        <v>10</v>
      </c>
      <c r="H1236" s="89">
        <f>IFERROR((F1236/G1236)*D1236,0)</f>
        <v>0</v>
      </c>
      <c r="I1236" s="81"/>
    </row>
    <row r="1237" spans="2:9" ht="16" thickBot="1" x14ac:dyDescent="0.25">
      <c r="B1237" s="79"/>
      <c r="H1237" s="93" t="s">
        <v>49</v>
      </c>
      <c r="I1237" s="94">
        <f>SUM(H1234:H1236)</f>
        <v>30560.701686666667</v>
      </c>
    </row>
    <row r="1238" spans="2:9" x14ac:dyDescent="0.2">
      <c r="B1238" s="79"/>
      <c r="C1238" s="95" t="s">
        <v>55</v>
      </c>
      <c r="I1238" s="81"/>
    </row>
    <row r="1239" spans="2:9" ht="16" x14ac:dyDescent="0.2">
      <c r="B1239" s="82" t="s">
        <v>37</v>
      </c>
      <c r="C1239" s="83" t="s">
        <v>38</v>
      </c>
      <c r="D1239" s="97" t="s">
        <v>3</v>
      </c>
      <c r="E1239" s="97" t="s">
        <v>15</v>
      </c>
      <c r="F1239" s="97" t="s">
        <v>56</v>
      </c>
      <c r="G1239" s="97" t="s">
        <v>57</v>
      </c>
      <c r="H1239" s="97" t="s">
        <v>43</v>
      </c>
      <c r="I1239" s="81"/>
    </row>
    <row r="1240" spans="2:9" x14ac:dyDescent="0.2">
      <c r="B1240" s="85"/>
      <c r="C1240" s="102" t="s">
        <v>58</v>
      </c>
      <c r="D1240" s="99">
        <v>0.05</v>
      </c>
      <c r="E1240" s="88"/>
      <c r="F1240" s="89">
        <f>+I1237</f>
        <v>30560.701686666667</v>
      </c>
      <c r="G1240" s="87">
        <v>1</v>
      </c>
      <c r="H1240" s="89">
        <f>IFERROR(G1240*F1240*D1240,0)</f>
        <v>1528.0350843333335</v>
      </c>
      <c r="I1240" s="81"/>
    </row>
    <row r="1241" spans="2:9" x14ac:dyDescent="0.2">
      <c r="B1241" s="85"/>
      <c r="C1241" s="9"/>
      <c r="D1241" s="87"/>
      <c r="E1241" s="87" t="str">
        <f>IFERROR(INDEX(#REF!,MATCH(C1241,#REF!,0)),"")</f>
        <v/>
      </c>
      <c r="F1241" s="89" t="str">
        <f>IFERROR(INDEX(#REF!,MATCH(C1241,#REF!,0)),"")</f>
        <v/>
      </c>
      <c r="G1241" s="100">
        <v>1</v>
      </c>
      <c r="H1241" s="89">
        <f>IFERROR(G1241*F1241,0)</f>
        <v>0</v>
      </c>
      <c r="I1241" s="81"/>
    </row>
    <row r="1242" spans="2:9" ht="16" thickBot="1" x14ac:dyDescent="0.25">
      <c r="B1242" s="85"/>
      <c r="C1242" s="9"/>
      <c r="D1242" s="87"/>
      <c r="E1242" s="87" t="str">
        <f>IFERROR(INDEX(#REF!,MATCH(C1242,#REF!,0)),"")</f>
        <v/>
      </c>
      <c r="F1242" s="89" t="str">
        <f>IFERROR(INDEX(#REF!,MATCH(C1242,#REF!,0)),"")</f>
        <v/>
      </c>
      <c r="G1242" s="87">
        <v>1</v>
      </c>
      <c r="H1242" s="92">
        <f>IFERROR(G1242*F1242,0)</f>
        <v>0</v>
      </c>
      <c r="I1242" s="81"/>
    </row>
    <row r="1243" spans="2:9" ht="16" thickBot="1" x14ac:dyDescent="0.25">
      <c r="B1243" s="79"/>
      <c r="H1243" s="93" t="s">
        <v>49</v>
      </c>
      <c r="I1243" s="94">
        <f>SUM(H1240:H1242)</f>
        <v>1528.0350843333335</v>
      </c>
    </row>
    <row r="1244" spans="2:9" x14ac:dyDescent="0.2">
      <c r="B1244" s="79"/>
      <c r="C1244" s="95" t="s">
        <v>59</v>
      </c>
      <c r="I1244" s="81"/>
    </row>
    <row r="1245" spans="2:9" ht="16" x14ac:dyDescent="0.2">
      <c r="B1245" s="82" t="s">
        <v>37</v>
      </c>
      <c r="C1245" s="83" t="s">
        <v>38</v>
      </c>
      <c r="D1245" s="97" t="s">
        <v>3</v>
      </c>
      <c r="E1245" s="97" t="s">
        <v>15</v>
      </c>
      <c r="F1245" s="97" t="s">
        <v>56</v>
      </c>
      <c r="G1245" s="97" t="s">
        <v>57</v>
      </c>
      <c r="H1245" s="84" t="s">
        <v>43</v>
      </c>
      <c r="I1245" s="81"/>
    </row>
    <row r="1246" spans="2:9" x14ac:dyDescent="0.2">
      <c r="B1246" s="85"/>
      <c r="C1246" s="102" t="s">
        <v>60</v>
      </c>
      <c r="D1246" s="99">
        <v>0.01</v>
      </c>
      <c r="E1246" s="103">
        <v>1</v>
      </c>
      <c r="F1246" s="89">
        <f>+I1237</f>
        <v>30560.701686666667</v>
      </c>
      <c r="G1246" s="87">
        <v>0.01</v>
      </c>
      <c r="H1246" s="89">
        <f>IFERROR(G1246*F1246,0)</f>
        <v>305.6070168666667</v>
      </c>
      <c r="I1246" s="81"/>
    </row>
    <row r="1247" spans="2:9" x14ac:dyDescent="0.2">
      <c r="B1247" s="85"/>
      <c r="C1247" s="9"/>
      <c r="E1247" s="87" t="str">
        <f>IFERROR(INDEX(#REF!,MATCH(C1247,#REF!,0)),"")</f>
        <v/>
      </c>
      <c r="F1247" s="89" t="str">
        <f>IFERROR(INDEX(#REF!,MATCH(C1247,#REF!,0)),"")</f>
        <v/>
      </c>
      <c r="G1247" s="87">
        <v>1</v>
      </c>
      <c r="H1247" s="89">
        <f>IFERROR(G1247*F1247,0)</f>
        <v>0</v>
      </c>
      <c r="I1247" s="81"/>
    </row>
    <row r="1248" spans="2:9" ht="16" thickBot="1" x14ac:dyDescent="0.25">
      <c r="B1248" s="85"/>
      <c r="C1248" s="9"/>
      <c r="D1248" s="87" t="str">
        <f>IFERROR(INDEX(#REF!,MATCH(C1248,#REF!,0)),"")</f>
        <v/>
      </c>
      <c r="E1248" s="88"/>
      <c r="F1248" s="89" t="str">
        <f>IFERROR(INDEX(#REF!,MATCH(C1248,#REF!,0)),"")</f>
        <v/>
      </c>
      <c r="G1248" s="87"/>
      <c r="H1248" s="89">
        <f>IFERROR(G1248*F1248,0)</f>
        <v>0</v>
      </c>
      <c r="I1248" s="81"/>
    </row>
    <row r="1249" spans="2:9" ht="16" thickBot="1" x14ac:dyDescent="0.25">
      <c r="B1249" s="104"/>
      <c r="C1249" s="105"/>
      <c r="D1249" s="106"/>
      <c r="E1249" s="107"/>
      <c r="F1249" s="107"/>
      <c r="G1249" s="106"/>
      <c r="H1249" s="93" t="s">
        <v>49</v>
      </c>
      <c r="I1249" s="94">
        <f>SUM(H1246:H1248)</f>
        <v>305.6070168666667</v>
      </c>
    </row>
    <row r="1250" spans="2:9" ht="16" thickBot="1" x14ac:dyDescent="0.25">
      <c r="B1250" s="104"/>
      <c r="C1250" s="105"/>
      <c r="D1250" s="106"/>
      <c r="E1250" s="107"/>
      <c r="F1250" s="107"/>
      <c r="G1250" s="106"/>
      <c r="H1250" s="110"/>
      <c r="I1250" s="111"/>
    </row>
    <row r="1251" spans="2:9" ht="16" thickBot="1" x14ac:dyDescent="0.25">
      <c r="B1251" s="75" t="s">
        <v>0</v>
      </c>
      <c r="C1251" s="353" t="e">
        <f>INDEX(ACTIVIDADES!$B:$B,MATCH(B1252,ACTIVIDADES!$A:$A,0))</f>
        <v>#REF!</v>
      </c>
      <c r="D1251" s="354"/>
      <c r="E1251" s="354"/>
      <c r="F1251" s="354"/>
      <c r="G1251" s="355"/>
      <c r="H1251" s="73" t="s">
        <v>31</v>
      </c>
      <c r="I1251" s="74" t="s">
        <v>32</v>
      </c>
    </row>
    <row r="1252" spans="2:9" x14ac:dyDescent="0.2">
      <c r="B1252" s="362" t="e">
        <f>+ACTIVIDADES!#REF!</f>
        <v>#REF!</v>
      </c>
      <c r="C1252" s="356"/>
      <c r="D1252" s="357"/>
      <c r="E1252" s="357"/>
      <c r="F1252" s="357"/>
      <c r="G1252" s="358"/>
      <c r="H1252" s="71">
        <f>IF(I1255=0,0,I1266/I1255)</f>
        <v>0.97870410460308677</v>
      </c>
      <c r="I1252" s="72">
        <f>IF(I1255=0,0,I1272/I1255)</f>
        <v>2.0090467355578564E-2</v>
      </c>
    </row>
    <row r="1253" spans="2:9" ht="16" thickBot="1" x14ac:dyDescent="0.25">
      <c r="B1253" s="363"/>
      <c r="C1253" s="356"/>
      <c r="D1253" s="357"/>
      <c r="E1253" s="357"/>
      <c r="F1253" s="357"/>
      <c r="G1253" s="358"/>
      <c r="H1253" s="73" t="s">
        <v>33</v>
      </c>
      <c r="I1253" s="74" t="s">
        <v>34</v>
      </c>
    </row>
    <row r="1254" spans="2:9" ht="16" thickBot="1" x14ac:dyDescent="0.25">
      <c r="B1254" s="75" t="s">
        <v>15</v>
      </c>
      <c r="C1254" s="356"/>
      <c r="D1254" s="357"/>
      <c r="E1254" s="357"/>
      <c r="F1254" s="357"/>
      <c r="G1254" s="358"/>
      <c r="H1254" s="71">
        <f>IF(I1255=0,0,I1279/I1255)</f>
        <v>1.0045233677789282E-3</v>
      </c>
      <c r="I1254" s="72">
        <f>IF(I1255=0,0,I1285/I1255)</f>
        <v>2.0090467355578568E-4</v>
      </c>
    </row>
    <row r="1255" spans="2:9" ht="16" thickBot="1" x14ac:dyDescent="0.25">
      <c r="B1255" s="76" t="e">
        <f>INDEX(ACTIVIDADES!$C:$C,MATCH(B1252,ACTIVIDADES!$A:$A,0))</f>
        <v>#REF!</v>
      </c>
      <c r="C1255" s="359"/>
      <c r="D1255" s="360"/>
      <c r="E1255" s="360"/>
      <c r="F1255" s="360"/>
      <c r="G1255" s="361"/>
      <c r="H1255" s="77" t="s">
        <v>35</v>
      </c>
      <c r="I1255" s="78">
        <f>SUM(I1266:I1285)</f>
        <v>208949.77249833333</v>
      </c>
    </row>
    <row r="1256" spans="2:9" x14ac:dyDescent="0.2">
      <c r="B1256" s="79"/>
      <c r="C1256" s="80" t="s">
        <v>36</v>
      </c>
      <c r="I1256" s="81"/>
    </row>
    <row r="1257" spans="2:9" x14ac:dyDescent="0.2">
      <c r="B1257" s="82" t="s">
        <v>37</v>
      </c>
      <c r="C1257" s="83" t="s">
        <v>38</v>
      </c>
      <c r="D1257" s="84" t="s">
        <v>39</v>
      </c>
      <c r="E1257" s="84" t="s">
        <v>40</v>
      </c>
      <c r="F1257" s="84" t="s">
        <v>41</v>
      </c>
      <c r="G1257" s="84" t="s">
        <v>42</v>
      </c>
      <c r="H1257" s="84" t="s">
        <v>43</v>
      </c>
      <c r="I1257" s="81"/>
    </row>
    <row r="1258" spans="2:9" ht="16" x14ac:dyDescent="0.2">
      <c r="B1258" s="85"/>
      <c r="C1258" s="275" t="s">
        <v>172</v>
      </c>
      <c r="D1258" s="87" t="s">
        <v>288</v>
      </c>
      <c r="E1258" s="88">
        <v>1</v>
      </c>
      <c r="F1258" s="89">
        <f>IFERROR(INDEX([3]INSUMOS!$D:$D,MATCH(C1258,[3]INSUMOS!$B:$B,0)),"")</f>
        <v>170000</v>
      </c>
      <c r="G1258" s="99"/>
      <c r="H1258" s="89">
        <f>IFERROR(G1258*F1258*E1258+F1258*E1258,0)</f>
        <v>170000</v>
      </c>
      <c r="I1258" s="81"/>
    </row>
    <row r="1259" spans="2:9" ht="16" x14ac:dyDescent="0.2">
      <c r="B1259" s="85"/>
      <c r="C1259" s="275" t="s">
        <v>173</v>
      </c>
      <c r="D1259" s="87" t="str">
        <f>IFERROR(INDEX(#REF!,MATCH(C1259,#REF!,0)),"")</f>
        <v/>
      </c>
      <c r="E1259" s="88">
        <v>1</v>
      </c>
      <c r="F1259" s="91" t="str">
        <f>IFERROR(INDEX(#REF!,MATCH(C1259,#REF!,0)),"")</f>
        <v/>
      </c>
      <c r="G1259" s="99"/>
      <c r="H1259" s="89">
        <f t="shared" ref="H1259:H1265" si="35">IFERROR(G1259*F1259*E1259+F1259*E1259,0)</f>
        <v>0</v>
      </c>
      <c r="I1259" s="81"/>
    </row>
    <row r="1260" spans="2:9" ht="16" x14ac:dyDescent="0.2">
      <c r="B1260" s="85"/>
      <c r="C1260" s="275" t="s">
        <v>305</v>
      </c>
      <c r="D1260" s="87" t="str">
        <f>IFERROR(INDEX(#REF!,MATCH(C1260,#REF!,0)),"")</f>
        <v/>
      </c>
      <c r="E1260" s="88">
        <v>1</v>
      </c>
      <c r="F1260" s="91">
        <v>34500</v>
      </c>
      <c r="G1260" s="99"/>
      <c r="H1260" s="89">
        <f t="shared" si="35"/>
        <v>34500</v>
      </c>
      <c r="I1260" s="81"/>
    </row>
    <row r="1261" spans="2:9" x14ac:dyDescent="0.2">
      <c r="B1261" s="85"/>
      <c r="C1261" s="86"/>
      <c r="D1261" s="87" t="str">
        <f>IFERROR(INDEX(#REF!,MATCH(C1261,#REF!,0)),"")</f>
        <v/>
      </c>
      <c r="E1261" s="88"/>
      <c r="F1261" s="91" t="str">
        <f>IFERROR(INDEX(#REF!,MATCH(C1261,#REF!,0)),"")</f>
        <v/>
      </c>
      <c r="G1261" s="99"/>
      <c r="H1261" s="89">
        <f t="shared" si="35"/>
        <v>0</v>
      </c>
      <c r="I1261" s="81"/>
    </row>
    <row r="1262" spans="2:9" x14ac:dyDescent="0.2">
      <c r="B1262" s="85"/>
      <c r="C1262" s="86"/>
      <c r="D1262" s="87" t="str">
        <f>IFERROR(INDEX(#REF!,MATCH(C1262,#REF!,0)),"")</f>
        <v/>
      </c>
      <c r="E1262" s="88"/>
      <c r="F1262" s="91" t="str">
        <f>IFERROR(INDEX(#REF!,MATCH(C1262,#REF!,0)),"")</f>
        <v/>
      </c>
      <c r="G1262" s="99"/>
      <c r="H1262" s="89">
        <f t="shared" si="35"/>
        <v>0</v>
      </c>
      <c r="I1262" s="81"/>
    </row>
    <row r="1263" spans="2:9" x14ac:dyDescent="0.2">
      <c r="B1263" s="85"/>
      <c r="C1263" s="86"/>
      <c r="D1263" s="87" t="str">
        <f>IFERROR(INDEX(#REF!,MATCH(C1263,#REF!,0)),"")</f>
        <v/>
      </c>
      <c r="E1263" s="88"/>
      <c r="F1263" s="91" t="str">
        <f>IFERROR(INDEX(#REF!,MATCH(C1263,#REF!,0)),"")</f>
        <v/>
      </c>
      <c r="G1263" s="99"/>
      <c r="H1263" s="89">
        <f t="shared" si="35"/>
        <v>0</v>
      </c>
      <c r="I1263" s="81"/>
    </row>
    <row r="1264" spans="2:9" x14ac:dyDescent="0.2">
      <c r="B1264" s="85"/>
      <c r="C1264" s="9"/>
      <c r="D1264" s="87" t="str">
        <f>IFERROR(INDEX(#REF!,MATCH(C1264,#REF!,0)),"")</f>
        <v/>
      </c>
      <c r="E1264" s="88"/>
      <c r="F1264" s="91" t="str">
        <f>IFERROR(INDEX(#REF!,MATCH(C1264,#REF!,0)),"")</f>
        <v/>
      </c>
      <c r="G1264" s="99"/>
      <c r="H1264" s="89">
        <f t="shared" si="35"/>
        <v>0</v>
      </c>
      <c r="I1264" s="81"/>
    </row>
    <row r="1265" spans="2:9" ht="16" thickBot="1" x14ac:dyDescent="0.25">
      <c r="B1265" s="85"/>
      <c r="C1265" s="9"/>
      <c r="D1265" s="87" t="str">
        <f>IFERROR(INDEX(#REF!,MATCH(C1265,#REF!,0)),"")</f>
        <v/>
      </c>
      <c r="E1265" s="88"/>
      <c r="F1265" s="91" t="str">
        <f>IFERROR(INDEX(#REF!,MATCH(C1265,#REF!,0)),"")</f>
        <v/>
      </c>
      <c r="G1265" s="99"/>
      <c r="H1265" s="92">
        <f t="shared" si="35"/>
        <v>0</v>
      </c>
      <c r="I1265" s="81"/>
    </row>
    <row r="1266" spans="2:9" ht="16" thickBot="1" x14ac:dyDescent="0.25">
      <c r="B1266" s="79"/>
      <c r="H1266" s="93" t="s">
        <v>49</v>
      </c>
      <c r="I1266" s="94">
        <f>SUM(H1258:H1265)</f>
        <v>204500</v>
      </c>
    </row>
    <row r="1267" spans="2:9" x14ac:dyDescent="0.2">
      <c r="B1267" s="79"/>
      <c r="C1267" s="95" t="s">
        <v>50</v>
      </c>
      <c r="I1267" s="81"/>
    </row>
    <row r="1268" spans="2:9" ht="16" x14ac:dyDescent="0.2">
      <c r="B1268" s="82" t="s">
        <v>37</v>
      </c>
      <c r="C1268" s="83" t="s">
        <v>38</v>
      </c>
      <c r="D1268" s="84" t="s">
        <v>51</v>
      </c>
      <c r="E1268" s="96" t="s">
        <v>52</v>
      </c>
      <c r="F1268" s="96"/>
      <c r="G1268" s="97" t="s">
        <v>53</v>
      </c>
      <c r="H1268" s="98" t="s">
        <v>43</v>
      </c>
      <c r="I1268" s="81"/>
    </row>
    <row r="1269" spans="2:9" x14ac:dyDescent="0.2">
      <c r="B1269" s="85"/>
      <c r="C1269" s="9"/>
      <c r="D1269" s="87"/>
      <c r="E1269" s="99" t="str">
        <f>IFERROR(INDEX('MANO DE OBRA'!$F:$F,MATCH(C1269,'MANO DE OBRA'!$B:$B,0)),"")</f>
        <v/>
      </c>
      <c r="F1269" s="89" t="str">
        <f>IFERROR(INDEX('MANO DE OBRA'!$J:$J,MATCH(C1269,'MANO DE OBRA'!$B:$B,0)),"")</f>
        <v/>
      </c>
      <c r="G1269" s="100">
        <v>20</v>
      </c>
      <c r="H1269" s="89">
        <f>IFERROR((F1269/G1269)*D1269,0)</f>
        <v>0</v>
      </c>
      <c r="I1269" s="81"/>
    </row>
    <row r="1270" spans="2:9" x14ac:dyDescent="0.2">
      <c r="B1270" s="85"/>
      <c r="C1270" s="9" t="s">
        <v>54</v>
      </c>
      <c r="D1270" s="87">
        <v>1</v>
      </c>
      <c r="E1270" s="99">
        <f>IFERROR(INDEX('MANO DE OBRA'!$F:$F,MATCH(C1270,'MANO DE OBRA'!$B:$B,0)),"")</f>
        <v>0.7693987706357569</v>
      </c>
      <c r="F1270" s="89">
        <f>IFERROR(INDEX('MANO DE OBRA'!$J:$J,MATCH(C1270,'MANO DE OBRA'!$B:$B,0)),"")</f>
        <v>83957.971666666665</v>
      </c>
      <c r="G1270" s="100">
        <f>+G1269</f>
        <v>20</v>
      </c>
      <c r="H1270" s="89">
        <f>IFERROR((F1270/G1270)*D1270,0)</f>
        <v>4197.8985833333336</v>
      </c>
      <c r="I1270" s="81"/>
    </row>
    <row r="1271" spans="2:9" ht="16" thickBot="1" x14ac:dyDescent="0.25">
      <c r="B1271" s="85"/>
      <c r="C1271" s="9"/>
      <c r="D1271" s="87"/>
      <c r="E1271" s="99" t="str">
        <f>IFERROR(INDEX('MANO DE OBRA'!$F:$F,MATCH(C1271,'MANO DE OBRA'!$B:$B,0)),"")</f>
        <v/>
      </c>
      <c r="F1271" s="89" t="str">
        <f>IFERROR(INDEX('MANO DE OBRA'!$J:$J,MATCH(C1271,'MANO DE OBRA'!$B:$B,0)),"")</f>
        <v/>
      </c>
      <c r="G1271" s="100">
        <f>+G1269</f>
        <v>20</v>
      </c>
      <c r="H1271" s="89">
        <f>IFERROR((F1271/G1271)*D1271,0)</f>
        <v>0</v>
      </c>
      <c r="I1271" s="81"/>
    </row>
    <row r="1272" spans="2:9" ht="16" thickBot="1" x14ac:dyDescent="0.25">
      <c r="B1272" s="79"/>
      <c r="H1272" s="93" t="s">
        <v>49</v>
      </c>
      <c r="I1272" s="94">
        <f>SUM(H1269:H1271)</f>
        <v>4197.8985833333336</v>
      </c>
    </row>
    <row r="1273" spans="2:9" x14ac:dyDescent="0.2">
      <c r="B1273" s="79"/>
      <c r="C1273" s="95" t="s">
        <v>55</v>
      </c>
      <c r="I1273" s="81"/>
    </row>
    <row r="1274" spans="2:9" ht="16" x14ac:dyDescent="0.2">
      <c r="B1274" s="82" t="s">
        <v>37</v>
      </c>
      <c r="C1274" s="83" t="s">
        <v>38</v>
      </c>
      <c r="D1274" s="97" t="s">
        <v>3</v>
      </c>
      <c r="E1274" s="97" t="s">
        <v>15</v>
      </c>
      <c r="F1274" s="97" t="s">
        <v>56</v>
      </c>
      <c r="G1274" s="97" t="s">
        <v>57</v>
      </c>
      <c r="H1274" s="97" t="s">
        <v>43</v>
      </c>
      <c r="I1274" s="81"/>
    </row>
    <row r="1275" spans="2:9" x14ac:dyDescent="0.2">
      <c r="B1275" s="9"/>
      <c r="C1275" s="102" t="s">
        <v>58</v>
      </c>
      <c r="D1275" s="99">
        <v>0.05</v>
      </c>
      <c r="E1275" s="88"/>
      <c r="F1275" s="89">
        <f>+I1272</f>
        <v>4197.8985833333336</v>
      </c>
      <c r="G1275" s="87">
        <v>1</v>
      </c>
      <c r="H1275" s="89">
        <f>IFERROR(G1275*F1275*D1275,0)</f>
        <v>209.89492916666669</v>
      </c>
      <c r="I1275" s="81"/>
    </row>
    <row r="1276" spans="2:9" x14ac:dyDescent="0.2">
      <c r="B1276" s="9"/>
      <c r="C1276" s="9"/>
      <c r="D1276" s="87"/>
      <c r="E1276" s="87" t="str">
        <f>IFERROR(INDEX(#REF!,MATCH(C1276,#REF!,0)),"")</f>
        <v/>
      </c>
      <c r="F1276" s="89" t="str">
        <f>IFERROR(INDEX(#REF!,MATCH(C1276,#REF!,0)),"")</f>
        <v/>
      </c>
      <c r="G1276" s="132"/>
      <c r="H1276" s="89">
        <f>IFERROR(G1276*F1276,0)</f>
        <v>0</v>
      </c>
      <c r="I1276" s="81"/>
    </row>
    <row r="1277" spans="2:9" ht="26.75" customHeight="1" x14ac:dyDescent="0.2">
      <c r="B1277" s="9"/>
      <c r="C1277" s="22"/>
      <c r="D1277" s="87"/>
      <c r="E1277" s="87" t="str">
        <f>IFERROR(INDEX(#REF!,MATCH(C1277,#REF!,0)),"")</f>
        <v/>
      </c>
      <c r="F1277" s="89" t="str">
        <f>IFERROR(INDEX(#REF!,MATCH(C1277,#REF!,0)),"")</f>
        <v/>
      </c>
      <c r="G1277" s="87"/>
      <c r="H1277" s="89">
        <f>IFERROR(G1277*F1277,0)</f>
        <v>0</v>
      </c>
      <c r="I1277" s="81"/>
    </row>
    <row r="1278" spans="2:9" ht="26.75" customHeight="1" thickBot="1" x14ac:dyDescent="0.25">
      <c r="B1278" s="9"/>
      <c r="C1278" s="22"/>
      <c r="D1278" s="87"/>
      <c r="E1278" s="87" t="str">
        <f>IFERROR(INDEX(#REF!,MATCH(C1278,#REF!,0)),"")</f>
        <v/>
      </c>
      <c r="F1278" s="89" t="str">
        <f>IFERROR(INDEX(#REF!,MATCH(C1278,#REF!,0)),"")</f>
        <v/>
      </c>
      <c r="G1278" s="87"/>
      <c r="H1278" s="89">
        <f>IFERROR(G1278*F1278,0)</f>
        <v>0</v>
      </c>
      <c r="I1278" s="81"/>
    </row>
    <row r="1279" spans="2:9" ht="16" thickBot="1" x14ac:dyDescent="0.25">
      <c r="B1279" s="79"/>
      <c r="H1279" s="228" t="s">
        <v>49</v>
      </c>
      <c r="I1279" s="94">
        <f>SUM(H1275:H1278)</f>
        <v>209.89492916666669</v>
      </c>
    </row>
    <row r="1280" spans="2:9" x14ac:dyDescent="0.2">
      <c r="B1280" s="79"/>
      <c r="C1280" s="95" t="s">
        <v>59</v>
      </c>
      <c r="I1280" s="81"/>
    </row>
    <row r="1281" spans="2:9" ht="16" x14ac:dyDescent="0.2">
      <c r="B1281" s="82" t="s">
        <v>37</v>
      </c>
      <c r="C1281" s="83" t="s">
        <v>38</v>
      </c>
      <c r="D1281" s="97" t="s">
        <v>3</v>
      </c>
      <c r="E1281" s="97" t="s">
        <v>15</v>
      </c>
      <c r="F1281" s="97" t="s">
        <v>56</v>
      </c>
      <c r="G1281" s="97" t="s">
        <v>57</v>
      </c>
      <c r="H1281" s="84" t="s">
        <v>43</v>
      </c>
      <c r="I1281" s="81"/>
    </row>
    <row r="1282" spans="2:9" x14ac:dyDescent="0.2">
      <c r="B1282" s="85"/>
      <c r="C1282" s="102" t="s">
        <v>60</v>
      </c>
      <c r="D1282" s="99">
        <v>0.01</v>
      </c>
      <c r="E1282" s="103">
        <v>1</v>
      </c>
      <c r="F1282" s="89">
        <f>+I1272</f>
        <v>4197.8985833333336</v>
      </c>
      <c r="G1282" s="87">
        <v>0.01</v>
      </c>
      <c r="H1282" s="89">
        <f>IFERROR(G1282*F1282,0)</f>
        <v>41.97898583333334</v>
      </c>
      <c r="I1282" s="81"/>
    </row>
    <row r="1283" spans="2:9" x14ac:dyDescent="0.2">
      <c r="B1283" s="85"/>
      <c r="C1283" s="9"/>
      <c r="E1283" s="87" t="str">
        <f>IFERROR(INDEX(#REF!,MATCH(C1283,#REF!,0)),"")</f>
        <v/>
      </c>
      <c r="F1283" s="89" t="str">
        <f>IFERROR(INDEX(#REF!,MATCH(C1283,#REF!,0)),"")</f>
        <v/>
      </c>
      <c r="G1283" s="87"/>
      <c r="H1283" s="89">
        <f>IFERROR(G1283*F1283,0)</f>
        <v>0</v>
      </c>
      <c r="I1283" s="81"/>
    </row>
    <row r="1284" spans="2:9" ht="16" thickBot="1" x14ac:dyDescent="0.25">
      <c r="B1284" s="85"/>
      <c r="C1284" s="9"/>
      <c r="D1284" s="87" t="str">
        <f>IFERROR(INDEX(#REF!,MATCH(C1284,#REF!,0)),"")</f>
        <v/>
      </c>
      <c r="E1284" s="88"/>
      <c r="F1284" s="89" t="str">
        <f>IFERROR(INDEX(#REF!,MATCH(C1284,#REF!,0)),"")</f>
        <v/>
      </c>
      <c r="G1284" s="87"/>
      <c r="H1284" s="89">
        <f>IFERROR(G1284*F1284,0)</f>
        <v>0</v>
      </c>
      <c r="I1284" s="81"/>
    </row>
    <row r="1285" spans="2:9" ht="16" thickBot="1" x14ac:dyDescent="0.25">
      <c r="B1285" s="104"/>
      <c r="C1285" s="105"/>
      <c r="D1285" s="106"/>
      <c r="E1285" s="107"/>
      <c r="F1285" s="107"/>
      <c r="G1285" s="106"/>
      <c r="H1285" s="93" t="s">
        <v>49</v>
      </c>
      <c r="I1285" s="94">
        <f>SUM(H1282:H1284)</f>
        <v>41.97898583333334</v>
      </c>
    </row>
    <row r="1286" spans="2:9" ht="16" thickBot="1" x14ac:dyDescent="0.25">
      <c r="B1286" s="104"/>
      <c r="C1286" s="105"/>
      <c r="D1286" s="106"/>
      <c r="E1286" s="107"/>
      <c r="F1286" s="107"/>
      <c r="G1286" s="106"/>
      <c r="H1286" s="110"/>
      <c r="I1286" s="111"/>
    </row>
    <row r="1287" spans="2:9" ht="16" thickBot="1" x14ac:dyDescent="0.25">
      <c r="B1287" s="75" t="s">
        <v>0</v>
      </c>
      <c r="C1287" s="353" t="e">
        <f>INDEX(ACTIVIDADES!$B:$B,MATCH(B1288,ACTIVIDADES!$A:$A,0))</f>
        <v>#REF!</v>
      </c>
      <c r="D1287" s="354"/>
      <c r="E1287" s="354"/>
      <c r="F1287" s="354"/>
      <c r="G1287" s="355"/>
      <c r="H1287" s="73" t="s">
        <v>31</v>
      </c>
      <c r="I1287" s="74" t="s">
        <v>32</v>
      </c>
    </row>
    <row r="1288" spans="2:9" x14ac:dyDescent="0.2">
      <c r="B1288" s="362" t="e">
        <f>+ACTIVIDADES!#REF!</f>
        <v>#REF!</v>
      </c>
      <c r="C1288" s="356"/>
      <c r="D1288" s="357"/>
      <c r="E1288" s="357"/>
      <c r="F1288" s="357"/>
      <c r="G1288" s="358"/>
      <c r="H1288" s="71">
        <f>IF(I1291=0,0,I1302/I1291)</f>
        <v>0.8398389105489581</v>
      </c>
      <c r="I1288" s="72">
        <f>IF(I1291=0,0,I1308/I1291)</f>
        <v>0.15109536740664345</v>
      </c>
    </row>
    <row r="1289" spans="2:9" ht="16" thickBot="1" x14ac:dyDescent="0.25">
      <c r="B1289" s="363"/>
      <c r="C1289" s="356"/>
      <c r="D1289" s="357"/>
      <c r="E1289" s="357"/>
      <c r="F1289" s="357"/>
      <c r="G1289" s="358"/>
      <c r="H1289" s="73" t="s">
        <v>33</v>
      </c>
      <c r="I1289" s="74" t="s">
        <v>34</v>
      </c>
    </row>
    <row r="1290" spans="2:9" ht="16" thickBot="1" x14ac:dyDescent="0.25">
      <c r="B1290" s="75" t="s">
        <v>15</v>
      </c>
      <c r="C1290" s="356"/>
      <c r="D1290" s="357"/>
      <c r="E1290" s="357"/>
      <c r="F1290" s="357"/>
      <c r="G1290" s="358"/>
      <c r="H1290" s="71">
        <f>IF(I1291=0,0,I1314/I1291)</f>
        <v>7.5547683703321719E-3</v>
      </c>
      <c r="I1290" s="72">
        <f>IF(I1291=0,0,I1320/I1291)</f>
        <v>1.5109536740664344E-3</v>
      </c>
    </row>
    <row r="1291" spans="2:9" ht="16" thickBot="1" x14ac:dyDescent="0.25">
      <c r="B1291" s="76" t="e">
        <f>INDEX(ACTIVIDADES!$C:$C,MATCH(B1288,ACTIVIDADES!$A:$A,0))</f>
        <v>#REF!</v>
      </c>
      <c r="C1291" s="359"/>
      <c r="D1291" s="360"/>
      <c r="E1291" s="360"/>
      <c r="F1291" s="360"/>
      <c r="G1291" s="361"/>
      <c r="H1291" s="77" t="s">
        <v>35</v>
      </c>
      <c r="I1291" s="78">
        <f>SUM(I1302:I1320)</f>
        <v>73347.39939559999</v>
      </c>
    </row>
    <row r="1292" spans="2:9" x14ac:dyDescent="0.2">
      <c r="B1292" s="79"/>
      <c r="C1292" s="80" t="s">
        <v>36</v>
      </c>
      <c r="I1292" s="81"/>
    </row>
    <row r="1293" spans="2:9" x14ac:dyDescent="0.2">
      <c r="B1293" s="82" t="s">
        <v>37</v>
      </c>
      <c r="C1293" s="83" t="s">
        <v>38</v>
      </c>
      <c r="D1293" s="84" t="s">
        <v>39</v>
      </c>
      <c r="E1293" s="84" t="s">
        <v>40</v>
      </c>
      <c r="F1293" s="84" t="s">
        <v>41</v>
      </c>
      <c r="G1293" s="84" t="s">
        <v>42</v>
      </c>
      <c r="H1293" s="84" t="s">
        <v>43</v>
      </c>
      <c r="I1293" s="81"/>
    </row>
    <row r="1294" spans="2:9" ht="16" x14ac:dyDescent="0.2">
      <c r="B1294" s="85"/>
      <c r="C1294" s="262" t="s">
        <v>174</v>
      </c>
      <c r="D1294" s="87" t="s">
        <v>288</v>
      </c>
      <c r="E1294" s="88">
        <v>1</v>
      </c>
      <c r="F1294" s="89">
        <f>IFERROR(INDEX([3]INSUMOS!$D:$D,MATCH(C1294,[3]INSUMOS!$B:$B,0)),"")</f>
        <v>33700</v>
      </c>
      <c r="G1294" s="99"/>
      <c r="H1294" s="89">
        <f>IFERROR(G1294*F1294*E1294+F1294*E1294,0)</f>
        <v>33700</v>
      </c>
      <c r="I1294" s="81"/>
    </row>
    <row r="1295" spans="2:9" ht="16" x14ac:dyDescent="0.2">
      <c r="B1295" s="85"/>
      <c r="C1295" s="262" t="s">
        <v>170</v>
      </c>
      <c r="D1295" s="87" t="str">
        <f>IFERROR(INDEX(#REF!,MATCH(C1295,#REF!,0)),"")</f>
        <v/>
      </c>
      <c r="E1295" s="88">
        <v>1</v>
      </c>
      <c r="F1295" s="89">
        <f>IFERROR(INDEX([3]INSUMOS!$D:$D,MATCH(C1295,[3]INSUMOS!$B:$B,0)),"")</f>
        <v>27900</v>
      </c>
      <c r="G1295" s="99"/>
      <c r="H1295" s="89">
        <f t="shared" ref="H1295:H1301" si="36">IFERROR(G1295*F1295*E1295+F1295*E1295,0)</f>
        <v>27900</v>
      </c>
      <c r="I1295" s="81"/>
    </row>
    <row r="1296" spans="2:9" x14ac:dyDescent="0.2">
      <c r="B1296" s="85"/>
      <c r="C1296" s="86"/>
      <c r="D1296" s="87" t="str">
        <f>IFERROR(INDEX(#REF!,MATCH(C1296,#REF!,0)),"")</f>
        <v/>
      </c>
      <c r="E1296" s="88"/>
      <c r="F1296" s="91" t="str">
        <f>IFERROR(INDEX(#REF!,MATCH(C1296,#REF!,0)),"")</f>
        <v/>
      </c>
      <c r="G1296" s="99"/>
      <c r="H1296" s="89">
        <f t="shared" si="36"/>
        <v>0</v>
      </c>
      <c r="I1296" s="81"/>
    </row>
    <row r="1297" spans="2:9" x14ac:dyDescent="0.2">
      <c r="B1297" s="85"/>
      <c r="C1297" s="86"/>
      <c r="D1297" s="87" t="str">
        <f>IFERROR(INDEX(#REF!,MATCH(C1297,#REF!,0)),"")</f>
        <v/>
      </c>
      <c r="E1297" s="88"/>
      <c r="F1297" s="91" t="str">
        <f>IFERROR(INDEX(#REF!,MATCH(C1297,#REF!,0)),"")</f>
        <v/>
      </c>
      <c r="G1297" s="99"/>
      <c r="H1297" s="89">
        <f t="shared" si="36"/>
        <v>0</v>
      </c>
      <c r="I1297" s="81"/>
    </row>
    <row r="1298" spans="2:9" x14ac:dyDescent="0.2">
      <c r="B1298" s="85"/>
      <c r="C1298" s="86"/>
      <c r="D1298" s="87" t="str">
        <f>IFERROR(INDEX(#REF!,MATCH(C1298,#REF!,0)),"")</f>
        <v/>
      </c>
      <c r="E1298" s="88"/>
      <c r="F1298" s="91" t="str">
        <f>IFERROR(INDEX(#REF!,MATCH(C1298,#REF!,0)),"")</f>
        <v/>
      </c>
      <c r="G1298" s="99"/>
      <c r="H1298" s="89">
        <f t="shared" si="36"/>
        <v>0</v>
      </c>
      <c r="I1298" s="81"/>
    </row>
    <row r="1299" spans="2:9" x14ac:dyDescent="0.2">
      <c r="B1299" s="85"/>
      <c r="C1299" s="86"/>
      <c r="D1299" s="87" t="str">
        <f>IFERROR(INDEX(#REF!,MATCH(C1299,#REF!,0)),"")</f>
        <v/>
      </c>
      <c r="E1299" s="88"/>
      <c r="F1299" s="91" t="str">
        <f>IFERROR(INDEX(#REF!,MATCH(C1299,#REF!,0)),"")</f>
        <v/>
      </c>
      <c r="G1299" s="99"/>
      <c r="H1299" s="89">
        <f t="shared" si="36"/>
        <v>0</v>
      </c>
      <c r="I1299" s="81"/>
    </row>
    <row r="1300" spans="2:9" x14ac:dyDescent="0.2">
      <c r="B1300" s="85"/>
      <c r="C1300" s="9"/>
      <c r="D1300" s="87" t="str">
        <f>IFERROR(INDEX(#REF!,MATCH(C1300,#REF!,0)),"")</f>
        <v/>
      </c>
      <c r="E1300" s="88"/>
      <c r="F1300" s="91" t="str">
        <f>IFERROR(INDEX(#REF!,MATCH(C1300,#REF!,0)),"")</f>
        <v/>
      </c>
      <c r="G1300" s="99"/>
      <c r="H1300" s="89">
        <f t="shared" si="36"/>
        <v>0</v>
      </c>
      <c r="I1300" s="81"/>
    </row>
    <row r="1301" spans="2:9" ht="16" thickBot="1" x14ac:dyDescent="0.25">
      <c r="B1301" s="85"/>
      <c r="C1301" s="9"/>
      <c r="D1301" s="87" t="str">
        <f>IFERROR(INDEX(#REF!,MATCH(C1301,#REF!,0)),"")</f>
        <v/>
      </c>
      <c r="E1301" s="88"/>
      <c r="F1301" s="91" t="str">
        <f>IFERROR(INDEX(#REF!,MATCH(C1301,#REF!,0)),"")</f>
        <v/>
      </c>
      <c r="G1301" s="99"/>
      <c r="H1301" s="92">
        <f t="shared" si="36"/>
        <v>0</v>
      </c>
      <c r="I1301" s="81"/>
    </row>
    <row r="1302" spans="2:9" ht="16" thickBot="1" x14ac:dyDescent="0.25">
      <c r="B1302" s="79"/>
      <c r="H1302" s="93" t="s">
        <v>49</v>
      </c>
      <c r="I1302" s="94">
        <f>SUM(H1294:H1301)</f>
        <v>61600</v>
      </c>
    </row>
    <row r="1303" spans="2:9" x14ac:dyDescent="0.2">
      <c r="B1303" s="79"/>
      <c r="C1303" s="95" t="s">
        <v>50</v>
      </c>
      <c r="I1303" s="81"/>
    </row>
    <row r="1304" spans="2:9" ht="16" x14ac:dyDescent="0.2">
      <c r="B1304" s="82" t="s">
        <v>37</v>
      </c>
      <c r="C1304" s="83" t="s">
        <v>38</v>
      </c>
      <c r="D1304" s="84" t="s">
        <v>51</v>
      </c>
      <c r="E1304" s="96" t="s">
        <v>52</v>
      </c>
      <c r="F1304" s="96"/>
      <c r="G1304" s="97" t="s">
        <v>53</v>
      </c>
      <c r="H1304" s="98" t="s">
        <v>43</v>
      </c>
      <c r="I1304" s="81"/>
    </row>
    <row r="1305" spans="2:9" x14ac:dyDescent="0.2">
      <c r="B1305" s="85"/>
      <c r="C1305" s="9" t="s">
        <v>54</v>
      </c>
      <c r="D1305" s="87">
        <v>1</v>
      </c>
      <c r="E1305" s="99">
        <f>IFERROR(INDEX('MANO DE OBRA'!$F:$F,MATCH(C1305,'MANO DE OBRA'!$B:$B,0)),"")</f>
        <v>0.7693987706357569</v>
      </c>
      <c r="F1305" s="89">
        <f>IFERROR(INDEX('MANO DE OBRA'!$J:$J,MATCH(C1305,'MANO DE OBRA'!$B:$B,0)),"")</f>
        <v>83957.971666666665</v>
      </c>
      <c r="G1305" s="100">
        <v>20</v>
      </c>
      <c r="H1305" s="89">
        <f>IFERROR((F1305/G1305)*D1305,0)</f>
        <v>4197.8985833333336</v>
      </c>
      <c r="I1305" s="81"/>
    </row>
    <row r="1306" spans="2:9" x14ac:dyDescent="0.2">
      <c r="B1306" s="85"/>
      <c r="C1306" s="9" t="s">
        <v>64</v>
      </c>
      <c r="D1306" s="87">
        <v>1</v>
      </c>
      <c r="E1306" s="99">
        <f>IFERROR(INDEX('MANO DE OBRA'!$F:$F,MATCH(C1306,'MANO DE OBRA'!$B:$B,0)),"")</f>
        <v>0.7693987706357569</v>
      </c>
      <c r="F1306" s="89">
        <f>IFERROR(INDEX('MANO DE OBRA'!$J:$J,MATCH(C1306,'MANO DE OBRA'!$B:$B,0)),"")</f>
        <v>137691.07353333331</v>
      </c>
      <c r="G1306" s="100">
        <v>20</v>
      </c>
      <c r="H1306" s="89">
        <f>IFERROR((F1306/G1306)*D1306,0)</f>
        <v>6884.5536766666655</v>
      </c>
      <c r="I1306" s="81"/>
    </row>
    <row r="1307" spans="2:9" ht="16" thickBot="1" x14ac:dyDescent="0.25">
      <c r="B1307" s="85"/>
      <c r="C1307" s="9"/>
      <c r="D1307" s="87"/>
      <c r="E1307" s="99" t="str">
        <f>IFERROR(INDEX('MANO DE OBRA'!$F:$F,MATCH(C1307,'MANO DE OBRA'!$B:$B,0)),"")</f>
        <v/>
      </c>
      <c r="F1307" s="89" t="str">
        <f>IFERROR(INDEX('MANO DE OBRA'!$J:$J,MATCH(C1307,'MANO DE OBRA'!$B:$B,0)),"")</f>
        <v/>
      </c>
      <c r="G1307" s="100"/>
      <c r="H1307" s="89">
        <f>IFERROR((F1307/G1307)*D1307,0)</f>
        <v>0</v>
      </c>
      <c r="I1307" s="81"/>
    </row>
    <row r="1308" spans="2:9" ht="16" thickBot="1" x14ac:dyDescent="0.25">
      <c r="B1308" s="79"/>
      <c r="H1308" s="93" t="s">
        <v>49</v>
      </c>
      <c r="I1308" s="94">
        <f>SUM(H1305:H1307)</f>
        <v>11082.452259999998</v>
      </c>
    </row>
    <row r="1309" spans="2:9" x14ac:dyDescent="0.2">
      <c r="B1309" s="79"/>
      <c r="C1309" s="95" t="s">
        <v>55</v>
      </c>
      <c r="I1309" s="81"/>
    </row>
    <row r="1310" spans="2:9" ht="16" x14ac:dyDescent="0.2">
      <c r="B1310" s="82" t="s">
        <v>37</v>
      </c>
      <c r="C1310" s="83" t="s">
        <v>38</v>
      </c>
      <c r="D1310" s="97" t="s">
        <v>3</v>
      </c>
      <c r="E1310" s="97" t="s">
        <v>15</v>
      </c>
      <c r="F1310" s="97" t="s">
        <v>56</v>
      </c>
      <c r="G1310" s="97" t="s">
        <v>57</v>
      </c>
      <c r="H1310" s="97" t="s">
        <v>43</v>
      </c>
      <c r="I1310" s="81"/>
    </row>
    <row r="1311" spans="2:9" x14ac:dyDescent="0.2">
      <c r="B1311" s="85"/>
      <c r="C1311" s="102" t="s">
        <v>58</v>
      </c>
      <c r="D1311" s="99">
        <v>0.05</v>
      </c>
      <c r="E1311" s="88"/>
      <c r="F1311" s="89">
        <f>+I1308</f>
        <v>11082.452259999998</v>
      </c>
      <c r="G1311" s="87">
        <v>1</v>
      </c>
      <c r="H1311" s="89">
        <f>IFERROR(G1311*F1311*D1311,0)</f>
        <v>554.12261299999989</v>
      </c>
      <c r="I1311" s="81"/>
    </row>
    <row r="1312" spans="2:9" x14ac:dyDescent="0.2">
      <c r="B1312" s="85"/>
      <c r="C1312" s="9">
        <f>+C1241</f>
        <v>0</v>
      </c>
      <c r="D1312" s="87"/>
      <c r="E1312" s="87" t="str">
        <f>IFERROR(INDEX(#REF!,MATCH(C1312,#REF!,0)),"")</f>
        <v/>
      </c>
      <c r="F1312" s="89" t="str">
        <f>IFERROR(INDEX(#REF!,MATCH(C1312,#REF!,0)),"")</f>
        <v/>
      </c>
      <c r="G1312" s="100">
        <v>1</v>
      </c>
      <c r="H1312" s="89">
        <f>IFERROR(G1312*F1312,0)</f>
        <v>0</v>
      </c>
      <c r="I1312" s="81"/>
    </row>
    <row r="1313" spans="2:9" ht="16" thickBot="1" x14ac:dyDescent="0.25">
      <c r="B1313" s="85"/>
      <c r="C1313" s="9">
        <f>+C1242</f>
        <v>0</v>
      </c>
      <c r="D1313" s="87"/>
      <c r="E1313" s="87" t="str">
        <f>IFERROR(INDEX(#REF!,MATCH(C1313,#REF!,0)),"")</f>
        <v/>
      </c>
      <c r="F1313" s="89" t="str">
        <f>IFERROR(INDEX(#REF!,MATCH(C1313,#REF!,0)),"")</f>
        <v/>
      </c>
      <c r="G1313" s="87">
        <v>1</v>
      </c>
      <c r="H1313" s="92">
        <f>IFERROR(G1313*F1313,0)</f>
        <v>0</v>
      </c>
      <c r="I1313" s="81"/>
    </row>
    <row r="1314" spans="2:9" ht="16" thickBot="1" x14ac:dyDescent="0.25">
      <c r="B1314" s="79"/>
      <c r="H1314" s="93" t="s">
        <v>49</v>
      </c>
      <c r="I1314" s="94">
        <f>SUM(H1311:H1313)</f>
        <v>554.12261299999989</v>
      </c>
    </row>
    <row r="1315" spans="2:9" x14ac:dyDescent="0.2">
      <c r="B1315" s="79"/>
      <c r="C1315" s="95" t="s">
        <v>59</v>
      </c>
      <c r="I1315" s="81"/>
    </row>
    <row r="1316" spans="2:9" ht="16" x14ac:dyDescent="0.2">
      <c r="B1316" s="82" t="s">
        <v>37</v>
      </c>
      <c r="C1316" s="83" t="s">
        <v>38</v>
      </c>
      <c r="D1316" s="97" t="s">
        <v>3</v>
      </c>
      <c r="E1316" s="97" t="s">
        <v>15</v>
      </c>
      <c r="F1316" s="97" t="s">
        <v>56</v>
      </c>
      <c r="G1316" s="97" t="s">
        <v>57</v>
      </c>
      <c r="H1316" s="84" t="s">
        <v>43</v>
      </c>
      <c r="I1316" s="81"/>
    </row>
    <row r="1317" spans="2:9" x14ac:dyDescent="0.2">
      <c r="B1317" s="85"/>
      <c r="C1317" s="102" t="s">
        <v>60</v>
      </c>
      <c r="D1317" s="99">
        <v>0.01</v>
      </c>
      <c r="E1317" s="103">
        <v>1</v>
      </c>
      <c r="F1317" s="89">
        <f>+I1308</f>
        <v>11082.452259999998</v>
      </c>
      <c r="G1317" s="87">
        <v>0.01</v>
      </c>
      <c r="H1317" s="89">
        <f>IFERROR(G1317*F1317,0)</f>
        <v>110.82452259999998</v>
      </c>
      <c r="I1317" s="81"/>
    </row>
    <row r="1318" spans="2:9" x14ac:dyDescent="0.2">
      <c r="B1318" s="85"/>
      <c r="C1318" s="9"/>
      <c r="D1318" s="87" t="str">
        <f>IFERROR(INDEX(#REF!,MATCH(C1318,#REF!,0)),"")</f>
        <v/>
      </c>
      <c r="E1318" s="88"/>
      <c r="F1318" s="89" t="str">
        <f>IFERROR(INDEX(#REF!,MATCH(C1318,#REF!,0)),"")</f>
        <v/>
      </c>
      <c r="G1318" s="87"/>
      <c r="H1318" s="89">
        <f>IFERROR(G1318*F1318,0)</f>
        <v>0</v>
      </c>
      <c r="I1318" s="81"/>
    </row>
    <row r="1319" spans="2:9" ht="16" thickBot="1" x14ac:dyDescent="0.25">
      <c r="B1319" s="85"/>
      <c r="C1319" s="9"/>
      <c r="D1319" s="87" t="str">
        <f>IFERROR(INDEX(#REF!,MATCH(C1319,#REF!,0)),"")</f>
        <v/>
      </c>
      <c r="E1319" s="88"/>
      <c r="F1319" s="89" t="str">
        <f>IFERROR(INDEX(#REF!,MATCH(C1319,#REF!,0)),"")</f>
        <v/>
      </c>
      <c r="G1319" s="87"/>
      <c r="H1319" s="89">
        <f>IFERROR(G1319*F1319,0)</f>
        <v>0</v>
      </c>
      <c r="I1319" s="81"/>
    </row>
    <row r="1320" spans="2:9" ht="16" thickBot="1" x14ac:dyDescent="0.25">
      <c r="B1320" s="104"/>
      <c r="C1320" s="105"/>
      <c r="D1320" s="106"/>
      <c r="E1320" s="107"/>
      <c r="F1320" s="107"/>
      <c r="G1320" s="106"/>
      <c r="H1320" s="93" t="s">
        <v>49</v>
      </c>
      <c r="I1320" s="94">
        <f>SUM(H1317:H1319)</f>
        <v>110.82452259999998</v>
      </c>
    </row>
    <row r="1321" spans="2:9" ht="16" thickBot="1" x14ac:dyDescent="0.25">
      <c r="B1321" s="75" t="s">
        <v>0</v>
      </c>
      <c r="C1321" s="353" t="e">
        <f>INDEX(ACTIVIDADES!$B:$B,MATCH(B1322,ACTIVIDADES!$A:$A,0))</f>
        <v>#REF!</v>
      </c>
      <c r="D1321" s="354"/>
      <c r="E1321" s="354"/>
      <c r="F1321" s="354"/>
      <c r="G1321" s="355"/>
      <c r="H1321" s="73" t="s">
        <v>31</v>
      </c>
      <c r="I1321" s="74" t="s">
        <v>32</v>
      </c>
    </row>
    <row r="1322" spans="2:9" x14ac:dyDescent="0.2">
      <c r="B1322" s="362" t="e">
        <f>+ACTIVIDADES!#REF!</f>
        <v>#REF!</v>
      </c>
      <c r="C1322" s="356"/>
      <c r="D1322" s="357"/>
      <c r="E1322" s="357"/>
      <c r="F1322" s="357"/>
      <c r="G1322" s="358"/>
      <c r="H1322" s="71">
        <f>IF(I1325=0,0,I1335/I1325)</f>
        <v>0</v>
      </c>
      <c r="I1322" s="72">
        <f>IF(I1325=0,0,I1341/I1325)</f>
        <v>0.94339622641509435</v>
      </c>
    </row>
    <row r="1323" spans="2:9" ht="16" thickBot="1" x14ac:dyDescent="0.25">
      <c r="B1323" s="363"/>
      <c r="C1323" s="356"/>
      <c r="D1323" s="357"/>
      <c r="E1323" s="357"/>
      <c r="F1323" s="357"/>
      <c r="G1323" s="358"/>
      <c r="H1323" s="73" t="s">
        <v>33</v>
      </c>
      <c r="I1323" s="74" t="s">
        <v>34</v>
      </c>
    </row>
    <row r="1324" spans="2:9" ht="16" thickBot="1" x14ac:dyDescent="0.25">
      <c r="B1324" s="75">
        <v>0</v>
      </c>
      <c r="C1324" s="356"/>
      <c r="D1324" s="357"/>
      <c r="E1324" s="357"/>
      <c r="F1324" s="357"/>
      <c r="G1324" s="358"/>
      <c r="H1324" s="71">
        <f>IF(I1325=0,0,I1347/I1325)</f>
        <v>4.7169811320754713E-2</v>
      </c>
      <c r="I1324" s="72">
        <f>IF(I1325=0,0,I1353/I1325)</f>
        <v>9.433962264150943E-3</v>
      </c>
    </row>
    <row r="1325" spans="2:9" ht="16" thickBot="1" x14ac:dyDescent="0.25">
      <c r="B1325" s="76" t="e">
        <f>INDEX(ACTIVIDADES!$C:$C,MATCH(B1322,ACTIVIDADES!$A:$A,0))</f>
        <v>#REF!</v>
      </c>
      <c r="C1325" s="359"/>
      <c r="D1325" s="360"/>
      <c r="E1325" s="360"/>
      <c r="F1325" s="360"/>
      <c r="G1325" s="361"/>
      <c r="H1325" s="77" t="s">
        <v>35</v>
      </c>
      <c r="I1325" s="78">
        <f>SUM(I1335:I1353)</f>
        <v>23494.798791199995</v>
      </c>
    </row>
    <row r="1326" spans="2:9" x14ac:dyDescent="0.2">
      <c r="B1326" s="79"/>
      <c r="C1326" s="80" t="s">
        <v>36</v>
      </c>
      <c r="I1326" s="81"/>
    </row>
    <row r="1327" spans="2:9" x14ac:dyDescent="0.2">
      <c r="B1327" s="82" t="s">
        <v>37</v>
      </c>
      <c r="C1327" s="83" t="s">
        <v>38</v>
      </c>
      <c r="D1327" s="84" t="s">
        <v>39</v>
      </c>
      <c r="E1327" s="84" t="s">
        <v>40</v>
      </c>
      <c r="F1327" s="84" t="s">
        <v>41</v>
      </c>
      <c r="G1327" s="84" t="s">
        <v>42</v>
      </c>
      <c r="H1327" s="84" t="s">
        <v>43</v>
      </c>
      <c r="I1327" s="81"/>
    </row>
    <row r="1328" spans="2:9" ht="48" x14ac:dyDescent="0.2">
      <c r="B1328" s="85"/>
      <c r="C1328" s="262" t="s">
        <v>175</v>
      </c>
      <c r="D1328" s="87" t="str">
        <f>IFERROR(INDEX(#REF!,MATCH(C1328,#REF!,0)),"")</f>
        <v/>
      </c>
      <c r="E1328" s="88">
        <v>1</v>
      </c>
      <c r="F1328" s="91" t="str">
        <f>IFERROR(INDEX(#REF!,MATCH(C1328,#REF!,0)),"")</f>
        <v/>
      </c>
      <c r="G1328" s="99"/>
      <c r="H1328" s="89">
        <f>IFERROR(G1328*F1328*E1328+F1328*E1328,0)</f>
        <v>0</v>
      </c>
      <c r="I1328" s="81"/>
    </row>
    <row r="1329" spans="2:9" ht="16" x14ac:dyDescent="0.2">
      <c r="B1329" s="85"/>
      <c r="C1329" s="262" t="s">
        <v>176</v>
      </c>
      <c r="D1329" s="87" t="str">
        <f>IFERROR(INDEX(#REF!,MATCH(C1329,#REF!,0)),"")</f>
        <v/>
      </c>
      <c r="E1329" s="88">
        <v>1</v>
      </c>
      <c r="F1329" s="91" t="str">
        <f>IFERROR(INDEX(#REF!,MATCH(C1329,#REF!,0)),"")</f>
        <v/>
      </c>
      <c r="G1329" s="99"/>
      <c r="H1329" s="89">
        <f t="shared" ref="H1329:H1334" si="37">IFERROR(G1329*F1329*E1329+F1329*E1329,0)</f>
        <v>0</v>
      </c>
      <c r="I1329" s="81"/>
    </row>
    <row r="1330" spans="2:9" ht="16" x14ac:dyDescent="0.2">
      <c r="B1330" s="85"/>
      <c r="C1330" s="261" t="s">
        <v>170</v>
      </c>
      <c r="D1330" s="87" t="str">
        <f>IFERROR(INDEX(#REF!,MATCH(C1330,#REF!,0)),"")</f>
        <v/>
      </c>
      <c r="E1330" s="88">
        <v>0.2</v>
      </c>
      <c r="F1330" s="91" t="str">
        <f>IFERROR(INDEX(#REF!,MATCH(C1330,#REF!,0)),"")</f>
        <v/>
      </c>
      <c r="G1330" s="99"/>
      <c r="H1330" s="89">
        <f t="shared" si="37"/>
        <v>0</v>
      </c>
      <c r="I1330" s="81"/>
    </row>
    <row r="1331" spans="2:9" x14ac:dyDescent="0.2">
      <c r="B1331" s="85"/>
      <c r="C1331" s="86"/>
      <c r="D1331" s="87" t="str">
        <f>IFERROR(INDEX(#REF!,MATCH(C1331,#REF!,0)),"")</f>
        <v/>
      </c>
      <c r="E1331" s="88"/>
      <c r="F1331" s="91" t="str">
        <f>IFERROR(INDEX(#REF!,MATCH(C1331,#REF!,0)),"")</f>
        <v/>
      </c>
      <c r="G1331" s="99"/>
      <c r="H1331" s="89">
        <f t="shared" si="37"/>
        <v>0</v>
      </c>
      <c r="I1331" s="81"/>
    </row>
    <row r="1332" spans="2:9" x14ac:dyDescent="0.2">
      <c r="B1332" s="85"/>
      <c r="C1332" s="86"/>
      <c r="D1332" s="87" t="str">
        <f>IFERROR(INDEX(#REF!,MATCH(C1332,#REF!,0)),"")</f>
        <v/>
      </c>
      <c r="E1332" s="88"/>
      <c r="F1332" s="91" t="str">
        <f>IFERROR(INDEX(#REF!,MATCH(C1332,#REF!,0)),"")</f>
        <v/>
      </c>
      <c r="G1332" s="99"/>
      <c r="H1332" s="89">
        <f t="shared" si="37"/>
        <v>0</v>
      </c>
      <c r="I1332" s="81"/>
    </row>
    <row r="1333" spans="2:9" x14ac:dyDescent="0.2">
      <c r="B1333" s="85"/>
      <c r="C1333" s="9"/>
      <c r="D1333" s="87" t="str">
        <f>IFERROR(INDEX(#REF!,MATCH(C1333,#REF!,0)),"")</f>
        <v/>
      </c>
      <c r="E1333" s="88"/>
      <c r="F1333" s="91" t="str">
        <f>IFERROR(INDEX(#REF!,MATCH(C1333,#REF!,0)),"")</f>
        <v/>
      </c>
      <c r="G1333" s="99"/>
      <c r="H1333" s="89">
        <f t="shared" si="37"/>
        <v>0</v>
      </c>
      <c r="I1333" s="81"/>
    </row>
    <row r="1334" spans="2:9" ht="16" thickBot="1" x14ac:dyDescent="0.25">
      <c r="B1334" s="85"/>
      <c r="C1334" s="9"/>
      <c r="D1334" s="87" t="str">
        <f>IFERROR(INDEX(#REF!,MATCH(C1334,#REF!,0)),"")</f>
        <v/>
      </c>
      <c r="E1334" s="88"/>
      <c r="F1334" s="91" t="str">
        <f>IFERROR(INDEX(#REF!,MATCH(C1334,#REF!,0)),"")</f>
        <v/>
      </c>
      <c r="G1334" s="99"/>
      <c r="H1334" s="92">
        <f t="shared" si="37"/>
        <v>0</v>
      </c>
      <c r="I1334" s="81"/>
    </row>
    <row r="1335" spans="2:9" ht="16" thickBot="1" x14ac:dyDescent="0.25">
      <c r="B1335" s="79"/>
      <c r="H1335" s="93" t="s">
        <v>49</v>
      </c>
      <c r="I1335" s="94">
        <f>SUM(H1328:H1334)</f>
        <v>0</v>
      </c>
    </row>
    <row r="1336" spans="2:9" x14ac:dyDescent="0.2">
      <c r="B1336" s="79"/>
      <c r="C1336" s="95" t="s">
        <v>50</v>
      </c>
      <c r="I1336" s="81"/>
    </row>
    <row r="1337" spans="2:9" ht="16" x14ac:dyDescent="0.2">
      <c r="B1337" s="82" t="s">
        <v>37</v>
      </c>
      <c r="C1337" s="83" t="s">
        <v>38</v>
      </c>
      <c r="D1337" s="84" t="s">
        <v>51</v>
      </c>
      <c r="E1337" s="96" t="s">
        <v>52</v>
      </c>
      <c r="F1337" s="96"/>
      <c r="G1337" s="97" t="s">
        <v>53</v>
      </c>
      <c r="H1337" s="98" t="s">
        <v>43</v>
      </c>
      <c r="I1337" s="81"/>
    </row>
    <row r="1338" spans="2:9" x14ac:dyDescent="0.2">
      <c r="B1338" s="85"/>
      <c r="C1338" s="9" t="s">
        <v>54</v>
      </c>
      <c r="D1338" s="87">
        <v>1</v>
      </c>
      <c r="E1338" s="99">
        <v>0.61</v>
      </c>
      <c r="F1338" s="89">
        <f>IFERROR(INDEX('MANO DE OBRA'!$J:$J,MATCH(C1338,'MANO DE OBRA'!$B:$B,0)),"")</f>
        <v>83957.971666666665</v>
      </c>
      <c r="G1338" s="100">
        <v>10</v>
      </c>
      <c r="H1338" s="89">
        <f>IFERROR((F1338/G1338)*D1338,0)</f>
        <v>8395.7971666666672</v>
      </c>
      <c r="I1338" s="81"/>
    </row>
    <row r="1339" spans="2:9" x14ac:dyDescent="0.2">
      <c r="B1339" s="85"/>
      <c r="C1339" s="9" t="s">
        <v>64</v>
      </c>
      <c r="D1339" s="87">
        <v>1</v>
      </c>
      <c r="E1339" s="99">
        <f>IFERROR(INDEX('MANO DE OBRA'!$F:$F,MATCH(C1339,'MANO DE OBRA'!$B:$B,0)),"")</f>
        <v>0.7693987706357569</v>
      </c>
      <c r="F1339" s="89">
        <f>IFERROR(INDEX('MANO DE OBRA'!$J:$J,MATCH(C1339,'MANO DE OBRA'!$B:$B,0)),"")</f>
        <v>137691.07353333331</v>
      </c>
      <c r="G1339" s="100">
        <v>10</v>
      </c>
      <c r="H1339" s="89">
        <f>IFERROR((F1339/G1339)*D1339,0)</f>
        <v>13769.107353333331</v>
      </c>
      <c r="I1339" s="81"/>
    </row>
    <row r="1340" spans="2:9" ht="16" thickBot="1" x14ac:dyDescent="0.25">
      <c r="B1340" s="85"/>
      <c r="C1340" s="9"/>
      <c r="D1340" s="87"/>
      <c r="E1340" s="99" t="str">
        <f>IFERROR(INDEX('MANO DE OBRA'!$F:$F,MATCH(C1340,'MANO DE OBRA'!$B:$B,0)),"")</f>
        <v/>
      </c>
      <c r="F1340" s="89" t="str">
        <f>IFERROR(INDEX('MANO DE OBRA'!$J:$J,MATCH(C1340,'MANO DE OBRA'!$B:$B,0)),"")</f>
        <v/>
      </c>
      <c r="G1340" s="100"/>
      <c r="H1340" s="89">
        <f>IFERROR((F1340/G1340)*D1340,0)</f>
        <v>0</v>
      </c>
      <c r="I1340" s="81"/>
    </row>
    <row r="1341" spans="2:9" ht="16" thickBot="1" x14ac:dyDescent="0.25">
      <c r="B1341" s="79"/>
      <c r="H1341" s="93" t="s">
        <v>49</v>
      </c>
      <c r="I1341" s="94">
        <f>SUM(H1338:H1340)</f>
        <v>22164.904519999996</v>
      </c>
    </row>
    <row r="1342" spans="2:9" x14ac:dyDescent="0.2">
      <c r="B1342" s="79"/>
      <c r="C1342" s="95" t="s">
        <v>55</v>
      </c>
      <c r="I1342" s="81"/>
    </row>
    <row r="1343" spans="2:9" ht="16" x14ac:dyDescent="0.2">
      <c r="B1343" s="82" t="s">
        <v>37</v>
      </c>
      <c r="C1343" s="83" t="s">
        <v>38</v>
      </c>
      <c r="D1343" s="97" t="s">
        <v>3</v>
      </c>
      <c r="E1343" s="97" t="s">
        <v>15</v>
      </c>
      <c r="F1343" s="97" t="s">
        <v>56</v>
      </c>
      <c r="G1343" s="97" t="s">
        <v>57</v>
      </c>
      <c r="H1343" s="97" t="s">
        <v>43</v>
      </c>
      <c r="I1343" s="81"/>
    </row>
    <row r="1344" spans="2:9" x14ac:dyDescent="0.2">
      <c r="B1344" s="85"/>
      <c r="C1344" s="102" t="s">
        <v>58</v>
      </c>
      <c r="D1344" s="99">
        <v>0.05</v>
      </c>
      <c r="E1344" s="88"/>
      <c r="F1344" s="89">
        <f>+I1341</f>
        <v>22164.904519999996</v>
      </c>
      <c r="G1344" s="87">
        <v>1</v>
      </c>
      <c r="H1344" s="89">
        <f>IFERROR(G1344*F1344*D1344,0)</f>
        <v>1108.2452259999998</v>
      </c>
      <c r="I1344" s="81"/>
    </row>
    <row r="1345" spans="2:9" x14ac:dyDescent="0.2">
      <c r="B1345" s="85"/>
      <c r="C1345" s="9"/>
      <c r="D1345" s="87"/>
      <c r="E1345" s="87" t="str">
        <f>IFERROR(INDEX(#REF!,MATCH(C1345,#REF!,0)),"")</f>
        <v/>
      </c>
      <c r="F1345" s="89" t="str">
        <f>IFERROR(INDEX(#REF!,MATCH(C1345,#REF!,0)),"")</f>
        <v/>
      </c>
      <c r="G1345" s="100"/>
      <c r="H1345" s="89">
        <f>IFERROR(G1345*F1345,0)</f>
        <v>0</v>
      </c>
      <c r="I1345" s="81"/>
    </row>
    <row r="1346" spans="2:9" ht="16" thickBot="1" x14ac:dyDescent="0.25">
      <c r="B1346" s="85"/>
      <c r="C1346" s="9"/>
      <c r="D1346" s="87"/>
      <c r="E1346" s="87" t="str">
        <f>IFERROR(INDEX(#REF!,MATCH(C1346,#REF!,0)),"")</f>
        <v/>
      </c>
      <c r="F1346" s="89" t="str">
        <f>IFERROR(INDEX(#REF!,MATCH(C1346,#REF!,0)),"")</f>
        <v/>
      </c>
      <c r="G1346" s="87"/>
      <c r="H1346" s="92">
        <f>IFERROR(G1346*F1346,0)</f>
        <v>0</v>
      </c>
      <c r="I1346" s="81"/>
    </row>
    <row r="1347" spans="2:9" ht="16" thickBot="1" x14ac:dyDescent="0.25">
      <c r="B1347" s="79"/>
      <c r="H1347" s="93" t="s">
        <v>49</v>
      </c>
      <c r="I1347" s="94">
        <f>SUM(H1344:H1346)</f>
        <v>1108.2452259999998</v>
      </c>
    </row>
    <row r="1348" spans="2:9" x14ac:dyDescent="0.2">
      <c r="B1348" s="79"/>
      <c r="C1348" s="95" t="s">
        <v>59</v>
      </c>
      <c r="I1348" s="81"/>
    </row>
    <row r="1349" spans="2:9" ht="16" x14ac:dyDescent="0.2">
      <c r="B1349" s="82" t="s">
        <v>37</v>
      </c>
      <c r="C1349" s="83" t="s">
        <v>38</v>
      </c>
      <c r="D1349" s="97" t="s">
        <v>3</v>
      </c>
      <c r="E1349" s="97" t="s">
        <v>15</v>
      </c>
      <c r="F1349" s="97" t="s">
        <v>56</v>
      </c>
      <c r="G1349" s="97" t="s">
        <v>57</v>
      </c>
      <c r="H1349" s="84" t="s">
        <v>43</v>
      </c>
      <c r="I1349" s="81"/>
    </row>
    <row r="1350" spans="2:9" x14ac:dyDescent="0.2">
      <c r="B1350" s="85"/>
      <c r="C1350" s="102" t="s">
        <v>60</v>
      </c>
      <c r="D1350" s="99">
        <v>0.01</v>
      </c>
      <c r="E1350" s="103">
        <v>1</v>
      </c>
      <c r="F1350" s="89">
        <f>+I1341</f>
        <v>22164.904519999996</v>
      </c>
      <c r="G1350" s="87">
        <v>0.01</v>
      </c>
      <c r="H1350" s="89">
        <f>IFERROR(G1350*F1350,0)</f>
        <v>221.64904519999996</v>
      </c>
      <c r="I1350" s="81"/>
    </row>
    <row r="1351" spans="2:9" x14ac:dyDescent="0.2">
      <c r="B1351" s="85"/>
      <c r="C1351" s="9"/>
      <c r="D1351" s="87" t="str">
        <f>IFERROR(INDEX(#REF!,MATCH(C1351,#REF!,0)),"")</f>
        <v/>
      </c>
      <c r="E1351" s="88"/>
      <c r="F1351" s="89" t="str">
        <f>IFERROR(INDEX(#REF!,MATCH(C1351,#REF!,0)),"")</f>
        <v/>
      </c>
      <c r="G1351" s="87"/>
      <c r="H1351" s="89">
        <f>IFERROR(G1351*F1351,0)</f>
        <v>0</v>
      </c>
      <c r="I1351" s="81"/>
    </row>
    <row r="1352" spans="2:9" ht="16" thickBot="1" x14ac:dyDescent="0.25">
      <c r="B1352" s="85"/>
      <c r="C1352" s="9"/>
      <c r="D1352" s="87" t="str">
        <f>IFERROR(INDEX(#REF!,MATCH(C1352,#REF!,0)),"")</f>
        <v/>
      </c>
      <c r="E1352" s="88"/>
      <c r="F1352" s="89" t="str">
        <f>IFERROR(INDEX(#REF!,MATCH(C1352,#REF!,0)),"")</f>
        <v/>
      </c>
      <c r="G1352" s="87"/>
      <c r="H1352" s="89">
        <f>IFERROR(G1352*F1352,0)</f>
        <v>0</v>
      </c>
      <c r="I1352" s="81"/>
    </row>
    <row r="1353" spans="2:9" ht="16" thickBot="1" x14ac:dyDescent="0.25">
      <c r="B1353" s="104"/>
      <c r="C1353" s="105"/>
      <c r="D1353" s="106"/>
      <c r="E1353" s="107"/>
      <c r="F1353" s="107"/>
      <c r="G1353" s="106"/>
      <c r="H1353" s="93" t="s">
        <v>49</v>
      </c>
      <c r="I1353" s="94">
        <f>SUM(H1350:H1352)</f>
        <v>221.64904519999996</v>
      </c>
    </row>
    <row r="1354" spans="2:9" ht="16" thickBot="1" x14ac:dyDescent="0.25"/>
    <row r="1355" spans="2:9" ht="16" thickBot="1" x14ac:dyDescent="0.25">
      <c r="B1355" s="75" t="s">
        <v>0</v>
      </c>
      <c r="C1355" s="353" t="e">
        <f>INDEX(ACTIVIDADES!$B:$B,MATCH(B1356,ACTIVIDADES!$A:$A,0))</f>
        <v>#REF!</v>
      </c>
      <c r="D1355" s="354"/>
      <c r="E1355" s="354"/>
      <c r="F1355" s="354"/>
      <c r="G1355" s="355"/>
      <c r="H1355" s="73" t="s">
        <v>31</v>
      </c>
      <c r="I1355" s="74" t="s">
        <v>32</v>
      </c>
    </row>
    <row r="1356" spans="2:9" x14ac:dyDescent="0.2">
      <c r="B1356" s="362" t="e">
        <f>+ACTIVIDADES!#REF!</f>
        <v>#REF!</v>
      </c>
      <c r="C1356" s="356"/>
      <c r="D1356" s="357"/>
      <c r="E1356" s="357"/>
      <c r="F1356" s="357"/>
      <c r="G1356" s="358"/>
      <c r="H1356" s="71">
        <f>IF(I1359=0,0,I1370/I1359)</f>
        <v>0</v>
      </c>
      <c r="I1356" s="72">
        <f>IF(I1359=0,0,I1376/I1359)</f>
        <v>0.94339622641509435</v>
      </c>
    </row>
    <row r="1357" spans="2:9" ht="15.75" customHeight="1" thickBot="1" x14ac:dyDescent="0.25">
      <c r="B1357" s="363"/>
      <c r="C1357" s="356"/>
      <c r="D1357" s="357"/>
      <c r="E1357" s="357"/>
      <c r="F1357" s="357"/>
      <c r="G1357" s="358"/>
      <c r="H1357" s="73" t="s">
        <v>33</v>
      </c>
      <c r="I1357" s="74" t="s">
        <v>34</v>
      </c>
    </row>
    <row r="1358" spans="2:9" ht="15" customHeight="1" thickBot="1" x14ac:dyDescent="0.25">
      <c r="B1358" s="75" t="s">
        <v>15</v>
      </c>
      <c r="C1358" s="356"/>
      <c r="D1358" s="357"/>
      <c r="E1358" s="357"/>
      <c r="F1358" s="357"/>
      <c r="G1358" s="358"/>
      <c r="H1358" s="71">
        <f>IF(I1359=0,0,I1384/I1359)</f>
        <v>4.716981132075472E-2</v>
      </c>
      <c r="I1358" s="72">
        <f>IF(I1359=0,0,I1390/I1359)</f>
        <v>9.4339622641509448E-3</v>
      </c>
    </row>
    <row r="1359" spans="2:9" ht="15.75" customHeight="1" thickBot="1" x14ac:dyDescent="0.25">
      <c r="B1359" s="76" t="e">
        <f>INDEX(ACTIVIDADES!$C:$C,MATCH(B1356,ACTIVIDADES!$A:$A,0))</f>
        <v>#REF!</v>
      </c>
      <c r="C1359" s="359"/>
      <c r="D1359" s="360"/>
      <c r="E1359" s="360"/>
      <c r="F1359" s="360"/>
      <c r="G1359" s="361"/>
      <c r="H1359" s="77" t="s">
        <v>35</v>
      </c>
      <c r="I1359" s="78">
        <f>SUM(I1370:I1390)</f>
        <v>17799.089993333335</v>
      </c>
    </row>
    <row r="1360" spans="2:9" x14ac:dyDescent="0.2">
      <c r="B1360" s="79"/>
      <c r="C1360" s="80" t="s">
        <v>36</v>
      </c>
      <c r="I1360" s="81"/>
    </row>
    <row r="1361" spans="2:9" x14ac:dyDescent="0.2">
      <c r="B1361" s="82" t="s">
        <v>37</v>
      </c>
      <c r="C1361" s="83" t="s">
        <v>38</v>
      </c>
      <c r="D1361" s="84" t="s">
        <v>39</v>
      </c>
      <c r="E1361" s="84" t="s">
        <v>40</v>
      </c>
      <c r="F1361" s="84" t="s">
        <v>41</v>
      </c>
      <c r="G1361" s="84" t="s">
        <v>42</v>
      </c>
      <c r="H1361" s="84" t="s">
        <v>43</v>
      </c>
      <c r="I1361" s="81"/>
    </row>
    <row r="1362" spans="2:9" ht="16" x14ac:dyDescent="0.2">
      <c r="B1362" s="85"/>
      <c r="C1362" s="112" t="e">
        <f>+#REF!</f>
        <v>#REF!</v>
      </c>
      <c r="D1362" s="87" t="str">
        <f>IFERROR(INDEX(#REF!,MATCH(C1362,#REF!,0)),"")</f>
        <v/>
      </c>
      <c r="E1362" s="88">
        <v>1</v>
      </c>
      <c r="F1362" s="91" t="str">
        <f>IFERROR(INDEX(#REF!,MATCH(C1362,#REF!,0)),"")</f>
        <v/>
      </c>
      <c r="G1362" s="99">
        <v>0.05</v>
      </c>
      <c r="H1362" s="89">
        <f>IFERROR(G1362*F1362*E1362+F1362*E1362,0)</f>
        <v>0</v>
      </c>
      <c r="I1362" s="81"/>
    </row>
    <row r="1363" spans="2:9" ht="16" x14ac:dyDescent="0.2">
      <c r="B1363" s="85"/>
      <c r="C1363" s="86" t="e">
        <f>+#REF!</f>
        <v>#REF!</v>
      </c>
      <c r="D1363" s="87" t="str">
        <f>IFERROR(INDEX(#REF!,MATCH(C1363,#REF!,0)),"")</f>
        <v/>
      </c>
      <c r="E1363" s="88">
        <v>25</v>
      </c>
      <c r="F1363" s="91" t="str">
        <f>IFERROR(INDEX(#REF!,MATCH(C1363,#REF!,0)),"")</f>
        <v/>
      </c>
      <c r="G1363" s="99">
        <v>0.05</v>
      </c>
      <c r="H1363" s="89">
        <f t="shared" ref="H1363:H1369" si="38">IFERROR(G1363*F1363*E1363+F1363*E1363,0)</f>
        <v>0</v>
      </c>
      <c r="I1363" s="81"/>
    </row>
    <row r="1364" spans="2:9" x14ac:dyDescent="0.2">
      <c r="B1364" s="85"/>
      <c r="C1364" s="86"/>
      <c r="D1364" s="87" t="str">
        <f>IFERROR(INDEX(#REF!,MATCH(C1364,#REF!,0)),"")</f>
        <v/>
      </c>
      <c r="E1364" s="88"/>
      <c r="F1364" s="91" t="str">
        <f>IFERROR(INDEX(#REF!,MATCH(C1364,#REF!,0)),"")</f>
        <v/>
      </c>
      <c r="G1364" s="99">
        <v>0.03</v>
      </c>
      <c r="H1364" s="89">
        <f t="shared" si="38"/>
        <v>0</v>
      </c>
      <c r="I1364" s="81"/>
    </row>
    <row r="1365" spans="2:9" x14ac:dyDescent="0.2">
      <c r="B1365" s="85"/>
      <c r="C1365" s="86"/>
      <c r="D1365" s="87" t="str">
        <f>IFERROR(INDEX(#REF!,MATCH(C1365,#REF!,0)),"")</f>
        <v/>
      </c>
      <c r="E1365" s="88"/>
      <c r="F1365" s="91" t="str">
        <f>IFERROR(INDEX(#REF!,MATCH(C1365,#REF!,0)),"")</f>
        <v/>
      </c>
      <c r="G1365" s="99"/>
      <c r="H1365" s="89">
        <f t="shared" si="38"/>
        <v>0</v>
      </c>
      <c r="I1365" s="81"/>
    </row>
    <row r="1366" spans="2:9" x14ac:dyDescent="0.2">
      <c r="B1366" s="85"/>
      <c r="C1366" s="86"/>
      <c r="D1366" s="87" t="str">
        <f>IFERROR(INDEX(#REF!,MATCH(C1366,#REF!,0)),"")</f>
        <v/>
      </c>
      <c r="E1366" s="88"/>
      <c r="F1366" s="91" t="str">
        <f>IFERROR(INDEX(#REF!,MATCH(C1366,#REF!,0)),"")</f>
        <v/>
      </c>
      <c r="G1366" s="99"/>
      <c r="H1366" s="89">
        <f t="shared" si="38"/>
        <v>0</v>
      </c>
      <c r="I1366" s="81"/>
    </row>
    <row r="1367" spans="2:9" x14ac:dyDescent="0.2">
      <c r="B1367" s="85"/>
      <c r="C1367" s="86"/>
      <c r="D1367" s="87" t="str">
        <f>IFERROR(INDEX(#REF!,MATCH(C1367,#REF!,0)),"")</f>
        <v/>
      </c>
      <c r="E1367" s="88"/>
      <c r="F1367" s="91" t="str">
        <f>IFERROR(INDEX(#REF!,MATCH(C1367,#REF!,0)),"")</f>
        <v/>
      </c>
      <c r="G1367" s="99"/>
      <c r="H1367" s="89">
        <f t="shared" si="38"/>
        <v>0</v>
      </c>
      <c r="I1367" s="81"/>
    </row>
    <row r="1368" spans="2:9" x14ac:dyDescent="0.2">
      <c r="B1368" s="85"/>
      <c r="C1368" s="9"/>
      <c r="D1368" s="87" t="str">
        <f>IFERROR(INDEX(#REF!,MATCH(C1368,#REF!,0)),"")</f>
        <v/>
      </c>
      <c r="E1368" s="88"/>
      <c r="F1368" s="91" t="str">
        <f>IFERROR(INDEX(#REF!,MATCH(C1368,#REF!,0)),"")</f>
        <v/>
      </c>
      <c r="G1368" s="99"/>
      <c r="H1368" s="89">
        <f t="shared" si="38"/>
        <v>0</v>
      </c>
      <c r="I1368" s="81"/>
    </row>
    <row r="1369" spans="2:9" ht="16" thickBot="1" x14ac:dyDescent="0.25">
      <c r="B1369" s="85"/>
      <c r="C1369" s="9"/>
      <c r="D1369" s="87" t="str">
        <f>IFERROR(INDEX(#REF!,MATCH(C1369,#REF!,0)),"")</f>
        <v/>
      </c>
      <c r="E1369" s="88"/>
      <c r="F1369" s="91" t="str">
        <f>IFERROR(INDEX(#REF!,MATCH(C1369,#REF!,0)),"")</f>
        <v/>
      </c>
      <c r="G1369" s="99"/>
      <c r="H1369" s="92">
        <f t="shared" si="38"/>
        <v>0</v>
      </c>
      <c r="I1369" s="81"/>
    </row>
    <row r="1370" spans="2:9" ht="16" thickBot="1" x14ac:dyDescent="0.25">
      <c r="B1370" s="79"/>
      <c r="H1370" s="93" t="s">
        <v>49</v>
      </c>
      <c r="I1370" s="94">
        <f>SUM(H1362:H1369)</f>
        <v>0</v>
      </c>
    </row>
    <row r="1371" spans="2:9" x14ac:dyDescent="0.2">
      <c r="B1371" s="79"/>
      <c r="C1371" s="95" t="s">
        <v>50</v>
      </c>
      <c r="I1371" s="81"/>
    </row>
    <row r="1372" spans="2:9" ht="16" x14ac:dyDescent="0.2">
      <c r="B1372" s="82" t="s">
        <v>37</v>
      </c>
      <c r="C1372" s="83" t="s">
        <v>38</v>
      </c>
      <c r="D1372" s="84" t="s">
        <v>51</v>
      </c>
      <c r="E1372" s="96" t="s">
        <v>52</v>
      </c>
      <c r="F1372" s="96"/>
      <c r="G1372" s="97" t="s">
        <v>53</v>
      </c>
      <c r="H1372" s="98" t="s">
        <v>43</v>
      </c>
      <c r="I1372" s="81"/>
    </row>
    <row r="1373" spans="2:9" x14ac:dyDescent="0.2">
      <c r="B1373" s="85"/>
      <c r="C1373" s="9" t="s">
        <v>54</v>
      </c>
      <c r="D1373" s="87">
        <v>1</v>
      </c>
      <c r="E1373" s="99">
        <f>IFERROR(INDEX('MANO DE OBRA'!$F:$F,MATCH(C1373,'MANO DE OBRA'!$B:$B,0)),"")</f>
        <v>0.7693987706357569</v>
      </c>
      <c r="F1373" s="89">
        <f>IFERROR(INDEX('MANO DE OBRA'!$J:$J,MATCH(C1373,'MANO DE OBRA'!$B:$B,0)),"")</f>
        <v>83957.971666666665</v>
      </c>
      <c r="G1373" s="100">
        <v>5</v>
      </c>
      <c r="H1373" s="89">
        <f>IFERROR((F1373/G1373)*D1373,0)</f>
        <v>16791.594333333334</v>
      </c>
      <c r="I1373" s="81"/>
    </row>
    <row r="1374" spans="2:9" x14ac:dyDescent="0.2">
      <c r="B1374" s="85"/>
      <c r="C1374" s="9"/>
      <c r="D1374" s="87">
        <v>1</v>
      </c>
      <c r="E1374" s="99" t="str">
        <f>IFERROR(INDEX('MANO DE OBRA'!$F:$F,MATCH(C1374,'MANO DE OBRA'!$B:$B,0)),"")</f>
        <v/>
      </c>
      <c r="F1374" s="89" t="str">
        <f>IFERROR(INDEX('MANO DE OBRA'!$J:$J,MATCH(C1374,'MANO DE OBRA'!$B:$B,0)),"")</f>
        <v/>
      </c>
      <c r="G1374" s="100">
        <f>+G1373</f>
        <v>5</v>
      </c>
      <c r="H1374" s="89">
        <f>IFERROR((F1374/G1374)*D1374,0)</f>
        <v>0</v>
      </c>
      <c r="I1374" s="81"/>
    </row>
    <row r="1375" spans="2:9" ht="16" thickBot="1" x14ac:dyDescent="0.25">
      <c r="B1375" s="85"/>
      <c r="C1375" s="9"/>
      <c r="D1375" s="87"/>
      <c r="E1375" s="99" t="str">
        <f>IFERROR(INDEX('MANO DE OBRA'!$F:$F,MATCH(C1375,'MANO DE OBRA'!$B:$B,0)),"")</f>
        <v/>
      </c>
      <c r="F1375" s="89" t="str">
        <f>IFERROR(INDEX('MANO DE OBRA'!$J:$J,MATCH(C1375,'MANO DE OBRA'!$B:$B,0)),"")</f>
        <v/>
      </c>
      <c r="G1375" s="100">
        <f>+G1373</f>
        <v>5</v>
      </c>
      <c r="H1375" s="89">
        <f>IFERROR((F1375/G1375)*D1375,0)</f>
        <v>0</v>
      </c>
      <c r="I1375" s="81"/>
    </row>
    <row r="1376" spans="2:9" ht="16" thickBot="1" x14ac:dyDescent="0.25">
      <c r="B1376" s="79"/>
      <c r="H1376" s="93" t="s">
        <v>49</v>
      </c>
      <c r="I1376" s="94">
        <f>SUM(H1373:H1375)</f>
        <v>16791.594333333334</v>
      </c>
    </row>
    <row r="1377" spans="2:9" x14ac:dyDescent="0.2">
      <c r="B1377" s="79"/>
      <c r="C1377" s="95" t="s">
        <v>55</v>
      </c>
      <c r="I1377" s="81"/>
    </row>
    <row r="1378" spans="2:9" ht="16" x14ac:dyDescent="0.2">
      <c r="B1378" s="82" t="s">
        <v>37</v>
      </c>
      <c r="C1378" s="83" t="s">
        <v>38</v>
      </c>
      <c r="D1378" s="97" t="s">
        <v>3</v>
      </c>
      <c r="E1378" s="97" t="s">
        <v>15</v>
      </c>
      <c r="F1378" s="97" t="s">
        <v>56</v>
      </c>
      <c r="G1378" s="97" t="s">
        <v>57</v>
      </c>
      <c r="H1378" s="97" t="s">
        <v>43</v>
      </c>
      <c r="I1378" s="81"/>
    </row>
    <row r="1379" spans="2:9" x14ac:dyDescent="0.2">
      <c r="B1379" s="85"/>
      <c r="C1379" s="102" t="s">
        <v>58</v>
      </c>
      <c r="D1379" s="99">
        <v>0.05</v>
      </c>
      <c r="E1379" s="88"/>
      <c r="F1379" s="89">
        <f>+I1376</f>
        <v>16791.594333333334</v>
      </c>
      <c r="G1379" s="87">
        <v>1</v>
      </c>
      <c r="H1379" s="89">
        <f>IFERROR(G1379*F1379*D1379,0)</f>
        <v>839.57971666666674</v>
      </c>
      <c r="I1379" s="81"/>
    </row>
    <row r="1380" spans="2:9" x14ac:dyDescent="0.2">
      <c r="B1380" s="85"/>
      <c r="C1380" s="9" t="e">
        <f>+#REF!</f>
        <v>#REF!</v>
      </c>
      <c r="D1380" s="87"/>
      <c r="E1380" s="87" t="str">
        <f>IFERROR(INDEX(#REF!,MATCH(C1380,#REF!,0)),"")</f>
        <v/>
      </c>
      <c r="F1380" s="89" t="str">
        <f>IFERROR(INDEX(#REF!,MATCH(C1380,#REF!,0)),"")</f>
        <v/>
      </c>
      <c r="G1380" s="132">
        <v>0.1</v>
      </c>
      <c r="H1380" s="89">
        <f>IFERROR(G1380*F1380,0)</f>
        <v>0</v>
      </c>
      <c r="I1380" s="81"/>
    </row>
    <row r="1381" spans="2:9" x14ac:dyDescent="0.2">
      <c r="B1381" s="85"/>
      <c r="C1381" s="9"/>
      <c r="D1381" s="87"/>
      <c r="E1381" s="87" t="str">
        <f>IFERROR(INDEX(#REF!,MATCH(C1381,#REF!,0)),"")</f>
        <v/>
      </c>
      <c r="F1381" s="89" t="str">
        <f>IFERROR(INDEX(#REF!,MATCH(C1381,#REF!,0)),"")</f>
        <v/>
      </c>
      <c r="G1381" s="132">
        <v>0.5</v>
      </c>
      <c r="H1381" s="89">
        <f>IFERROR(G1381*F1381,0)</f>
        <v>0</v>
      </c>
      <c r="I1381" s="81"/>
    </row>
    <row r="1382" spans="2:9" x14ac:dyDescent="0.2">
      <c r="B1382" s="85"/>
      <c r="C1382" s="9"/>
      <c r="D1382" s="87"/>
      <c r="E1382" s="87" t="str">
        <f>IFERROR(INDEX(#REF!,MATCH(C1382,#REF!,0)),"")</f>
        <v/>
      </c>
      <c r="F1382" s="89" t="str">
        <f>IFERROR(INDEX(#REF!,MATCH(C1382,#REF!,0)),"")</f>
        <v/>
      </c>
      <c r="G1382" s="132">
        <v>0.5</v>
      </c>
      <c r="H1382" s="89">
        <f>IFERROR(G1382*F1382,0)</f>
        <v>0</v>
      </c>
      <c r="I1382" s="81"/>
    </row>
    <row r="1383" spans="2:9" ht="16" thickBot="1" x14ac:dyDescent="0.25">
      <c r="B1383" s="85"/>
      <c r="C1383" s="9"/>
      <c r="D1383" s="87"/>
      <c r="E1383" s="87" t="str">
        <f>IFERROR(INDEX(#REF!,MATCH(C1383,#REF!,0)),"")</f>
        <v/>
      </c>
      <c r="F1383" s="89" t="str">
        <f>IFERROR(INDEX(#REF!,MATCH(C1383,#REF!,0)),"")</f>
        <v/>
      </c>
      <c r="G1383" s="87"/>
      <c r="H1383" s="92">
        <f>IFERROR(G1383*F1383,0)</f>
        <v>0</v>
      </c>
      <c r="I1383" s="81"/>
    </row>
    <row r="1384" spans="2:9" ht="16" thickBot="1" x14ac:dyDescent="0.25">
      <c r="B1384" s="79"/>
      <c r="H1384" s="93" t="s">
        <v>49</v>
      </c>
      <c r="I1384" s="94">
        <f>SUM(H1379:H1383)</f>
        <v>839.57971666666674</v>
      </c>
    </row>
    <row r="1385" spans="2:9" x14ac:dyDescent="0.2">
      <c r="B1385" s="79"/>
      <c r="C1385" s="95" t="s">
        <v>59</v>
      </c>
      <c r="I1385" s="81"/>
    </row>
    <row r="1386" spans="2:9" ht="16" x14ac:dyDescent="0.2">
      <c r="B1386" s="82" t="s">
        <v>37</v>
      </c>
      <c r="C1386" s="83" t="s">
        <v>38</v>
      </c>
      <c r="D1386" s="97" t="s">
        <v>3</v>
      </c>
      <c r="E1386" s="97" t="s">
        <v>15</v>
      </c>
      <c r="F1386" s="97" t="s">
        <v>56</v>
      </c>
      <c r="G1386" s="97" t="s">
        <v>57</v>
      </c>
      <c r="H1386" s="84" t="s">
        <v>43</v>
      </c>
      <c r="I1386" s="81"/>
    </row>
    <row r="1387" spans="2:9" x14ac:dyDescent="0.2">
      <c r="B1387" s="85"/>
      <c r="C1387" s="102" t="s">
        <v>60</v>
      </c>
      <c r="D1387" s="99">
        <v>0.01</v>
      </c>
      <c r="E1387" s="103">
        <v>1</v>
      </c>
      <c r="F1387" s="89">
        <f>+I1376</f>
        <v>16791.594333333334</v>
      </c>
      <c r="G1387" s="87">
        <v>0.01</v>
      </c>
      <c r="H1387" s="89">
        <f>IFERROR(G1387*F1387,0)</f>
        <v>167.91594333333336</v>
      </c>
      <c r="I1387" s="81"/>
    </row>
    <row r="1388" spans="2:9" x14ac:dyDescent="0.2">
      <c r="B1388" s="85"/>
      <c r="E1388" s="87" t="str">
        <f>IFERROR(INDEX(#REF!,MATCH(C1388,#REF!,0)),"")</f>
        <v/>
      </c>
      <c r="F1388" s="89" t="str">
        <f>IFERROR(INDEX(#REF!,MATCH(C1388,#REF!,0)),"")</f>
        <v/>
      </c>
      <c r="G1388" s="87">
        <v>0.02</v>
      </c>
      <c r="H1388" s="89">
        <f>IFERROR(G1388*F1388,0)</f>
        <v>0</v>
      </c>
      <c r="I1388" s="81"/>
    </row>
    <row r="1389" spans="2:9" ht="16" thickBot="1" x14ac:dyDescent="0.25">
      <c r="B1389" s="85"/>
      <c r="C1389" s="9"/>
      <c r="D1389" s="87" t="str">
        <f>IFERROR(INDEX(#REF!,MATCH(C1389,#REF!,0)),"")</f>
        <v/>
      </c>
      <c r="E1389" s="88"/>
      <c r="F1389" s="89" t="str">
        <f>IFERROR(INDEX(#REF!,MATCH(C1389,#REF!,0)),"")</f>
        <v/>
      </c>
      <c r="G1389" s="87"/>
      <c r="H1389" s="89">
        <f>IFERROR(G1389*F1389,0)</f>
        <v>0</v>
      </c>
      <c r="I1389" s="81"/>
    </row>
    <row r="1390" spans="2:9" ht="16" thickBot="1" x14ac:dyDescent="0.25">
      <c r="B1390" s="104"/>
      <c r="C1390" s="105"/>
      <c r="D1390" s="106"/>
      <c r="E1390" s="107"/>
      <c r="F1390" s="107"/>
      <c r="G1390" s="106"/>
      <c r="H1390" s="93" t="s">
        <v>49</v>
      </c>
      <c r="I1390" s="94">
        <f>SUM(H1387:H1389)</f>
        <v>167.91594333333336</v>
      </c>
    </row>
    <row r="1391" spans="2:9" ht="16" thickBot="1" x14ac:dyDescent="0.25"/>
    <row r="1392" spans="2:9" ht="16" thickBot="1" x14ac:dyDescent="0.25">
      <c r="B1392" s="75" t="s">
        <v>0</v>
      </c>
      <c r="C1392" s="353" t="e">
        <f>INDEX(ACTIVIDADES!$B:$B,MATCH(B1393,ACTIVIDADES!$A:$A,0))</f>
        <v>#REF!</v>
      </c>
      <c r="D1392" s="354"/>
      <c r="E1392" s="354"/>
      <c r="F1392" s="354"/>
      <c r="G1392" s="355"/>
      <c r="H1392" s="73" t="s">
        <v>31</v>
      </c>
      <c r="I1392" s="74" t="s">
        <v>32</v>
      </c>
    </row>
    <row r="1393" spans="2:9" x14ac:dyDescent="0.2">
      <c r="B1393" s="362" t="e">
        <f>+ACTIVIDADES!#REF!</f>
        <v>#REF!</v>
      </c>
      <c r="C1393" s="356"/>
      <c r="D1393" s="357"/>
      <c r="E1393" s="357"/>
      <c r="F1393" s="357"/>
      <c r="G1393" s="358"/>
      <c r="H1393" s="71">
        <f>IF(I1396=0,0,I1407/I1396)</f>
        <v>0</v>
      </c>
      <c r="I1393" s="72">
        <f>IF(I1396=0,0,I1413/I1396)</f>
        <v>0.94339622641509446</v>
      </c>
    </row>
    <row r="1394" spans="2:9" ht="16" thickBot="1" x14ac:dyDescent="0.25">
      <c r="B1394" s="363"/>
      <c r="C1394" s="356"/>
      <c r="D1394" s="357"/>
      <c r="E1394" s="357"/>
      <c r="F1394" s="357"/>
      <c r="G1394" s="358"/>
      <c r="H1394" s="73" t="s">
        <v>33</v>
      </c>
      <c r="I1394" s="74" t="s">
        <v>34</v>
      </c>
    </row>
    <row r="1395" spans="2:9" ht="16" thickBot="1" x14ac:dyDescent="0.25">
      <c r="B1395" s="75" t="s">
        <v>15</v>
      </c>
      <c r="C1395" s="356"/>
      <c r="D1395" s="357"/>
      <c r="E1395" s="357"/>
      <c r="F1395" s="357"/>
      <c r="G1395" s="358"/>
      <c r="H1395" s="71">
        <f>IF(I1396=0,0,I1419/I1396)</f>
        <v>4.7169811320754727E-2</v>
      </c>
      <c r="I1395" s="72">
        <f>IF(I1396=0,0,I1425/I1396)</f>
        <v>9.4339622641509448E-3</v>
      </c>
    </row>
    <row r="1396" spans="2:9" ht="16" thickBot="1" x14ac:dyDescent="0.25">
      <c r="B1396" s="76" t="e">
        <f>INDEX(ACTIVIDADES!$C:$C,MATCH(B1393,ACTIVIDADES!$A:$A,0))</f>
        <v>#REF!</v>
      </c>
      <c r="C1396" s="359"/>
      <c r="D1396" s="360"/>
      <c r="E1396" s="360"/>
      <c r="F1396" s="360"/>
      <c r="G1396" s="361"/>
      <c r="H1396" s="77" t="s">
        <v>35</v>
      </c>
      <c r="I1396" s="78">
        <f>SUM(I1407:I1425)</f>
        <v>88995.449966666652</v>
      </c>
    </row>
    <row r="1397" spans="2:9" x14ac:dyDescent="0.2">
      <c r="B1397" s="79"/>
      <c r="C1397" s="80" t="s">
        <v>36</v>
      </c>
      <c r="I1397" s="81"/>
    </row>
    <row r="1398" spans="2:9" x14ac:dyDescent="0.2">
      <c r="B1398" s="82" t="s">
        <v>37</v>
      </c>
      <c r="C1398" s="83" t="s">
        <v>38</v>
      </c>
      <c r="D1398" s="84" t="s">
        <v>39</v>
      </c>
      <c r="E1398" s="84" t="s">
        <v>40</v>
      </c>
      <c r="F1398" s="84" t="s">
        <v>41</v>
      </c>
      <c r="G1398" s="84" t="s">
        <v>42</v>
      </c>
      <c r="H1398" s="84" t="s">
        <v>43</v>
      </c>
      <c r="I1398" s="81"/>
    </row>
    <row r="1399" spans="2:9" ht="48" x14ac:dyDescent="0.2">
      <c r="B1399" s="85"/>
      <c r="C1399" s="262" t="s">
        <v>175</v>
      </c>
      <c r="D1399" s="87" t="str">
        <f>IFERROR(INDEX(#REF!,MATCH(C1399,#REF!,0)),"")</f>
        <v/>
      </c>
      <c r="E1399" s="88">
        <v>1</v>
      </c>
      <c r="F1399" s="91" t="str">
        <f>IFERROR(INDEX(#REF!,MATCH(C1399,#REF!,0)),"")</f>
        <v/>
      </c>
      <c r="G1399" s="99"/>
      <c r="H1399" s="89">
        <f>IFERROR(G1399*F1399*E1399+F1399*E1399,0)</f>
        <v>0</v>
      </c>
      <c r="I1399" s="81"/>
    </row>
    <row r="1400" spans="2:9" ht="16" x14ac:dyDescent="0.2">
      <c r="B1400" s="85"/>
      <c r="C1400" s="262" t="s">
        <v>176</v>
      </c>
      <c r="D1400" s="87" t="str">
        <f>IFERROR(INDEX(#REF!,MATCH(C1400,#REF!,0)),"")</f>
        <v/>
      </c>
      <c r="E1400" s="88">
        <v>1</v>
      </c>
      <c r="F1400" s="91" t="str">
        <f>IFERROR(INDEX(#REF!,MATCH(C1400,#REF!,0)),"")</f>
        <v/>
      </c>
      <c r="G1400" s="99"/>
      <c r="H1400" s="89">
        <f t="shared" ref="H1400:H1406" si="39">IFERROR(G1400*F1400*E1400+F1400*E1400,0)</f>
        <v>0</v>
      </c>
      <c r="I1400" s="81"/>
    </row>
    <row r="1401" spans="2:9" ht="16" x14ac:dyDescent="0.2">
      <c r="B1401" s="85"/>
      <c r="C1401" s="261" t="s">
        <v>170</v>
      </c>
      <c r="D1401" s="87" t="str">
        <f>IFERROR(INDEX(#REF!,MATCH(C1401,#REF!,0)),"")</f>
        <v/>
      </c>
      <c r="E1401" s="88">
        <v>0.2</v>
      </c>
      <c r="F1401" s="91" t="str">
        <f>IFERROR(INDEX(#REF!,MATCH(C1401,#REF!,0)),"")</f>
        <v/>
      </c>
      <c r="G1401" s="99"/>
      <c r="H1401" s="89">
        <f t="shared" si="39"/>
        <v>0</v>
      </c>
      <c r="I1401" s="81"/>
    </row>
    <row r="1402" spans="2:9" x14ac:dyDescent="0.2">
      <c r="B1402" s="85"/>
      <c r="C1402" s="86"/>
      <c r="D1402" s="87" t="str">
        <f>IFERROR(INDEX(#REF!,MATCH(C1402,#REF!,0)),"")</f>
        <v/>
      </c>
      <c r="E1402" s="88"/>
      <c r="F1402" s="91" t="str">
        <f>IFERROR(INDEX(#REF!,MATCH(C1402,#REF!,0)),"")</f>
        <v/>
      </c>
      <c r="G1402" s="99"/>
      <c r="H1402" s="89">
        <f t="shared" si="39"/>
        <v>0</v>
      </c>
      <c r="I1402" s="81"/>
    </row>
    <row r="1403" spans="2:9" x14ac:dyDescent="0.2">
      <c r="B1403" s="85"/>
      <c r="C1403" s="86"/>
      <c r="D1403" s="87" t="str">
        <f>IFERROR(INDEX(#REF!,MATCH(C1403,#REF!,0)),"")</f>
        <v/>
      </c>
      <c r="E1403" s="88"/>
      <c r="F1403" s="91" t="str">
        <f>IFERROR(INDEX(#REF!,MATCH(C1403,#REF!,0)),"")</f>
        <v/>
      </c>
      <c r="G1403" s="99"/>
      <c r="H1403" s="89">
        <f t="shared" si="39"/>
        <v>0</v>
      </c>
      <c r="I1403" s="81"/>
    </row>
    <row r="1404" spans="2:9" x14ac:dyDescent="0.2">
      <c r="B1404" s="85"/>
      <c r="C1404" s="86"/>
      <c r="D1404" s="87" t="str">
        <f>IFERROR(INDEX(#REF!,MATCH(C1404,#REF!,0)),"")</f>
        <v/>
      </c>
      <c r="E1404" s="88"/>
      <c r="F1404" s="91" t="str">
        <f>IFERROR(INDEX(#REF!,MATCH(C1404,#REF!,0)),"")</f>
        <v/>
      </c>
      <c r="G1404" s="99"/>
      <c r="H1404" s="89">
        <f t="shared" si="39"/>
        <v>0</v>
      </c>
      <c r="I1404" s="81"/>
    </row>
    <row r="1405" spans="2:9" x14ac:dyDescent="0.2">
      <c r="B1405" s="85"/>
      <c r="C1405" s="9"/>
      <c r="D1405" s="87" t="str">
        <f>IFERROR(INDEX(#REF!,MATCH(C1405,#REF!,0)),"")</f>
        <v/>
      </c>
      <c r="E1405" s="88"/>
      <c r="F1405" s="91" t="str">
        <f>IFERROR(INDEX(#REF!,MATCH(C1405,#REF!,0)),"")</f>
        <v/>
      </c>
      <c r="G1405" s="99"/>
      <c r="H1405" s="89">
        <f t="shared" si="39"/>
        <v>0</v>
      </c>
      <c r="I1405" s="81"/>
    </row>
    <row r="1406" spans="2:9" ht="16" thickBot="1" x14ac:dyDescent="0.25">
      <c r="B1406" s="85"/>
      <c r="C1406" s="9"/>
      <c r="D1406" s="87" t="str">
        <f>IFERROR(INDEX(#REF!,MATCH(C1406,#REF!,0)),"")</f>
        <v/>
      </c>
      <c r="E1406" s="88"/>
      <c r="F1406" s="91" t="str">
        <f>IFERROR(INDEX(#REF!,MATCH(C1406,#REF!,0)),"")</f>
        <v/>
      </c>
      <c r="G1406" s="99"/>
      <c r="H1406" s="92">
        <f t="shared" si="39"/>
        <v>0</v>
      </c>
      <c r="I1406" s="81"/>
    </row>
    <row r="1407" spans="2:9" ht="16" thickBot="1" x14ac:dyDescent="0.25">
      <c r="B1407" s="79"/>
      <c r="H1407" s="93" t="s">
        <v>49</v>
      </c>
      <c r="I1407" s="94">
        <f>SUM(H1399:H1406)</f>
        <v>0</v>
      </c>
    </row>
    <row r="1408" spans="2:9" x14ac:dyDescent="0.2">
      <c r="B1408" s="79"/>
      <c r="C1408" s="95" t="s">
        <v>50</v>
      </c>
      <c r="I1408" s="81"/>
    </row>
    <row r="1409" spans="2:9" ht="16" x14ac:dyDescent="0.2">
      <c r="B1409" s="82" t="s">
        <v>37</v>
      </c>
      <c r="C1409" s="83" t="s">
        <v>38</v>
      </c>
      <c r="D1409" s="84" t="s">
        <v>51</v>
      </c>
      <c r="E1409" s="96" t="s">
        <v>52</v>
      </c>
      <c r="F1409" s="96"/>
      <c r="G1409" s="97" t="s">
        <v>53</v>
      </c>
      <c r="H1409" s="98" t="s">
        <v>43</v>
      </c>
      <c r="I1409" s="81"/>
    </row>
    <row r="1410" spans="2:9" x14ac:dyDescent="0.2">
      <c r="B1410" s="85"/>
      <c r="C1410" s="9" t="s">
        <v>54</v>
      </c>
      <c r="D1410" s="87">
        <v>1</v>
      </c>
      <c r="E1410" s="99">
        <f>IFERROR(INDEX('MANO DE OBRA'!$F:$F,MATCH(C1410,'MANO DE OBRA'!$B:$B,0)),"")</f>
        <v>0.7693987706357569</v>
      </c>
      <c r="F1410" s="89">
        <f>IFERROR(INDEX('MANO DE OBRA'!$J:$J,MATCH(C1410,'MANO DE OBRA'!$B:$B,0)),"")</f>
        <v>83957.971666666665</v>
      </c>
      <c r="G1410" s="100">
        <v>1</v>
      </c>
      <c r="H1410" s="89">
        <f>IFERROR((F1410/G1410)*D1410,0)</f>
        <v>83957.971666666665</v>
      </c>
      <c r="I1410" s="81"/>
    </row>
    <row r="1411" spans="2:9" x14ac:dyDescent="0.2">
      <c r="B1411" s="85"/>
      <c r="C1411" s="9"/>
      <c r="D1411" s="87"/>
      <c r="E1411" s="99" t="str">
        <f>IFERROR(INDEX('MANO DE OBRA'!$F:$F,MATCH(C1411,'MANO DE OBRA'!$B:$B,0)),"")</f>
        <v/>
      </c>
      <c r="F1411" s="89" t="str">
        <f>IFERROR(INDEX('MANO DE OBRA'!$J:$J,MATCH(C1411,'MANO DE OBRA'!$B:$B,0)),"")</f>
        <v/>
      </c>
      <c r="G1411" s="100">
        <f>+G1410</f>
        <v>1</v>
      </c>
      <c r="H1411" s="89">
        <f>IFERROR((F1411/G1411)*D1411,0)</f>
        <v>0</v>
      </c>
      <c r="I1411" s="81"/>
    </row>
    <row r="1412" spans="2:9" ht="16" thickBot="1" x14ac:dyDescent="0.25">
      <c r="B1412" s="85"/>
      <c r="C1412" s="9"/>
      <c r="D1412" s="87"/>
      <c r="E1412" s="99" t="str">
        <f>IFERROR(INDEX('MANO DE OBRA'!$F:$F,MATCH(C1412,'MANO DE OBRA'!$B:$B,0)),"")</f>
        <v/>
      </c>
      <c r="F1412" s="89" t="str">
        <f>IFERROR(INDEX('MANO DE OBRA'!$J:$J,MATCH(C1412,'MANO DE OBRA'!$B:$B,0)),"")</f>
        <v/>
      </c>
      <c r="G1412" s="100">
        <f>+G1410</f>
        <v>1</v>
      </c>
      <c r="H1412" s="89">
        <f>IFERROR((F1412/G1412)*D1412,0)</f>
        <v>0</v>
      </c>
      <c r="I1412" s="81"/>
    </row>
    <row r="1413" spans="2:9" ht="16" thickBot="1" x14ac:dyDescent="0.25">
      <c r="B1413" s="79"/>
      <c r="H1413" s="93" t="s">
        <v>49</v>
      </c>
      <c r="I1413" s="94">
        <f>SUM(H1410:H1412)</f>
        <v>83957.971666666665</v>
      </c>
    </row>
    <row r="1414" spans="2:9" x14ac:dyDescent="0.2">
      <c r="B1414" s="79"/>
      <c r="C1414" s="95" t="s">
        <v>55</v>
      </c>
      <c r="I1414" s="81"/>
    </row>
    <row r="1415" spans="2:9" ht="16" x14ac:dyDescent="0.2">
      <c r="B1415" s="82" t="s">
        <v>37</v>
      </c>
      <c r="C1415" s="83" t="s">
        <v>38</v>
      </c>
      <c r="D1415" s="97" t="s">
        <v>3</v>
      </c>
      <c r="E1415" s="97" t="s">
        <v>15</v>
      </c>
      <c r="F1415" s="97" t="s">
        <v>56</v>
      </c>
      <c r="G1415" s="97" t="s">
        <v>57</v>
      </c>
      <c r="H1415" s="97" t="s">
        <v>43</v>
      </c>
      <c r="I1415" s="81"/>
    </row>
    <row r="1416" spans="2:9" x14ac:dyDescent="0.2">
      <c r="B1416" s="85"/>
      <c r="C1416" s="102" t="s">
        <v>58</v>
      </c>
      <c r="D1416" s="99">
        <v>0.05</v>
      </c>
      <c r="E1416" s="88"/>
      <c r="F1416" s="89">
        <f>+I1413</f>
        <v>83957.971666666665</v>
      </c>
      <c r="G1416" s="87">
        <v>1</v>
      </c>
      <c r="H1416" s="89">
        <f>IFERROR(G1416*F1416*D1416,0)</f>
        <v>4197.8985833333336</v>
      </c>
      <c r="I1416" s="81"/>
    </row>
    <row r="1417" spans="2:9" x14ac:dyDescent="0.2">
      <c r="B1417" s="85"/>
      <c r="C1417" s="9"/>
      <c r="D1417" s="87"/>
      <c r="E1417" s="87" t="str">
        <f>IFERROR(INDEX(#REF!,MATCH(C1417,#REF!,0)),"")</f>
        <v/>
      </c>
      <c r="F1417" s="89" t="str">
        <f>IFERROR(INDEX(#REF!,MATCH(C1417,#REF!,0)),"")</f>
        <v/>
      </c>
      <c r="G1417" s="100">
        <v>0.1</v>
      </c>
      <c r="H1417" s="89">
        <f>IFERROR(G1417*F1417,0)</f>
        <v>0</v>
      </c>
      <c r="I1417" s="81"/>
    </row>
    <row r="1418" spans="2:9" ht="16" thickBot="1" x14ac:dyDescent="0.25">
      <c r="B1418" s="85"/>
      <c r="C1418" s="109"/>
      <c r="D1418" s="87"/>
      <c r="E1418" s="87" t="str">
        <f>IFERROR(INDEX(#REF!,MATCH(C1418,#REF!,0)),"")</f>
        <v/>
      </c>
      <c r="F1418" s="89" t="str">
        <f>IFERROR(INDEX(#REF!,MATCH(C1418,#REF!,0)),"")</f>
        <v/>
      </c>
      <c r="G1418" s="87"/>
      <c r="H1418" s="92">
        <f>IFERROR(G1418*F1418,0)</f>
        <v>0</v>
      </c>
      <c r="I1418" s="81"/>
    </row>
    <row r="1419" spans="2:9" ht="16" thickBot="1" x14ac:dyDescent="0.25">
      <c r="B1419" s="79"/>
      <c r="H1419" s="93" t="s">
        <v>49</v>
      </c>
      <c r="I1419" s="94">
        <f>SUM(H1416:H1418)</f>
        <v>4197.8985833333336</v>
      </c>
    </row>
    <row r="1420" spans="2:9" x14ac:dyDescent="0.2">
      <c r="B1420" s="79"/>
      <c r="C1420" s="95" t="s">
        <v>59</v>
      </c>
      <c r="I1420" s="81"/>
    </row>
    <row r="1421" spans="2:9" ht="16" x14ac:dyDescent="0.2">
      <c r="B1421" s="82" t="s">
        <v>37</v>
      </c>
      <c r="C1421" s="83" t="s">
        <v>38</v>
      </c>
      <c r="D1421" s="97" t="s">
        <v>3</v>
      </c>
      <c r="E1421" s="97" t="s">
        <v>15</v>
      </c>
      <c r="F1421" s="97" t="s">
        <v>56</v>
      </c>
      <c r="G1421" s="97" t="s">
        <v>57</v>
      </c>
      <c r="H1421" s="84" t="s">
        <v>43</v>
      </c>
      <c r="I1421" s="81"/>
    </row>
    <row r="1422" spans="2:9" x14ac:dyDescent="0.2">
      <c r="B1422" s="85"/>
      <c r="C1422" s="102" t="s">
        <v>60</v>
      </c>
      <c r="D1422" s="99">
        <v>0.01</v>
      </c>
      <c r="E1422" s="103">
        <v>1</v>
      </c>
      <c r="F1422" s="89">
        <f>+I1413</f>
        <v>83957.971666666665</v>
      </c>
      <c r="G1422" s="87">
        <v>0.01</v>
      </c>
      <c r="H1422" s="89">
        <f>IFERROR(G1422*F1422,0)</f>
        <v>839.57971666666663</v>
      </c>
      <c r="I1422" s="81"/>
    </row>
    <row r="1423" spans="2:9" x14ac:dyDescent="0.2">
      <c r="B1423" s="85"/>
      <c r="E1423" s="87" t="str">
        <f>IFERROR(INDEX(#REF!,MATCH(C1423,#REF!,0)),"")</f>
        <v/>
      </c>
      <c r="F1423" s="89" t="str">
        <f>IFERROR(INDEX(#REF!,MATCH(C1423,#REF!,0)),"")</f>
        <v/>
      </c>
      <c r="G1423" s="87">
        <v>0.06</v>
      </c>
      <c r="H1423" s="89">
        <f>IFERROR(G1423*F1423,0)</f>
        <v>0</v>
      </c>
      <c r="I1423" s="81"/>
    </row>
    <row r="1424" spans="2:9" ht="16" thickBot="1" x14ac:dyDescent="0.25">
      <c r="B1424" s="85"/>
      <c r="C1424" s="9"/>
      <c r="D1424" s="87" t="str">
        <f>IFERROR(INDEX(#REF!,MATCH(C1424,#REF!,0)),"")</f>
        <v/>
      </c>
      <c r="E1424" s="88"/>
      <c r="F1424" s="89" t="str">
        <f>IFERROR(INDEX(#REF!,MATCH(C1424,#REF!,0)),"")</f>
        <v/>
      </c>
      <c r="G1424" s="87"/>
      <c r="H1424" s="89">
        <f>IFERROR(G1424*F1424,0)</f>
        <v>0</v>
      </c>
      <c r="I1424" s="81"/>
    </row>
    <row r="1425" spans="2:9" ht="16" thickBot="1" x14ac:dyDescent="0.25">
      <c r="B1425" s="104"/>
      <c r="C1425" s="105"/>
      <c r="D1425" s="106"/>
      <c r="E1425" s="107"/>
      <c r="F1425" s="107"/>
      <c r="G1425" s="106"/>
      <c r="H1425" s="93" t="s">
        <v>49</v>
      </c>
      <c r="I1425" s="94">
        <f>SUM(H1422:H1424)</f>
        <v>839.57971666666663</v>
      </c>
    </row>
    <row r="1426" spans="2:9" ht="16" thickBot="1" x14ac:dyDescent="0.25"/>
    <row r="1427" spans="2:9" ht="33" hidden="1" customHeight="1" thickBot="1" x14ac:dyDescent="0.25">
      <c r="B1427" s="58"/>
      <c r="C1427" s="59"/>
      <c r="D1427" s="60"/>
      <c r="E1427" s="60"/>
      <c r="F1427" s="60"/>
      <c r="G1427" s="61"/>
      <c r="H1427" s="62"/>
      <c r="I1427" s="63"/>
    </row>
    <row r="1428" spans="2:9" ht="33" hidden="1" customHeight="1" thickBot="1" x14ac:dyDescent="0.25">
      <c r="B1428" s="64"/>
      <c r="C1428" s="65"/>
      <c r="D1428" s="66"/>
      <c r="E1428" s="66"/>
      <c r="F1428" s="66"/>
      <c r="G1428" s="67"/>
      <c r="H1428" s="68"/>
      <c r="I1428" s="69"/>
    </row>
    <row r="1429" spans="2:9" ht="16" hidden="1" thickBot="1" x14ac:dyDescent="0.25">
      <c r="B1429" s="79"/>
      <c r="I1429" s="81"/>
    </row>
    <row r="1430" spans="2:9" ht="16" hidden="1" thickBot="1" x14ac:dyDescent="0.25">
      <c r="B1430" s="75" t="s">
        <v>0</v>
      </c>
      <c r="C1430" s="353" t="e">
        <f>INDEX(ACTIVIDADES!$B:$B,MATCH(B1431,ACTIVIDADES!$A:$A,0))</f>
        <v>#REF!</v>
      </c>
      <c r="D1430" s="354"/>
      <c r="E1430" s="354"/>
      <c r="F1430" s="354"/>
      <c r="G1430" s="355"/>
      <c r="H1430" s="73" t="s">
        <v>31</v>
      </c>
      <c r="I1430" s="74" t="s">
        <v>32</v>
      </c>
    </row>
    <row r="1431" spans="2:9" hidden="1" x14ac:dyDescent="0.2">
      <c r="B1431" s="362" t="e">
        <f>+ACTIVIDADES!#REF!</f>
        <v>#REF!</v>
      </c>
      <c r="C1431" s="356"/>
      <c r="D1431" s="357"/>
      <c r="E1431" s="357"/>
      <c r="F1431" s="357"/>
      <c r="G1431" s="358"/>
      <c r="H1431" s="71">
        <f>IF(I1434=0,0,I1445/I1434)</f>
        <v>0.26142065952460464</v>
      </c>
      <c r="I1431" s="72">
        <f>IF(I1434=0,0,I1451/I1434)</f>
        <v>0.69677296271263711</v>
      </c>
    </row>
    <row r="1432" spans="2:9" ht="16" hidden="1" thickBot="1" x14ac:dyDescent="0.25">
      <c r="B1432" s="363"/>
      <c r="C1432" s="356"/>
      <c r="D1432" s="357"/>
      <c r="E1432" s="357"/>
      <c r="F1432" s="357"/>
      <c r="G1432" s="358"/>
      <c r="H1432" s="73" t="s">
        <v>33</v>
      </c>
      <c r="I1432" s="74" t="s">
        <v>34</v>
      </c>
    </row>
    <row r="1433" spans="2:9" ht="16" hidden="1" thickBot="1" x14ac:dyDescent="0.25">
      <c r="B1433" s="75" t="s">
        <v>15</v>
      </c>
      <c r="C1433" s="356"/>
      <c r="D1433" s="357"/>
      <c r="E1433" s="357"/>
      <c r="F1433" s="357"/>
      <c r="G1433" s="358"/>
      <c r="H1433" s="71">
        <f>IF(I1434=0,0,I1457/I1434)</f>
        <v>3.483864813563186E-2</v>
      </c>
      <c r="I1433" s="72">
        <f>IF(I1434=0,0,I1463/I1434)</f>
        <v>6.9677296271263714E-3</v>
      </c>
    </row>
    <row r="1434" spans="2:9" ht="16" hidden="1" thickBot="1" x14ac:dyDescent="0.25">
      <c r="B1434" s="76" t="e">
        <f>INDEX(ACTIVIDADES!$C:$C,MATCH(B1431,ACTIVIDADES!$A:$A,0))</f>
        <v>#REF!</v>
      </c>
      <c r="C1434" s="359"/>
      <c r="D1434" s="360"/>
      <c r="E1434" s="360"/>
      <c r="F1434" s="360"/>
      <c r="G1434" s="361"/>
      <c r="H1434" s="77" t="s">
        <v>35</v>
      </c>
      <c r="I1434" s="78">
        <f>SUM(I1445:I1463)</f>
        <v>34427.271419047618</v>
      </c>
    </row>
    <row r="1435" spans="2:9" hidden="1" x14ac:dyDescent="0.2">
      <c r="B1435" s="79"/>
      <c r="C1435" s="80" t="s">
        <v>36</v>
      </c>
      <c r="I1435" s="81"/>
    </row>
    <row r="1436" spans="2:9" hidden="1" x14ac:dyDescent="0.2">
      <c r="B1436" s="82" t="s">
        <v>37</v>
      </c>
      <c r="C1436" s="83" t="s">
        <v>38</v>
      </c>
      <c r="D1436" s="84" t="s">
        <v>39</v>
      </c>
      <c r="E1436" s="84" t="s">
        <v>40</v>
      </c>
      <c r="F1436" s="84" t="s">
        <v>41</v>
      </c>
      <c r="G1436" s="84" t="s">
        <v>42</v>
      </c>
      <c r="H1436" s="84" t="s">
        <v>43</v>
      </c>
      <c r="I1436" s="81"/>
    </row>
    <row r="1437" spans="2:9" ht="16" hidden="1" x14ac:dyDescent="0.2">
      <c r="B1437" s="85"/>
      <c r="C1437" s="112" t="e">
        <f>+#REF!</f>
        <v>#REF!</v>
      </c>
      <c r="D1437" s="87" t="str">
        <f>IFERROR(INDEX(#REF!,MATCH(C1437,#REF!,0)),"")</f>
        <v/>
      </c>
      <c r="E1437" s="88">
        <v>0.75</v>
      </c>
      <c r="F1437" s="91" t="str">
        <f>IFERROR(INDEX(#REF!,MATCH(C1437,#REF!,0)),"")</f>
        <v/>
      </c>
      <c r="G1437" s="99">
        <v>0.1</v>
      </c>
      <c r="H1437" s="89">
        <f>IFERROR(G1437*F1437*E1437+F1437*E1437,0)</f>
        <v>0</v>
      </c>
      <c r="I1437" s="81"/>
    </row>
    <row r="1438" spans="2:9" ht="16" hidden="1" x14ac:dyDescent="0.2">
      <c r="B1438" s="85"/>
      <c r="C1438" s="86" t="s">
        <v>290</v>
      </c>
      <c r="D1438" s="87" t="s">
        <v>288</v>
      </c>
      <c r="E1438" s="88">
        <v>1</v>
      </c>
      <c r="F1438" s="91">
        <v>9000</v>
      </c>
      <c r="G1438" s="99"/>
      <c r="H1438" s="89">
        <f t="shared" ref="H1438:H1444" si="40">IFERROR(G1438*F1438*E1438+F1438*E1438,0)</f>
        <v>9000</v>
      </c>
      <c r="I1438" s="81"/>
    </row>
    <row r="1439" spans="2:9" hidden="1" x14ac:dyDescent="0.2">
      <c r="B1439" s="85"/>
      <c r="C1439" s="86"/>
      <c r="D1439" s="87" t="str">
        <f>IFERROR(INDEX(#REF!,MATCH(C1439,#REF!,0)),"")</f>
        <v/>
      </c>
      <c r="E1439" s="88"/>
      <c r="F1439" s="91" t="str">
        <f>IFERROR(INDEX(#REF!,MATCH(C1439,#REF!,0)),"")</f>
        <v/>
      </c>
      <c r="G1439" s="99"/>
      <c r="H1439" s="89">
        <f t="shared" si="40"/>
        <v>0</v>
      </c>
      <c r="I1439" s="81"/>
    </row>
    <row r="1440" spans="2:9" hidden="1" x14ac:dyDescent="0.2">
      <c r="B1440" s="85"/>
      <c r="C1440" s="86"/>
      <c r="D1440" s="87" t="str">
        <f>IFERROR(INDEX(#REF!,MATCH(C1440,#REF!,0)),"")</f>
        <v/>
      </c>
      <c r="E1440" s="88"/>
      <c r="F1440" s="91" t="str">
        <f>IFERROR(INDEX(#REF!,MATCH(C1440,#REF!,0)),"")</f>
        <v/>
      </c>
      <c r="G1440" s="99"/>
      <c r="H1440" s="89">
        <f t="shared" si="40"/>
        <v>0</v>
      </c>
      <c r="I1440" s="81"/>
    </row>
    <row r="1441" spans="2:9" hidden="1" x14ac:dyDescent="0.2">
      <c r="B1441" s="85"/>
      <c r="C1441" s="86"/>
      <c r="D1441" s="87" t="str">
        <f>IFERROR(INDEX(#REF!,MATCH(C1441,#REF!,0)),"")</f>
        <v/>
      </c>
      <c r="E1441" s="88"/>
      <c r="F1441" s="91" t="str">
        <f>IFERROR(INDEX(#REF!,MATCH(C1441,#REF!,0)),"")</f>
        <v/>
      </c>
      <c r="G1441" s="99"/>
      <c r="H1441" s="89">
        <f t="shared" si="40"/>
        <v>0</v>
      </c>
      <c r="I1441" s="81"/>
    </row>
    <row r="1442" spans="2:9" hidden="1" x14ac:dyDescent="0.2">
      <c r="B1442" s="85"/>
      <c r="C1442" s="86"/>
      <c r="D1442" s="87" t="str">
        <f>IFERROR(INDEX(#REF!,MATCH(C1442,#REF!,0)),"")</f>
        <v/>
      </c>
      <c r="E1442" s="88"/>
      <c r="F1442" s="91" t="str">
        <f>IFERROR(INDEX(#REF!,MATCH(C1442,#REF!,0)),"")</f>
        <v/>
      </c>
      <c r="G1442" s="99"/>
      <c r="H1442" s="89">
        <f t="shared" si="40"/>
        <v>0</v>
      </c>
      <c r="I1442" s="81"/>
    </row>
    <row r="1443" spans="2:9" hidden="1" x14ac:dyDescent="0.2">
      <c r="B1443" s="85"/>
      <c r="C1443" s="9"/>
      <c r="D1443" s="87" t="str">
        <f>IFERROR(INDEX(#REF!,MATCH(C1443,#REF!,0)),"")</f>
        <v/>
      </c>
      <c r="E1443" s="88"/>
      <c r="F1443" s="91" t="str">
        <f>IFERROR(INDEX(#REF!,MATCH(C1443,#REF!,0)),"")</f>
        <v/>
      </c>
      <c r="G1443" s="99"/>
      <c r="H1443" s="89">
        <f t="shared" si="40"/>
        <v>0</v>
      </c>
      <c r="I1443" s="81"/>
    </row>
    <row r="1444" spans="2:9" ht="16" hidden="1" thickBot="1" x14ac:dyDescent="0.25">
      <c r="B1444" s="85"/>
      <c r="C1444" s="9"/>
      <c r="D1444" s="87" t="str">
        <f>IFERROR(INDEX(#REF!,MATCH(C1444,#REF!,0)),"")</f>
        <v/>
      </c>
      <c r="E1444" s="88"/>
      <c r="F1444" s="91" t="str">
        <f>IFERROR(INDEX(#REF!,MATCH(C1444,#REF!,0)),"")</f>
        <v/>
      </c>
      <c r="G1444" s="99"/>
      <c r="H1444" s="92">
        <f t="shared" si="40"/>
        <v>0</v>
      </c>
      <c r="I1444" s="81"/>
    </row>
    <row r="1445" spans="2:9" ht="16" hidden="1" thickBot="1" x14ac:dyDescent="0.25">
      <c r="B1445" s="79"/>
      <c r="H1445" s="93" t="s">
        <v>49</v>
      </c>
      <c r="I1445" s="94">
        <f>SUM(H1437:H1444)</f>
        <v>9000</v>
      </c>
    </row>
    <row r="1446" spans="2:9" hidden="1" x14ac:dyDescent="0.2">
      <c r="B1446" s="79"/>
      <c r="C1446" s="95" t="s">
        <v>50</v>
      </c>
      <c r="I1446" s="81"/>
    </row>
    <row r="1447" spans="2:9" ht="16" hidden="1" x14ac:dyDescent="0.2">
      <c r="B1447" s="82" t="s">
        <v>37</v>
      </c>
      <c r="C1447" s="83" t="s">
        <v>38</v>
      </c>
      <c r="D1447" s="84" t="s">
        <v>51</v>
      </c>
      <c r="E1447" s="96" t="s">
        <v>52</v>
      </c>
      <c r="F1447" s="96"/>
      <c r="G1447" s="97" t="s">
        <v>53</v>
      </c>
      <c r="H1447" s="98" t="s">
        <v>43</v>
      </c>
      <c r="I1447" s="81"/>
    </row>
    <row r="1448" spans="2:9" hidden="1" x14ac:dyDescent="0.2">
      <c r="B1448" s="85"/>
      <c r="C1448" s="9" t="s">
        <v>54</v>
      </c>
      <c r="D1448" s="87">
        <v>1</v>
      </c>
      <c r="E1448" s="99">
        <f>IFERROR(INDEX('MANO DE OBRA'!$F:$F,MATCH(C1448,'MANO DE OBRA'!$B:$B,0)),"")</f>
        <v>0.7693987706357569</v>
      </c>
      <c r="F1448" s="89">
        <f>IFERROR(INDEX('MANO DE OBRA'!$J:$J,MATCH(C1448,'MANO DE OBRA'!$B:$B,0)),"")</f>
        <v>83957.971666666665</v>
      </c>
      <c r="G1448" s="100">
        <v>3.5</v>
      </c>
      <c r="H1448" s="89">
        <f>IFERROR((F1448/G1448)*D1448,0)</f>
        <v>23987.991904761904</v>
      </c>
      <c r="I1448" s="81"/>
    </row>
    <row r="1449" spans="2:9" hidden="1" x14ac:dyDescent="0.2">
      <c r="B1449" s="85"/>
      <c r="C1449" s="9"/>
      <c r="D1449" s="87"/>
      <c r="E1449" s="99" t="str">
        <f>IFERROR(INDEX('MANO DE OBRA'!$F:$F,MATCH(C1449,'MANO DE OBRA'!$B:$B,0)),"")</f>
        <v/>
      </c>
      <c r="F1449" s="89" t="str">
        <f>IFERROR(INDEX('MANO DE OBRA'!$J:$J,MATCH(C1449,'MANO DE OBRA'!$B:$B,0)),"")</f>
        <v/>
      </c>
      <c r="G1449" s="100">
        <f>+G1448</f>
        <v>3.5</v>
      </c>
      <c r="H1449" s="89">
        <f>IFERROR((F1449/G1449)*D1449,0)</f>
        <v>0</v>
      </c>
      <c r="I1449" s="81"/>
    </row>
    <row r="1450" spans="2:9" ht="16" hidden="1" thickBot="1" x14ac:dyDescent="0.25">
      <c r="B1450" s="85"/>
      <c r="C1450" s="9"/>
      <c r="D1450" s="87"/>
      <c r="E1450" s="99" t="str">
        <f>IFERROR(INDEX('MANO DE OBRA'!$F:$F,MATCH(C1450,'MANO DE OBRA'!$B:$B,0)),"")</f>
        <v/>
      </c>
      <c r="F1450" s="89" t="str">
        <f>IFERROR(INDEX('MANO DE OBRA'!$J:$J,MATCH(C1450,'MANO DE OBRA'!$B:$B,0)),"")</f>
        <v/>
      </c>
      <c r="G1450" s="100">
        <f>+G1448</f>
        <v>3.5</v>
      </c>
      <c r="H1450" s="89">
        <f>IFERROR((F1450/G1450)*D1450,0)</f>
        <v>0</v>
      </c>
      <c r="I1450" s="81"/>
    </row>
    <row r="1451" spans="2:9" ht="16" hidden="1" thickBot="1" x14ac:dyDescent="0.25">
      <c r="B1451" s="79"/>
      <c r="H1451" s="93" t="s">
        <v>49</v>
      </c>
      <c r="I1451" s="94">
        <f>SUM(H1448:H1450)</f>
        <v>23987.991904761904</v>
      </c>
    </row>
    <row r="1452" spans="2:9" hidden="1" x14ac:dyDescent="0.2">
      <c r="B1452" s="79"/>
      <c r="C1452" s="95" t="s">
        <v>55</v>
      </c>
      <c r="I1452" s="81"/>
    </row>
    <row r="1453" spans="2:9" ht="16" hidden="1" x14ac:dyDescent="0.2">
      <c r="B1453" s="82" t="s">
        <v>37</v>
      </c>
      <c r="C1453" s="83" t="s">
        <v>38</v>
      </c>
      <c r="D1453" s="97" t="s">
        <v>3</v>
      </c>
      <c r="E1453" s="97" t="s">
        <v>15</v>
      </c>
      <c r="F1453" s="97" t="s">
        <v>56</v>
      </c>
      <c r="G1453" s="97" t="s">
        <v>57</v>
      </c>
      <c r="H1453" s="97" t="s">
        <v>43</v>
      </c>
      <c r="I1453" s="81"/>
    </row>
    <row r="1454" spans="2:9" hidden="1" x14ac:dyDescent="0.2">
      <c r="B1454" s="85"/>
      <c r="C1454" s="102" t="s">
        <v>58</v>
      </c>
      <c r="D1454" s="99">
        <v>0.05</v>
      </c>
      <c r="E1454" s="88"/>
      <c r="F1454" s="89">
        <f>+I1451</f>
        <v>23987.991904761904</v>
      </c>
      <c r="G1454" s="87">
        <v>1</v>
      </c>
      <c r="H1454" s="89">
        <f>IFERROR(G1454*F1454*D1454,0)</f>
        <v>1199.3995952380953</v>
      </c>
      <c r="I1454" s="81"/>
    </row>
    <row r="1455" spans="2:9" hidden="1" x14ac:dyDescent="0.2">
      <c r="B1455" s="85"/>
      <c r="C1455" s="112"/>
      <c r="D1455" s="87"/>
      <c r="E1455" s="87" t="str">
        <f>IFERROR(INDEX(#REF!,MATCH(C1455,#REF!,0)),"")</f>
        <v/>
      </c>
      <c r="F1455" s="89" t="str">
        <f>IFERROR(INDEX(#REF!,MATCH(C1455,#REF!,0)),"")</f>
        <v/>
      </c>
      <c r="G1455" s="100">
        <v>0.2</v>
      </c>
      <c r="H1455" s="89">
        <f>IFERROR(G1455*F1455,0)</f>
        <v>0</v>
      </c>
      <c r="I1455" s="81"/>
    </row>
    <row r="1456" spans="2:9" ht="16" hidden="1" thickBot="1" x14ac:dyDescent="0.25">
      <c r="B1456" s="85"/>
      <c r="C1456" s="9"/>
      <c r="D1456" s="87"/>
      <c r="E1456" s="87" t="str">
        <f>IFERROR(INDEX(#REF!,MATCH(C1456,#REF!,0)),"")</f>
        <v/>
      </c>
      <c r="F1456" s="89" t="str">
        <f>IFERROR(INDEX(#REF!,MATCH(C1456,#REF!,0)),"")</f>
        <v/>
      </c>
      <c r="G1456" s="87"/>
      <c r="H1456" s="92">
        <f>IFERROR(G1456*F1456,0)</f>
        <v>0</v>
      </c>
      <c r="I1456" s="81"/>
    </row>
    <row r="1457" spans="2:9" ht="16" hidden="1" thickBot="1" x14ac:dyDescent="0.25">
      <c r="B1457" s="79"/>
      <c r="H1457" s="93" t="s">
        <v>49</v>
      </c>
      <c r="I1457" s="94">
        <f>SUM(H1454:H1456)</f>
        <v>1199.3995952380953</v>
      </c>
    </row>
    <row r="1458" spans="2:9" hidden="1" x14ac:dyDescent="0.2">
      <c r="B1458" s="79"/>
      <c r="C1458" s="95" t="s">
        <v>59</v>
      </c>
      <c r="I1458" s="81"/>
    </row>
    <row r="1459" spans="2:9" ht="16" hidden="1" x14ac:dyDescent="0.2">
      <c r="B1459" s="82" t="s">
        <v>37</v>
      </c>
      <c r="C1459" s="83" t="s">
        <v>38</v>
      </c>
      <c r="D1459" s="97" t="s">
        <v>3</v>
      </c>
      <c r="E1459" s="97" t="s">
        <v>15</v>
      </c>
      <c r="F1459" s="97" t="s">
        <v>56</v>
      </c>
      <c r="G1459" s="97" t="s">
        <v>57</v>
      </c>
      <c r="H1459" s="84" t="s">
        <v>43</v>
      </c>
      <c r="I1459" s="81"/>
    </row>
    <row r="1460" spans="2:9" hidden="1" x14ac:dyDescent="0.2">
      <c r="B1460" s="85"/>
      <c r="C1460" s="102" t="s">
        <v>60</v>
      </c>
      <c r="D1460" s="99">
        <v>0.01</v>
      </c>
      <c r="E1460" s="103">
        <v>1</v>
      </c>
      <c r="F1460" s="89">
        <f>+I1451</f>
        <v>23987.991904761904</v>
      </c>
      <c r="G1460" s="87">
        <v>0.01</v>
      </c>
      <c r="H1460" s="89">
        <f>IFERROR(G1460*F1460,0)</f>
        <v>239.87991904761904</v>
      </c>
      <c r="I1460" s="81"/>
    </row>
    <row r="1461" spans="2:9" hidden="1" x14ac:dyDescent="0.2">
      <c r="B1461" s="85"/>
      <c r="E1461" s="87" t="str">
        <f>IFERROR(INDEX(#REF!,MATCH(C1461,#REF!,0)),"")</f>
        <v/>
      </c>
      <c r="F1461" s="89" t="str">
        <f>IFERROR(INDEX(#REF!,MATCH(C1461,#REF!,0)),"")</f>
        <v/>
      </c>
      <c r="G1461" s="87">
        <v>0.12</v>
      </c>
      <c r="H1461" s="89">
        <f>IFERROR(G1461*F1461,0)</f>
        <v>0</v>
      </c>
      <c r="I1461" s="81"/>
    </row>
    <row r="1462" spans="2:9" ht="16" hidden="1" thickBot="1" x14ac:dyDescent="0.25">
      <c r="B1462" s="85"/>
      <c r="C1462" s="9"/>
      <c r="D1462" s="87" t="str">
        <f>IFERROR(INDEX(#REF!,MATCH(C1462,#REF!,0)),"")</f>
        <v/>
      </c>
      <c r="E1462" s="88"/>
      <c r="F1462" s="89" t="str">
        <f>IFERROR(INDEX(#REF!,MATCH(C1462,#REF!,0)),"")</f>
        <v/>
      </c>
      <c r="G1462" s="87"/>
      <c r="H1462" s="89">
        <f>IFERROR(G1462*F1462,0)</f>
        <v>0</v>
      </c>
      <c r="I1462" s="81"/>
    </row>
    <row r="1463" spans="2:9" ht="16" hidden="1" thickBot="1" x14ac:dyDescent="0.25">
      <c r="B1463" s="104"/>
      <c r="C1463" s="105"/>
      <c r="D1463" s="106"/>
      <c r="E1463" s="107"/>
      <c r="F1463" s="107"/>
      <c r="G1463" s="106"/>
      <c r="H1463" s="93" t="s">
        <v>49</v>
      </c>
      <c r="I1463" s="94">
        <f>SUM(H1460:H1462)</f>
        <v>239.87991904761904</v>
      </c>
    </row>
    <row r="1464" spans="2:9" ht="16" hidden="1" thickBot="1" x14ac:dyDescent="0.25"/>
    <row r="1465" spans="2:9" ht="33" hidden="1" customHeight="1" thickBot="1" x14ac:dyDescent="0.25">
      <c r="B1465" s="58"/>
      <c r="C1465" s="59" t="e">
        <f>+#REF!</f>
        <v>#REF!</v>
      </c>
      <c r="D1465" s="60"/>
      <c r="E1465" s="60"/>
      <c r="F1465" s="60"/>
      <c r="G1465" s="61"/>
      <c r="H1465" s="62"/>
      <c r="I1465" s="63"/>
    </row>
    <row r="1466" spans="2:9" ht="33" hidden="1" customHeight="1" thickBot="1" x14ac:dyDescent="0.25">
      <c r="B1466" s="64"/>
      <c r="C1466" s="65" t="e">
        <f>+#REF!</f>
        <v>#REF!</v>
      </c>
      <c r="D1466" s="66"/>
      <c r="E1466" s="66"/>
      <c r="F1466" s="66"/>
      <c r="G1466" s="67"/>
      <c r="H1466" s="68"/>
      <c r="I1466" s="69"/>
    </row>
    <row r="1467" spans="2:9" ht="16" hidden="1" thickBot="1" x14ac:dyDescent="0.25">
      <c r="B1467" s="79"/>
      <c r="I1467" s="81"/>
    </row>
    <row r="1468" spans="2:9" ht="16" hidden="1" thickBot="1" x14ac:dyDescent="0.25">
      <c r="B1468" s="75" t="s">
        <v>0</v>
      </c>
      <c r="C1468" s="353" t="e">
        <f>INDEX(ACTIVIDADES!$B:$B,MATCH(B1469,ACTIVIDADES!$A:$A,0))</f>
        <v>#REF!</v>
      </c>
      <c r="D1468" s="354"/>
      <c r="E1468" s="354"/>
      <c r="F1468" s="354"/>
      <c r="G1468" s="355"/>
      <c r="H1468" s="73" t="s">
        <v>31</v>
      </c>
      <c r="I1468" s="74" t="s">
        <v>32</v>
      </c>
    </row>
    <row r="1469" spans="2:9" hidden="1" x14ac:dyDescent="0.2">
      <c r="B1469" s="362" t="e">
        <f>+ACTIVIDADES!#REF!</f>
        <v>#REF!</v>
      </c>
      <c r="C1469" s="356"/>
      <c r="D1469" s="357"/>
      <c r="E1469" s="357"/>
      <c r="F1469" s="357"/>
      <c r="G1469" s="358"/>
      <c r="H1469" s="71">
        <f>IF(I1472=0,0,I1483/I1472)</f>
        <v>0</v>
      </c>
      <c r="I1469" s="72">
        <f>IF(I1472=0,0,I1489/I1472)</f>
        <v>0.94339622641509435</v>
      </c>
    </row>
    <row r="1470" spans="2:9" ht="16" hidden="1" thickBot="1" x14ac:dyDescent="0.25">
      <c r="B1470" s="363"/>
      <c r="C1470" s="356"/>
      <c r="D1470" s="357"/>
      <c r="E1470" s="357"/>
      <c r="F1470" s="357"/>
      <c r="G1470" s="358"/>
      <c r="H1470" s="73" t="s">
        <v>33</v>
      </c>
      <c r="I1470" s="74" t="s">
        <v>34</v>
      </c>
    </row>
    <row r="1471" spans="2:9" ht="16" hidden="1" thickBot="1" x14ac:dyDescent="0.25">
      <c r="B1471" s="75" t="s">
        <v>15</v>
      </c>
      <c r="C1471" s="356"/>
      <c r="D1471" s="357"/>
      <c r="E1471" s="357"/>
      <c r="F1471" s="357"/>
      <c r="G1471" s="358"/>
      <c r="H1471" s="71">
        <f>IF(I1472=0,0,I1497/I1472)</f>
        <v>4.716981132075472E-2</v>
      </c>
      <c r="I1471" s="72">
        <f>IF(I1472=0,0,I1503/I1472)</f>
        <v>9.4339622641509448E-3</v>
      </c>
    </row>
    <row r="1472" spans="2:9" ht="16" hidden="1" thickBot="1" x14ac:dyDescent="0.25">
      <c r="B1472" s="76" t="e">
        <f>INDEX(ACTIVIDADES!$C:$C,MATCH(B1469,ACTIVIDADES!$A:$A,0))</f>
        <v>#REF!</v>
      </c>
      <c r="C1472" s="359"/>
      <c r="D1472" s="360"/>
      <c r="E1472" s="360"/>
      <c r="F1472" s="360"/>
      <c r="G1472" s="361"/>
      <c r="H1472" s="77" t="s">
        <v>35</v>
      </c>
      <c r="I1472" s="78">
        <f>SUM(I1483:I1503)</f>
        <v>35598.17998666667</v>
      </c>
    </row>
    <row r="1473" spans="2:9" hidden="1" x14ac:dyDescent="0.2">
      <c r="B1473" s="79"/>
      <c r="C1473" s="80" t="s">
        <v>36</v>
      </c>
      <c r="I1473" s="81"/>
    </row>
    <row r="1474" spans="2:9" hidden="1" x14ac:dyDescent="0.2">
      <c r="B1474" s="82" t="s">
        <v>37</v>
      </c>
      <c r="C1474" s="83" t="s">
        <v>38</v>
      </c>
      <c r="D1474" s="84" t="s">
        <v>39</v>
      </c>
      <c r="E1474" s="84" t="s">
        <v>40</v>
      </c>
      <c r="F1474" s="84" t="s">
        <v>41</v>
      </c>
      <c r="G1474" s="84" t="s">
        <v>42</v>
      </c>
      <c r="H1474" s="84" t="s">
        <v>43</v>
      </c>
      <c r="I1474" s="81"/>
    </row>
    <row r="1475" spans="2:9" hidden="1" x14ac:dyDescent="0.2">
      <c r="B1475" s="85"/>
      <c r="C1475" s="112"/>
      <c r="D1475" s="87" t="str">
        <f>IFERROR(INDEX(#REF!,MATCH(C1475,#REF!,0)),"")</f>
        <v/>
      </c>
      <c r="E1475" s="88"/>
      <c r="F1475" s="91" t="str">
        <f>IFERROR(INDEX(#REF!,MATCH(C1475,#REF!,0)),"")</f>
        <v/>
      </c>
      <c r="G1475" s="99"/>
      <c r="H1475" s="89">
        <f>IFERROR(G1475*F1475*E1475+F1475*E1475,0)</f>
        <v>0</v>
      </c>
      <c r="I1475" s="81"/>
    </row>
    <row r="1476" spans="2:9" hidden="1" x14ac:dyDescent="0.2">
      <c r="B1476" s="85"/>
      <c r="C1476" s="86"/>
      <c r="D1476" s="87" t="str">
        <f>IFERROR(INDEX(#REF!,MATCH(C1476,#REF!,0)),"")</f>
        <v/>
      </c>
      <c r="E1476" s="88"/>
      <c r="F1476" s="91" t="str">
        <f>IFERROR(INDEX(#REF!,MATCH(C1476,#REF!,0)),"")</f>
        <v/>
      </c>
      <c r="G1476" s="99"/>
      <c r="H1476" s="89">
        <f t="shared" ref="H1476:H1482" si="41">IFERROR(G1476*F1476*E1476+F1476*E1476,0)</f>
        <v>0</v>
      </c>
      <c r="I1476" s="81"/>
    </row>
    <row r="1477" spans="2:9" hidden="1" x14ac:dyDescent="0.2">
      <c r="B1477" s="85"/>
      <c r="C1477" s="86"/>
      <c r="D1477" s="87" t="str">
        <f>IFERROR(INDEX(#REF!,MATCH(C1477,#REF!,0)),"")</f>
        <v/>
      </c>
      <c r="E1477" s="88"/>
      <c r="F1477" s="91" t="str">
        <f>IFERROR(INDEX(#REF!,MATCH(C1477,#REF!,0)),"")</f>
        <v/>
      </c>
      <c r="G1477" s="99"/>
      <c r="H1477" s="89">
        <f t="shared" si="41"/>
        <v>0</v>
      </c>
      <c r="I1477" s="81"/>
    </row>
    <row r="1478" spans="2:9" hidden="1" x14ac:dyDescent="0.2">
      <c r="B1478" s="85"/>
      <c r="C1478" s="86"/>
      <c r="D1478" s="87" t="str">
        <f>IFERROR(INDEX(#REF!,MATCH(C1478,#REF!,0)),"")</f>
        <v/>
      </c>
      <c r="E1478" s="88"/>
      <c r="F1478" s="91" t="str">
        <f>IFERROR(INDEX(#REF!,MATCH(C1478,#REF!,0)),"")</f>
        <v/>
      </c>
      <c r="G1478" s="99"/>
      <c r="H1478" s="89">
        <f t="shared" si="41"/>
        <v>0</v>
      </c>
      <c r="I1478" s="81"/>
    </row>
    <row r="1479" spans="2:9" hidden="1" x14ac:dyDescent="0.2">
      <c r="B1479" s="85"/>
      <c r="C1479" s="86"/>
      <c r="D1479" s="87" t="str">
        <f>IFERROR(INDEX(#REF!,MATCH(C1479,#REF!,0)),"")</f>
        <v/>
      </c>
      <c r="E1479" s="88"/>
      <c r="F1479" s="91" t="str">
        <f>IFERROR(INDEX(#REF!,MATCH(C1479,#REF!,0)),"")</f>
        <v/>
      </c>
      <c r="G1479" s="99"/>
      <c r="H1479" s="89">
        <f t="shared" si="41"/>
        <v>0</v>
      </c>
      <c r="I1479" s="81"/>
    </row>
    <row r="1480" spans="2:9" hidden="1" x14ac:dyDescent="0.2">
      <c r="B1480" s="85"/>
      <c r="C1480" s="86"/>
      <c r="D1480" s="87" t="str">
        <f>IFERROR(INDEX(#REF!,MATCH(C1480,#REF!,0)),"")</f>
        <v/>
      </c>
      <c r="E1480" s="88"/>
      <c r="F1480" s="91" t="str">
        <f>IFERROR(INDEX(#REF!,MATCH(C1480,#REF!,0)),"")</f>
        <v/>
      </c>
      <c r="G1480" s="99"/>
      <c r="H1480" s="89">
        <f t="shared" si="41"/>
        <v>0</v>
      </c>
      <c r="I1480" s="81"/>
    </row>
    <row r="1481" spans="2:9" hidden="1" x14ac:dyDescent="0.2">
      <c r="B1481" s="85"/>
      <c r="C1481" s="9"/>
      <c r="D1481" s="87" t="str">
        <f>IFERROR(INDEX(#REF!,MATCH(C1481,#REF!,0)),"")</f>
        <v/>
      </c>
      <c r="E1481" s="88"/>
      <c r="F1481" s="91" t="str">
        <f>IFERROR(INDEX(#REF!,MATCH(C1481,#REF!,0)),"")</f>
        <v/>
      </c>
      <c r="G1481" s="99"/>
      <c r="H1481" s="89">
        <f t="shared" si="41"/>
        <v>0</v>
      </c>
      <c r="I1481" s="81"/>
    </row>
    <row r="1482" spans="2:9" ht="16" hidden="1" thickBot="1" x14ac:dyDescent="0.25">
      <c r="B1482" s="85"/>
      <c r="C1482" s="9"/>
      <c r="D1482" s="87" t="str">
        <f>IFERROR(INDEX(#REF!,MATCH(C1482,#REF!,0)),"")</f>
        <v/>
      </c>
      <c r="E1482" s="88"/>
      <c r="F1482" s="91" t="str">
        <f>IFERROR(INDEX(#REF!,MATCH(C1482,#REF!,0)),"")</f>
        <v/>
      </c>
      <c r="G1482" s="99"/>
      <c r="H1482" s="92">
        <f t="shared" si="41"/>
        <v>0</v>
      </c>
      <c r="I1482" s="81"/>
    </row>
    <row r="1483" spans="2:9" ht="16" hidden="1" thickBot="1" x14ac:dyDescent="0.25">
      <c r="B1483" s="79"/>
      <c r="H1483" s="93" t="s">
        <v>49</v>
      </c>
      <c r="I1483" s="94">
        <f>SUM(H1475:H1482)</f>
        <v>0</v>
      </c>
    </row>
    <row r="1484" spans="2:9" hidden="1" x14ac:dyDescent="0.2">
      <c r="B1484" s="79"/>
      <c r="C1484" s="95" t="s">
        <v>50</v>
      </c>
      <c r="I1484" s="81"/>
    </row>
    <row r="1485" spans="2:9" ht="16" hidden="1" x14ac:dyDescent="0.2">
      <c r="B1485" s="82" t="s">
        <v>37</v>
      </c>
      <c r="C1485" s="83" t="s">
        <v>38</v>
      </c>
      <c r="D1485" s="84" t="s">
        <v>51</v>
      </c>
      <c r="E1485" s="96" t="s">
        <v>52</v>
      </c>
      <c r="F1485" s="96"/>
      <c r="G1485" s="97" t="s">
        <v>53</v>
      </c>
      <c r="H1485" s="98" t="s">
        <v>43</v>
      </c>
      <c r="I1485" s="81"/>
    </row>
    <row r="1486" spans="2:9" hidden="1" x14ac:dyDescent="0.2">
      <c r="B1486" s="85"/>
      <c r="C1486" s="9" t="s">
        <v>54</v>
      </c>
      <c r="D1486" s="87">
        <v>2</v>
      </c>
      <c r="E1486" s="99">
        <f>IFERROR(INDEX('MANO DE OBRA'!$F:$F,MATCH(C1486,'MANO DE OBRA'!$B:$B,0)),"")</f>
        <v>0.7693987706357569</v>
      </c>
      <c r="F1486" s="89">
        <f>IFERROR(INDEX('MANO DE OBRA'!$J:$J,MATCH(C1486,'MANO DE OBRA'!$B:$B,0)),"")</f>
        <v>83957.971666666665</v>
      </c>
      <c r="G1486" s="100">
        <v>5</v>
      </c>
      <c r="H1486" s="89">
        <f>IFERROR((F1486/G1486)*D1486,0)</f>
        <v>33583.188666666669</v>
      </c>
      <c r="I1486" s="81"/>
    </row>
    <row r="1487" spans="2:9" hidden="1" x14ac:dyDescent="0.2">
      <c r="B1487" s="85"/>
      <c r="C1487" s="9"/>
      <c r="D1487" s="87"/>
      <c r="E1487" s="99" t="str">
        <f>IFERROR(INDEX('MANO DE OBRA'!$F:$F,MATCH(C1487,'MANO DE OBRA'!$B:$B,0)),"")</f>
        <v/>
      </c>
      <c r="F1487" s="89" t="str">
        <f>IFERROR(INDEX('MANO DE OBRA'!$J:$J,MATCH(C1487,'MANO DE OBRA'!$B:$B,0)),"")</f>
        <v/>
      </c>
      <c r="G1487" s="100"/>
      <c r="H1487" s="89">
        <f>IFERROR((F1487/G1487)*D1487,0)</f>
        <v>0</v>
      </c>
      <c r="I1487" s="81"/>
    </row>
    <row r="1488" spans="2:9" ht="16" hidden="1" thickBot="1" x14ac:dyDescent="0.25">
      <c r="B1488" s="85"/>
      <c r="C1488" s="9"/>
      <c r="D1488" s="87"/>
      <c r="E1488" s="99" t="str">
        <f>IFERROR(INDEX('MANO DE OBRA'!$F:$F,MATCH(C1488,'MANO DE OBRA'!$B:$B,0)),"")</f>
        <v/>
      </c>
      <c r="F1488" s="89" t="str">
        <f>IFERROR(INDEX('MANO DE OBRA'!$J:$J,MATCH(C1488,'MANO DE OBRA'!$B:$B,0)),"")</f>
        <v/>
      </c>
      <c r="G1488" s="100"/>
      <c r="H1488" s="89">
        <f>IFERROR((F1488/G1488)*D1488,0)</f>
        <v>0</v>
      </c>
      <c r="I1488" s="81"/>
    </row>
    <row r="1489" spans="2:9" ht="16" hidden="1" thickBot="1" x14ac:dyDescent="0.25">
      <c r="B1489" s="79"/>
      <c r="H1489" s="93" t="s">
        <v>49</v>
      </c>
      <c r="I1489" s="94">
        <f>SUM(H1486:H1488)</f>
        <v>33583.188666666669</v>
      </c>
    </row>
    <row r="1490" spans="2:9" hidden="1" x14ac:dyDescent="0.2">
      <c r="B1490" s="79"/>
      <c r="C1490" s="95" t="s">
        <v>55</v>
      </c>
      <c r="I1490" s="81"/>
    </row>
    <row r="1491" spans="2:9" ht="16" hidden="1" x14ac:dyDescent="0.2">
      <c r="B1491" s="82" t="s">
        <v>37</v>
      </c>
      <c r="C1491" s="83" t="s">
        <v>38</v>
      </c>
      <c r="D1491" s="97" t="s">
        <v>3</v>
      </c>
      <c r="E1491" s="97" t="s">
        <v>15</v>
      </c>
      <c r="F1491" s="97" t="s">
        <v>56</v>
      </c>
      <c r="G1491" s="97" t="s">
        <v>57</v>
      </c>
      <c r="H1491" s="97" t="s">
        <v>43</v>
      </c>
      <c r="I1491" s="81"/>
    </row>
    <row r="1492" spans="2:9" hidden="1" x14ac:dyDescent="0.2">
      <c r="B1492" s="85"/>
      <c r="C1492" s="102" t="s">
        <v>58</v>
      </c>
      <c r="D1492" s="99">
        <v>0.05</v>
      </c>
      <c r="E1492" s="88"/>
      <c r="F1492" s="89">
        <f>+I1489</f>
        <v>33583.188666666669</v>
      </c>
      <c r="G1492" s="87">
        <v>1</v>
      </c>
      <c r="H1492" s="89">
        <f>IFERROR(G1492*F1492*D1492,0)</f>
        <v>1679.1594333333335</v>
      </c>
      <c r="I1492" s="81"/>
    </row>
    <row r="1493" spans="2:9" hidden="1" x14ac:dyDescent="0.2">
      <c r="B1493" s="85"/>
      <c r="C1493" s="113">
        <f>+C1278</f>
        <v>0</v>
      </c>
      <c r="D1493" s="87"/>
      <c r="E1493" s="87" t="str">
        <f>IFERROR(INDEX(#REF!,MATCH(C1493,#REF!,0)),"")</f>
        <v/>
      </c>
      <c r="F1493" s="89" t="str">
        <f>IFERROR(INDEX(#REF!,MATCH(C1493,#REF!,0)),"")</f>
        <v/>
      </c>
      <c r="G1493" s="100">
        <v>0.5</v>
      </c>
      <c r="H1493" s="89">
        <f>IFERROR(G1493*F1493,0)</f>
        <v>0</v>
      </c>
      <c r="I1493" s="81"/>
    </row>
    <row r="1494" spans="2:9" hidden="1" x14ac:dyDescent="0.2">
      <c r="B1494" s="85"/>
      <c r="C1494" s="113">
        <f>+C1277</f>
        <v>0</v>
      </c>
      <c r="D1494" s="87"/>
      <c r="E1494" s="87" t="str">
        <f>IFERROR(INDEX(#REF!,MATCH(C1494,#REF!,0)),"")</f>
        <v/>
      </c>
      <c r="F1494" s="89" t="str">
        <f>IFERROR(INDEX(#REF!,MATCH(C1494,#REF!,0)),"")</f>
        <v/>
      </c>
      <c r="G1494" s="100">
        <v>1</v>
      </c>
      <c r="H1494" s="89">
        <f>IFERROR(G1494*F1494,0)</f>
        <v>0</v>
      </c>
      <c r="I1494" s="81"/>
    </row>
    <row r="1495" spans="2:9" hidden="1" x14ac:dyDescent="0.2">
      <c r="B1495" s="85"/>
      <c r="C1495" s="113"/>
      <c r="D1495" s="87"/>
      <c r="E1495" s="87"/>
      <c r="F1495" s="89"/>
      <c r="G1495" s="227"/>
      <c r="H1495" s="92"/>
      <c r="I1495" s="81"/>
    </row>
    <row r="1496" spans="2:9" ht="16" hidden="1" thickBot="1" x14ac:dyDescent="0.25">
      <c r="B1496" s="85"/>
      <c r="C1496" s="9"/>
      <c r="D1496" s="87"/>
      <c r="E1496" s="87" t="str">
        <f>IFERROR(INDEX(#REF!,MATCH(C1496,#REF!,0)),"")</f>
        <v/>
      </c>
      <c r="F1496" s="89" t="str">
        <f>IFERROR(INDEX(#REF!,MATCH(C1496,#REF!,0)),"")</f>
        <v/>
      </c>
      <c r="G1496" s="87"/>
      <c r="H1496" s="92">
        <f>IFERROR(G1496*F1496,0)</f>
        <v>0</v>
      </c>
      <c r="I1496" s="81"/>
    </row>
    <row r="1497" spans="2:9" ht="16" hidden="1" thickBot="1" x14ac:dyDescent="0.25">
      <c r="B1497" s="79"/>
      <c r="H1497" s="93" t="s">
        <v>49</v>
      </c>
      <c r="I1497" s="94">
        <f>SUM(H1492:H1496)</f>
        <v>1679.1594333333335</v>
      </c>
    </row>
    <row r="1498" spans="2:9" hidden="1" x14ac:dyDescent="0.2">
      <c r="B1498" s="79"/>
      <c r="C1498" s="95" t="s">
        <v>59</v>
      </c>
      <c r="I1498" s="81"/>
    </row>
    <row r="1499" spans="2:9" ht="16" hidden="1" x14ac:dyDescent="0.2">
      <c r="B1499" s="82" t="s">
        <v>37</v>
      </c>
      <c r="C1499" s="83" t="s">
        <v>38</v>
      </c>
      <c r="D1499" s="97" t="s">
        <v>3</v>
      </c>
      <c r="E1499" s="97" t="s">
        <v>15</v>
      </c>
      <c r="F1499" s="97" t="s">
        <v>56</v>
      </c>
      <c r="G1499" s="97" t="s">
        <v>57</v>
      </c>
      <c r="H1499" s="84" t="s">
        <v>43</v>
      </c>
      <c r="I1499" s="81"/>
    </row>
    <row r="1500" spans="2:9" hidden="1" x14ac:dyDescent="0.2">
      <c r="B1500" s="85"/>
      <c r="C1500" s="102" t="s">
        <v>60</v>
      </c>
      <c r="D1500" s="99">
        <v>0.01</v>
      </c>
      <c r="E1500" s="103">
        <v>1</v>
      </c>
      <c r="F1500" s="89">
        <f>+I1489</f>
        <v>33583.188666666669</v>
      </c>
      <c r="G1500" s="87">
        <v>0.01</v>
      </c>
      <c r="H1500" s="89">
        <f>IFERROR(G1500*F1500,0)</f>
        <v>335.83188666666672</v>
      </c>
      <c r="I1500" s="81"/>
    </row>
    <row r="1501" spans="2:9" hidden="1" x14ac:dyDescent="0.2">
      <c r="B1501" s="85"/>
      <c r="E1501" s="87" t="str">
        <f>IFERROR(INDEX(#REF!,MATCH(C1501,#REF!,0)),"")</f>
        <v/>
      </c>
      <c r="F1501" s="89" t="str">
        <f>IFERROR(INDEX(#REF!,MATCH(C1501,#REF!,0)),"")</f>
        <v/>
      </c>
      <c r="G1501" s="87">
        <v>0.02</v>
      </c>
      <c r="H1501" s="89">
        <f>IFERROR(G1501*F1501,0)</f>
        <v>0</v>
      </c>
      <c r="I1501" s="81"/>
    </row>
    <row r="1502" spans="2:9" ht="16" hidden="1" thickBot="1" x14ac:dyDescent="0.25">
      <c r="B1502" s="85"/>
      <c r="C1502" s="9"/>
      <c r="D1502" s="87" t="str">
        <f>IFERROR(INDEX(#REF!,MATCH(C1502,#REF!,0)),"")</f>
        <v/>
      </c>
      <c r="E1502" s="88"/>
      <c r="F1502" s="89" t="str">
        <f>IFERROR(INDEX(#REF!,MATCH(C1502,#REF!,0)),"")</f>
        <v/>
      </c>
      <c r="G1502" s="87"/>
      <c r="H1502" s="89">
        <f>IFERROR(G1502*F1502,0)</f>
        <v>0</v>
      </c>
      <c r="I1502" s="81"/>
    </row>
    <row r="1503" spans="2:9" ht="16" hidden="1" thickBot="1" x14ac:dyDescent="0.25">
      <c r="B1503" s="104"/>
      <c r="C1503" s="105"/>
      <c r="D1503" s="106"/>
      <c r="E1503" s="107"/>
      <c r="F1503" s="107"/>
      <c r="G1503" s="106"/>
      <c r="H1503" s="93" t="s">
        <v>49</v>
      </c>
      <c r="I1503" s="94">
        <f>SUM(H1500:H1502)</f>
        <v>335.83188666666672</v>
      </c>
    </row>
    <row r="1504" spans="2:9" ht="16" hidden="1" thickBot="1" x14ac:dyDescent="0.25"/>
    <row r="1505" spans="2:9" ht="33" hidden="1" customHeight="1" thickBot="1" x14ac:dyDescent="0.25">
      <c r="B1505" s="58"/>
      <c r="C1505" s="59" t="e">
        <f>+#REF!</f>
        <v>#REF!</v>
      </c>
      <c r="D1505" s="60"/>
      <c r="E1505" s="60"/>
      <c r="F1505" s="60"/>
      <c r="G1505" s="61"/>
      <c r="H1505" s="62"/>
      <c r="I1505" s="63"/>
    </row>
    <row r="1506" spans="2:9" ht="33" hidden="1" customHeight="1" thickBot="1" x14ac:dyDescent="0.25">
      <c r="B1506" s="64"/>
      <c r="C1506" s="65" t="e">
        <f>+#REF!</f>
        <v>#REF!</v>
      </c>
      <c r="D1506" s="66"/>
      <c r="E1506" s="66"/>
      <c r="F1506" s="66"/>
      <c r="G1506" s="67"/>
      <c r="H1506" s="68"/>
      <c r="I1506" s="69"/>
    </row>
    <row r="1507" spans="2:9" ht="16" hidden="1" thickBot="1" x14ac:dyDescent="0.25">
      <c r="B1507" s="79"/>
      <c r="I1507" s="81"/>
    </row>
    <row r="1508" spans="2:9" ht="16" hidden="1" thickBot="1" x14ac:dyDescent="0.25">
      <c r="B1508" s="75" t="s">
        <v>0</v>
      </c>
      <c r="C1508" s="353" t="e">
        <f>INDEX(ACTIVIDADES!$B:$B,MATCH(B1509,ACTIVIDADES!$A:$A,0))</f>
        <v>#REF!</v>
      </c>
      <c r="D1508" s="354"/>
      <c r="E1508" s="354"/>
      <c r="F1508" s="354"/>
      <c r="G1508" s="355"/>
      <c r="H1508" s="73" t="s">
        <v>31</v>
      </c>
      <c r="I1508" s="74" t="s">
        <v>32</v>
      </c>
    </row>
    <row r="1509" spans="2:9" hidden="1" x14ac:dyDescent="0.2">
      <c r="B1509" s="362" t="e">
        <f>+ACTIVIDADES!#REF!</f>
        <v>#REF!</v>
      </c>
      <c r="C1509" s="356"/>
      <c r="D1509" s="357"/>
      <c r="E1509" s="357"/>
      <c r="F1509" s="357"/>
      <c r="G1509" s="358"/>
      <c r="H1509" s="71">
        <f>IF(I1512=0,0,I1523/I1512)</f>
        <v>0</v>
      </c>
      <c r="I1509" s="72">
        <f>IF(I1512=0,0,I1529/I1512)</f>
        <v>0.73285012319040721</v>
      </c>
    </row>
    <row r="1510" spans="2:9" ht="16" hidden="1" thickBot="1" x14ac:dyDescent="0.25">
      <c r="B1510" s="363"/>
      <c r="C1510" s="356"/>
      <c r="D1510" s="357"/>
      <c r="E1510" s="357"/>
      <c r="F1510" s="357"/>
      <c r="G1510" s="358"/>
      <c r="H1510" s="73" t="s">
        <v>33</v>
      </c>
      <c r="I1510" s="74" t="s">
        <v>34</v>
      </c>
    </row>
    <row r="1511" spans="2:9" ht="16" hidden="1" thickBot="1" x14ac:dyDescent="0.25">
      <c r="B1511" s="75" t="s">
        <v>15</v>
      </c>
      <c r="C1511" s="356"/>
      <c r="D1511" s="357"/>
      <c r="E1511" s="357"/>
      <c r="F1511" s="357"/>
      <c r="G1511" s="358"/>
      <c r="H1511" s="71">
        <f>IF(I1512=0,0,I1536/I1512)</f>
        <v>0.2598213755776887</v>
      </c>
      <c r="I1511" s="72">
        <f>IF(I1512=0,0,I1541/I1512)</f>
        <v>7.3285012319040718E-3</v>
      </c>
    </row>
    <row r="1512" spans="2:9" ht="16" hidden="1" thickBot="1" x14ac:dyDescent="0.25">
      <c r="B1512" s="76" t="e">
        <f>INDEX(ACTIVIDADES!$C:$C,MATCH(B1509,ACTIVIDADES!$A:$A,0))</f>
        <v>#REF!</v>
      </c>
      <c r="C1512" s="359"/>
      <c r="D1512" s="360"/>
      <c r="E1512" s="360"/>
      <c r="F1512" s="360"/>
      <c r="G1512" s="361"/>
      <c r="H1512" s="77" t="s">
        <v>35</v>
      </c>
      <c r="I1512" s="78">
        <f>SUM(I1523:I1541)</f>
        <v>10081.599597066666</v>
      </c>
    </row>
    <row r="1513" spans="2:9" hidden="1" x14ac:dyDescent="0.2">
      <c r="B1513" s="79"/>
      <c r="C1513" s="80" t="s">
        <v>36</v>
      </c>
      <c r="I1513" s="81"/>
    </row>
    <row r="1514" spans="2:9" hidden="1" x14ac:dyDescent="0.2">
      <c r="B1514" s="82" t="s">
        <v>37</v>
      </c>
      <c r="C1514" s="83" t="s">
        <v>38</v>
      </c>
      <c r="D1514" s="84" t="s">
        <v>39</v>
      </c>
      <c r="E1514" s="84" t="s">
        <v>40</v>
      </c>
      <c r="F1514" s="84" t="s">
        <v>41</v>
      </c>
      <c r="G1514" s="84" t="s">
        <v>42</v>
      </c>
      <c r="H1514" s="84" t="s">
        <v>43</v>
      </c>
      <c r="I1514" s="81"/>
    </row>
    <row r="1515" spans="2:9" ht="16" hidden="1" x14ac:dyDescent="0.2">
      <c r="B1515" s="85"/>
      <c r="C1515" s="112" t="e">
        <f>+#REF!</f>
        <v>#REF!</v>
      </c>
      <c r="D1515" s="87" t="str">
        <f>IFERROR(INDEX(#REF!,MATCH(C1515,#REF!,0)),"")</f>
        <v/>
      </c>
      <c r="E1515" s="88">
        <v>0.2</v>
      </c>
      <c r="F1515" s="91" t="str">
        <f>IFERROR(INDEX(#REF!,MATCH(C1515,#REF!,0)),"")</f>
        <v/>
      </c>
      <c r="G1515" s="99"/>
      <c r="H1515" s="89">
        <f>IFERROR(G1515*F1515*E1515+F1515*E1515,0)</f>
        <v>0</v>
      </c>
      <c r="I1515" s="81"/>
    </row>
    <row r="1516" spans="2:9" ht="16" hidden="1" x14ac:dyDescent="0.2">
      <c r="B1516" s="85"/>
      <c r="C1516" s="86" t="e">
        <f>+#REF!</f>
        <v>#REF!</v>
      </c>
      <c r="D1516" s="87" t="str">
        <f>IFERROR(INDEX(#REF!,MATCH(C1516,#REF!,0)),"")</f>
        <v/>
      </c>
      <c r="E1516" s="88">
        <v>0.2</v>
      </c>
      <c r="F1516" s="91" t="str">
        <f>IFERROR(INDEX(#REF!,MATCH(C1516,#REF!,0)),"")</f>
        <v/>
      </c>
      <c r="G1516" s="99"/>
      <c r="H1516" s="89">
        <f t="shared" ref="H1516:H1522" si="42">IFERROR(G1516*F1516*E1516+F1516*E1516,0)</f>
        <v>0</v>
      </c>
      <c r="I1516" s="81"/>
    </row>
    <row r="1517" spans="2:9" ht="16" hidden="1" x14ac:dyDescent="0.2">
      <c r="B1517" s="85"/>
      <c r="C1517" s="86" t="e">
        <f>+#REF!</f>
        <v>#REF!</v>
      </c>
      <c r="D1517" s="87" t="str">
        <f>IFERROR(INDEX(#REF!,MATCH(C1517,#REF!,0)),"")</f>
        <v/>
      </c>
      <c r="E1517" s="88">
        <v>0.2</v>
      </c>
      <c r="F1517" s="91" t="str">
        <f>IFERROR(INDEX(#REF!,MATCH(C1517,#REF!,0)),"")</f>
        <v/>
      </c>
      <c r="G1517" s="99"/>
      <c r="H1517" s="89">
        <f t="shared" si="42"/>
        <v>0</v>
      </c>
      <c r="I1517" s="81"/>
    </row>
    <row r="1518" spans="2:9" ht="16" hidden="1" x14ac:dyDescent="0.2">
      <c r="B1518" s="85"/>
      <c r="C1518" s="86" t="e">
        <f>+#REF!</f>
        <v>#REF!</v>
      </c>
      <c r="D1518" s="87" t="str">
        <f>IFERROR(INDEX(#REF!,MATCH(C1518,#REF!,0)),"")</f>
        <v/>
      </c>
      <c r="E1518" s="88">
        <v>0.6</v>
      </c>
      <c r="F1518" s="91" t="str">
        <f>IFERROR(INDEX(#REF!,MATCH(C1518,#REF!,0)),"")</f>
        <v/>
      </c>
      <c r="G1518" s="99"/>
      <c r="H1518" s="89">
        <f t="shared" si="42"/>
        <v>0</v>
      </c>
      <c r="I1518" s="81"/>
    </row>
    <row r="1519" spans="2:9" hidden="1" x14ac:dyDescent="0.2">
      <c r="B1519" s="85"/>
      <c r="C1519" s="86"/>
      <c r="D1519" s="87" t="str">
        <f>IFERROR(INDEX(#REF!,MATCH(C1519,#REF!,0)),"")</f>
        <v/>
      </c>
      <c r="E1519" s="88"/>
      <c r="F1519" s="91" t="str">
        <f>IFERROR(INDEX(#REF!,MATCH(C1519,#REF!,0)),"")</f>
        <v/>
      </c>
      <c r="G1519" s="99"/>
      <c r="H1519" s="89">
        <f t="shared" si="42"/>
        <v>0</v>
      </c>
      <c r="I1519" s="81"/>
    </row>
    <row r="1520" spans="2:9" hidden="1" x14ac:dyDescent="0.2">
      <c r="B1520" s="85"/>
      <c r="C1520" s="86"/>
      <c r="D1520" s="87" t="str">
        <f>IFERROR(INDEX(#REF!,MATCH(C1520,#REF!,0)),"")</f>
        <v/>
      </c>
      <c r="E1520" s="88"/>
      <c r="F1520" s="91" t="str">
        <f>IFERROR(INDEX(#REF!,MATCH(C1520,#REF!,0)),"")</f>
        <v/>
      </c>
      <c r="G1520" s="99"/>
      <c r="H1520" s="89">
        <f t="shared" si="42"/>
        <v>0</v>
      </c>
      <c r="I1520" s="81"/>
    </row>
    <row r="1521" spans="2:9" hidden="1" x14ac:dyDescent="0.2">
      <c r="B1521" s="85"/>
      <c r="C1521" s="9"/>
      <c r="D1521" s="87" t="str">
        <f>IFERROR(INDEX(#REF!,MATCH(C1521,#REF!,0)),"")</f>
        <v/>
      </c>
      <c r="E1521" s="88"/>
      <c r="F1521" s="91" t="str">
        <f>IFERROR(INDEX(#REF!,MATCH(C1521,#REF!,0)),"")</f>
        <v/>
      </c>
      <c r="G1521" s="99"/>
      <c r="H1521" s="89">
        <f t="shared" si="42"/>
        <v>0</v>
      </c>
      <c r="I1521" s="81"/>
    </row>
    <row r="1522" spans="2:9" ht="16" hidden="1" thickBot="1" x14ac:dyDescent="0.25">
      <c r="B1522" s="85"/>
      <c r="C1522" s="9"/>
      <c r="D1522" s="87" t="str">
        <f>IFERROR(INDEX(#REF!,MATCH(C1522,#REF!,0)),"")</f>
        <v/>
      </c>
      <c r="E1522" s="88"/>
      <c r="F1522" s="91" t="str">
        <f>IFERROR(INDEX(#REF!,MATCH(C1522,#REF!,0)),"")</f>
        <v/>
      </c>
      <c r="G1522" s="99"/>
      <c r="H1522" s="92">
        <f t="shared" si="42"/>
        <v>0</v>
      </c>
      <c r="I1522" s="81"/>
    </row>
    <row r="1523" spans="2:9" ht="16" hidden="1" thickBot="1" x14ac:dyDescent="0.25">
      <c r="B1523" s="79"/>
      <c r="H1523" s="93" t="s">
        <v>49</v>
      </c>
      <c r="I1523" s="94">
        <f>SUM(H1515:H1522)</f>
        <v>0</v>
      </c>
    </row>
    <row r="1524" spans="2:9" hidden="1" x14ac:dyDescent="0.2">
      <c r="B1524" s="79"/>
      <c r="C1524" s="95" t="s">
        <v>50</v>
      </c>
      <c r="I1524" s="81"/>
    </row>
    <row r="1525" spans="2:9" ht="16" hidden="1" x14ac:dyDescent="0.2">
      <c r="B1525" s="82" t="s">
        <v>37</v>
      </c>
      <c r="C1525" s="83" t="s">
        <v>38</v>
      </c>
      <c r="D1525" s="84" t="s">
        <v>51</v>
      </c>
      <c r="E1525" s="96" t="s">
        <v>52</v>
      </c>
      <c r="F1525" s="96"/>
      <c r="G1525" s="97" t="s">
        <v>53</v>
      </c>
      <c r="H1525" s="98" t="s">
        <v>43</v>
      </c>
      <c r="I1525" s="81"/>
    </row>
    <row r="1526" spans="2:9" hidden="1" x14ac:dyDescent="0.2">
      <c r="B1526" s="85"/>
      <c r="C1526" s="9" t="s">
        <v>54</v>
      </c>
      <c r="D1526" s="87">
        <v>1</v>
      </c>
      <c r="E1526" s="99">
        <f>IFERROR(INDEX('MANO DE OBRA'!$F:$F,MATCH(C1526,'MANO DE OBRA'!$B:$B,0)),"")</f>
        <v>0.7693987706357569</v>
      </c>
      <c r="F1526" s="89">
        <f>IFERROR(INDEX('MANO DE OBRA'!$J:$J,MATCH(C1526,'MANO DE OBRA'!$B:$B,0)),"")</f>
        <v>83957.971666666665</v>
      </c>
      <c r="G1526" s="100">
        <v>30</v>
      </c>
      <c r="H1526" s="89">
        <f>IFERROR((F1526/G1526)*D1526,0)</f>
        <v>2798.5990555555554</v>
      </c>
      <c r="I1526" s="81"/>
    </row>
    <row r="1527" spans="2:9" hidden="1" x14ac:dyDescent="0.2">
      <c r="B1527" s="85"/>
      <c r="C1527" s="9" t="s">
        <v>64</v>
      </c>
      <c r="D1527" s="87">
        <v>1</v>
      </c>
      <c r="E1527" s="99">
        <f>IFERROR(INDEX('MANO DE OBRA'!$F:$F,MATCH(C1527,'MANO DE OBRA'!$B:$B,0)),"")</f>
        <v>0.7693987706357569</v>
      </c>
      <c r="F1527" s="89">
        <f>IFERROR(INDEX('MANO DE OBRA'!$J:$J,MATCH(C1527,'MANO DE OBRA'!$B:$B,0)),"")</f>
        <v>137691.07353333331</v>
      </c>
      <c r="G1527" s="100">
        <v>30</v>
      </c>
      <c r="H1527" s="89">
        <f>IFERROR((F1527/G1527)*D1527,0)</f>
        <v>4589.7024511111103</v>
      </c>
      <c r="I1527" s="81"/>
    </row>
    <row r="1528" spans="2:9" ht="16" hidden="1" thickBot="1" x14ac:dyDescent="0.25">
      <c r="B1528" s="85"/>
      <c r="C1528" s="9"/>
      <c r="D1528" s="87"/>
      <c r="E1528" s="99" t="str">
        <f>IFERROR(INDEX('MANO DE OBRA'!$F:$F,MATCH(C1528,'MANO DE OBRA'!$B:$B,0)),"")</f>
        <v/>
      </c>
      <c r="F1528" s="89" t="str">
        <f>IFERROR(INDEX('MANO DE OBRA'!$J:$J,MATCH(C1528,'MANO DE OBRA'!$B:$B,0)),"")</f>
        <v/>
      </c>
      <c r="G1528" s="100">
        <f>+G1526</f>
        <v>30</v>
      </c>
      <c r="H1528" s="89">
        <f>IFERROR((F1528/G1528)*D1528,0)</f>
        <v>0</v>
      </c>
      <c r="I1528" s="81"/>
    </row>
    <row r="1529" spans="2:9" ht="16" hidden="1" thickBot="1" x14ac:dyDescent="0.25">
      <c r="B1529" s="79"/>
      <c r="H1529" s="93" t="s">
        <v>49</v>
      </c>
      <c r="I1529" s="94">
        <f>SUM(H1526:H1528)</f>
        <v>7388.3015066666658</v>
      </c>
    </row>
    <row r="1530" spans="2:9" hidden="1" x14ac:dyDescent="0.2">
      <c r="B1530" s="79"/>
      <c r="C1530" s="95" t="s">
        <v>55</v>
      </c>
      <c r="I1530" s="81"/>
    </row>
    <row r="1531" spans="2:9" ht="16" hidden="1" x14ac:dyDescent="0.2">
      <c r="B1531" s="82" t="s">
        <v>37</v>
      </c>
      <c r="C1531" s="83" t="s">
        <v>38</v>
      </c>
      <c r="D1531" s="97" t="s">
        <v>3</v>
      </c>
      <c r="E1531" s="97" t="s">
        <v>15</v>
      </c>
      <c r="F1531" s="97" t="s">
        <v>56</v>
      </c>
      <c r="G1531" s="97" t="s">
        <v>57</v>
      </c>
      <c r="H1531" s="97" t="s">
        <v>43</v>
      </c>
      <c r="I1531" s="81"/>
    </row>
    <row r="1532" spans="2:9" hidden="1" x14ac:dyDescent="0.2">
      <c r="B1532" s="85"/>
      <c r="C1532" s="102" t="s">
        <v>58</v>
      </c>
      <c r="D1532" s="99">
        <v>0.05</v>
      </c>
      <c r="E1532" s="88"/>
      <c r="F1532" s="89">
        <f>+I1529</f>
        <v>7388.3015066666658</v>
      </c>
      <c r="G1532" s="87">
        <v>1</v>
      </c>
      <c r="H1532" s="89">
        <f>IFERROR(G1532*F1532*D1532,0)</f>
        <v>369.41507533333333</v>
      </c>
      <c r="I1532" s="81"/>
    </row>
    <row r="1533" spans="2:9" hidden="1" x14ac:dyDescent="0.2">
      <c r="B1533" s="85"/>
      <c r="C1533" s="102">
        <f>+C1493</f>
        <v>0</v>
      </c>
      <c r="D1533" s="99"/>
      <c r="E1533" s="88" t="str">
        <f>+E1493</f>
        <v/>
      </c>
      <c r="F1533" s="89" t="str">
        <f>+F1493</f>
        <v/>
      </c>
      <c r="G1533" s="87">
        <v>0.5</v>
      </c>
      <c r="H1533" s="89">
        <f>IFERROR(G1533*F1533,0)</f>
        <v>0</v>
      </c>
      <c r="I1533" s="81"/>
    </row>
    <row r="1534" spans="2:9" hidden="1" x14ac:dyDescent="0.2">
      <c r="B1534" s="85"/>
      <c r="C1534" s="102" t="e">
        <f>+#REF!</f>
        <v>#REF!</v>
      </c>
      <c r="D1534" s="99"/>
      <c r="E1534" s="88" t="str">
        <f>+E1494</f>
        <v/>
      </c>
      <c r="F1534" s="89">
        <v>45000</v>
      </c>
      <c r="G1534" s="87">
        <v>0.05</v>
      </c>
      <c r="H1534" s="89">
        <f>IFERROR(G1534*F1534,0)</f>
        <v>2250</v>
      </c>
      <c r="I1534" s="81"/>
    </row>
    <row r="1535" spans="2:9" ht="16" hidden="1" thickBot="1" x14ac:dyDescent="0.25">
      <c r="B1535" s="85"/>
      <c r="C1535" s="128">
        <f>+C1494</f>
        <v>0</v>
      </c>
      <c r="D1535" s="99"/>
      <c r="E1535" s="88" t="str">
        <f>+E1494</f>
        <v/>
      </c>
      <c r="F1535" s="89" t="str">
        <f>+F1494</f>
        <v/>
      </c>
      <c r="G1535" s="87">
        <v>1</v>
      </c>
      <c r="H1535" s="89">
        <f>+H1494</f>
        <v>0</v>
      </c>
      <c r="I1535" s="81"/>
    </row>
    <row r="1536" spans="2:9" ht="16" hidden="1" thickBot="1" x14ac:dyDescent="0.25">
      <c r="B1536" s="79"/>
      <c r="H1536" s="93" t="s">
        <v>49</v>
      </c>
      <c r="I1536" s="94">
        <f>SUM(H1532:H1535)</f>
        <v>2619.4150753333333</v>
      </c>
    </row>
    <row r="1537" spans="2:9" hidden="1" x14ac:dyDescent="0.2">
      <c r="B1537" s="79"/>
      <c r="C1537" s="95" t="s">
        <v>59</v>
      </c>
      <c r="I1537" s="81"/>
    </row>
    <row r="1538" spans="2:9" ht="16" hidden="1" x14ac:dyDescent="0.2">
      <c r="B1538" s="82" t="s">
        <v>37</v>
      </c>
      <c r="C1538" s="83" t="s">
        <v>38</v>
      </c>
      <c r="D1538" s="97" t="s">
        <v>3</v>
      </c>
      <c r="E1538" s="97" t="s">
        <v>15</v>
      </c>
      <c r="F1538" s="97" t="s">
        <v>56</v>
      </c>
      <c r="G1538" s="97" t="s">
        <v>57</v>
      </c>
      <c r="H1538" s="84" t="s">
        <v>43</v>
      </c>
      <c r="I1538" s="81"/>
    </row>
    <row r="1539" spans="2:9" hidden="1" x14ac:dyDescent="0.2">
      <c r="B1539" s="85"/>
      <c r="C1539" s="102" t="s">
        <v>60</v>
      </c>
      <c r="D1539" s="99">
        <v>0.01</v>
      </c>
      <c r="E1539" s="103">
        <v>1</v>
      </c>
      <c r="F1539" s="89">
        <f>+I1529</f>
        <v>7388.3015066666658</v>
      </c>
      <c r="G1539" s="87">
        <v>0.01</v>
      </c>
      <c r="H1539" s="89">
        <f>IFERROR(G1539*F1539,0)</f>
        <v>73.883015066666658</v>
      </c>
      <c r="I1539" s="81"/>
    </row>
    <row r="1540" spans="2:9" ht="16" hidden="1" thickBot="1" x14ac:dyDescent="0.25">
      <c r="B1540" s="85"/>
      <c r="C1540" s="9"/>
      <c r="D1540" s="87" t="str">
        <f>IFERROR(INDEX(#REF!,MATCH(C1540,#REF!,0)),"")</f>
        <v/>
      </c>
      <c r="E1540" s="88"/>
      <c r="F1540" s="89" t="str">
        <f>IFERROR(INDEX(#REF!,MATCH(C1540,#REF!,0)),"")</f>
        <v/>
      </c>
      <c r="G1540" s="87"/>
      <c r="H1540" s="89">
        <f>IFERROR(G1540*F1540,0)</f>
        <v>0</v>
      </c>
      <c r="I1540" s="81"/>
    </row>
    <row r="1541" spans="2:9" ht="16" hidden="1" thickBot="1" x14ac:dyDescent="0.25">
      <c r="B1541" s="104"/>
      <c r="C1541" s="105"/>
      <c r="D1541" s="106"/>
      <c r="E1541" s="107"/>
      <c r="F1541" s="107"/>
      <c r="G1541" s="106"/>
      <c r="H1541" s="93" t="s">
        <v>49</v>
      </c>
      <c r="I1541" s="94">
        <f>SUM(H1539:H1540)</f>
        <v>73.883015066666658</v>
      </c>
    </row>
    <row r="1542" spans="2:9" ht="16" hidden="1" thickBot="1" x14ac:dyDescent="0.25"/>
    <row r="1543" spans="2:9" ht="33" hidden="1" customHeight="1" thickBot="1" x14ac:dyDescent="0.25">
      <c r="B1543" s="58"/>
      <c r="C1543" s="59" t="e">
        <f>+#REF!</f>
        <v>#REF!</v>
      </c>
      <c r="D1543" s="60"/>
      <c r="E1543" s="60"/>
      <c r="F1543" s="60"/>
      <c r="G1543" s="61"/>
      <c r="H1543" s="62"/>
      <c r="I1543" s="63"/>
    </row>
    <row r="1544" spans="2:9" ht="33" hidden="1" customHeight="1" thickBot="1" x14ac:dyDescent="0.25">
      <c r="B1544" s="64"/>
      <c r="C1544" s="65" t="e">
        <f>+#REF!</f>
        <v>#REF!</v>
      </c>
      <c r="D1544" s="66"/>
      <c r="E1544" s="66"/>
      <c r="F1544" s="66"/>
      <c r="G1544" s="67"/>
      <c r="H1544" s="68"/>
      <c r="I1544" s="69"/>
    </row>
    <row r="1545" spans="2:9" ht="16" hidden="1" thickBot="1" x14ac:dyDescent="0.25">
      <c r="B1545" s="79"/>
      <c r="I1545" s="81"/>
    </row>
    <row r="1546" spans="2:9" ht="16" hidden="1" thickBot="1" x14ac:dyDescent="0.25">
      <c r="B1546" s="75" t="s">
        <v>0</v>
      </c>
      <c r="C1546" s="353" t="e">
        <f>INDEX(ACTIVIDADES!$B:$B,MATCH(B1547,ACTIVIDADES!$A:$A,0))</f>
        <v>#REF!</v>
      </c>
      <c r="D1546" s="354"/>
      <c r="E1546" s="354"/>
      <c r="F1546" s="354"/>
      <c r="G1546" s="355"/>
      <c r="H1546" s="73" t="s">
        <v>31</v>
      </c>
      <c r="I1546" s="74" t="s">
        <v>32</v>
      </c>
    </row>
    <row r="1547" spans="2:9" hidden="1" x14ac:dyDescent="0.2">
      <c r="B1547" s="362" t="e">
        <f>+ACTIVIDADES!#REF!</f>
        <v>#REF!</v>
      </c>
      <c r="C1547" s="356"/>
      <c r="D1547" s="357"/>
      <c r="E1547" s="357"/>
      <c r="F1547" s="357"/>
      <c r="G1547" s="358"/>
      <c r="H1547" s="71">
        <f>IF(I1550=0,0,I1561/I1550)</f>
        <v>0</v>
      </c>
      <c r="I1547" s="72">
        <f>IF(I1550=0,0,I1567/I1550)</f>
        <v>0.94339622641509446</v>
      </c>
    </row>
    <row r="1548" spans="2:9" ht="16" hidden="1" thickBot="1" x14ac:dyDescent="0.25">
      <c r="B1548" s="363"/>
      <c r="C1548" s="356"/>
      <c r="D1548" s="357"/>
      <c r="E1548" s="357"/>
      <c r="F1548" s="357"/>
      <c r="G1548" s="358"/>
      <c r="H1548" s="73" t="s">
        <v>33</v>
      </c>
      <c r="I1548" s="74" t="s">
        <v>34</v>
      </c>
    </row>
    <row r="1549" spans="2:9" ht="16" hidden="1" thickBot="1" x14ac:dyDescent="0.25">
      <c r="B1549" s="75" t="s">
        <v>15</v>
      </c>
      <c r="C1549" s="356"/>
      <c r="D1549" s="357"/>
      <c r="E1549" s="357"/>
      <c r="F1549" s="357"/>
      <c r="G1549" s="358"/>
      <c r="H1549" s="71">
        <f>IF(I1550=0,0,I1573/I1550)</f>
        <v>4.716981132075472E-2</v>
      </c>
      <c r="I1549" s="72">
        <f>IF(I1550=0,0,I1579/I1550)</f>
        <v>9.4339622641509448E-3</v>
      </c>
    </row>
    <row r="1550" spans="2:9" ht="16" hidden="1" thickBot="1" x14ac:dyDescent="0.25">
      <c r="B1550" s="76" t="e">
        <f>INDEX(ACTIVIDADES!$C:$C,MATCH(B1547,ACTIVIDADES!$A:$A,0))</f>
        <v>#REF!</v>
      </c>
      <c r="C1550" s="359"/>
      <c r="D1550" s="360"/>
      <c r="E1550" s="360"/>
      <c r="F1550" s="360"/>
      <c r="G1550" s="361"/>
      <c r="H1550" s="77" t="s">
        <v>35</v>
      </c>
      <c r="I1550" s="78">
        <f>SUM(I1561:I1579)</f>
        <v>11866.059995555554</v>
      </c>
    </row>
    <row r="1551" spans="2:9" hidden="1" x14ac:dyDescent="0.2">
      <c r="B1551" s="79"/>
      <c r="C1551" s="80" t="s">
        <v>36</v>
      </c>
      <c r="I1551" s="81"/>
    </row>
    <row r="1552" spans="2:9" hidden="1" x14ac:dyDescent="0.2">
      <c r="B1552" s="82" t="s">
        <v>37</v>
      </c>
      <c r="C1552" s="83" t="s">
        <v>38</v>
      </c>
      <c r="D1552" s="84" t="s">
        <v>39</v>
      </c>
      <c r="E1552" s="84" t="s">
        <v>40</v>
      </c>
      <c r="F1552" s="84" t="s">
        <v>41</v>
      </c>
      <c r="G1552" s="84" t="s">
        <v>42</v>
      </c>
      <c r="H1552" s="84" t="s">
        <v>43</v>
      </c>
      <c r="I1552" s="81"/>
    </row>
    <row r="1553" spans="2:9" hidden="1" x14ac:dyDescent="0.2">
      <c r="B1553" s="85"/>
      <c r="C1553" s="112"/>
      <c r="D1553" s="87" t="str">
        <f>IFERROR(INDEX(#REF!,MATCH(C1553,#REF!,0)),"")</f>
        <v/>
      </c>
      <c r="E1553" s="88"/>
      <c r="F1553" s="91" t="str">
        <f>IFERROR(INDEX(#REF!,MATCH(C1553,#REF!,0)),"")</f>
        <v/>
      </c>
      <c r="G1553" s="99"/>
      <c r="H1553" s="89">
        <f>IFERROR(G1553*F1553*E1553+F1553*E1553,0)</f>
        <v>0</v>
      </c>
      <c r="I1553" s="81"/>
    </row>
    <row r="1554" spans="2:9" hidden="1" x14ac:dyDescent="0.2">
      <c r="B1554" s="85"/>
      <c r="C1554" s="86"/>
      <c r="D1554" s="87" t="str">
        <f>IFERROR(INDEX(#REF!,MATCH(C1554,#REF!,0)),"")</f>
        <v/>
      </c>
      <c r="E1554" s="88"/>
      <c r="F1554" s="91" t="str">
        <f>IFERROR(INDEX(#REF!,MATCH(C1554,#REF!,0)),"")</f>
        <v/>
      </c>
      <c r="G1554" s="99"/>
      <c r="H1554" s="89">
        <f t="shared" ref="H1554:H1560" si="43">IFERROR(G1554*F1554*E1554+F1554*E1554,0)</f>
        <v>0</v>
      </c>
      <c r="I1554" s="81"/>
    </row>
    <row r="1555" spans="2:9" hidden="1" x14ac:dyDescent="0.2">
      <c r="B1555" s="85"/>
      <c r="C1555" s="86"/>
      <c r="D1555" s="87" t="str">
        <f>IFERROR(INDEX(#REF!,MATCH(C1555,#REF!,0)),"")</f>
        <v/>
      </c>
      <c r="E1555" s="88"/>
      <c r="F1555" s="91" t="str">
        <f>IFERROR(INDEX(#REF!,MATCH(C1555,#REF!,0)),"")</f>
        <v/>
      </c>
      <c r="G1555" s="99"/>
      <c r="H1555" s="89">
        <f t="shared" si="43"/>
        <v>0</v>
      </c>
      <c r="I1555" s="81"/>
    </row>
    <row r="1556" spans="2:9" hidden="1" x14ac:dyDescent="0.2">
      <c r="B1556" s="85"/>
      <c r="C1556" s="86"/>
      <c r="D1556" s="87" t="str">
        <f>IFERROR(INDEX(#REF!,MATCH(C1556,#REF!,0)),"")</f>
        <v/>
      </c>
      <c r="E1556" s="88"/>
      <c r="F1556" s="91" t="str">
        <f>IFERROR(INDEX(#REF!,MATCH(C1556,#REF!,0)),"")</f>
        <v/>
      </c>
      <c r="G1556" s="99"/>
      <c r="H1556" s="89">
        <f t="shared" si="43"/>
        <v>0</v>
      </c>
      <c r="I1556" s="81"/>
    </row>
    <row r="1557" spans="2:9" hidden="1" x14ac:dyDescent="0.2">
      <c r="B1557" s="85"/>
      <c r="C1557" s="86"/>
      <c r="D1557" s="87" t="str">
        <f>IFERROR(INDEX(#REF!,MATCH(C1557,#REF!,0)),"")</f>
        <v/>
      </c>
      <c r="E1557" s="88"/>
      <c r="F1557" s="91" t="str">
        <f>IFERROR(INDEX(#REF!,MATCH(C1557,#REF!,0)),"")</f>
        <v/>
      </c>
      <c r="G1557" s="99"/>
      <c r="H1557" s="89">
        <f t="shared" si="43"/>
        <v>0</v>
      </c>
      <c r="I1557" s="81"/>
    </row>
    <row r="1558" spans="2:9" hidden="1" x14ac:dyDescent="0.2">
      <c r="B1558" s="85"/>
      <c r="C1558" s="86"/>
      <c r="D1558" s="87" t="str">
        <f>IFERROR(INDEX(#REF!,MATCH(C1558,#REF!,0)),"")</f>
        <v/>
      </c>
      <c r="E1558" s="88"/>
      <c r="F1558" s="91" t="str">
        <f>IFERROR(INDEX(#REF!,MATCH(C1558,#REF!,0)),"")</f>
        <v/>
      </c>
      <c r="G1558" s="99"/>
      <c r="H1558" s="89">
        <f t="shared" si="43"/>
        <v>0</v>
      </c>
      <c r="I1558" s="81"/>
    </row>
    <row r="1559" spans="2:9" hidden="1" x14ac:dyDescent="0.2">
      <c r="B1559" s="85"/>
      <c r="C1559" s="9"/>
      <c r="D1559" s="87" t="str">
        <f>IFERROR(INDEX(#REF!,MATCH(C1559,#REF!,0)),"")</f>
        <v/>
      </c>
      <c r="E1559" s="88"/>
      <c r="F1559" s="91" t="str">
        <f>IFERROR(INDEX(#REF!,MATCH(C1559,#REF!,0)),"")</f>
        <v/>
      </c>
      <c r="G1559" s="99"/>
      <c r="H1559" s="89">
        <f t="shared" si="43"/>
        <v>0</v>
      </c>
      <c r="I1559" s="81"/>
    </row>
    <row r="1560" spans="2:9" ht="16" hidden="1" thickBot="1" x14ac:dyDescent="0.25">
      <c r="B1560" s="85"/>
      <c r="C1560" s="9"/>
      <c r="D1560" s="87" t="str">
        <f>IFERROR(INDEX(#REF!,MATCH(C1560,#REF!,0)),"")</f>
        <v/>
      </c>
      <c r="E1560" s="88"/>
      <c r="F1560" s="91" t="str">
        <f>IFERROR(INDEX(#REF!,MATCH(C1560,#REF!,0)),"")</f>
        <v/>
      </c>
      <c r="G1560" s="99"/>
      <c r="H1560" s="92">
        <f t="shared" si="43"/>
        <v>0</v>
      </c>
      <c r="I1560" s="81"/>
    </row>
    <row r="1561" spans="2:9" ht="16" hidden="1" thickBot="1" x14ac:dyDescent="0.25">
      <c r="B1561" s="79"/>
      <c r="H1561" s="93" t="s">
        <v>49</v>
      </c>
      <c r="I1561" s="94">
        <f>SUM(H1553:H1560)</f>
        <v>0</v>
      </c>
    </row>
    <row r="1562" spans="2:9" hidden="1" x14ac:dyDescent="0.2">
      <c r="B1562" s="79"/>
      <c r="C1562" s="95" t="s">
        <v>50</v>
      </c>
      <c r="I1562" s="81"/>
    </row>
    <row r="1563" spans="2:9" ht="16" hidden="1" x14ac:dyDescent="0.2">
      <c r="B1563" s="82" t="s">
        <v>37</v>
      </c>
      <c r="C1563" s="83" t="s">
        <v>38</v>
      </c>
      <c r="D1563" s="84" t="s">
        <v>51</v>
      </c>
      <c r="E1563" s="96" t="s">
        <v>52</v>
      </c>
      <c r="F1563" s="96"/>
      <c r="G1563" s="97" t="s">
        <v>53</v>
      </c>
      <c r="H1563" s="98" t="s">
        <v>43</v>
      </c>
      <c r="I1563" s="81"/>
    </row>
    <row r="1564" spans="2:9" hidden="1" x14ac:dyDescent="0.2">
      <c r="B1564" s="85"/>
      <c r="C1564" s="9" t="s">
        <v>54</v>
      </c>
      <c r="D1564" s="87">
        <v>2</v>
      </c>
      <c r="E1564" s="99">
        <f>IFERROR(INDEX('MANO DE OBRA'!$F:$F,MATCH(C1564,'MANO DE OBRA'!$B:$B,0)),"")</f>
        <v>0.7693987706357569</v>
      </c>
      <c r="F1564" s="89">
        <f>IFERROR(INDEX('MANO DE OBRA'!$J:$J,MATCH(C1564,'MANO DE OBRA'!$B:$B,0)),"")</f>
        <v>83957.971666666665</v>
      </c>
      <c r="G1564" s="100">
        <v>15</v>
      </c>
      <c r="H1564" s="89">
        <f>IFERROR((F1564/G1564)*D1564,0)</f>
        <v>11194.396222222222</v>
      </c>
      <c r="I1564" s="81"/>
    </row>
    <row r="1565" spans="2:9" hidden="1" x14ac:dyDescent="0.2">
      <c r="B1565" s="85"/>
      <c r="C1565" s="9"/>
      <c r="D1565" s="87"/>
      <c r="E1565" s="99" t="str">
        <f>IFERROR(INDEX('MANO DE OBRA'!$F:$F,MATCH(C1565,'MANO DE OBRA'!$B:$B,0)),"")</f>
        <v/>
      </c>
      <c r="F1565" s="89" t="str">
        <f>IFERROR(INDEX('MANO DE OBRA'!$J:$J,MATCH(C1565,'MANO DE OBRA'!$B:$B,0)),"")</f>
        <v/>
      </c>
      <c r="G1565" s="100">
        <f>+G1564</f>
        <v>15</v>
      </c>
      <c r="H1565" s="89">
        <f>IFERROR((F1565/G1565)*D1565,0)</f>
        <v>0</v>
      </c>
      <c r="I1565" s="81"/>
    </row>
    <row r="1566" spans="2:9" ht="16" hidden="1" thickBot="1" x14ac:dyDescent="0.25">
      <c r="B1566" s="85"/>
      <c r="C1566" s="9"/>
      <c r="D1566" s="87"/>
      <c r="E1566" s="99" t="str">
        <f>IFERROR(INDEX('MANO DE OBRA'!$F:$F,MATCH(C1566,'MANO DE OBRA'!$B:$B,0)),"")</f>
        <v/>
      </c>
      <c r="F1566" s="89" t="str">
        <f>IFERROR(INDEX('MANO DE OBRA'!$J:$J,MATCH(C1566,'MANO DE OBRA'!$B:$B,0)),"")</f>
        <v/>
      </c>
      <c r="G1566" s="100">
        <f>+G1564</f>
        <v>15</v>
      </c>
      <c r="H1566" s="89">
        <f>IFERROR((F1566/G1566)*D1566,0)</f>
        <v>0</v>
      </c>
      <c r="I1566" s="81"/>
    </row>
    <row r="1567" spans="2:9" ht="16" hidden="1" thickBot="1" x14ac:dyDescent="0.25">
      <c r="B1567" s="79"/>
      <c r="H1567" s="93" t="s">
        <v>49</v>
      </c>
      <c r="I1567" s="94">
        <f>SUM(H1564:H1566)</f>
        <v>11194.396222222222</v>
      </c>
    </row>
    <row r="1568" spans="2:9" hidden="1" x14ac:dyDescent="0.2">
      <c r="B1568" s="79"/>
      <c r="C1568" s="95" t="s">
        <v>55</v>
      </c>
      <c r="I1568" s="81"/>
    </row>
    <row r="1569" spans="2:9" ht="16" hidden="1" x14ac:dyDescent="0.2">
      <c r="B1569" s="82" t="s">
        <v>37</v>
      </c>
      <c r="C1569" s="83" t="s">
        <v>38</v>
      </c>
      <c r="D1569" s="97" t="s">
        <v>3</v>
      </c>
      <c r="E1569" s="97" t="s">
        <v>15</v>
      </c>
      <c r="F1569" s="97" t="s">
        <v>56</v>
      </c>
      <c r="G1569" s="97" t="s">
        <v>57</v>
      </c>
      <c r="H1569" s="97" t="s">
        <v>43</v>
      </c>
      <c r="I1569" s="81"/>
    </row>
    <row r="1570" spans="2:9" hidden="1" x14ac:dyDescent="0.2">
      <c r="B1570" s="85"/>
      <c r="C1570" s="102" t="s">
        <v>58</v>
      </c>
      <c r="D1570" s="99">
        <v>0.05</v>
      </c>
      <c r="E1570" s="88"/>
      <c r="F1570" s="89">
        <f>+I1567</f>
        <v>11194.396222222222</v>
      </c>
      <c r="G1570" s="87">
        <v>1</v>
      </c>
      <c r="H1570" s="89">
        <f>IFERROR(G1570*F1570*D1570,0)</f>
        <v>559.71981111111108</v>
      </c>
      <c r="I1570" s="81"/>
    </row>
    <row r="1571" spans="2:9" ht="16" hidden="1" x14ac:dyDescent="0.2">
      <c r="B1571" s="85"/>
      <c r="C1571" s="113" t="s">
        <v>65</v>
      </c>
      <c r="D1571" s="87"/>
      <c r="E1571" s="87" t="str">
        <f>IFERROR(INDEX(#REF!,MATCH(C1571,#REF!,0)),"")</f>
        <v/>
      </c>
      <c r="F1571" s="89" t="str">
        <f>IFERROR(INDEX(#REF!,MATCH(C1571,#REF!,0)),"")</f>
        <v/>
      </c>
      <c r="G1571" s="100">
        <v>0.03</v>
      </c>
      <c r="H1571" s="89">
        <f>IFERROR(G1571*F1571,0)</f>
        <v>0</v>
      </c>
      <c r="I1571" s="81"/>
    </row>
    <row r="1572" spans="2:9" ht="16" hidden="1" thickBot="1" x14ac:dyDescent="0.25">
      <c r="B1572" s="85"/>
      <c r="C1572" s="9"/>
      <c r="D1572" s="87"/>
      <c r="E1572" s="87" t="str">
        <f>IFERROR(INDEX(#REF!,MATCH(C1572,#REF!,0)),"")</f>
        <v/>
      </c>
      <c r="F1572" s="89" t="str">
        <f>IFERROR(INDEX(#REF!,MATCH(C1572,#REF!,0)),"")</f>
        <v/>
      </c>
      <c r="G1572" s="87"/>
      <c r="H1572" s="92">
        <f>IFERROR(G1572*F1572,0)</f>
        <v>0</v>
      </c>
      <c r="I1572" s="81"/>
    </row>
    <row r="1573" spans="2:9" ht="16" hidden="1" thickBot="1" x14ac:dyDescent="0.25">
      <c r="B1573" s="79"/>
      <c r="H1573" s="93" t="s">
        <v>49</v>
      </c>
      <c r="I1573" s="94">
        <f>SUM(H1570:H1572)</f>
        <v>559.71981111111108</v>
      </c>
    </row>
    <row r="1574" spans="2:9" hidden="1" x14ac:dyDescent="0.2">
      <c r="B1574" s="79"/>
      <c r="C1574" s="95" t="s">
        <v>59</v>
      </c>
      <c r="I1574" s="81"/>
    </row>
    <row r="1575" spans="2:9" ht="16" hidden="1" x14ac:dyDescent="0.2">
      <c r="B1575" s="82" t="s">
        <v>37</v>
      </c>
      <c r="C1575" s="83" t="s">
        <v>38</v>
      </c>
      <c r="D1575" s="97" t="s">
        <v>3</v>
      </c>
      <c r="E1575" s="97" t="s">
        <v>15</v>
      </c>
      <c r="F1575" s="97" t="s">
        <v>56</v>
      </c>
      <c r="G1575" s="97" t="s">
        <v>57</v>
      </c>
      <c r="H1575" s="84" t="s">
        <v>43</v>
      </c>
      <c r="I1575" s="81"/>
    </row>
    <row r="1576" spans="2:9" hidden="1" x14ac:dyDescent="0.2">
      <c r="B1576" s="85"/>
      <c r="C1576" s="102" t="s">
        <v>60</v>
      </c>
      <c r="D1576" s="99">
        <v>0.01</v>
      </c>
      <c r="E1576" s="103">
        <v>1</v>
      </c>
      <c r="F1576" s="89">
        <f>+I1567</f>
        <v>11194.396222222222</v>
      </c>
      <c r="G1576" s="87">
        <v>0.01</v>
      </c>
      <c r="H1576" s="89">
        <f>IFERROR(G1576*F1576,0)</f>
        <v>111.94396222222223</v>
      </c>
      <c r="I1576" s="81"/>
    </row>
    <row r="1577" spans="2:9" hidden="1" x14ac:dyDescent="0.2">
      <c r="B1577" s="85"/>
      <c r="E1577" s="87" t="str">
        <f>IFERROR(INDEX(#REF!,MATCH(C1577,#REF!,0)),"")</f>
        <v/>
      </c>
      <c r="F1577" s="89" t="str">
        <f>IFERROR(INDEX(#REF!,MATCH(C1577,#REF!,0)),"")</f>
        <v/>
      </c>
      <c r="G1577" s="87">
        <v>0.1</v>
      </c>
      <c r="H1577" s="89">
        <f>IFERROR(G1577*F1577,0)</f>
        <v>0</v>
      </c>
      <c r="I1577" s="81"/>
    </row>
    <row r="1578" spans="2:9" ht="16" hidden="1" thickBot="1" x14ac:dyDescent="0.25">
      <c r="B1578" s="85"/>
      <c r="C1578" s="9"/>
      <c r="D1578" s="87" t="str">
        <f>IFERROR(INDEX(#REF!,MATCH(C1578,#REF!,0)),"")</f>
        <v/>
      </c>
      <c r="E1578" s="88"/>
      <c r="F1578" s="89" t="str">
        <f>IFERROR(INDEX(#REF!,MATCH(C1578,#REF!,0)),"")</f>
        <v/>
      </c>
      <c r="G1578" s="87"/>
      <c r="H1578" s="89">
        <f>IFERROR(G1578*F1578,0)</f>
        <v>0</v>
      </c>
      <c r="I1578" s="81"/>
    </row>
    <row r="1579" spans="2:9" ht="16" hidden="1" thickBot="1" x14ac:dyDescent="0.25">
      <c r="B1579" s="104"/>
      <c r="C1579" s="105"/>
      <c r="D1579" s="106"/>
      <c r="E1579" s="107"/>
      <c r="F1579" s="107"/>
      <c r="G1579" s="106"/>
      <c r="H1579" s="93" t="s">
        <v>49</v>
      </c>
      <c r="I1579" s="94">
        <f>SUM(H1576:H1578)</f>
        <v>111.94396222222223</v>
      </c>
    </row>
    <row r="1580" spans="2:9" ht="16" hidden="1" thickBot="1" x14ac:dyDescent="0.25"/>
    <row r="1581" spans="2:9" ht="33" hidden="1" customHeight="1" thickBot="1" x14ac:dyDescent="0.25">
      <c r="B1581" s="58"/>
      <c r="C1581" s="59" t="e">
        <f>+#REF!</f>
        <v>#REF!</v>
      </c>
      <c r="D1581" s="60"/>
      <c r="E1581" s="60"/>
      <c r="F1581" s="60"/>
      <c r="G1581" s="61"/>
      <c r="H1581" s="62"/>
      <c r="I1581" s="63"/>
    </row>
    <row r="1582" spans="2:9" ht="33" hidden="1" customHeight="1" thickBot="1" x14ac:dyDescent="0.25">
      <c r="B1582" s="64"/>
      <c r="C1582" s="65" t="e">
        <f>+#REF!</f>
        <v>#REF!</v>
      </c>
      <c r="D1582" s="66"/>
      <c r="E1582" s="66"/>
      <c r="F1582" s="66"/>
      <c r="G1582" s="67"/>
      <c r="H1582" s="68"/>
      <c r="I1582" s="69"/>
    </row>
    <row r="1583" spans="2:9" ht="16" hidden="1" thickBot="1" x14ac:dyDescent="0.25">
      <c r="B1583" s="79"/>
      <c r="I1583" s="81"/>
    </row>
    <row r="1584" spans="2:9" ht="16" hidden="1" thickBot="1" x14ac:dyDescent="0.25">
      <c r="B1584" s="75" t="s">
        <v>0</v>
      </c>
      <c r="C1584" s="353" t="e">
        <f>INDEX(ACTIVIDADES!$B:$B,MATCH(B1585,ACTIVIDADES!$A:$A,0))</f>
        <v>#REF!</v>
      </c>
      <c r="D1584" s="354"/>
      <c r="E1584" s="354"/>
      <c r="F1584" s="354"/>
      <c r="G1584" s="355"/>
      <c r="H1584" s="73" t="s">
        <v>31</v>
      </c>
      <c r="I1584" s="74" t="s">
        <v>32</v>
      </c>
    </row>
    <row r="1585" spans="2:9" hidden="1" x14ac:dyDescent="0.2">
      <c r="B1585" s="362" t="e">
        <f>+ACTIVIDADES!#REF!</f>
        <v>#REF!</v>
      </c>
      <c r="C1585" s="356"/>
      <c r="D1585" s="357"/>
      <c r="E1585" s="357"/>
      <c r="F1585" s="357"/>
      <c r="G1585" s="358"/>
      <c r="H1585" s="71">
        <f>IF(I1588=0,0,I1599/I1588)</f>
        <v>0</v>
      </c>
      <c r="I1585" s="72">
        <f>IF(I1588=0,0,I1605/I1588)</f>
        <v>0.94339622641509435</v>
      </c>
    </row>
    <row r="1586" spans="2:9" ht="16" hidden="1" thickBot="1" x14ac:dyDescent="0.25">
      <c r="B1586" s="363"/>
      <c r="C1586" s="356"/>
      <c r="D1586" s="357"/>
      <c r="E1586" s="357"/>
      <c r="F1586" s="357"/>
      <c r="G1586" s="358"/>
      <c r="H1586" s="73" t="s">
        <v>33</v>
      </c>
      <c r="I1586" s="74" t="s">
        <v>34</v>
      </c>
    </row>
    <row r="1587" spans="2:9" ht="16" hidden="1" thickBot="1" x14ac:dyDescent="0.25">
      <c r="B1587" s="75" t="s">
        <v>15</v>
      </c>
      <c r="C1587" s="356"/>
      <c r="D1587" s="357"/>
      <c r="E1587" s="357"/>
      <c r="F1587" s="357"/>
      <c r="G1587" s="358"/>
      <c r="H1587" s="71">
        <f>IF(I1588=0,0,I1611/I1588)</f>
        <v>4.7169811320754727E-2</v>
      </c>
      <c r="I1587" s="72">
        <f>IF(I1588=0,0,I1617/I1588)</f>
        <v>9.433962264150943E-3</v>
      </c>
    </row>
    <row r="1588" spans="2:9" ht="16" hidden="1" thickBot="1" x14ac:dyDescent="0.25">
      <c r="B1588" s="76" t="e">
        <f>INDEX(ACTIVIDADES!$C:$C,MATCH(B1585,ACTIVIDADES!$A:$A,0))</f>
        <v>#REF!</v>
      </c>
      <c r="C1588" s="359"/>
      <c r="D1588" s="360"/>
      <c r="E1588" s="360"/>
      <c r="F1588" s="360"/>
      <c r="G1588" s="361"/>
      <c r="H1588" s="77" t="s">
        <v>35</v>
      </c>
      <c r="I1588" s="78">
        <f>SUM(I1599:I1617)</f>
        <v>15663.199194133331</v>
      </c>
    </row>
    <row r="1589" spans="2:9" hidden="1" x14ac:dyDescent="0.2">
      <c r="B1589" s="79"/>
      <c r="C1589" s="80" t="s">
        <v>36</v>
      </c>
      <c r="I1589" s="81"/>
    </row>
    <row r="1590" spans="2:9" hidden="1" x14ac:dyDescent="0.2">
      <c r="B1590" s="82" t="s">
        <v>37</v>
      </c>
      <c r="C1590" s="83" t="s">
        <v>38</v>
      </c>
      <c r="D1590" s="84" t="s">
        <v>39</v>
      </c>
      <c r="E1590" s="84" t="s">
        <v>40</v>
      </c>
      <c r="F1590" s="84" t="s">
        <v>41</v>
      </c>
      <c r="G1590" s="84" t="s">
        <v>42</v>
      </c>
      <c r="H1590" s="84" t="s">
        <v>43</v>
      </c>
      <c r="I1590" s="81"/>
    </row>
    <row r="1591" spans="2:9" ht="16" hidden="1" x14ac:dyDescent="0.2">
      <c r="B1591" s="85"/>
      <c r="C1591" s="112" t="e">
        <f>+C1515</f>
        <v>#REF!</v>
      </c>
      <c r="D1591" s="87" t="str">
        <f>IFERROR(INDEX(#REF!,MATCH(C1591,#REF!,0)),"")</f>
        <v/>
      </c>
      <c r="E1591" s="88">
        <v>0.3</v>
      </c>
      <c r="F1591" s="91" t="str">
        <f>IFERROR(INDEX(#REF!,MATCH(C1591,#REF!,0)),"")</f>
        <v/>
      </c>
      <c r="G1591" s="99"/>
      <c r="H1591" s="89">
        <f>IFERROR(G1591*F1591*E1591+F1591*E1591,0)</f>
        <v>0</v>
      </c>
      <c r="I1591" s="81"/>
    </row>
    <row r="1592" spans="2:9" ht="16" hidden="1" x14ac:dyDescent="0.2">
      <c r="B1592" s="85"/>
      <c r="C1592" s="112" t="e">
        <f>+C1516</f>
        <v>#REF!</v>
      </c>
      <c r="D1592" s="87" t="str">
        <f>IFERROR(INDEX(#REF!,MATCH(C1592,#REF!,0)),"")</f>
        <v/>
      </c>
      <c r="E1592" s="88">
        <v>0.3</v>
      </c>
      <c r="F1592" s="91" t="str">
        <f>IFERROR(INDEX(#REF!,MATCH(C1592,#REF!,0)),"")</f>
        <v/>
      </c>
      <c r="G1592" s="99"/>
      <c r="H1592" s="89">
        <f t="shared" ref="H1592:H1598" si="44">IFERROR(G1592*F1592*E1592+F1592*E1592,0)</f>
        <v>0</v>
      </c>
      <c r="I1592" s="81"/>
    </row>
    <row r="1593" spans="2:9" ht="16" hidden="1" x14ac:dyDescent="0.2">
      <c r="B1593" s="85"/>
      <c r="C1593" s="112" t="e">
        <f>+C1517</f>
        <v>#REF!</v>
      </c>
      <c r="D1593" s="87" t="str">
        <f>IFERROR(INDEX(#REF!,MATCH(C1593,#REF!,0)),"")</f>
        <v/>
      </c>
      <c r="E1593" s="88">
        <v>0.3</v>
      </c>
      <c r="F1593" s="91" t="str">
        <f>IFERROR(INDEX(#REF!,MATCH(C1593,#REF!,0)),"")</f>
        <v/>
      </c>
      <c r="G1593" s="99"/>
      <c r="H1593" s="89">
        <f t="shared" si="44"/>
        <v>0</v>
      </c>
      <c r="I1593" s="81"/>
    </row>
    <row r="1594" spans="2:9" hidden="1" x14ac:dyDescent="0.2">
      <c r="B1594" s="85"/>
      <c r="C1594" s="112"/>
      <c r="D1594" s="87" t="str">
        <f>IFERROR(INDEX(#REF!,MATCH(C1594,#REF!,0)),"")</f>
        <v/>
      </c>
      <c r="E1594" s="88"/>
      <c r="F1594" s="91" t="str">
        <f>IFERROR(INDEX(#REF!,MATCH(C1594,#REF!,0)),"")</f>
        <v/>
      </c>
      <c r="G1594" s="99"/>
      <c r="H1594" s="89">
        <f t="shared" si="44"/>
        <v>0</v>
      </c>
      <c r="I1594" s="81"/>
    </row>
    <row r="1595" spans="2:9" hidden="1" x14ac:dyDescent="0.2">
      <c r="B1595" s="85"/>
      <c r="C1595" s="86"/>
      <c r="D1595" s="87" t="str">
        <f>IFERROR(INDEX(#REF!,MATCH(C1595,#REF!,0)),"")</f>
        <v/>
      </c>
      <c r="E1595" s="88"/>
      <c r="F1595" s="91" t="str">
        <f>IFERROR(INDEX(#REF!,MATCH(C1595,#REF!,0)),"")</f>
        <v/>
      </c>
      <c r="G1595" s="99"/>
      <c r="H1595" s="89">
        <f t="shared" si="44"/>
        <v>0</v>
      </c>
      <c r="I1595" s="81"/>
    </row>
    <row r="1596" spans="2:9" hidden="1" x14ac:dyDescent="0.2">
      <c r="B1596" s="85"/>
      <c r="C1596" s="86"/>
      <c r="D1596" s="87" t="str">
        <f>IFERROR(INDEX(#REF!,MATCH(C1596,#REF!,0)),"")</f>
        <v/>
      </c>
      <c r="E1596" s="88"/>
      <c r="F1596" s="91" t="str">
        <f>IFERROR(INDEX(#REF!,MATCH(C1596,#REF!,0)),"")</f>
        <v/>
      </c>
      <c r="G1596" s="99"/>
      <c r="H1596" s="89">
        <f t="shared" si="44"/>
        <v>0</v>
      </c>
      <c r="I1596" s="81"/>
    </row>
    <row r="1597" spans="2:9" hidden="1" x14ac:dyDescent="0.2">
      <c r="B1597" s="85"/>
      <c r="C1597" s="9"/>
      <c r="D1597" s="87" t="str">
        <f>IFERROR(INDEX(#REF!,MATCH(C1597,#REF!,0)),"")</f>
        <v/>
      </c>
      <c r="E1597" s="88"/>
      <c r="F1597" s="91" t="str">
        <f>IFERROR(INDEX(#REF!,MATCH(C1597,#REF!,0)),"")</f>
        <v/>
      </c>
      <c r="G1597" s="99"/>
      <c r="H1597" s="89">
        <f t="shared" si="44"/>
        <v>0</v>
      </c>
      <c r="I1597" s="81"/>
    </row>
    <row r="1598" spans="2:9" ht="16" hidden="1" thickBot="1" x14ac:dyDescent="0.25">
      <c r="B1598" s="85"/>
      <c r="C1598" s="9"/>
      <c r="D1598" s="87" t="str">
        <f>IFERROR(INDEX(#REF!,MATCH(C1598,#REF!,0)),"")</f>
        <v/>
      </c>
      <c r="E1598" s="88"/>
      <c r="F1598" s="91" t="str">
        <f>IFERROR(INDEX(#REF!,MATCH(C1598,#REF!,0)),"")</f>
        <v/>
      </c>
      <c r="G1598" s="99"/>
      <c r="H1598" s="92">
        <f t="shared" si="44"/>
        <v>0</v>
      </c>
      <c r="I1598" s="81"/>
    </row>
    <row r="1599" spans="2:9" ht="16" hidden="1" thickBot="1" x14ac:dyDescent="0.25">
      <c r="B1599" s="79"/>
      <c r="H1599" s="93" t="s">
        <v>49</v>
      </c>
      <c r="I1599" s="94">
        <f>SUM(H1591:H1598)</f>
        <v>0</v>
      </c>
    </row>
    <row r="1600" spans="2:9" hidden="1" x14ac:dyDescent="0.2">
      <c r="B1600" s="79"/>
      <c r="C1600" s="95" t="s">
        <v>50</v>
      </c>
      <c r="I1600" s="81"/>
    </row>
    <row r="1601" spans="2:9" ht="16" hidden="1" x14ac:dyDescent="0.2">
      <c r="B1601" s="82" t="s">
        <v>37</v>
      </c>
      <c r="C1601" s="83" t="s">
        <v>38</v>
      </c>
      <c r="D1601" s="84" t="s">
        <v>51</v>
      </c>
      <c r="E1601" s="96" t="s">
        <v>52</v>
      </c>
      <c r="F1601" s="96"/>
      <c r="G1601" s="97" t="s">
        <v>53</v>
      </c>
      <c r="H1601" s="98" t="s">
        <v>43</v>
      </c>
      <c r="I1601" s="81"/>
    </row>
    <row r="1602" spans="2:9" hidden="1" x14ac:dyDescent="0.2">
      <c r="B1602" s="85"/>
      <c r="C1602" s="9" t="s">
        <v>54</v>
      </c>
      <c r="D1602" s="87">
        <v>1</v>
      </c>
      <c r="E1602" s="99">
        <f>IFERROR(INDEX('MANO DE OBRA'!$F:$F,MATCH(C1602,'MANO DE OBRA'!$B:$B,0)),"")</f>
        <v>0.7693987706357569</v>
      </c>
      <c r="F1602" s="89">
        <f>IFERROR(INDEX('MANO DE OBRA'!$J:$J,MATCH(C1602,'MANO DE OBRA'!$B:$B,0)),"")</f>
        <v>83957.971666666665</v>
      </c>
      <c r="G1602" s="100">
        <v>15</v>
      </c>
      <c r="H1602" s="89">
        <f>IFERROR((F1602/G1602)*D1602,0)</f>
        <v>5597.1981111111108</v>
      </c>
      <c r="I1602" s="81"/>
    </row>
    <row r="1603" spans="2:9" hidden="1" x14ac:dyDescent="0.2">
      <c r="B1603" s="85"/>
      <c r="C1603" s="9" t="s">
        <v>64</v>
      </c>
      <c r="D1603" s="87">
        <v>1</v>
      </c>
      <c r="E1603" s="99">
        <f>IFERROR(INDEX('MANO DE OBRA'!$F:$F,MATCH(C1603,'MANO DE OBRA'!$B:$B,0)),"")</f>
        <v>0.7693987706357569</v>
      </c>
      <c r="F1603" s="89">
        <f>IFERROR(INDEX('MANO DE OBRA'!$J:$J,MATCH(C1603,'MANO DE OBRA'!$B:$B,0)),"")</f>
        <v>137691.07353333331</v>
      </c>
      <c r="G1603" s="100">
        <f>+G1602</f>
        <v>15</v>
      </c>
      <c r="H1603" s="89">
        <f>IFERROR((F1603/G1603)*D1603,0)</f>
        <v>9179.4049022222207</v>
      </c>
      <c r="I1603" s="81"/>
    </row>
    <row r="1604" spans="2:9" ht="16" hidden="1" thickBot="1" x14ac:dyDescent="0.25">
      <c r="B1604" s="85"/>
      <c r="C1604" s="9"/>
      <c r="D1604" s="87"/>
      <c r="E1604" s="99" t="str">
        <f>IFERROR(INDEX('MANO DE OBRA'!$F:$F,MATCH(C1604,'MANO DE OBRA'!$B:$B,0)),"")</f>
        <v/>
      </c>
      <c r="F1604" s="89" t="str">
        <f>IFERROR(INDEX('MANO DE OBRA'!$J:$J,MATCH(C1604,'MANO DE OBRA'!$B:$B,0)),"")</f>
        <v/>
      </c>
      <c r="G1604" s="100">
        <f>+G1602</f>
        <v>15</v>
      </c>
      <c r="H1604" s="89">
        <f>IFERROR((F1604/G1604)*D1604,0)</f>
        <v>0</v>
      </c>
      <c r="I1604" s="81"/>
    </row>
    <row r="1605" spans="2:9" ht="16" hidden="1" thickBot="1" x14ac:dyDescent="0.25">
      <c r="B1605" s="79"/>
      <c r="H1605" s="93" t="s">
        <v>49</v>
      </c>
      <c r="I1605" s="94">
        <f>SUM(H1602:H1604)</f>
        <v>14776.603013333332</v>
      </c>
    </row>
    <row r="1606" spans="2:9" hidden="1" x14ac:dyDescent="0.2">
      <c r="B1606" s="79"/>
      <c r="C1606" s="95" t="s">
        <v>55</v>
      </c>
      <c r="I1606" s="81"/>
    </row>
    <row r="1607" spans="2:9" ht="16" hidden="1" x14ac:dyDescent="0.2">
      <c r="B1607" s="82" t="s">
        <v>37</v>
      </c>
      <c r="C1607" s="83" t="s">
        <v>38</v>
      </c>
      <c r="D1607" s="97" t="s">
        <v>3</v>
      </c>
      <c r="E1607" s="97" t="s">
        <v>15</v>
      </c>
      <c r="F1607" s="97" t="s">
        <v>56</v>
      </c>
      <c r="G1607" s="97" t="s">
        <v>57</v>
      </c>
      <c r="H1607" s="97" t="s">
        <v>43</v>
      </c>
      <c r="I1607" s="81"/>
    </row>
    <row r="1608" spans="2:9" hidden="1" x14ac:dyDescent="0.2">
      <c r="B1608" s="85"/>
      <c r="C1608" s="102" t="s">
        <v>58</v>
      </c>
      <c r="D1608" s="99">
        <v>0.05</v>
      </c>
      <c r="E1608" s="88"/>
      <c r="F1608" s="89">
        <f>+I1605</f>
        <v>14776.603013333332</v>
      </c>
      <c r="G1608" s="87">
        <v>1</v>
      </c>
      <c r="H1608" s="89">
        <f>IFERROR(G1608*F1608*D1608,0)</f>
        <v>738.83015066666667</v>
      </c>
      <c r="I1608" s="81"/>
    </row>
    <row r="1609" spans="2:9" ht="16" hidden="1" x14ac:dyDescent="0.2">
      <c r="B1609" s="85"/>
      <c r="C1609" s="113" t="e">
        <f>+C1534</f>
        <v>#REF!</v>
      </c>
      <c r="D1609" s="87"/>
      <c r="E1609" s="87" t="str">
        <f>IFERROR(INDEX(#REF!,MATCH(C1609,#REF!,0)),"")</f>
        <v/>
      </c>
      <c r="F1609" s="89" t="str">
        <f>IFERROR(INDEX(#REF!,MATCH(C1609,#REF!,0)),"")</f>
        <v/>
      </c>
      <c r="G1609" s="100">
        <v>0.03</v>
      </c>
      <c r="H1609" s="89">
        <f>IFERROR(G1609*F1609,0)</f>
        <v>0</v>
      </c>
      <c r="I1609" s="81"/>
    </row>
    <row r="1610" spans="2:9" ht="16" hidden="1" thickBot="1" x14ac:dyDescent="0.25">
      <c r="B1610" s="85"/>
      <c r="C1610" s="9"/>
      <c r="D1610" s="87"/>
      <c r="E1610" s="87" t="str">
        <f>IFERROR(INDEX(#REF!,MATCH(C1610,#REF!,0)),"")</f>
        <v/>
      </c>
      <c r="F1610" s="89" t="str">
        <f>IFERROR(INDEX(#REF!,MATCH(C1610,#REF!,0)),"")</f>
        <v/>
      </c>
      <c r="G1610" s="87"/>
      <c r="H1610" s="92">
        <f>IFERROR(G1610*F1610,0)</f>
        <v>0</v>
      </c>
      <c r="I1610" s="81"/>
    </row>
    <row r="1611" spans="2:9" ht="16" hidden="1" thickBot="1" x14ac:dyDescent="0.25">
      <c r="B1611" s="79"/>
      <c r="H1611" s="93" t="s">
        <v>49</v>
      </c>
      <c r="I1611" s="94">
        <f>SUM(H1608:H1610)</f>
        <v>738.83015066666667</v>
      </c>
    </row>
    <row r="1612" spans="2:9" hidden="1" x14ac:dyDescent="0.2">
      <c r="B1612" s="79"/>
      <c r="C1612" s="95" t="s">
        <v>59</v>
      </c>
      <c r="I1612" s="81"/>
    </row>
    <row r="1613" spans="2:9" ht="16" hidden="1" x14ac:dyDescent="0.2">
      <c r="B1613" s="82" t="s">
        <v>37</v>
      </c>
      <c r="C1613" s="83" t="s">
        <v>38</v>
      </c>
      <c r="D1613" s="97" t="s">
        <v>3</v>
      </c>
      <c r="E1613" s="97" t="s">
        <v>15</v>
      </c>
      <c r="F1613" s="97" t="s">
        <v>56</v>
      </c>
      <c r="G1613" s="97" t="s">
        <v>57</v>
      </c>
      <c r="H1613" s="84" t="s">
        <v>43</v>
      </c>
      <c r="I1613" s="81"/>
    </row>
    <row r="1614" spans="2:9" hidden="1" x14ac:dyDescent="0.2">
      <c r="B1614" s="85"/>
      <c r="C1614" s="102" t="s">
        <v>60</v>
      </c>
      <c r="D1614" s="99">
        <v>0.01</v>
      </c>
      <c r="E1614" s="103">
        <v>1</v>
      </c>
      <c r="F1614" s="89">
        <f>+I1605</f>
        <v>14776.603013333332</v>
      </c>
      <c r="G1614" s="87">
        <v>0.01</v>
      </c>
      <c r="H1614" s="89">
        <f>IFERROR(G1614*F1614,0)</f>
        <v>147.76603013333332</v>
      </c>
      <c r="I1614" s="81"/>
    </row>
    <row r="1615" spans="2:9" hidden="1" x14ac:dyDescent="0.2">
      <c r="B1615" s="85"/>
      <c r="E1615" s="87" t="str">
        <f>IFERROR(INDEX(#REF!,MATCH(C1615,#REF!,0)),"")</f>
        <v/>
      </c>
      <c r="F1615" s="89" t="str">
        <f>IFERROR(INDEX(#REF!,MATCH(C1615,#REF!,0)),"")</f>
        <v/>
      </c>
      <c r="G1615" s="87">
        <v>0.12</v>
      </c>
      <c r="H1615" s="89">
        <f>IFERROR(G1615*F1615,0)</f>
        <v>0</v>
      </c>
      <c r="I1615" s="81"/>
    </row>
    <row r="1616" spans="2:9" ht="16" hidden="1" thickBot="1" x14ac:dyDescent="0.25">
      <c r="B1616" s="85"/>
      <c r="C1616" s="9"/>
      <c r="D1616" s="87" t="str">
        <f>IFERROR(INDEX(#REF!,MATCH(C1616,#REF!,0)),"")</f>
        <v/>
      </c>
      <c r="E1616" s="88"/>
      <c r="F1616" s="89" t="str">
        <f>IFERROR(INDEX(#REF!,MATCH(C1616,#REF!,0)),"")</f>
        <v/>
      </c>
      <c r="G1616" s="87"/>
      <c r="H1616" s="89">
        <f>IFERROR(G1616*F1616,0)</f>
        <v>0</v>
      </c>
      <c r="I1616" s="81"/>
    </row>
    <row r="1617" spans="2:9" ht="16" hidden="1" thickBot="1" x14ac:dyDescent="0.25">
      <c r="B1617" s="104"/>
      <c r="C1617" s="105"/>
      <c r="D1617" s="106"/>
      <c r="E1617" s="107"/>
      <c r="F1617" s="107"/>
      <c r="G1617" s="106"/>
      <c r="H1617" s="93" t="s">
        <v>49</v>
      </c>
      <c r="I1617" s="94">
        <f>SUM(H1614:H1616)</f>
        <v>147.76603013333332</v>
      </c>
    </row>
    <row r="1618" spans="2:9" ht="16" hidden="1" thickBot="1" x14ac:dyDescent="0.25"/>
    <row r="1619" spans="2:9" ht="33" hidden="1" customHeight="1" thickBot="1" x14ac:dyDescent="0.25">
      <c r="B1619" s="58"/>
      <c r="C1619" s="59" t="e">
        <f>+#REF!</f>
        <v>#REF!</v>
      </c>
      <c r="D1619" s="60"/>
      <c r="E1619" s="60"/>
      <c r="F1619" s="60"/>
      <c r="G1619" s="61"/>
      <c r="H1619" s="62"/>
      <c r="I1619" s="63"/>
    </row>
    <row r="1620" spans="2:9" ht="33" hidden="1" customHeight="1" thickBot="1" x14ac:dyDescent="0.25">
      <c r="B1620" s="64"/>
      <c r="C1620" s="65" t="e">
        <f>+#REF!</f>
        <v>#REF!</v>
      </c>
      <c r="D1620" s="66"/>
      <c r="E1620" s="66"/>
      <c r="F1620" s="66"/>
      <c r="G1620" s="67"/>
      <c r="H1620" s="68"/>
      <c r="I1620" s="69"/>
    </row>
    <row r="1621" spans="2:9" ht="16" hidden="1" thickBot="1" x14ac:dyDescent="0.25">
      <c r="B1621" s="79"/>
      <c r="I1621" s="81"/>
    </row>
    <row r="1622" spans="2:9" ht="16" hidden="1" thickBot="1" x14ac:dyDescent="0.25">
      <c r="B1622" s="75" t="s">
        <v>0</v>
      </c>
      <c r="C1622" s="353" t="e">
        <f>INDEX(ACTIVIDADES!$B:$B,MATCH(B1623,ACTIVIDADES!$A:$A,0))</f>
        <v>#REF!</v>
      </c>
      <c r="D1622" s="354"/>
      <c r="E1622" s="354"/>
      <c r="F1622" s="354"/>
      <c r="G1622" s="355"/>
      <c r="H1622" s="73" t="s">
        <v>31</v>
      </c>
      <c r="I1622" s="74" t="s">
        <v>32</v>
      </c>
    </row>
    <row r="1623" spans="2:9" hidden="1" x14ac:dyDescent="0.2">
      <c r="B1623" s="362" t="e">
        <f>+ACTIVIDADES!#REF!</f>
        <v>#REF!</v>
      </c>
      <c r="C1623" s="356"/>
      <c r="D1623" s="357"/>
      <c r="E1623" s="357"/>
      <c r="F1623" s="357"/>
      <c r="G1623" s="358"/>
      <c r="H1623" s="71">
        <f>IF(I1626=0,0,I1637/I1626)</f>
        <v>0</v>
      </c>
      <c r="I1623" s="72">
        <f>IF(I1626=0,0,I1643/I1626)</f>
        <v>0.94339622641509446</v>
      </c>
    </row>
    <row r="1624" spans="2:9" ht="16" hidden="1" thickBot="1" x14ac:dyDescent="0.25">
      <c r="B1624" s="363"/>
      <c r="C1624" s="356"/>
      <c r="D1624" s="357"/>
      <c r="E1624" s="357"/>
      <c r="F1624" s="357"/>
      <c r="G1624" s="358"/>
      <c r="H1624" s="73" t="s">
        <v>33</v>
      </c>
      <c r="I1624" s="74" t="s">
        <v>34</v>
      </c>
    </row>
    <row r="1625" spans="2:9" ht="16" hidden="1" thickBot="1" x14ac:dyDescent="0.25">
      <c r="B1625" s="75" t="s">
        <v>15</v>
      </c>
      <c r="C1625" s="356"/>
      <c r="D1625" s="357"/>
      <c r="E1625" s="357"/>
      <c r="F1625" s="357"/>
      <c r="G1625" s="358"/>
      <c r="H1625" s="71">
        <f>IF(I1626=0,0,I1649/I1626)</f>
        <v>4.716981132075472E-2</v>
      </c>
      <c r="I1625" s="72">
        <f>IF(I1626=0,0,I1655/I1626)</f>
        <v>9.4339622641509448E-3</v>
      </c>
    </row>
    <row r="1626" spans="2:9" ht="35.75" hidden="1" customHeight="1" thickBot="1" x14ac:dyDescent="0.25">
      <c r="B1626" s="76" t="e">
        <f>INDEX(ACTIVIDADES!$C:$C,MATCH(B1623,ACTIVIDADES!$A:$A,0))</f>
        <v>#REF!</v>
      </c>
      <c r="C1626" s="359"/>
      <c r="D1626" s="360"/>
      <c r="E1626" s="360"/>
      <c r="F1626" s="360"/>
      <c r="G1626" s="361"/>
      <c r="H1626" s="77" t="s">
        <v>35</v>
      </c>
      <c r="I1626" s="78">
        <f>SUM(I1637:I1655)</f>
        <v>11866.059995555554</v>
      </c>
    </row>
    <row r="1627" spans="2:9" hidden="1" x14ac:dyDescent="0.2">
      <c r="B1627" s="79"/>
      <c r="C1627" s="80" t="s">
        <v>36</v>
      </c>
      <c r="I1627" s="81"/>
    </row>
    <row r="1628" spans="2:9" hidden="1" x14ac:dyDescent="0.2">
      <c r="B1628" s="82" t="s">
        <v>37</v>
      </c>
      <c r="C1628" s="83" t="s">
        <v>38</v>
      </c>
      <c r="D1628" s="84" t="s">
        <v>39</v>
      </c>
      <c r="E1628" s="84" t="s">
        <v>40</v>
      </c>
      <c r="F1628" s="84" t="s">
        <v>41</v>
      </c>
      <c r="G1628" s="84" t="s">
        <v>42</v>
      </c>
      <c r="H1628" s="84" t="s">
        <v>43</v>
      </c>
      <c r="I1628" s="81"/>
    </row>
    <row r="1629" spans="2:9" hidden="1" x14ac:dyDescent="0.2">
      <c r="B1629" s="85"/>
      <c r="C1629" s="112"/>
      <c r="D1629" s="87" t="str">
        <f>IFERROR(INDEX(#REF!,MATCH(C1629,#REF!,0)),"")</f>
        <v/>
      </c>
      <c r="E1629" s="88"/>
      <c r="F1629" s="91" t="str">
        <f>IFERROR(INDEX(#REF!,MATCH(C1629,#REF!,0)),"")</f>
        <v/>
      </c>
      <c r="G1629" s="99"/>
      <c r="H1629" s="89">
        <f>IFERROR(G1629*F1629*E1629+F1629*E1629,0)</f>
        <v>0</v>
      </c>
      <c r="I1629" s="81"/>
    </row>
    <row r="1630" spans="2:9" hidden="1" x14ac:dyDescent="0.2">
      <c r="B1630" s="85"/>
      <c r="C1630" s="86"/>
      <c r="D1630" s="87" t="str">
        <f>IFERROR(INDEX(#REF!,MATCH(C1630,#REF!,0)),"")</f>
        <v/>
      </c>
      <c r="E1630" s="88"/>
      <c r="F1630" s="91" t="str">
        <f>IFERROR(INDEX(#REF!,MATCH(C1630,#REF!,0)),"")</f>
        <v/>
      </c>
      <c r="G1630" s="99"/>
      <c r="H1630" s="89">
        <f t="shared" ref="H1630:H1636" si="45">IFERROR(G1630*F1630*E1630+F1630*E1630,0)</f>
        <v>0</v>
      </c>
      <c r="I1630" s="81"/>
    </row>
    <row r="1631" spans="2:9" hidden="1" x14ac:dyDescent="0.2">
      <c r="B1631" s="85"/>
      <c r="C1631" s="86"/>
      <c r="D1631" s="87" t="str">
        <f>IFERROR(INDEX(#REF!,MATCH(C1631,#REF!,0)),"")</f>
        <v/>
      </c>
      <c r="E1631" s="88"/>
      <c r="F1631" s="91" t="str">
        <f>IFERROR(INDEX(#REF!,MATCH(C1631,#REF!,0)),"")</f>
        <v/>
      </c>
      <c r="G1631" s="99"/>
      <c r="H1631" s="89">
        <f t="shared" si="45"/>
        <v>0</v>
      </c>
      <c r="I1631" s="81"/>
    </row>
    <row r="1632" spans="2:9" hidden="1" x14ac:dyDescent="0.2">
      <c r="B1632" s="85"/>
      <c r="C1632" s="86"/>
      <c r="D1632" s="87" t="str">
        <f>IFERROR(INDEX(#REF!,MATCH(C1632,#REF!,0)),"")</f>
        <v/>
      </c>
      <c r="E1632" s="88"/>
      <c r="F1632" s="91" t="str">
        <f>IFERROR(INDEX(#REF!,MATCH(C1632,#REF!,0)),"")</f>
        <v/>
      </c>
      <c r="G1632" s="99"/>
      <c r="H1632" s="89">
        <f t="shared" si="45"/>
        <v>0</v>
      </c>
      <c r="I1632" s="81"/>
    </row>
    <row r="1633" spans="2:9" hidden="1" x14ac:dyDescent="0.2">
      <c r="B1633" s="85"/>
      <c r="C1633" s="86"/>
      <c r="D1633" s="87" t="str">
        <f>IFERROR(INDEX(#REF!,MATCH(C1633,#REF!,0)),"")</f>
        <v/>
      </c>
      <c r="E1633" s="88"/>
      <c r="F1633" s="91" t="str">
        <f>IFERROR(INDEX(#REF!,MATCH(C1633,#REF!,0)),"")</f>
        <v/>
      </c>
      <c r="G1633" s="99"/>
      <c r="H1633" s="89">
        <f t="shared" si="45"/>
        <v>0</v>
      </c>
      <c r="I1633" s="81"/>
    </row>
    <row r="1634" spans="2:9" hidden="1" x14ac:dyDescent="0.2">
      <c r="B1634" s="85"/>
      <c r="C1634" s="86"/>
      <c r="D1634" s="87" t="str">
        <f>IFERROR(INDEX(#REF!,MATCH(C1634,#REF!,0)),"")</f>
        <v/>
      </c>
      <c r="E1634" s="88"/>
      <c r="F1634" s="91" t="str">
        <f>IFERROR(INDEX(#REF!,MATCH(C1634,#REF!,0)),"")</f>
        <v/>
      </c>
      <c r="G1634" s="99"/>
      <c r="H1634" s="89">
        <f t="shared" si="45"/>
        <v>0</v>
      </c>
      <c r="I1634" s="81"/>
    </row>
    <row r="1635" spans="2:9" hidden="1" x14ac:dyDescent="0.2">
      <c r="B1635" s="85"/>
      <c r="C1635" s="9"/>
      <c r="D1635" s="87" t="str">
        <f>IFERROR(INDEX(#REF!,MATCH(C1635,#REF!,0)),"")</f>
        <v/>
      </c>
      <c r="E1635" s="88"/>
      <c r="F1635" s="91" t="str">
        <f>IFERROR(INDEX(#REF!,MATCH(C1635,#REF!,0)),"")</f>
        <v/>
      </c>
      <c r="G1635" s="99"/>
      <c r="H1635" s="89">
        <f t="shared" si="45"/>
        <v>0</v>
      </c>
      <c r="I1635" s="81"/>
    </row>
    <row r="1636" spans="2:9" ht="16" hidden="1" thickBot="1" x14ac:dyDescent="0.25">
      <c r="B1636" s="85"/>
      <c r="C1636" s="9"/>
      <c r="D1636" s="87" t="str">
        <f>IFERROR(INDEX(#REF!,MATCH(C1636,#REF!,0)),"")</f>
        <v/>
      </c>
      <c r="E1636" s="88"/>
      <c r="F1636" s="91" t="str">
        <f>IFERROR(INDEX(#REF!,MATCH(C1636,#REF!,0)),"")</f>
        <v/>
      </c>
      <c r="G1636" s="99"/>
      <c r="H1636" s="92">
        <f t="shared" si="45"/>
        <v>0</v>
      </c>
      <c r="I1636" s="81"/>
    </row>
    <row r="1637" spans="2:9" ht="16" hidden="1" thickBot="1" x14ac:dyDescent="0.25">
      <c r="B1637" s="79"/>
      <c r="H1637" s="93" t="s">
        <v>49</v>
      </c>
      <c r="I1637" s="94">
        <f>SUM(H1629:H1636)</f>
        <v>0</v>
      </c>
    </row>
    <row r="1638" spans="2:9" hidden="1" x14ac:dyDescent="0.2">
      <c r="B1638" s="79"/>
      <c r="C1638" s="95" t="s">
        <v>50</v>
      </c>
      <c r="I1638" s="81"/>
    </row>
    <row r="1639" spans="2:9" ht="16" hidden="1" x14ac:dyDescent="0.2">
      <c r="B1639" s="82" t="s">
        <v>37</v>
      </c>
      <c r="C1639" s="83" t="s">
        <v>38</v>
      </c>
      <c r="D1639" s="84" t="s">
        <v>51</v>
      </c>
      <c r="E1639" s="96" t="s">
        <v>52</v>
      </c>
      <c r="F1639" s="96"/>
      <c r="G1639" s="97" t="s">
        <v>53</v>
      </c>
      <c r="H1639" s="98" t="s">
        <v>43</v>
      </c>
      <c r="I1639" s="81"/>
    </row>
    <row r="1640" spans="2:9" hidden="1" x14ac:dyDescent="0.2">
      <c r="B1640" s="85"/>
      <c r="C1640" s="9" t="s">
        <v>54</v>
      </c>
      <c r="D1640" s="87">
        <v>2</v>
      </c>
      <c r="E1640" s="99">
        <f>IFERROR(INDEX('MANO DE OBRA'!$F:$F,MATCH(C1640,'MANO DE OBRA'!$B:$B,0)),"")</f>
        <v>0.7693987706357569</v>
      </c>
      <c r="F1640" s="89">
        <f>IFERROR(INDEX('MANO DE OBRA'!$J:$J,MATCH(C1640,'MANO DE OBRA'!$B:$B,0)),"")</f>
        <v>83957.971666666665</v>
      </c>
      <c r="G1640" s="100">
        <v>15</v>
      </c>
      <c r="H1640" s="89">
        <f>IFERROR((F1640/G1640)*D1640,0)</f>
        <v>11194.396222222222</v>
      </c>
      <c r="I1640" s="81"/>
    </row>
    <row r="1641" spans="2:9" hidden="1" x14ac:dyDescent="0.2">
      <c r="B1641" s="85"/>
      <c r="C1641" s="9"/>
      <c r="D1641" s="87"/>
      <c r="E1641" s="99" t="str">
        <f>IFERROR(INDEX('MANO DE OBRA'!$F:$F,MATCH(C1641,'MANO DE OBRA'!$B:$B,0)),"")</f>
        <v/>
      </c>
      <c r="F1641" s="89" t="str">
        <f>IFERROR(INDEX('MANO DE OBRA'!$J:$J,MATCH(C1641,'MANO DE OBRA'!$B:$B,0)),"")</f>
        <v/>
      </c>
      <c r="G1641" s="100">
        <f>+G1640</f>
        <v>15</v>
      </c>
      <c r="H1641" s="89">
        <f>IFERROR((F1641/G1641)*D1641,0)</f>
        <v>0</v>
      </c>
      <c r="I1641" s="81"/>
    </row>
    <row r="1642" spans="2:9" ht="16" hidden="1" thickBot="1" x14ac:dyDescent="0.25">
      <c r="B1642" s="85"/>
      <c r="C1642" s="9"/>
      <c r="D1642" s="87"/>
      <c r="E1642" s="99" t="str">
        <f>IFERROR(INDEX('MANO DE OBRA'!$F:$F,MATCH(C1642,'MANO DE OBRA'!$B:$B,0)),"")</f>
        <v/>
      </c>
      <c r="F1642" s="89" t="str">
        <f>IFERROR(INDEX('MANO DE OBRA'!$J:$J,MATCH(C1642,'MANO DE OBRA'!$B:$B,0)),"")</f>
        <v/>
      </c>
      <c r="G1642" s="100">
        <f>+G1640</f>
        <v>15</v>
      </c>
      <c r="H1642" s="89">
        <f>IFERROR((F1642/G1642)*D1642,0)</f>
        <v>0</v>
      </c>
      <c r="I1642" s="81"/>
    </row>
    <row r="1643" spans="2:9" ht="16" hidden="1" thickBot="1" x14ac:dyDescent="0.25">
      <c r="B1643" s="79"/>
      <c r="H1643" s="93" t="s">
        <v>49</v>
      </c>
      <c r="I1643" s="94">
        <f>SUM(H1640:H1642)</f>
        <v>11194.396222222222</v>
      </c>
    </row>
    <row r="1644" spans="2:9" hidden="1" x14ac:dyDescent="0.2">
      <c r="B1644" s="79"/>
      <c r="C1644" s="95" t="s">
        <v>55</v>
      </c>
      <c r="I1644" s="81"/>
    </row>
    <row r="1645" spans="2:9" ht="16" hidden="1" x14ac:dyDescent="0.2">
      <c r="B1645" s="82" t="s">
        <v>37</v>
      </c>
      <c r="C1645" s="83" t="s">
        <v>38</v>
      </c>
      <c r="D1645" s="97" t="s">
        <v>3</v>
      </c>
      <c r="E1645" s="97" t="s">
        <v>15</v>
      </c>
      <c r="F1645" s="97" t="s">
        <v>56</v>
      </c>
      <c r="G1645" s="97" t="s">
        <v>57</v>
      </c>
      <c r="H1645" s="97" t="s">
        <v>43</v>
      </c>
      <c r="I1645" s="81"/>
    </row>
    <row r="1646" spans="2:9" hidden="1" x14ac:dyDescent="0.2">
      <c r="B1646" s="85"/>
      <c r="C1646" s="102" t="s">
        <v>58</v>
      </c>
      <c r="D1646" s="99">
        <v>0.05</v>
      </c>
      <c r="E1646" s="88"/>
      <c r="F1646" s="89">
        <f>+I1643</f>
        <v>11194.396222222222</v>
      </c>
      <c r="G1646" s="87">
        <v>1</v>
      </c>
      <c r="H1646" s="89">
        <f>IFERROR(G1646*F1646*D1646,0)</f>
        <v>559.71981111111108</v>
      </c>
      <c r="I1646" s="81"/>
    </row>
    <row r="1647" spans="2:9" hidden="1" x14ac:dyDescent="0.2">
      <c r="B1647" s="85"/>
      <c r="C1647" s="113"/>
      <c r="D1647" s="87"/>
      <c r="E1647" s="87" t="str">
        <f>IFERROR(INDEX(#REF!,MATCH(C1647,#REF!,0)),"")</f>
        <v/>
      </c>
      <c r="F1647" s="89" t="str">
        <f>IFERROR(INDEX(#REF!,MATCH(C1647,#REF!,0)),"")</f>
        <v/>
      </c>
      <c r="G1647" s="100">
        <v>0.03</v>
      </c>
      <c r="H1647" s="89">
        <f>IFERROR(G1647*F1647,0)</f>
        <v>0</v>
      </c>
      <c r="I1647" s="81"/>
    </row>
    <row r="1648" spans="2:9" ht="16" hidden="1" thickBot="1" x14ac:dyDescent="0.25">
      <c r="B1648" s="85"/>
      <c r="C1648" s="9"/>
      <c r="D1648" s="87"/>
      <c r="E1648" s="87" t="str">
        <f>IFERROR(INDEX(#REF!,MATCH(C1648,#REF!,0)),"")</f>
        <v/>
      </c>
      <c r="F1648" s="89" t="str">
        <f>IFERROR(INDEX(#REF!,MATCH(C1648,#REF!,0)),"")</f>
        <v/>
      </c>
      <c r="G1648" s="87"/>
      <c r="H1648" s="92">
        <f>IFERROR(G1648*F1648,0)</f>
        <v>0</v>
      </c>
      <c r="I1648" s="81"/>
    </row>
    <row r="1649" spans="2:9" ht="16" hidden="1" thickBot="1" x14ac:dyDescent="0.25">
      <c r="B1649" s="79"/>
      <c r="H1649" s="93" t="s">
        <v>49</v>
      </c>
      <c r="I1649" s="94">
        <f>SUM(H1646:H1648)</f>
        <v>559.71981111111108</v>
      </c>
    </row>
    <row r="1650" spans="2:9" hidden="1" x14ac:dyDescent="0.2">
      <c r="B1650" s="79"/>
      <c r="C1650" s="95" t="s">
        <v>59</v>
      </c>
      <c r="I1650" s="81"/>
    </row>
    <row r="1651" spans="2:9" ht="16" hidden="1" x14ac:dyDescent="0.2">
      <c r="B1651" s="82" t="s">
        <v>37</v>
      </c>
      <c r="C1651" s="83" t="s">
        <v>38</v>
      </c>
      <c r="D1651" s="97" t="s">
        <v>3</v>
      </c>
      <c r="E1651" s="97" t="s">
        <v>15</v>
      </c>
      <c r="F1651" s="97" t="s">
        <v>56</v>
      </c>
      <c r="G1651" s="97" t="s">
        <v>57</v>
      </c>
      <c r="H1651" s="84" t="s">
        <v>43</v>
      </c>
      <c r="I1651" s="81"/>
    </row>
    <row r="1652" spans="2:9" hidden="1" x14ac:dyDescent="0.2">
      <c r="B1652" s="85"/>
      <c r="C1652" s="102" t="s">
        <v>60</v>
      </c>
      <c r="D1652" s="99">
        <v>0.01</v>
      </c>
      <c r="E1652" s="103">
        <v>1</v>
      </c>
      <c r="F1652" s="89">
        <f>+I1643</f>
        <v>11194.396222222222</v>
      </c>
      <c r="G1652" s="87">
        <v>0.01</v>
      </c>
      <c r="H1652" s="89">
        <f>IFERROR(G1652*F1652,0)</f>
        <v>111.94396222222223</v>
      </c>
      <c r="I1652" s="81"/>
    </row>
    <row r="1653" spans="2:9" hidden="1" x14ac:dyDescent="0.2">
      <c r="B1653" s="85"/>
      <c r="E1653" s="87" t="str">
        <f>IFERROR(INDEX(#REF!,MATCH(C1653,#REF!,0)),"")</f>
        <v/>
      </c>
      <c r="F1653" s="89" t="str">
        <f>IFERROR(INDEX(#REF!,MATCH(C1653,#REF!,0)),"")</f>
        <v/>
      </c>
      <c r="G1653" s="87">
        <v>0.15</v>
      </c>
      <c r="H1653" s="89">
        <f>IFERROR(G1653*F1653,0)</f>
        <v>0</v>
      </c>
      <c r="I1653" s="81"/>
    </row>
    <row r="1654" spans="2:9" ht="16" hidden="1" thickBot="1" x14ac:dyDescent="0.25">
      <c r="B1654" s="85"/>
      <c r="C1654" s="9"/>
      <c r="D1654" s="87" t="str">
        <f>IFERROR(INDEX(#REF!,MATCH(C1654,#REF!,0)),"")</f>
        <v/>
      </c>
      <c r="E1654" s="88"/>
      <c r="F1654" s="89" t="str">
        <f>IFERROR(INDEX(#REF!,MATCH(C1654,#REF!,0)),"")</f>
        <v/>
      </c>
      <c r="G1654" s="87"/>
      <c r="H1654" s="89">
        <f>IFERROR(G1654*F1654,0)</f>
        <v>0</v>
      </c>
      <c r="I1654" s="81"/>
    </row>
    <row r="1655" spans="2:9" ht="16" hidden="1" thickBot="1" x14ac:dyDescent="0.25">
      <c r="B1655" s="104"/>
      <c r="C1655" s="105"/>
      <c r="D1655" s="106"/>
      <c r="E1655" s="107"/>
      <c r="F1655" s="107"/>
      <c r="G1655" s="106"/>
      <c r="H1655" s="93" t="s">
        <v>49</v>
      </c>
      <c r="I1655" s="94">
        <f>SUM(H1652:H1654)</f>
        <v>111.94396222222223</v>
      </c>
    </row>
    <row r="1656" spans="2:9" ht="16" hidden="1" thickBot="1" x14ac:dyDescent="0.25"/>
    <row r="1657" spans="2:9" ht="33" hidden="1" customHeight="1" thickBot="1" x14ac:dyDescent="0.25">
      <c r="B1657" s="58"/>
      <c r="C1657" s="59" t="e">
        <f>+#REF!</f>
        <v>#REF!</v>
      </c>
      <c r="D1657" s="60"/>
      <c r="E1657" s="60"/>
      <c r="F1657" s="60"/>
      <c r="G1657" s="61"/>
      <c r="H1657" s="62"/>
      <c r="I1657" s="63"/>
    </row>
    <row r="1658" spans="2:9" ht="33" hidden="1" customHeight="1" thickBot="1" x14ac:dyDescent="0.25">
      <c r="B1658" s="64"/>
      <c r="C1658" s="65" t="e">
        <f>+#REF!</f>
        <v>#REF!</v>
      </c>
      <c r="D1658" s="66"/>
      <c r="E1658" s="66"/>
      <c r="F1658" s="66"/>
      <c r="G1658" s="67"/>
      <c r="H1658" s="68"/>
      <c r="I1658" s="69"/>
    </row>
    <row r="1659" spans="2:9" ht="16" hidden="1" thickBot="1" x14ac:dyDescent="0.25">
      <c r="B1659" s="79"/>
      <c r="I1659" s="81"/>
    </row>
    <row r="1660" spans="2:9" ht="16" hidden="1" thickBot="1" x14ac:dyDescent="0.25">
      <c r="B1660" s="75" t="s">
        <v>0</v>
      </c>
      <c r="C1660" s="353" t="e">
        <f>INDEX(ACTIVIDADES!$B:$B,MATCH(B1661,ACTIVIDADES!$A:$A,0))</f>
        <v>#REF!</v>
      </c>
      <c r="D1660" s="354"/>
      <c r="E1660" s="354"/>
      <c r="F1660" s="354"/>
      <c r="G1660" s="355"/>
      <c r="H1660" s="73" t="s">
        <v>31</v>
      </c>
      <c r="I1660" s="74" t="s">
        <v>32</v>
      </c>
    </row>
    <row r="1661" spans="2:9" hidden="1" x14ac:dyDescent="0.2">
      <c r="B1661" s="362" t="e">
        <f>+ACTIVIDADES!#REF!</f>
        <v>#REF!</v>
      </c>
      <c r="C1661" s="356"/>
      <c r="D1661" s="357"/>
      <c r="E1661" s="357"/>
      <c r="F1661" s="357"/>
      <c r="G1661" s="358"/>
      <c r="H1661" s="71">
        <f>IF(I1664=0,0,I1675/I1664)</f>
        <v>0</v>
      </c>
      <c r="I1661" s="72">
        <f>IF(I1664=0,0,I1681/I1664)</f>
        <v>0.94339622641509446</v>
      </c>
    </row>
    <row r="1662" spans="2:9" ht="16" hidden="1" thickBot="1" x14ac:dyDescent="0.25">
      <c r="B1662" s="363"/>
      <c r="C1662" s="356"/>
      <c r="D1662" s="357"/>
      <c r="E1662" s="357"/>
      <c r="F1662" s="357"/>
      <c r="G1662" s="358"/>
      <c r="H1662" s="73" t="s">
        <v>33</v>
      </c>
      <c r="I1662" s="74" t="s">
        <v>34</v>
      </c>
    </row>
    <row r="1663" spans="2:9" ht="16" hidden="1" thickBot="1" x14ac:dyDescent="0.25">
      <c r="B1663" s="75" t="s">
        <v>15</v>
      </c>
      <c r="C1663" s="356"/>
      <c r="D1663" s="357"/>
      <c r="E1663" s="357"/>
      <c r="F1663" s="357"/>
      <c r="G1663" s="358"/>
      <c r="H1663" s="71">
        <f>IF(I1664=0,0,I1687/I1664)</f>
        <v>4.716981132075472E-2</v>
      </c>
      <c r="I1663" s="72">
        <f>IF(I1664=0,0,I1693/I1664)</f>
        <v>9.4339622641509448E-3</v>
      </c>
    </row>
    <row r="1664" spans="2:9" ht="16" hidden="1" thickBot="1" x14ac:dyDescent="0.25">
      <c r="B1664" s="76" t="e">
        <f>INDEX(ACTIVIDADES!$C:$C,MATCH(B1661,ACTIVIDADES!$A:$A,0))</f>
        <v>#REF!</v>
      </c>
      <c r="C1664" s="359"/>
      <c r="D1664" s="360"/>
      <c r="E1664" s="360"/>
      <c r="F1664" s="360"/>
      <c r="G1664" s="361"/>
      <c r="H1664" s="77" t="s">
        <v>35</v>
      </c>
      <c r="I1664" s="78">
        <f>SUM(I1675:I1693)</f>
        <v>11866.059995555554</v>
      </c>
    </row>
    <row r="1665" spans="2:9" hidden="1" x14ac:dyDescent="0.2">
      <c r="B1665" s="79"/>
      <c r="C1665" s="80" t="s">
        <v>36</v>
      </c>
      <c r="I1665" s="81"/>
    </row>
    <row r="1666" spans="2:9" hidden="1" x14ac:dyDescent="0.2">
      <c r="B1666" s="82" t="s">
        <v>37</v>
      </c>
      <c r="C1666" s="83" t="s">
        <v>38</v>
      </c>
      <c r="D1666" s="84" t="s">
        <v>39</v>
      </c>
      <c r="E1666" s="84" t="s">
        <v>40</v>
      </c>
      <c r="F1666" s="84" t="s">
        <v>41</v>
      </c>
      <c r="G1666" s="84" t="s">
        <v>42</v>
      </c>
      <c r="H1666" s="84" t="s">
        <v>43</v>
      </c>
      <c r="I1666" s="81"/>
    </row>
    <row r="1667" spans="2:9" hidden="1" x14ac:dyDescent="0.2">
      <c r="B1667" s="85"/>
      <c r="C1667" s="112"/>
      <c r="D1667" s="87" t="str">
        <f>IFERROR(INDEX(#REF!,MATCH(C1667,#REF!,0)),"")</f>
        <v/>
      </c>
      <c r="E1667" s="88"/>
      <c r="F1667" s="91" t="str">
        <f>IFERROR(INDEX(#REF!,MATCH(C1667,#REF!,0)),"")</f>
        <v/>
      </c>
      <c r="G1667" s="99"/>
      <c r="H1667" s="89">
        <f>IFERROR(G1667*F1667*E1667+F1667*E1667,0)</f>
        <v>0</v>
      </c>
      <c r="I1667" s="81"/>
    </row>
    <row r="1668" spans="2:9" hidden="1" x14ac:dyDescent="0.2">
      <c r="B1668" s="85"/>
      <c r="C1668" s="86"/>
      <c r="D1668" s="87" t="str">
        <f>IFERROR(INDEX(#REF!,MATCH(C1668,#REF!,0)),"")</f>
        <v/>
      </c>
      <c r="E1668" s="88"/>
      <c r="F1668" s="91" t="str">
        <f>IFERROR(INDEX(#REF!,MATCH(C1668,#REF!,0)),"")</f>
        <v/>
      </c>
      <c r="G1668" s="99"/>
      <c r="H1668" s="89">
        <f t="shared" ref="H1668:H1674" si="46">IFERROR(G1668*F1668*E1668+F1668*E1668,0)</f>
        <v>0</v>
      </c>
      <c r="I1668" s="81"/>
    </row>
    <row r="1669" spans="2:9" hidden="1" x14ac:dyDescent="0.2">
      <c r="B1669" s="85"/>
      <c r="C1669" s="86"/>
      <c r="D1669" s="87" t="str">
        <f>IFERROR(INDEX(#REF!,MATCH(C1669,#REF!,0)),"")</f>
        <v/>
      </c>
      <c r="E1669" s="88"/>
      <c r="F1669" s="91" t="str">
        <f>IFERROR(INDEX(#REF!,MATCH(C1669,#REF!,0)),"")</f>
        <v/>
      </c>
      <c r="G1669" s="99"/>
      <c r="H1669" s="89">
        <f t="shared" si="46"/>
        <v>0</v>
      </c>
      <c r="I1669" s="81"/>
    </row>
    <row r="1670" spans="2:9" hidden="1" x14ac:dyDescent="0.2">
      <c r="B1670" s="85"/>
      <c r="C1670" s="86"/>
      <c r="D1670" s="87" t="str">
        <f>IFERROR(INDEX(#REF!,MATCH(C1670,#REF!,0)),"")</f>
        <v/>
      </c>
      <c r="E1670" s="88"/>
      <c r="F1670" s="91" t="str">
        <f>IFERROR(INDEX(#REF!,MATCH(C1670,#REF!,0)),"")</f>
        <v/>
      </c>
      <c r="G1670" s="99"/>
      <c r="H1670" s="89">
        <f t="shared" si="46"/>
        <v>0</v>
      </c>
      <c r="I1670" s="81"/>
    </row>
    <row r="1671" spans="2:9" hidden="1" x14ac:dyDescent="0.2">
      <c r="B1671" s="85"/>
      <c r="C1671" s="86"/>
      <c r="D1671" s="87" t="str">
        <f>IFERROR(INDEX(#REF!,MATCH(C1671,#REF!,0)),"")</f>
        <v/>
      </c>
      <c r="E1671" s="88"/>
      <c r="F1671" s="91" t="str">
        <f>IFERROR(INDEX(#REF!,MATCH(C1671,#REF!,0)),"")</f>
        <v/>
      </c>
      <c r="G1671" s="99"/>
      <c r="H1671" s="89">
        <f t="shared" si="46"/>
        <v>0</v>
      </c>
      <c r="I1671" s="81"/>
    </row>
    <row r="1672" spans="2:9" hidden="1" x14ac:dyDescent="0.2">
      <c r="B1672" s="85"/>
      <c r="C1672" s="86"/>
      <c r="D1672" s="87" t="str">
        <f>IFERROR(INDEX(#REF!,MATCH(C1672,#REF!,0)),"")</f>
        <v/>
      </c>
      <c r="E1672" s="88"/>
      <c r="F1672" s="91" t="str">
        <f>IFERROR(INDEX(#REF!,MATCH(C1672,#REF!,0)),"")</f>
        <v/>
      </c>
      <c r="G1672" s="99"/>
      <c r="H1672" s="89">
        <f t="shared" si="46"/>
        <v>0</v>
      </c>
      <c r="I1672" s="81"/>
    </row>
    <row r="1673" spans="2:9" hidden="1" x14ac:dyDescent="0.2">
      <c r="B1673" s="85"/>
      <c r="C1673" s="9"/>
      <c r="D1673" s="87" t="str">
        <f>IFERROR(INDEX(#REF!,MATCH(C1673,#REF!,0)),"")</f>
        <v/>
      </c>
      <c r="E1673" s="88"/>
      <c r="F1673" s="91" t="str">
        <f>IFERROR(INDEX(#REF!,MATCH(C1673,#REF!,0)),"")</f>
        <v/>
      </c>
      <c r="G1673" s="99"/>
      <c r="H1673" s="89">
        <f t="shared" si="46"/>
        <v>0</v>
      </c>
      <c r="I1673" s="81"/>
    </row>
    <row r="1674" spans="2:9" ht="16" hidden="1" thickBot="1" x14ac:dyDescent="0.25">
      <c r="B1674" s="85"/>
      <c r="C1674" s="9"/>
      <c r="D1674" s="87" t="str">
        <f>IFERROR(INDEX(#REF!,MATCH(C1674,#REF!,0)),"")</f>
        <v/>
      </c>
      <c r="E1674" s="88"/>
      <c r="F1674" s="91" t="str">
        <f>IFERROR(INDEX(#REF!,MATCH(C1674,#REF!,0)),"")</f>
        <v/>
      </c>
      <c r="G1674" s="99"/>
      <c r="H1674" s="92">
        <f t="shared" si="46"/>
        <v>0</v>
      </c>
      <c r="I1674" s="81"/>
    </row>
    <row r="1675" spans="2:9" ht="16" hidden="1" thickBot="1" x14ac:dyDescent="0.25">
      <c r="B1675" s="79"/>
      <c r="H1675" s="93" t="s">
        <v>49</v>
      </c>
      <c r="I1675" s="94">
        <f>SUM(H1667:H1674)</f>
        <v>0</v>
      </c>
    </row>
    <row r="1676" spans="2:9" hidden="1" x14ac:dyDescent="0.2">
      <c r="B1676" s="79"/>
      <c r="C1676" s="95" t="s">
        <v>50</v>
      </c>
      <c r="I1676" s="81"/>
    </row>
    <row r="1677" spans="2:9" ht="16" hidden="1" x14ac:dyDescent="0.2">
      <c r="B1677" s="82" t="s">
        <v>37</v>
      </c>
      <c r="C1677" s="83" t="s">
        <v>38</v>
      </c>
      <c r="D1677" s="84" t="s">
        <v>51</v>
      </c>
      <c r="E1677" s="96" t="s">
        <v>52</v>
      </c>
      <c r="F1677" s="96"/>
      <c r="G1677" s="97" t="s">
        <v>53</v>
      </c>
      <c r="H1677" s="98" t="s">
        <v>43</v>
      </c>
      <c r="I1677" s="81"/>
    </row>
    <row r="1678" spans="2:9" hidden="1" x14ac:dyDescent="0.2">
      <c r="B1678" s="85"/>
      <c r="C1678" s="9" t="s">
        <v>54</v>
      </c>
      <c r="D1678" s="87">
        <v>2</v>
      </c>
      <c r="E1678" s="99">
        <f>IFERROR(INDEX('MANO DE OBRA'!$F:$F,MATCH(C1678,'MANO DE OBRA'!$B:$B,0)),"")</f>
        <v>0.7693987706357569</v>
      </c>
      <c r="F1678" s="89">
        <f>IFERROR(INDEX('MANO DE OBRA'!$J:$J,MATCH(C1678,'MANO DE OBRA'!$B:$B,0)),"")</f>
        <v>83957.971666666665</v>
      </c>
      <c r="G1678" s="100">
        <v>15</v>
      </c>
      <c r="H1678" s="89">
        <f>IFERROR((F1678/G1678)*D1678,0)</f>
        <v>11194.396222222222</v>
      </c>
      <c r="I1678" s="81"/>
    </row>
    <row r="1679" spans="2:9" hidden="1" x14ac:dyDescent="0.2">
      <c r="B1679" s="85"/>
      <c r="C1679" s="9"/>
      <c r="D1679" s="87"/>
      <c r="E1679" s="99" t="str">
        <f>IFERROR(INDEX('MANO DE OBRA'!$F:$F,MATCH(C1679,'MANO DE OBRA'!$B:$B,0)),"")</f>
        <v/>
      </c>
      <c r="F1679" s="89" t="str">
        <f>IFERROR(INDEX('MANO DE OBRA'!$J:$J,MATCH(C1679,'MANO DE OBRA'!$B:$B,0)),"")</f>
        <v/>
      </c>
      <c r="G1679" s="100">
        <f>+G1678</f>
        <v>15</v>
      </c>
      <c r="H1679" s="89">
        <f>IFERROR((F1679/G1679)*D1679,0)</f>
        <v>0</v>
      </c>
      <c r="I1679" s="81"/>
    </row>
    <row r="1680" spans="2:9" ht="16" hidden="1" thickBot="1" x14ac:dyDescent="0.25">
      <c r="B1680" s="85"/>
      <c r="C1680" s="9"/>
      <c r="D1680" s="87"/>
      <c r="E1680" s="99" t="str">
        <f>IFERROR(INDEX('MANO DE OBRA'!$F:$F,MATCH(C1680,'MANO DE OBRA'!$B:$B,0)),"")</f>
        <v/>
      </c>
      <c r="F1680" s="89" t="str">
        <f>IFERROR(INDEX('MANO DE OBRA'!$J:$J,MATCH(C1680,'MANO DE OBRA'!$B:$B,0)),"")</f>
        <v/>
      </c>
      <c r="G1680" s="100">
        <f>+G1678</f>
        <v>15</v>
      </c>
      <c r="H1680" s="89">
        <f>IFERROR((F1680/G1680)*D1680,0)</f>
        <v>0</v>
      </c>
      <c r="I1680" s="81"/>
    </row>
    <row r="1681" spans="2:9" ht="16" hidden="1" thickBot="1" x14ac:dyDescent="0.25">
      <c r="B1681" s="79"/>
      <c r="H1681" s="93" t="s">
        <v>49</v>
      </c>
      <c r="I1681" s="94">
        <f>SUM(H1678:H1680)</f>
        <v>11194.396222222222</v>
      </c>
    </row>
    <row r="1682" spans="2:9" hidden="1" x14ac:dyDescent="0.2">
      <c r="B1682" s="79"/>
      <c r="C1682" s="95" t="s">
        <v>55</v>
      </c>
      <c r="I1682" s="81"/>
    </row>
    <row r="1683" spans="2:9" ht="16" hidden="1" x14ac:dyDescent="0.2">
      <c r="B1683" s="82" t="s">
        <v>37</v>
      </c>
      <c r="C1683" s="83" t="s">
        <v>38</v>
      </c>
      <c r="D1683" s="97" t="s">
        <v>3</v>
      </c>
      <c r="E1683" s="97" t="s">
        <v>15</v>
      </c>
      <c r="F1683" s="97" t="s">
        <v>56</v>
      </c>
      <c r="G1683" s="97" t="s">
        <v>57</v>
      </c>
      <c r="H1683" s="97" t="s">
        <v>43</v>
      </c>
      <c r="I1683" s="81"/>
    </row>
    <row r="1684" spans="2:9" hidden="1" x14ac:dyDescent="0.2">
      <c r="B1684" s="85"/>
      <c r="C1684" s="102" t="s">
        <v>58</v>
      </c>
      <c r="D1684" s="99">
        <v>0.05</v>
      </c>
      <c r="E1684" s="88"/>
      <c r="F1684" s="89">
        <f>+I1681</f>
        <v>11194.396222222222</v>
      </c>
      <c r="G1684" s="87">
        <v>1</v>
      </c>
      <c r="H1684" s="89">
        <f>IFERROR(G1684*F1684*D1684,0)</f>
        <v>559.71981111111108</v>
      </c>
      <c r="I1684" s="81"/>
    </row>
    <row r="1685" spans="2:9" hidden="1" x14ac:dyDescent="0.2">
      <c r="B1685" s="85"/>
      <c r="C1685" s="113"/>
      <c r="D1685" s="87"/>
      <c r="E1685" s="87" t="str">
        <f>IFERROR(INDEX(#REF!,MATCH(C1685,#REF!,0)),"")</f>
        <v/>
      </c>
      <c r="F1685" s="89" t="str">
        <f>IFERROR(INDEX(#REF!,MATCH(C1685,#REF!,0)),"")</f>
        <v/>
      </c>
      <c r="G1685" s="100">
        <v>0.03</v>
      </c>
      <c r="H1685" s="89">
        <f>IFERROR(G1685*F1685,0)</f>
        <v>0</v>
      </c>
      <c r="I1685" s="81"/>
    </row>
    <row r="1686" spans="2:9" ht="16" hidden="1" thickBot="1" x14ac:dyDescent="0.25">
      <c r="B1686" s="85"/>
      <c r="C1686" s="9"/>
      <c r="D1686" s="87"/>
      <c r="E1686" s="87" t="str">
        <f>IFERROR(INDEX(#REF!,MATCH(C1686,#REF!,0)),"")</f>
        <v/>
      </c>
      <c r="F1686" s="89" t="str">
        <f>IFERROR(INDEX(#REF!,MATCH(C1686,#REF!,0)),"")</f>
        <v/>
      </c>
      <c r="G1686" s="87"/>
      <c r="H1686" s="92">
        <f>IFERROR(G1686*F1686,0)</f>
        <v>0</v>
      </c>
      <c r="I1686" s="81"/>
    </row>
    <row r="1687" spans="2:9" ht="16" hidden="1" thickBot="1" x14ac:dyDescent="0.25">
      <c r="B1687" s="79"/>
      <c r="H1687" s="93" t="s">
        <v>49</v>
      </c>
      <c r="I1687" s="94">
        <f>SUM(H1684:H1686)</f>
        <v>559.71981111111108</v>
      </c>
    </row>
    <row r="1688" spans="2:9" hidden="1" x14ac:dyDescent="0.2">
      <c r="B1688" s="79"/>
      <c r="C1688" s="95" t="s">
        <v>59</v>
      </c>
      <c r="I1688" s="81"/>
    </row>
    <row r="1689" spans="2:9" ht="16" hidden="1" x14ac:dyDescent="0.2">
      <c r="B1689" s="82" t="s">
        <v>37</v>
      </c>
      <c r="C1689" s="83" t="s">
        <v>38</v>
      </c>
      <c r="D1689" s="97" t="s">
        <v>3</v>
      </c>
      <c r="E1689" s="97" t="s">
        <v>15</v>
      </c>
      <c r="F1689" s="97" t="s">
        <v>56</v>
      </c>
      <c r="G1689" s="97" t="s">
        <v>57</v>
      </c>
      <c r="H1689" s="84" t="s">
        <v>43</v>
      </c>
      <c r="I1689" s="81"/>
    </row>
    <row r="1690" spans="2:9" hidden="1" x14ac:dyDescent="0.2">
      <c r="B1690" s="85"/>
      <c r="C1690" s="102" t="s">
        <v>60</v>
      </c>
      <c r="D1690" s="99">
        <v>0.01</v>
      </c>
      <c r="E1690" s="103">
        <v>1</v>
      </c>
      <c r="F1690" s="89">
        <f>+I1681</f>
        <v>11194.396222222222</v>
      </c>
      <c r="G1690" s="87">
        <v>0.01</v>
      </c>
      <c r="H1690" s="89">
        <f>IFERROR(G1690*F1690,0)</f>
        <v>111.94396222222223</v>
      </c>
      <c r="I1690" s="81"/>
    </row>
    <row r="1691" spans="2:9" hidden="1" x14ac:dyDescent="0.2">
      <c r="B1691" s="85"/>
      <c r="E1691" s="87" t="str">
        <f>IFERROR(INDEX(#REF!,MATCH(C1691,#REF!,0)),"")</f>
        <v/>
      </c>
      <c r="F1691" s="89" t="str">
        <f>IFERROR(INDEX(#REF!,MATCH(C1691,#REF!,0)),"")</f>
        <v/>
      </c>
      <c r="G1691" s="87">
        <v>0.2</v>
      </c>
      <c r="H1691" s="89">
        <f>IFERROR(G1691*F1691,0)</f>
        <v>0</v>
      </c>
      <c r="I1691" s="81"/>
    </row>
    <row r="1692" spans="2:9" ht="16" hidden="1" thickBot="1" x14ac:dyDescent="0.25">
      <c r="B1692" s="85"/>
      <c r="C1692" s="9"/>
      <c r="D1692" s="87" t="str">
        <f>IFERROR(INDEX(#REF!,MATCH(C1692,#REF!,0)),"")</f>
        <v/>
      </c>
      <c r="E1692" s="88"/>
      <c r="F1692" s="89" t="str">
        <f>IFERROR(INDEX(#REF!,MATCH(C1692,#REF!,0)),"")</f>
        <v/>
      </c>
      <c r="G1692" s="87"/>
      <c r="H1692" s="89">
        <f>IFERROR(G1692*F1692,0)</f>
        <v>0</v>
      </c>
      <c r="I1692" s="81"/>
    </row>
    <row r="1693" spans="2:9" ht="16" hidden="1" thickBot="1" x14ac:dyDescent="0.25">
      <c r="B1693" s="104"/>
      <c r="C1693" s="105"/>
      <c r="D1693" s="106"/>
      <c r="E1693" s="107"/>
      <c r="F1693" s="107"/>
      <c r="G1693" s="106"/>
      <c r="H1693" s="93" t="s">
        <v>49</v>
      </c>
      <c r="I1693" s="94">
        <f>SUM(H1690:H1692)</f>
        <v>111.94396222222223</v>
      </c>
    </row>
    <row r="1694" spans="2:9" ht="16" hidden="1" thickBot="1" x14ac:dyDescent="0.25"/>
    <row r="1695" spans="2:9" ht="33" hidden="1" customHeight="1" thickBot="1" x14ac:dyDescent="0.25">
      <c r="B1695" s="58"/>
      <c r="C1695" s="59" t="e">
        <f>+#REF!</f>
        <v>#REF!</v>
      </c>
      <c r="D1695" s="60"/>
      <c r="E1695" s="60"/>
      <c r="F1695" s="60"/>
      <c r="G1695" s="61"/>
      <c r="H1695" s="62"/>
      <c r="I1695" s="63"/>
    </row>
    <row r="1696" spans="2:9" ht="33" hidden="1" customHeight="1" thickBot="1" x14ac:dyDescent="0.25">
      <c r="B1696" s="64"/>
      <c r="C1696" s="65" t="e">
        <f>+#REF!</f>
        <v>#REF!</v>
      </c>
      <c r="D1696" s="66"/>
      <c r="E1696" s="66"/>
      <c r="F1696" s="66"/>
      <c r="G1696" s="67"/>
      <c r="H1696" s="68"/>
      <c r="I1696" s="69"/>
    </row>
    <row r="1697" spans="2:9" ht="16" hidden="1" thickBot="1" x14ac:dyDescent="0.25">
      <c r="B1697" s="79"/>
      <c r="I1697" s="81"/>
    </row>
    <row r="1698" spans="2:9" ht="16" hidden="1" thickBot="1" x14ac:dyDescent="0.25">
      <c r="B1698" s="75" t="s">
        <v>0</v>
      </c>
      <c r="C1698" s="353" t="e">
        <f>INDEX(ACTIVIDADES!$B:$B,MATCH(B1699,ACTIVIDADES!$A:$A,0))</f>
        <v>#REF!</v>
      </c>
      <c r="D1698" s="354"/>
      <c r="E1698" s="354"/>
      <c r="F1698" s="354"/>
      <c r="G1698" s="355"/>
      <c r="H1698" s="73" t="s">
        <v>31</v>
      </c>
      <c r="I1698" s="74" t="s">
        <v>32</v>
      </c>
    </row>
    <row r="1699" spans="2:9" hidden="1" x14ac:dyDescent="0.2">
      <c r="B1699" s="362" t="e">
        <f>+ACTIVIDADES!#REF!</f>
        <v>#REF!</v>
      </c>
      <c r="C1699" s="356"/>
      <c r="D1699" s="357"/>
      <c r="E1699" s="357"/>
      <c r="F1699" s="357"/>
      <c r="G1699" s="358"/>
      <c r="H1699" s="71">
        <f>IF(I1702=0,0,I1713/I1702)</f>
        <v>0</v>
      </c>
      <c r="I1699" s="72">
        <f>IF(I1702=0,0,I1719/I1702)</f>
        <v>0.94339622641509435</v>
      </c>
    </row>
    <row r="1700" spans="2:9" ht="16" hidden="1" thickBot="1" x14ac:dyDescent="0.25">
      <c r="B1700" s="363"/>
      <c r="C1700" s="356"/>
      <c r="D1700" s="357"/>
      <c r="E1700" s="357"/>
      <c r="F1700" s="357"/>
      <c r="G1700" s="358"/>
      <c r="H1700" s="73" t="s">
        <v>33</v>
      </c>
      <c r="I1700" s="74" t="s">
        <v>34</v>
      </c>
    </row>
    <row r="1701" spans="2:9" ht="16" hidden="1" thickBot="1" x14ac:dyDescent="0.25">
      <c r="B1701" s="75" t="s">
        <v>15</v>
      </c>
      <c r="C1701" s="356"/>
      <c r="D1701" s="357"/>
      <c r="E1701" s="357"/>
      <c r="F1701" s="357"/>
      <c r="G1701" s="358"/>
      <c r="H1701" s="71">
        <f>IF(I1702=0,0,I1725/I1702)</f>
        <v>4.7169811320754713E-2</v>
      </c>
      <c r="I1701" s="72">
        <f>IF(I1702=0,0,I1731/I1702)</f>
        <v>9.433962264150943E-3</v>
      </c>
    </row>
    <row r="1702" spans="2:9" ht="16" hidden="1" thickBot="1" x14ac:dyDescent="0.25">
      <c r="B1702" s="76" t="e">
        <f>INDEX(ACTIVIDADES!$C:$C,MATCH(B1699,ACTIVIDADES!$A:$A,0))</f>
        <v>#REF!</v>
      </c>
      <c r="C1702" s="359"/>
      <c r="D1702" s="360"/>
      <c r="E1702" s="360"/>
      <c r="F1702" s="360"/>
      <c r="G1702" s="361"/>
      <c r="H1702" s="77" t="s">
        <v>35</v>
      </c>
      <c r="I1702" s="78">
        <f>SUM(I1713:I1731)</f>
        <v>46989.597582399991</v>
      </c>
    </row>
    <row r="1703" spans="2:9" hidden="1" x14ac:dyDescent="0.2">
      <c r="B1703" s="79"/>
      <c r="C1703" s="80" t="s">
        <v>36</v>
      </c>
      <c r="I1703" s="81"/>
    </row>
    <row r="1704" spans="2:9" hidden="1" x14ac:dyDescent="0.2">
      <c r="B1704" s="82" t="s">
        <v>37</v>
      </c>
      <c r="C1704" s="83" t="s">
        <v>38</v>
      </c>
      <c r="D1704" s="84" t="s">
        <v>39</v>
      </c>
      <c r="E1704" s="84" t="s">
        <v>40</v>
      </c>
      <c r="F1704" s="84" t="s">
        <v>41</v>
      </c>
      <c r="G1704" s="84" t="s">
        <v>42</v>
      </c>
      <c r="H1704" s="84" t="s">
        <v>43</v>
      </c>
      <c r="I1704" s="81"/>
    </row>
    <row r="1705" spans="2:9" ht="16" hidden="1" x14ac:dyDescent="0.2">
      <c r="B1705" s="85"/>
      <c r="C1705" s="112" t="e">
        <f>+#REF!</f>
        <v>#REF!</v>
      </c>
      <c r="D1705" s="87" t="str">
        <f>IFERROR(INDEX(#REF!,MATCH(C1705,#REF!,0)),"")</f>
        <v/>
      </c>
      <c r="E1705" s="88">
        <v>0.3</v>
      </c>
      <c r="F1705" s="91" t="str">
        <f>IFERROR(INDEX(#REF!,MATCH(C1705,#REF!,0)),"")</f>
        <v/>
      </c>
      <c r="G1705" s="99">
        <v>0.05</v>
      </c>
      <c r="H1705" s="89">
        <f>IFERROR(G1705*F1705*E1705+F1705*E1705,0)</f>
        <v>0</v>
      </c>
      <c r="I1705" s="81"/>
    </row>
    <row r="1706" spans="2:9" ht="16" hidden="1" x14ac:dyDescent="0.2">
      <c r="B1706" s="85"/>
      <c r="C1706" s="86" t="e">
        <f>+#REF!</f>
        <v>#REF!</v>
      </c>
      <c r="D1706" s="87" t="str">
        <f>IFERROR(INDEX(#REF!,MATCH(C1706,#REF!,0)),"")</f>
        <v/>
      </c>
      <c r="E1706" s="88">
        <v>2</v>
      </c>
      <c r="F1706" s="91" t="str">
        <f>IFERROR(INDEX(#REF!,MATCH(C1706,#REF!,0)),"")</f>
        <v/>
      </c>
      <c r="G1706" s="99">
        <v>0.05</v>
      </c>
      <c r="H1706" s="89">
        <f t="shared" ref="H1706:H1712" si="47">IFERROR(G1706*F1706*E1706+F1706*E1706,0)</f>
        <v>0</v>
      </c>
      <c r="I1706" s="81"/>
    </row>
    <row r="1707" spans="2:9" hidden="1" x14ac:dyDescent="0.2">
      <c r="B1707" s="85"/>
      <c r="C1707" s="86"/>
      <c r="D1707" s="87" t="str">
        <f>IFERROR(INDEX(#REF!,MATCH(C1707,#REF!,0)),"")</f>
        <v/>
      </c>
      <c r="E1707" s="88"/>
      <c r="F1707" s="91" t="str">
        <f>IFERROR(INDEX(#REF!,MATCH(C1707,#REF!,0)),"")</f>
        <v/>
      </c>
      <c r="G1707" s="99"/>
      <c r="H1707" s="89">
        <f t="shared" si="47"/>
        <v>0</v>
      </c>
      <c r="I1707" s="81"/>
    </row>
    <row r="1708" spans="2:9" hidden="1" x14ac:dyDescent="0.2">
      <c r="B1708" s="85"/>
      <c r="C1708" s="86"/>
      <c r="D1708" s="87" t="str">
        <f>IFERROR(INDEX(#REF!,MATCH(C1708,#REF!,0)),"")</f>
        <v/>
      </c>
      <c r="E1708" s="88"/>
      <c r="F1708" s="91" t="str">
        <f>IFERROR(INDEX(#REF!,MATCH(C1708,#REF!,0)),"")</f>
        <v/>
      </c>
      <c r="G1708" s="99"/>
      <c r="H1708" s="89">
        <f t="shared" si="47"/>
        <v>0</v>
      </c>
      <c r="I1708" s="81"/>
    </row>
    <row r="1709" spans="2:9" hidden="1" x14ac:dyDescent="0.2">
      <c r="B1709" s="85"/>
      <c r="C1709" s="86"/>
      <c r="D1709" s="87" t="str">
        <f>IFERROR(INDEX(#REF!,MATCH(C1709,#REF!,0)),"")</f>
        <v/>
      </c>
      <c r="E1709" s="88"/>
      <c r="F1709" s="91" t="str">
        <f>IFERROR(INDEX(#REF!,MATCH(C1709,#REF!,0)),"")</f>
        <v/>
      </c>
      <c r="G1709" s="99"/>
      <c r="H1709" s="89">
        <f t="shared" si="47"/>
        <v>0</v>
      </c>
      <c r="I1709" s="81"/>
    </row>
    <row r="1710" spans="2:9" hidden="1" x14ac:dyDescent="0.2">
      <c r="B1710" s="85"/>
      <c r="C1710" s="86"/>
      <c r="D1710" s="87" t="str">
        <f>IFERROR(INDEX(#REF!,MATCH(C1710,#REF!,0)),"")</f>
        <v/>
      </c>
      <c r="E1710" s="88"/>
      <c r="F1710" s="91" t="str">
        <f>IFERROR(INDEX(#REF!,MATCH(C1710,#REF!,0)),"")</f>
        <v/>
      </c>
      <c r="G1710" s="99"/>
      <c r="H1710" s="89">
        <f t="shared" si="47"/>
        <v>0</v>
      </c>
      <c r="I1710" s="81"/>
    </row>
    <row r="1711" spans="2:9" hidden="1" x14ac:dyDescent="0.2">
      <c r="B1711" s="85"/>
      <c r="C1711" s="9"/>
      <c r="D1711" s="87" t="str">
        <f>IFERROR(INDEX(#REF!,MATCH(C1711,#REF!,0)),"")</f>
        <v/>
      </c>
      <c r="E1711" s="88"/>
      <c r="F1711" s="91" t="str">
        <f>IFERROR(INDEX(#REF!,MATCH(C1711,#REF!,0)),"")</f>
        <v/>
      </c>
      <c r="G1711" s="99"/>
      <c r="H1711" s="89">
        <f t="shared" si="47"/>
        <v>0</v>
      </c>
      <c r="I1711" s="81"/>
    </row>
    <row r="1712" spans="2:9" ht="16" hidden="1" thickBot="1" x14ac:dyDescent="0.25">
      <c r="B1712" s="85"/>
      <c r="C1712" s="9"/>
      <c r="D1712" s="87" t="str">
        <f>IFERROR(INDEX(#REF!,MATCH(C1712,#REF!,0)),"")</f>
        <v/>
      </c>
      <c r="E1712" s="88"/>
      <c r="F1712" s="91" t="str">
        <f>IFERROR(INDEX(#REF!,MATCH(C1712,#REF!,0)),"")</f>
        <v/>
      </c>
      <c r="G1712" s="99"/>
      <c r="H1712" s="92">
        <f t="shared" si="47"/>
        <v>0</v>
      </c>
      <c r="I1712" s="81"/>
    </row>
    <row r="1713" spans="2:9" ht="16" hidden="1" thickBot="1" x14ac:dyDescent="0.25">
      <c r="B1713" s="79"/>
      <c r="H1713" s="93" t="s">
        <v>49</v>
      </c>
      <c r="I1713" s="94">
        <f>SUM(H1705:H1712)</f>
        <v>0</v>
      </c>
    </row>
    <row r="1714" spans="2:9" hidden="1" x14ac:dyDescent="0.2">
      <c r="B1714" s="79"/>
      <c r="C1714" s="95" t="s">
        <v>50</v>
      </c>
      <c r="I1714" s="81"/>
    </row>
    <row r="1715" spans="2:9" ht="16" hidden="1" x14ac:dyDescent="0.2">
      <c r="B1715" s="82" t="s">
        <v>37</v>
      </c>
      <c r="C1715" s="83" t="s">
        <v>38</v>
      </c>
      <c r="D1715" s="84" t="s">
        <v>51</v>
      </c>
      <c r="E1715" s="96" t="s">
        <v>52</v>
      </c>
      <c r="F1715" s="96"/>
      <c r="G1715" s="97" t="s">
        <v>53</v>
      </c>
      <c r="H1715" s="98" t="s">
        <v>43</v>
      </c>
      <c r="I1715" s="81"/>
    </row>
    <row r="1716" spans="2:9" hidden="1" x14ac:dyDescent="0.2">
      <c r="B1716" s="85"/>
      <c r="C1716" s="9" t="s">
        <v>54</v>
      </c>
      <c r="D1716" s="87">
        <v>1</v>
      </c>
      <c r="E1716" s="99">
        <f>IFERROR(INDEX('MANO DE OBRA'!$F:$F,MATCH(C1716,'MANO DE OBRA'!$B:$B,0)),"")</f>
        <v>0.7693987706357569</v>
      </c>
      <c r="F1716" s="89">
        <f>IFERROR(INDEX('MANO DE OBRA'!$J:$J,MATCH(C1716,'MANO DE OBRA'!$B:$B,0)),"")</f>
        <v>83957.971666666665</v>
      </c>
      <c r="G1716" s="100">
        <v>5</v>
      </c>
      <c r="H1716" s="89">
        <f>IFERROR((F1716/G1716)*D1716,0)</f>
        <v>16791.594333333334</v>
      </c>
      <c r="I1716" s="81"/>
    </row>
    <row r="1717" spans="2:9" hidden="1" x14ac:dyDescent="0.2">
      <c r="B1717" s="85"/>
      <c r="C1717" s="9" t="s">
        <v>64</v>
      </c>
      <c r="D1717" s="87">
        <v>1</v>
      </c>
      <c r="E1717" s="99">
        <f>IFERROR(INDEX('MANO DE OBRA'!$F:$F,MATCH(C1717,'MANO DE OBRA'!$B:$B,0)),"")</f>
        <v>0.7693987706357569</v>
      </c>
      <c r="F1717" s="89">
        <f>IFERROR(INDEX('MANO DE OBRA'!$J:$J,MATCH(C1717,'MANO DE OBRA'!$B:$B,0)),"")</f>
        <v>137691.07353333331</v>
      </c>
      <c r="G1717" s="100">
        <f>+G1716</f>
        <v>5</v>
      </c>
      <c r="H1717" s="89">
        <f>IFERROR((F1717/G1717)*D1717,0)</f>
        <v>27538.214706666662</v>
      </c>
      <c r="I1717" s="81"/>
    </row>
    <row r="1718" spans="2:9" ht="16" hidden="1" thickBot="1" x14ac:dyDescent="0.25">
      <c r="B1718" s="85"/>
      <c r="C1718" s="9"/>
      <c r="D1718" s="87"/>
      <c r="E1718" s="99" t="str">
        <f>IFERROR(INDEX('MANO DE OBRA'!$F:$F,MATCH(C1718,'MANO DE OBRA'!$B:$B,0)),"")</f>
        <v/>
      </c>
      <c r="F1718" s="89" t="str">
        <f>IFERROR(INDEX('MANO DE OBRA'!$J:$J,MATCH(C1718,'MANO DE OBRA'!$B:$B,0)),"")</f>
        <v/>
      </c>
      <c r="G1718" s="100">
        <f>+G1716</f>
        <v>5</v>
      </c>
      <c r="H1718" s="89">
        <f>IFERROR((F1718/G1718)*D1718,0)</f>
        <v>0</v>
      </c>
      <c r="I1718" s="81"/>
    </row>
    <row r="1719" spans="2:9" ht="16" hidden="1" thickBot="1" x14ac:dyDescent="0.25">
      <c r="B1719" s="79"/>
      <c r="H1719" s="93" t="s">
        <v>49</v>
      </c>
      <c r="I1719" s="94">
        <f>SUM(H1716:H1718)</f>
        <v>44329.809039999993</v>
      </c>
    </row>
    <row r="1720" spans="2:9" hidden="1" x14ac:dyDescent="0.2">
      <c r="B1720" s="79"/>
      <c r="C1720" s="95" t="s">
        <v>55</v>
      </c>
      <c r="I1720" s="81"/>
    </row>
    <row r="1721" spans="2:9" ht="16" hidden="1" x14ac:dyDescent="0.2">
      <c r="B1721" s="82" t="s">
        <v>37</v>
      </c>
      <c r="C1721" s="83" t="s">
        <v>38</v>
      </c>
      <c r="D1721" s="97" t="s">
        <v>3</v>
      </c>
      <c r="E1721" s="97" t="s">
        <v>15</v>
      </c>
      <c r="F1721" s="97" t="s">
        <v>56</v>
      </c>
      <c r="G1721" s="97" t="s">
        <v>57</v>
      </c>
      <c r="H1721" s="97" t="s">
        <v>43</v>
      </c>
      <c r="I1721" s="81"/>
    </row>
    <row r="1722" spans="2:9" hidden="1" x14ac:dyDescent="0.2">
      <c r="B1722" s="85"/>
      <c r="C1722" s="102" t="s">
        <v>58</v>
      </c>
      <c r="D1722" s="99">
        <v>0.05</v>
      </c>
      <c r="E1722" s="88"/>
      <c r="F1722" s="89">
        <f>+I1719</f>
        <v>44329.809039999993</v>
      </c>
      <c r="G1722" s="87">
        <v>1</v>
      </c>
      <c r="H1722" s="89">
        <f>IFERROR(G1722*F1722*D1722,0)</f>
        <v>2216.4904519999996</v>
      </c>
      <c r="I1722" s="81"/>
    </row>
    <row r="1723" spans="2:9" ht="16" hidden="1" x14ac:dyDescent="0.2">
      <c r="B1723" s="85"/>
      <c r="C1723" s="86" t="e">
        <f>+#REF!</f>
        <v>#REF!</v>
      </c>
      <c r="D1723" s="87"/>
      <c r="E1723" s="87" t="str">
        <f>IFERROR(INDEX(#REF!,MATCH(C1723,#REF!,0)),"")</f>
        <v/>
      </c>
      <c r="F1723" s="89" t="str">
        <f>IFERROR(INDEX(#REF!,MATCH(C1723,#REF!,0)),"")</f>
        <v/>
      </c>
      <c r="G1723" s="100">
        <v>0.05</v>
      </c>
      <c r="H1723" s="89">
        <f>IFERROR(G1723*F1723,0)</f>
        <v>0</v>
      </c>
      <c r="I1723" s="81"/>
    </row>
    <row r="1724" spans="2:9" ht="16" hidden="1" thickBot="1" x14ac:dyDescent="0.25">
      <c r="B1724" s="85"/>
      <c r="C1724" s="9"/>
      <c r="D1724" s="87"/>
      <c r="E1724" s="87" t="str">
        <f>IFERROR(INDEX(#REF!,MATCH(C1724,#REF!,0)),"")</f>
        <v/>
      </c>
      <c r="F1724" s="89" t="str">
        <f>IFERROR(INDEX(#REF!,MATCH(C1724,#REF!,0)),"")</f>
        <v/>
      </c>
      <c r="G1724" s="87"/>
      <c r="H1724" s="92">
        <f>IFERROR(G1724*F1724,0)</f>
        <v>0</v>
      </c>
      <c r="I1724" s="81"/>
    </row>
    <row r="1725" spans="2:9" ht="16" hidden="1" thickBot="1" x14ac:dyDescent="0.25">
      <c r="B1725" s="79"/>
      <c r="H1725" s="93" t="s">
        <v>49</v>
      </c>
      <c r="I1725" s="94">
        <f>SUM(H1722:H1724)</f>
        <v>2216.4904519999996</v>
      </c>
    </row>
    <row r="1726" spans="2:9" hidden="1" x14ac:dyDescent="0.2">
      <c r="B1726" s="79"/>
      <c r="C1726" s="95" t="s">
        <v>59</v>
      </c>
      <c r="I1726" s="81"/>
    </row>
    <row r="1727" spans="2:9" ht="16" hidden="1" x14ac:dyDescent="0.2">
      <c r="B1727" s="82" t="s">
        <v>37</v>
      </c>
      <c r="C1727" s="83" t="s">
        <v>38</v>
      </c>
      <c r="D1727" s="97" t="s">
        <v>3</v>
      </c>
      <c r="E1727" s="97" t="s">
        <v>15</v>
      </c>
      <c r="F1727" s="97" t="s">
        <v>56</v>
      </c>
      <c r="G1727" s="97" t="s">
        <v>57</v>
      </c>
      <c r="H1727" s="84" t="s">
        <v>43</v>
      </c>
      <c r="I1727" s="81"/>
    </row>
    <row r="1728" spans="2:9" hidden="1" x14ac:dyDescent="0.2">
      <c r="B1728" s="85"/>
      <c r="C1728" s="102" t="s">
        <v>60</v>
      </c>
      <c r="D1728" s="99">
        <v>0.01</v>
      </c>
      <c r="E1728" s="103">
        <v>1</v>
      </c>
      <c r="F1728" s="89">
        <f>+I1719</f>
        <v>44329.809039999993</v>
      </c>
      <c r="G1728" s="87">
        <v>0.01</v>
      </c>
      <c r="H1728" s="89">
        <f>IFERROR(G1728*F1728,0)</f>
        <v>443.29809039999992</v>
      </c>
      <c r="I1728" s="81"/>
    </row>
    <row r="1729" spans="2:9" hidden="1" x14ac:dyDescent="0.2">
      <c r="B1729" s="85"/>
      <c r="E1729" s="87" t="str">
        <f>IFERROR(INDEX(#REF!,MATCH(C1729,#REF!,0)),"")</f>
        <v/>
      </c>
      <c r="F1729" s="89" t="str">
        <f>IFERROR(INDEX(#REF!,MATCH(C1729,#REF!,0)),"")</f>
        <v/>
      </c>
      <c r="G1729" s="87">
        <v>1.1000000000000001</v>
      </c>
      <c r="H1729" s="89">
        <f>IFERROR(G1729*F1729,0)</f>
        <v>0</v>
      </c>
      <c r="I1729" s="81"/>
    </row>
    <row r="1730" spans="2:9" ht="16" hidden="1" thickBot="1" x14ac:dyDescent="0.25">
      <c r="B1730" s="85"/>
      <c r="C1730" s="9"/>
      <c r="D1730" s="87" t="str">
        <f>IFERROR(INDEX(#REF!,MATCH(C1730,#REF!,0)),"")</f>
        <v/>
      </c>
      <c r="E1730" s="88"/>
      <c r="F1730" s="89" t="str">
        <f>IFERROR(INDEX(#REF!,MATCH(C1730,#REF!,0)),"")</f>
        <v/>
      </c>
      <c r="G1730" s="87"/>
      <c r="H1730" s="89">
        <f>IFERROR(G1730*F1730,0)</f>
        <v>0</v>
      </c>
      <c r="I1730" s="81"/>
    </row>
    <row r="1731" spans="2:9" ht="16" hidden="1" thickBot="1" x14ac:dyDescent="0.25">
      <c r="B1731" s="104"/>
      <c r="C1731" s="105"/>
      <c r="D1731" s="106"/>
      <c r="E1731" s="107"/>
      <c r="F1731" s="107"/>
      <c r="G1731" s="106"/>
      <c r="H1731" s="93" t="s">
        <v>49</v>
      </c>
      <c r="I1731" s="94">
        <f>SUM(H1728:H1730)</f>
        <v>443.29809039999992</v>
      </c>
    </row>
    <row r="1732" spans="2:9" ht="16" hidden="1" thickBot="1" x14ac:dyDescent="0.25"/>
    <row r="1733" spans="2:9" ht="33" hidden="1" customHeight="1" thickBot="1" x14ac:dyDescent="0.25">
      <c r="B1733" s="58"/>
      <c r="C1733" s="59" t="e">
        <f>+#REF!</f>
        <v>#REF!</v>
      </c>
      <c r="D1733" s="60"/>
      <c r="E1733" s="60"/>
      <c r="F1733" s="60"/>
      <c r="G1733" s="61"/>
      <c r="H1733" s="62"/>
      <c r="I1733" s="63"/>
    </row>
    <row r="1734" spans="2:9" ht="33" hidden="1" customHeight="1" thickBot="1" x14ac:dyDescent="0.25">
      <c r="B1734" s="64"/>
      <c r="C1734" s="65" t="e">
        <f>+#REF!</f>
        <v>#REF!</v>
      </c>
      <c r="D1734" s="66"/>
      <c r="E1734" s="66"/>
      <c r="F1734" s="66"/>
      <c r="G1734" s="67"/>
      <c r="H1734" s="68"/>
      <c r="I1734" s="69"/>
    </row>
    <row r="1735" spans="2:9" ht="16" hidden="1" thickBot="1" x14ac:dyDescent="0.25">
      <c r="B1735" s="79"/>
      <c r="I1735" s="81"/>
    </row>
    <row r="1736" spans="2:9" ht="16" hidden="1" thickBot="1" x14ac:dyDescent="0.25">
      <c r="B1736" s="75" t="s">
        <v>0</v>
      </c>
      <c r="C1736" s="353" t="e">
        <f>INDEX(ACTIVIDADES!$B:$B,MATCH(B1737,ACTIVIDADES!$A:$A,0))</f>
        <v>#REF!</v>
      </c>
      <c r="D1736" s="354"/>
      <c r="E1736" s="354"/>
      <c r="F1736" s="354"/>
      <c r="G1736" s="355"/>
      <c r="H1736" s="73" t="s">
        <v>31</v>
      </c>
      <c r="I1736" s="74" t="s">
        <v>32</v>
      </c>
    </row>
    <row r="1737" spans="2:9" hidden="1" x14ac:dyDescent="0.2">
      <c r="B1737" s="362" t="e">
        <f>+ACTIVIDADES!#REF!</f>
        <v>#REF!</v>
      </c>
      <c r="C1737" s="356"/>
      <c r="D1737" s="357"/>
      <c r="E1737" s="357"/>
      <c r="F1737" s="357"/>
      <c r="G1737" s="358"/>
      <c r="H1737" s="71">
        <f>IF(I1740=0,0,I1751/I1740)</f>
        <v>0</v>
      </c>
      <c r="I1737" s="72">
        <f>IF(I1740=0,0,I1757/I1740)</f>
        <v>0.94339622641509435</v>
      </c>
    </row>
    <row r="1738" spans="2:9" ht="16" hidden="1" thickBot="1" x14ac:dyDescent="0.25">
      <c r="B1738" s="363"/>
      <c r="C1738" s="356"/>
      <c r="D1738" s="357"/>
      <c r="E1738" s="357"/>
      <c r="F1738" s="357"/>
      <c r="G1738" s="358"/>
      <c r="H1738" s="73" t="s">
        <v>33</v>
      </c>
      <c r="I1738" s="74" t="s">
        <v>34</v>
      </c>
    </row>
    <row r="1739" spans="2:9" ht="16" hidden="1" thickBot="1" x14ac:dyDescent="0.25">
      <c r="B1739" s="75" t="s">
        <v>15</v>
      </c>
      <c r="C1739" s="356"/>
      <c r="D1739" s="357"/>
      <c r="E1739" s="357"/>
      <c r="F1739" s="357"/>
      <c r="G1739" s="358"/>
      <c r="H1739" s="71">
        <f>IF(I1740=0,0,I1763/I1740)</f>
        <v>4.716981132075472E-2</v>
      </c>
      <c r="I1739" s="72">
        <f>IF(I1740=0,0,I1769/I1740)</f>
        <v>9.433962264150943E-3</v>
      </c>
    </row>
    <row r="1740" spans="2:9" ht="16" hidden="1" thickBot="1" x14ac:dyDescent="0.25">
      <c r="B1740" s="76" t="e">
        <f>INDEX(ACTIVIDADES!$C:$C,MATCH(B1737,ACTIVIDADES!$A:$A,0))</f>
        <v>#REF!</v>
      </c>
      <c r="C1740" s="359"/>
      <c r="D1740" s="360"/>
      <c r="E1740" s="360"/>
      <c r="F1740" s="360"/>
      <c r="G1740" s="361"/>
      <c r="H1740" s="77" t="s">
        <v>35</v>
      </c>
      <c r="I1740" s="78">
        <f>SUM(I1751:I1769)</f>
        <v>14832.574994444445</v>
      </c>
    </row>
    <row r="1741" spans="2:9" hidden="1" x14ac:dyDescent="0.2">
      <c r="B1741" s="79"/>
      <c r="C1741" s="80" t="s">
        <v>36</v>
      </c>
      <c r="I1741" s="81"/>
    </row>
    <row r="1742" spans="2:9" hidden="1" x14ac:dyDescent="0.2">
      <c r="B1742" s="82" t="s">
        <v>37</v>
      </c>
      <c r="C1742" s="83" t="s">
        <v>38</v>
      </c>
      <c r="D1742" s="84" t="s">
        <v>39</v>
      </c>
      <c r="E1742" s="84" t="s">
        <v>40</v>
      </c>
      <c r="F1742" s="84" t="s">
        <v>41</v>
      </c>
      <c r="G1742" s="84" t="s">
        <v>42</v>
      </c>
      <c r="H1742" s="84" t="s">
        <v>43</v>
      </c>
      <c r="I1742" s="81"/>
    </row>
    <row r="1743" spans="2:9" hidden="1" x14ac:dyDescent="0.2">
      <c r="B1743" s="85"/>
      <c r="C1743" s="112"/>
      <c r="D1743" s="87" t="str">
        <f>IFERROR(INDEX(#REF!,MATCH(C1743,#REF!,0)),"")</f>
        <v/>
      </c>
      <c r="E1743" s="88"/>
      <c r="F1743" s="91" t="str">
        <f>IFERROR(INDEX(#REF!,MATCH(C1743,#REF!,0)),"")</f>
        <v/>
      </c>
      <c r="G1743" s="99"/>
      <c r="H1743" s="89">
        <f>IFERROR(G1743*F1743*E1743+F1743*E1743,0)</f>
        <v>0</v>
      </c>
      <c r="I1743" s="81"/>
    </row>
    <row r="1744" spans="2:9" hidden="1" x14ac:dyDescent="0.2">
      <c r="B1744" s="85"/>
      <c r="C1744" s="86"/>
      <c r="D1744" s="87" t="str">
        <f>IFERROR(INDEX(#REF!,MATCH(C1744,#REF!,0)),"")</f>
        <v/>
      </c>
      <c r="E1744" s="88"/>
      <c r="F1744" s="91" t="str">
        <f>IFERROR(INDEX(#REF!,MATCH(C1744,#REF!,0)),"")</f>
        <v/>
      </c>
      <c r="G1744" s="99"/>
      <c r="H1744" s="89">
        <f t="shared" ref="H1744:H1750" si="48">IFERROR(G1744*F1744*E1744+F1744*E1744,0)</f>
        <v>0</v>
      </c>
      <c r="I1744" s="81"/>
    </row>
    <row r="1745" spans="2:9" hidden="1" x14ac:dyDescent="0.2">
      <c r="B1745" s="85"/>
      <c r="C1745" s="86"/>
      <c r="D1745" s="87" t="str">
        <f>IFERROR(INDEX(#REF!,MATCH(C1745,#REF!,0)),"")</f>
        <v/>
      </c>
      <c r="E1745" s="88"/>
      <c r="F1745" s="91" t="str">
        <f>IFERROR(INDEX(#REF!,MATCH(C1745,#REF!,0)),"")</f>
        <v/>
      </c>
      <c r="G1745" s="99"/>
      <c r="H1745" s="89">
        <f t="shared" si="48"/>
        <v>0</v>
      </c>
      <c r="I1745" s="81"/>
    </row>
    <row r="1746" spans="2:9" hidden="1" x14ac:dyDescent="0.2">
      <c r="B1746" s="85"/>
      <c r="C1746" s="86"/>
      <c r="D1746" s="87" t="str">
        <f>IFERROR(INDEX(#REF!,MATCH(C1746,#REF!,0)),"")</f>
        <v/>
      </c>
      <c r="E1746" s="88"/>
      <c r="F1746" s="91" t="str">
        <f>IFERROR(INDEX(#REF!,MATCH(C1746,#REF!,0)),"")</f>
        <v/>
      </c>
      <c r="G1746" s="99"/>
      <c r="H1746" s="89">
        <f t="shared" si="48"/>
        <v>0</v>
      </c>
      <c r="I1746" s="81"/>
    </row>
    <row r="1747" spans="2:9" hidden="1" x14ac:dyDescent="0.2">
      <c r="B1747" s="85"/>
      <c r="C1747" s="86"/>
      <c r="D1747" s="87" t="str">
        <f>IFERROR(INDEX(#REF!,MATCH(C1747,#REF!,0)),"")</f>
        <v/>
      </c>
      <c r="E1747" s="88"/>
      <c r="F1747" s="91" t="str">
        <f>IFERROR(INDEX(#REF!,MATCH(C1747,#REF!,0)),"")</f>
        <v/>
      </c>
      <c r="G1747" s="99"/>
      <c r="H1747" s="89">
        <f t="shared" si="48"/>
        <v>0</v>
      </c>
      <c r="I1747" s="81"/>
    </row>
    <row r="1748" spans="2:9" hidden="1" x14ac:dyDescent="0.2">
      <c r="B1748" s="85"/>
      <c r="C1748" s="86"/>
      <c r="D1748" s="87" t="str">
        <f>IFERROR(INDEX(#REF!,MATCH(C1748,#REF!,0)),"")</f>
        <v/>
      </c>
      <c r="E1748" s="88"/>
      <c r="F1748" s="91" t="str">
        <f>IFERROR(INDEX(#REF!,MATCH(C1748,#REF!,0)),"")</f>
        <v/>
      </c>
      <c r="G1748" s="99"/>
      <c r="H1748" s="89">
        <f t="shared" si="48"/>
        <v>0</v>
      </c>
      <c r="I1748" s="81"/>
    </row>
    <row r="1749" spans="2:9" hidden="1" x14ac:dyDescent="0.2">
      <c r="B1749" s="85"/>
      <c r="C1749" s="9"/>
      <c r="D1749" s="87" t="str">
        <f>IFERROR(INDEX(#REF!,MATCH(C1749,#REF!,0)),"")</f>
        <v/>
      </c>
      <c r="E1749" s="88"/>
      <c r="F1749" s="91" t="str">
        <f>IFERROR(INDEX(#REF!,MATCH(C1749,#REF!,0)),"")</f>
        <v/>
      </c>
      <c r="G1749" s="99"/>
      <c r="H1749" s="89">
        <f t="shared" si="48"/>
        <v>0</v>
      </c>
      <c r="I1749" s="81"/>
    </row>
    <row r="1750" spans="2:9" ht="16" hidden="1" thickBot="1" x14ac:dyDescent="0.25">
      <c r="B1750" s="85"/>
      <c r="C1750" s="9"/>
      <c r="D1750" s="87" t="str">
        <f>IFERROR(INDEX(#REF!,MATCH(C1750,#REF!,0)),"")</f>
        <v/>
      </c>
      <c r="E1750" s="88"/>
      <c r="F1750" s="91" t="str">
        <f>IFERROR(INDEX(#REF!,MATCH(C1750,#REF!,0)),"")</f>
        <v/>
      </c>
      <c r="G1750" s="99"/>
      <c r="H1750" s="92">
        <f t="shared" si="48"/>
        <v>0</v>
      </c>
      <c r="I1750" s="81"/>
    </row>
    <row r="1751" spans="2:9" ht="16" hidden="1" thickBot="1" x14ac:dyDescent="0.25">
      <c r="B1751" s="79"/>
      <c r="H1751" s="93" t="s">
        <v>49</v>
      </c>
      <c r="I1751" s="94">
        <f>SUM(H1743:H1750)</f>
        <v>0</v>
      </c>
    </row>
    <row r="1752" spans="2:9" hidden="1" x14ac:dyDescent="0.2">
      <c r="B1752" s="79"/>
      <c r="C1752" s="95" t="s">
        <v>50</v>
      </c>
      <c r="I1752" s="81"/>
    </row>
    <row r="1753" spans="2:9" ht="16" hidden="1" x14ac:dyDescent="0.2">
      <c r="B1753" s="82" t="s">
        <v>37</v>
      </c>
      <c r="C1753" s="83" t="s">
        <v>38</v>
      </c>
      <c r="D1753" s="84" t="s">
        <v>51</v>
      </c>
      <c r="E1753" s="96" t="s">
        <v>52</v>
      </c>
      <c r="F1753" s="96"/>
      <c r="G1753" s="97" t="s">
        <v>53</v>
      </c>
      <c r="H1753" s="98" t="s">
        <v>43</v>
      </c>
      <c r="I1753" s="81"/>
    </row>
    <row r="1754" spans="2:9" hidden="1" x14ac:dyDescent="0.2">
      <c r="B1754" s="85"/>
      <c r="C1754" s="9" t="s">
        <v>54</v>
      </c>
      <c r="D1754" s="87">
        <v>1</v>
      </c>
      <c r="E1754" s="99">
        <f>IFERROR(INDEX('MANO DE OBRA'!$F:$F,MATCH(C1754,'MANO DE OBRA'!$B:$B,0)),"")</f>
        <v>0.7693987706357569</v>
      </c>
      <c r="F1754" s="89">
        <f>IFERROR(INDEX('MANO DE OBRA'!$J:$J,MATCH(C1754,'MANO DE OBRA'!$B:$B,0)),"")</f>
        <v>83957.971666666665</v>
      </c>
      <c r="G1754" s="100">
        <v>6</v>
      </c>
      <c r="H1754" s="89">
        <f>IFERROR((F1754/G1754)*D1754,0)</f>
        <v>13992.995277777778</v>
      </c>
      <c r="I1754" s="81"/>
    </row>
    <row r="1755" spans="2:9" hidden="1" x14ac:dyDescent="0.2">
      <c r="B1755" s="85"/>
      <c r="C1755" s="9"/>
      <c r="D1755" s="87"/>
      <c r="E1755" s="99" t="str">
        <f>IFERROR(INDEX('MANO DE OBRA'!$F:$F,MATCH(C1755,'MANO DE OBRA'!$B:$B,0)),"")</f>
        <v/>
      </c>
      <c r="F1755" s="89" t="str">
        <f>IFERROR(INDEX('MANO DE OBRA'!$J:$J,MATCH(C1755,'MANO DE OBRA'!$B:$B,0)),"")</f>
        <v/>
      </c>
      <c r="G1755" s="100"/>
      <c r="H1755" s="89">
        <f>IFERROR((F1755/G1755)*D1755,0)</f>
        <v>0</v>
      </c>
      <c r="I1755" s="81"/>
    </row>
    <row r="1756" spans="2:9" ht="16" hidden="1" thickBot="1" x14ac:dyDescent="0.25">
      <c r="B1756" s="85"/>
      <c r="C1756" s="9"/>
      <c r="D1756" s="87"/>
      <c r="E1756" s="99" t="str">
        <f>IFERROR(INDEX('MANO DE OBRA'!$F:$F,MATCH(C1756,'MANO DE OBRA'!$B:$B,0)),"")</f>
        <v/>
      </c>
      <c r="F1756" s="89" t="str">
        <f>IFERROR(INDEX('MANO DE OBRA'!$J:$J,MATCH(C1756,'MANO DE OBRA'!$B:$B,0)),"")</f>
        <v/>
      </c>
      <c r="G1756" s="100"/>
      <c r="H1756" s="89">
        <f>IFERROR((F1756/G1756)*D1756,0)</f>
        <v>0</v>
      </c>
      <c r="I1756" s="81"/>
    </row>
    <row r="1757" spans="2:9" ht="16" hidden="1" thickBot="1" x14ac:dyDescent="0.25">
      <c r="B1757" s="79"/>
      <c r="H1757" s="93" t="s">
        <v>49</v>
      </c>
      <c r="I1757" s="94">
        <f>SUM(H1754:H1756)</f>
        <v>13992.995277777778</v>
      </c>
    </row>
    <row r="1758" spans="2:9" hidden="1" x14ac:dyDescent="0.2">
      <c r="B1758" s="79"/>
      <c r="C1758" s="95" t="s">
        <v>55</v>
      </c>
      <c r="I1758" s="81"/>
    </row>
    <row r="1759" spans="2:9" ht="16" hidden="1" x14ac:dyDescent="0.2">
      <c r="B1759" s="82" t="s">
        <v>37</v>
      </c>
      <c r="C1759" s="83" t="s">
        <v>38</v>
      </c>
      <c r="D1759" s="97" t="s">
        <v>3</v>
      </c>
      <c r="E1759" s="97" t="s">
        <v>15</v>
      </c>
      <c r="F1759" s="97" t="s">
        <v>56</v>
      </c>
      <c r="G1759" s="97" t="s">
        <v>57</v>
      </c>
      <c r="H1759" s="97" t="s">
        <v>43</v>
      </c>
      <c r="I1759" s="81"/>
    </row>
    <row r="1760" spans="2:9" hidden="1" x14ac:dyDescent="0.2">
      <c r="B1760" s="85"/>
      <c r="C1760" s="102" t="s">
        <v>58</v>
      </c>
      <c r="D1760" s="99">
        <v>0.05</v>
      </c>
      <c r="E1760" s="88"/>
      <c r="F1760" s="89">
        <f>+I1757</f>
        <v>13992.995277777778</v>
      </c>
      <c r="G1760" s="87">
        <v>1</v>
      </c>
      <c r="H1760" s="89">
        <f>IFERROR(G1760*F1760*D1760,0)</f>
        <v>699.64976388888897</v>
      </c>
      <c r="I1760" s="81"/>
    </row>
    <row r="1761" spans="2:9" hidden="1" x14ac:dyDescent="0.2">
      <c r="B1761" s="85"/>
      <c r="C1761" s="86"/>
      <c r="D1761" s="87"/>
      <c r="E1761" s="87" t="str">
        <f>IFERROR(INDEX(#REF!,MATCH(C1761,#REF!,0)),"")</f>
        <v/>
      </c>
      <c r="F1761" s="89" t="str">
        <f>IFERROR(INDEX(#REF!,MATCH(C1761,#REF!,0)),"")</f>
        <v/>
      </c>
      <c r="G1761" s="100"/>
      <c r="H1761" s="89">
        <f>IFERROR(G1761*F1761,0)</f>
        <v>0</v>
      </c>
      <c r="I1761" s="81"/>
    </row>
    <row r="1762" spans="2:9" ht="16" hidden="1" thickBot="1" x14ac:dyDescent="0.25">
      <c r="B1762" s="85"/>
      <c r="C1762" s="9"/>
      <c r="D1762" s="87"/>
      <c r="E1762" s="87" t="str">
        <f>IFERROR(INDEX(#REF!,MATCH(C1762,#REF!,0)),"")</f>
        <v/>
      </c>
      <c r="F1762" s="89" t="str">
        <f>IFERROR(INDEX(#REF!,MATCH(C1762,#REF!,0)),"")</f>
        <v/>
      </c>
      <c r="G1762" s="87"/>
      <c r="H1762" s="92">
        <f>IFERROR(G1762*F1762,0)</f>
        <v>0</v>
      </c>
      <c r="I1762" s="81"/>
    </row>
    <row r="1763" spans="2:9" ht="16" hidden="1" thickBot="1" x14ac:dyDescent="0.25">
      <c r="B1763" s="79"/>
      <c r="H1763" s="93" t="s">
        <v>49</v>
      </c>
      <c r="I1763" s="94">
        <f>SUM(H1760:H1762)</f>
        <v>699.64976388888897</v>
      </c>
    </row>
    <row r="1764" spans="2:9" hidden="1" x14ac:dyDescent="0.2">
      <c r="B1764" s="79"/>
      <c r="C1764" s="95" t="s">
        <v>59</v>
      </c>
      <c r="I1764" s="81"/>
    </row>
    <row r="1765" spans="2:9" ht="16" hidden="1" x14ac:dyDescent="0.2">
      <c r="B1765" s="82" t="s">
        <v>37</v>
      </c>
      <c r="C1765" s="83" t="s">
        <v>38</v>
      </c>
      <c r="D1765" s="97" t="s">
        <v>3</v>
      </c>
      <c r="E1765" s="97" t="s">
        <v>15</v>
      </c>
      <c r="F1765" s="97" t="s">
        <v>56</v>
      </c>
      <c r="G1765" s="97" t="s">
        <v>57</v>
      </c>
      <c r="H1765" s="84" t="s">
        <v>43</v>
      </c>
      <c r="I1765" s="81"/>
    </row>
    <row r="1766" spans="2:9" hidden="1" x14ac:dyDescent="0.2">
      <c r="B1766" s="85"/>
      <c r="C1766" s="102" t="s">
        <v>60</v>
      </c>
      <c r="D1766" s="99">
        <v>0.01</v>
      </c>
      <c r="E1766" s="103">
        <v>1</v>
      </c>
      <c r="F1766" s="89">
        <f>+I1757</f>
        <v>13992.995277777778</v>
      </c>
      <c r="G1766" s="87">
        <v>0.01</v>
      </c>
      <c r="H1766" s="89">
        <f>IFERROR(G1766*F1766,0)</f>
        <v>139.92995277777777</v>
      </c>
      <c r="I1766" s="81"/>
    </row>
    <row r="1767" spans="2:9" hidden="1" x14ac:dyDescent="0.2">
      <c r="B1767" s="85"/>
      <c r="E1767" s="87" t="str">
        <f>IFERROR(INDEX(#REF!,MATCH(C1767,#REF!,0)),"")</f>
        <v/>
      </c>
      <c r="F1767" s="89" t="str">
        <f>IFERROR(INDEX(#REF!,MATCH(C1767,#REF!,0)),"")</f>
        <v/>
      </c>
      <c r="G1767" s="87"/>
      <c r="H1767" s="89">
        <f>IFERROR(G1767*F1767,0)</f>
        <v>0</v>
      </c>
      <c r="I1767" s="81"/>
    </row>
    <row r="1768" spans="2:9" ht="16" hidden="1" thickBot="1" x14ac:dyDescent="0.25">
      <c r="B1768" s="85"/>
      <c r="C1768" s="9"/>
      <c r="D1768" s="87" t="str">
        <f>IFERROR(INDEX(#REF!,MATCH(C1768,#REF!,0)),"")</f>
        <v/>
      </c>
      <c r="E1768" s="88"/>
      <c r="F1768" s="89" t="str">
        <f>IFERROR(INDEX(#REF!,MATCH(C1768,#REF!,0)),"")</f>
        <v/>
      </c>
      <c r="G1768" s="87"/>
      <c r="H1768" s="89">
        <f>IFERROR(G1768*F1768,0)</f>
        <v>0</v>
      </c>
      <c r="I1768" s="81"/>
    </row>
    <row r="1769" spans="2:9" ht="16" hidden="1" thickBot="1" x14ac:dyDescent="0.25">
      <c r="B1769" s="104"/>
      <c r="C1769" s="105"/>
      <c r="D1769" s="106"/>
      <c r="E1769" s="107"/>
      <c r="F1769" s="107"/>
      <c r="G1769" s="106"/>
      <c r="H1769" s="93" t="s">
        <v>49</v>
      </c>
      <c r="I1769" s="94">
        <f>SUM(H1766:H1768)</f>
        <v>139.92995277777777</v>
      </c>
    </row>
    <row r="1770" spans="2:9" ht="16" hidden="1" thickBot="1" x14ac:dyDescent="0.25"/>
    <row r="1771" spans="2:9" ht="33" hidden="1" customHeight="1" thickBot="1" x14ac:dyDescent="0.25">
      <c r="B1771" s="58"/>
      <c r="C1771" s="59" t="e">
        <f>+#REF!</f>
        <v>#REF!</v>
      </c>
      <c r="D1771" s="60"/>
      <c r="E1771" s="60"/>
      <c r="F1771" s="60"/>
      <c r="G1771" s="61"/>
      <c r="H1771" s="62"/>
      <c r="I1771" s="63"/>
    </row>
    <row r="1772" spans="2:9" ht="33" hidden="1" customHeight="1" thickBot="1" x14ac:dyDescent="0.25">
      <c r="B1772" s="64"/>
      <c r="C1772" s="65" t="e">
        <f>+#REF!</f>
        <v>#REF!</v>
      </c>
      <c r="D1772" s="66"/>
      <c r="E1772" s="66"/>
      <c r="F1772" s="66"/>
      <c r="G1772" s="67"/>
      <c r="H1772" s="68"/>
      <c r="I1772" s="69"/>
    </row>
    <row r="1773" spans="2:9" ht="16" hidden="1" thickBot="1" x14ac:dyDescent="0.25">
      <c r="B1773" s="79"/>
      <c r="I1773" s="81"/>
    </row>
    <row r="1774" spans="2:9" ht="16" hidden="1" thickBot="1" x14ac:dyDescent="0.25">
      <c r="B1774" s="75" t="s">
        <v>0</v>
      </c>
      <c r="C1774" s="353" t="e">
        <f>INDEX(ACTIVIDADES!$B:$B,MATCH(B1775,ACTIVIDADES!$A:$A,0))</f>
        <v>#REF!</v>
      </c>
      <c r="D1774" s="354"/>
      <c r="E1774" s="354"/>
      <c r="F1774" s="354"/>
      <c r="G1774" s="355"/>
      <c r="H1774" s="73" t="s">
        <v>31</v>
      </c>
      <c r="I1774" s="74" t="s">
        <v>32</v>
      </c>
    </row>
    <row r="1775" spans="2:9" hidden="1" x14ac:dyDescent="0.2">
      <c r="B1775" s="362" t="e">
        <f>+ACTIVIDADES!#REF!</f>
        <v>#REF!</v>
      </c>
      <c r="C1775" s="356"/>
      <c r="D1775" s="357"/>
      <c r="E1775" s="357"/>
      <c r="F1775" s="357"/>
      <c r="G1775" s="358"/>
      <c r="H1775" s="71">
        <f>IF(I1778=0,0,I1789/I1778)</f>
        <v>0</v>
      </c>
      <c r="I1775" s="72">
        <f>IF(I1778=0,0,I1795/I1778)</f>
        <v>0</v>
      </c>
    </row>
    <row r="1776" spans="2:9" ht="16" hidden="1" thickBot="1" x14ac:dyDescent="0.25">
      <c r="B1776" s="363"/>
      <c r="C1776" s="356"/>
      <c r="D1776" s="357"/>
      <c r="E1776" s="357"/>
      <c r="F1776" s="357"/>
      <c r="G1776" s="358"/>
      <c r="H1776" s="73" t="s">
        <v>33</v>
      </c>
      <c r="I1776" s="74" t="s">
        <v>34</v>
      </c>
    </row>
    <row r="1777" spans="2:9" ht="16" hidden="1" thickBot="1" x14ac:dyDescent="0.25">
      <c r="B1777" s="75" t="s">
        <v>15</v>
      </c>
      <c r="C1777" s="356"/>
      <c r="D1777" s="357"/>
      <c r="E1777" s="357"/>
      <c r="F1777" s="357"/>
      <c r="G1777" s="358"/>
      <c r="H1777" s="71">
        <f>IF(I1778=0,0,I1801/I1778)</f>
        <v>0</v>
      </c>
      <c r="I1777" s="72">
        <f>IF(I1778=0,0,I1807/I1778)</f>
        <v>0</v>
      </c>
    </row>
    <row r="1778" spans="2:9" ht="16" hidden="1" thickBot="1" x14ac:dyDescent="0.25">
      <c r="B1778" s="76" t="e">
        <f>INDEX(ACTIVIDADES!$C:$C,MATCH(B1775,ACTIVIDADES!$A:$A,0))</f>
        <v>#REF!</v>
      </c>
      <c r="C1778" s="359"/>
      <c r="D1778" s="360"/>
      <c r="E1778" s="360"/>
      <c r="F1778" s="360"/>
      <c r="G1778" s="361"/>
      <c r="H1778" s="77" t="s">
        <v>35</v>
      </c>
      <c r="I1778" s="78">
        <f>SUM(I1789:I1807)</f>
        <v>0</v>
      </c>
    </row>
    <row r="1779" spans="2:9" hidden="1" x14ac:dyDescent="0.2">
      <c r="B1779" s="79"/>
      <c r="C1779" s="80" t="s">
        <v>36</v>
      </c>
      <c r="I1779" s="81"/>
    </row>
    <row r="1780" spans="2:9" hidden="1" x14ac:dyDescent="0.2">
      <c r="B1780" s="82" t="s">
        <v>37</v>
      </c>
      <c r="C1780" s="83" t="s">
        <v>38</v>
      </c>
      <c r="D1780" s="84" t="s">
        <v>39</v>
      </c>
      <c r="E1780" s="84" t="s">
        <v>40</v>
      </c>
      <c r="F1780" s="84" t="s">
        <v>41</v>
      </c>
      <c r="G1780" s="84" t="s">
        <v>42</v>
      </c>
      <c r="H1780" s="84" t="s">
        <v>43</v>
      </c>
      <c r="I1780" s="81"/>
    </row>
    <row r="1781" spans="2:9" ht="16" hidden="1" x14ac:dyDescent="0.2">
      <c r="B1781" s="85"/>
      <c r="C1781" s="112" t="e">
        <f>+#REF!</f>
        <v>#REF!</v>
      </c>
      <c r="D1781" s="87" t="str">
        <f>IFERROR(INDEX(#REF!,MATCH(C1781,#REF!,0)),"")</f>
        <v/>
      </c>
      <c r="E1781" s="88">
        <v>1</v>
      </c>
      <c r="F1781" s="91" t="str">
        <f>IFERROR(INDEX(#REF!,MATCH(C1781,#REF!,0)),"")</f>
        <v/>
      </c>
      <c r="G1781" s="99"/>
      <c r="H1781" s="89">
        <f>IFERROR(G1781*F1781*E1781+F1781*E1781,0)</f>
        <v>0</v>
      </c>
      <c r="I1781" s="81"/>
    </row>
    <row r="1782" spans="2:9" ht="16" hidden="1" x14ac:dyDescent="0.2">
      <c r="B1782" s="85"/>
      <c r="C1782" s="86" t="e">
        <f>+#REF!</f>
        <v>#REF!</v>
      </c>
      <c r="D1782" s="87" t="str">
        <f>IFERROR(INDEX(#REF!,MATCH(C1782,#REF!,0)),"")</f>
        <v/>
      </c>
      <c r="E1782" s="88">
        <v>0.05</v>
      </c>
      <c r="F1782" s="91" t="str">
        <f>IFERROR(INDEX(#REF!,MATCH(C1782,#REF!,0)),"")</f>
        <v/>
      </c>
      <c r="G1782" s="99"/>
      <c r="H1782" s="89">
        <f t="shared" ref="H1782:H1788" si="49">IFERROR(G1782*F1782*E1782+F1782*E1782,0)</f>
        <v>0</v>
      </c>
      <c r="I1782" s="81"/>
    </row>
    <row r="1783" spans="2:9" ht="32" hidden="1" x14ac:dyDescent="0.2">
      <c r="B1783" s="85"/>
      <c r="C1783" s="86" t="e">
        <f>+#REF!</f>
        <v>#REF!</v>
      </c>
      <c r="D1783" s="87" t="str">
        <f>IFERROR(INDEX(#REF!,MATCH(C1783,#REF!,0)),"")</f>
        <v/>
      </c>
      <c r="E1783" s="88">
        <v>0.05</v>
      </c>
      <c r="F1783" s="91" t="str">
        <f>IFERROR(INDEX(#REF!,MATCH(C1783,#REF!,0)),"")</f>
        <v/>
      </c>
      <c r="G1783" s="99"/>
      <c r="H1783" s="89">
        <f t="shared" si="49"/>
        <v>0</v>
      </c>
      <c r="I1783" s="81"/>
    </row>
    <row r="1784" spans="2:9" hidden="1" x14ac:dyDescent="0.2">
      <c r="B1784" s="85"/>
      <c r="C1784" s="86"/>
      <c r="D1784" s="87" t="str">
        <f>IFERROR(INDEX(#REF!,MATCH(C1784,#REF!,0)),"")</f>
        <v/>
      </c>
      <c r="E1784" s="88"/>
      <c r="F1784" s="91" t="str">
        <f>IFERROR(INDEX(#REF!,MATCH(C1784,#REF!,0)),"")</f>
        <v/>
      </c>
      <c r="G1784" s="99"/>
      <c r="H1784" s="89">
        <f t="shared" si="49"/>
        <v>0</v>
      </c>
      <c r="I1784" s="81"/>
    </row>
    <row r="1785" spans="2:9" hidden="1" x14ac:dyDescent="0.2">
      <c r="B1785" s="85"/>
      <c r="C1785" s="86"/>
      <c r="D1785" s="87" t="str">
        <f>IFERROR(INDEX(#REF!,MATCH(C1785,#REF!,0)),"")</f>
        <v/>
      </c>
      <c r="E1785" s="88"/>
      <c r="F1785" s="91" t="str">
        <f>IFERROR(INDEX(#REF!,MATCH(C1785,#REF!,0)),"")</f>
        <v/>
      </c>
      <c r="G1785" s="99"/>
      <c r="H1785" s="89">
        <f t="shared" si="49"/>
        <v>0</v>
      </c>
      <c r="I1785" s="81"/>
    </row>
    <row r="1786" spans="2:9" hidden="1" x14ac:dyDescent="0.2">
      <c r="B1786" s="85"/>
      <c r="C1786" s="86"/>
      <c r="D1786" s="87" t="str">
        <f>IFERROR(INDEX(#REF!,MATCH(C1786,#REF!,0)),"")</f>
        <v/>
      </c>
      <c r="E1786" s="88"/>
      <c r="F1786" s="91" t="str">
        <f>IFERROR(INDEX(#REF!,MATCH(C1786,#REF!,0)),"")</f>
        <v/>
      </c>
      <c r="G1786" s="99"/>
      <c r="H1786" s="89">
        <f t="shared" si="49"/>
        <v>0</v>
      </c>
      <c r="I1786" s="81"/>
    </row>
    <row r="1787" spans="2:9" hidden="1" x14ac:dyDescent="0.2">
      <c r="B1787" s="85"/>
      <c r="C1787" s="9"/>
      <c r="D1787" s="87" t="str">
        <f>IFERROR(INDEX(#REF!,MATCH(C1787,#REF!,0)),"")</f>
        <v/>
      </c>
      <c r="E1787" s="88"/>
      <c r="F1787" s="91" t="str">
        <f>IFERROR(INDEX(#REF!,MATCH(C1787,#REF!,0)),"")</f>
        <v/>
      </c>
      <c r="G1787" s="99"/>
      <c r="H1787" s="89">
        <f t="shared" si="49"/>
        <v>0</v>
      </c>
      <c r="I1787" s="81"/>
    </row>
    <row r="1788" spans="2:9" ht="16" hidden="1" thickBot="1" x14ac:dyDescent="0.25">
      <c r="B1788" s="85"/>
      <c r="C1788" s="9"/>
      <c r="D1788" s="87" t="str">
        <f>IFERROR(INDEX(#REF!,MATCH(C1788,#REF!,0)),"")</f>
        <v/>
      </c>
      <c r="E1788" s="88"/>
      <c r="F1788" s="91" t="str">
        <f>IFERROR(INDEX(#REF!,MATCH(C1788,#REF!,0)),"")</f>
        <v/>
      </c>
      <c r="G1788" s="99"/>
      <c r="H1788" s="92">
        <f t="shared" si="49"/>
        <v>0</v>
      </c>
      <c r="I1788" s="81"/>
    </row>
    <row r="1789" spans="2:9" ht="16" hidden="1" thickBot="1" x14ac:dyDescent="0.25">
      <c r="B1789" s="79"/>
      <c r="H1789" s="93" t="s">
        <v>49</v>
      </c>
      <c r="I1789" s="94">
        <f>SUM(H1781:H1788)</f>
        <v>0</v>
      </c>
    </row>
    <row r="1790" spans="2:9" hidden="1" x14ac:dyDescent="0.2">
      <c r="B1790" s="79"/>
      <c r="C1790" s="95" t="s">
        <v>50</v>
      </c>
      <c r="I1790" s="81"/>
    </row>
    <row r="1791" spans="2:9" ht="16" hidden="1" x14ac:dyDescent="0.2">
      <c r="B1791" s="82" t="s">
        <v>37</v>
      </c>
      <c r="C1791" s="83" t="s">
        <v>38</v>
      </c>
      <c r="D1791" s="84" t="s">
        <v>51</v>
      </c>
      <c r="E1791" s="96" t="s">
        <v>52</v>
      </c>
      <c r="F1791" s="96"/>
      <c r="G1791" s="97" t="s">
        <v>53</v>
      </c>
      <c r="H1791" s="98" t="s">
        <v>43</v>
      </c>
      <c r="I1791" s="81"/>
    </row>
    <row r="1792" spans="2:9" hidden="1" x14ac:dyDescent="0.2">
      <c r="B1792" s="85"/>
      <c r="C1792" s="9"/>
      <c r="D1792" s="87"/>
      <c r="E1792" s="99" t="str">
        <f>IFERROR(INDEX('MANO DE OBRA'!$F:$F,MATCH(C1792,'MANO DE OBRA'!$B:$B,0)),"")</f>
        <v/>
      </c>
      <c r="F1792" s="89" t="str">
        <f>IFERROR(INDEX('MANO DE OBRA'!$J:$J,MATCH(C1792,'MANO DE OBRA'!$B:$B,0)),"")</f>
        <v/>
      </c>
      <c r="G1792" s="100"/>
      <c r="H1792" s="89">
        <f>IFERROR((F1792/G1792)*D1792,0)</f>
        <v>0</v>
      </c>
      <c r="I1792" s="81"/>
    </row>
    <row r="1793" spans="2:9" hidden="1" x14ac:dyDescent="0.2">
      <c r="B1793" s="85"/>
      <c r="C1793" s="9"/>
      <c r="D1793" s="87"/>
      <c r="E1793" s="99" t="str">
        <f>IFERROR(INDEX('MANO DE OBRA'!$F:$F,MATCH(C1793,'MANO DE OBRA'!$B:$B,0)),"")</f>
        <v/>
      </c>
      <c r="F1793" s="89" t="str">
        <f>IFERROR(INDEX('MANO DE OBRA'!$J:$J,MATCH(C1793,'MANO DE OBRA'!$B:$B,0)),"")</f>
        <v/>
      </c>
      <c r="G1793" s="100"/>
      <c r="H1793" s="89">
        <f>IFERROR((F1793/G1793)*D1793,0)</f>
        <v>0</v>
      </c>
      <c r="I1793" s="81"/>
    </row>
    <row r="1794" spans="2:9" ht="16" hidden="1" thickBot="1" x14ac:dyDescent="0.25">
      <c r="B1794" s="85"/>
      <c r="C1794" s="9"/>
      <c r="D1794" s="87"/>
      <c r="E1794" s="99" t="str">
        <f>IFERROR(INDEX('MANO DE OBRA'!$F:$F,MATCH(C1794,'MANO DE OBRA'!$B:$B,0)),"")</f>
        <v/>
      </c>
      <c r="F1794" s="89" t="str">
        <f>IFERROR(INDEX('MANO DE OBRA'!$J:$J,MATCH(C1794,'MANO DE OBRA'!$B:$B,0)),"")</f>
        <v/>
      </c>
      <c r="G1794" s="100"/>
      <c r="H1794" s="89">
        <f>IFERROR((F1794/G1794)*D1794,0)</f>
        <v>0</v>
      </c>
      <c r="I1794" s="81"/>
    </row>
    <row r="1795" spans="2:9" ht="16" hidden="1" thickBot="1" x14ac:dyDescent="0.25">
      <c r="B1795" s="79"/>
      <c r="H1795" s="93" t="s">
        <v>49</v>
      </c>
      <c r="I1795" s="94">
        <f>SUM(H1792:H1794)</f>
        <v>0</v>
      </c>
    </row>
    <row r="1796" spans="2:9" hidden="1" x14ac:dyDescent="0.2">
      <c r="B1796" s="79"/>
      <c r="C1796" s="95" t="s">
        <v>55</v>
      </c>
      <c r="I1796" s="81"/>
    </row>
    <row r="1797" spans="2:9" ht="16" hidden="1" x14ac:dyDescent="0.2">
      <c r="B1797" s="82" t="s">
        <v>37</v>
      </c>
      <c r="C1797" s="83" t="s">
        <v>38</v>
      </c>
      <c r="D1797" s="97" t="s">
        <v>3</v>
      </c>
      <c r="E1797" s="97" t="s">
        <v>15</v>
      </c>
      <c r="F1797" s="97" t="s">
        <v>56</v>
      </c>
      <c r="G1797" s="97" t="s">
        <v>57</v>
      </c>
      <c r="H1797" s="97" t="s">
        <v>43</v>
      </c>
      <c r="I1797" s="81"/>
    </row>
    <row r="1798" spans="2:9" hidden="1" x14ac:dyDescent="0.2">
      <c r="B1798" s="85"/>
      <c r="C1798" s="102" t="s">
        <v>58</v>
      </c>
      <c r="D1798" s="99">
        <v>0.05</v>
      </c>
      <c r="E1798" s="88"/>
      <c r="F1798" s="89">
        <f>+I1795</f>
        <v>0</v>
      </c>
      <c r="G1798" s="87">
        <v>1</v>
      </c>
      <c r="H1798" s="89">
        <f>IFERROR(G1798*F1798*D1798,0)</f>
        <v>0</v>
      </c>
      <c r="I1798" s="81"/>
    </row>
    <row r="1799" spans="2:9" hidden="1" x14ac:dyDescent="0.2">
      <c r="B1799" s="85"/>
      <c r="C1799" s="86"/>
      <c r="D1799" s="87"/>
      <c r="E1799" s="87" t="str">
        <f>IFERROR(INDEX(#REF!,MATCH(C1799,#REF!,0)),"")</f>
        <v/>
      </c>
      <c r="F1799" s="89" t="str">
        <f>IFERROR(INDEX(#REF!,MATCH(C1799,#REF!,0)),"")</f>
        <v/>
      </c>
      <c r="G1799" s="100">
        <v>0.1</v>
      </c>
      <c r="H1799" s="89">
        <f>IFERROR(G1799*F1799,0)</f>
        <v>0</v>
      </c>
      <c r="I1799" s="81"/>
    </row>
    <row r="1800" spans="2:9" ht="16" hidden="1" thickBot="1" x14ac:dyDescent="0.25">
      <c r="B1800" s="85"/>
      <c r="C1800" s="9"/>
      <c r="D1800" s="87"/>
      <c r="E1800" s="87" t="str">
        <f>IFERROR(INDEX(#REF!,MATCH(C1800,#REF!,0)),"")</f>
        <v/>
      </c>
      <c r="F1800" s="89" t="str">
        <f>IFERROR(INDEX(#REF!,MATCH(C1800,#REF!,0)),"")</f>
        <v/>
      </c>
      <c r="G1800" s="87"/>
      <c r="H1800" s="92">
        <f>IFERROR(G1800*F1800,0)</f>
        <v>0</v>
      </c>
      <c r="I1800" s="81"/>
    </row>
    <row r="1801" spans="2:9" ht="16" hidden="1" thickBot="1" x14ac:dyDescent="0.25">
      <c r="B1801" s="79"/>
      <c r="H1801" s="93" t="s">
        <v>49</v>
      </c>
      <c r="I1801" s="94">
        <f>SUM(H1798:H1800)</f>
        <v>0</v>
      </c>
    </row>
    <row r="1802" spans="2:9" hidden="1" x14ac:dyDescent="0.2">
      <c r="B1802" s="79"/>
      <c r="C1802" s="95" t="s">
        <v>59</v>
      </c>
      <c r="I1802" s="81"/>
    </row>
    <row r="1803" spans="2:9" ht="16" hidden="1" x14ac:dyDescent="0.2">
      <c r="B1803" s="82" t="s">
        <v>37</v>
      </c>
      <c r="C1803" s="83" t="s">
        <v>38</v>
      </c>
      <c r="D1803" s="97" t="s">
        <v>3</v>
      </c>
      <c r="E1803" s="97" t="s">
        <v>15</v>
      </c>
      <c r="F1803" s="97" t="s">
        <v>56</v>
      </c>
      <c r="G1803" s="97" t="s">
        <v>57</v>
      </c>
      <c r="H1803" s="84" t="s">
        <v>43</v>
      </c>
      <c r="I1803" s="81"/>
    </row>
    <row r="1804" spans="2:9" hidden="1" x14ac:dyDescent="0.2">
      <c r="B1804" s="85"/>
      <c r="C1804" s="102" t="s">
        <v>60</v>
      </c>
      <c r="D1804" s="99">
        <v>0.01</v>
      </c>
      <c r="E1804" s="103">
        <v>1</v>
      </c>
      <c r="F1804" s="89">
        <f>+I1795</f>
        <v>0</v>
      </c>
      <c r="G1804" s="87">
        <v>1</v>
      </c>
      <c r="H1804" s="89">
        <f>IFERROR(G1804*F1804,0)</f>
        <v>0</v>
      </c>
      <c r="I1804" s="81"/>
    </row>
    <row r="1805" spans="2:9" hidden="1" x14ac:dyDescent="0.2">
      <c r="B1805" s="85"/>
      <c r="E1805" s="87" t="str">
        <f>IFERROR(INDEX(#REF!,MATCH(C1805,#REF!,0)),"")</f>
        <v/>
      </c>
      <c r="F1805" s="89" t="str">
        <f>IFERROR(INDEX(#REF!,MATCH(C1805,#REF!,0)),"")</f>
        <v/>
      </c>
      <c r="G1805" s="87"/>
      <c r="H1805" s="89">
        <f>IFERROR(G1805*F1805,0)</f>
        <v>0</v>
      </c>
      <c r="I1805" s="81"/>
    </row>
    <row r="1806" spans="2:9" ht="16" hidden="1" thickBot="1" x14ac:dyDescent="0.25">
      <c r="B1806" s="85"/>
      <c r="C1806" s="9"/>
      <c r="D1806" s="87" t="str">
        <f>IFERROR(INDEX(#REF!,MATCH(C1806,#REF!,0)),"")</f>
        <v/>
      </c>
      <c r="E1806" s="88"/>
      <c r="F1806" s="89" t="str">
        <f>IFERROR(INDEX(#REF!,MATCH(C1806,#REF!,0)),"")</f>
        <v/>
      </c>
      <c r="G1806" s="87"/>
      <c r="H1806" s="89">
        <f>IFERROR(G1806*F1806,0)</f>
        <v>0</v>
      </c>
      <c r="I1806" s="81"/>
    </row>
    <row r="1807" spans="2:9" ht="16" hidden="1" thickBot="1" x14ac:dyDescent="0.25">
      <c r="B1807" s="104"/>
      <c r="C1807" s="105"/>
      <c r="D1807" s="106"/>
      <c r="E1807" s="107"/>
      <c r="F1807" s="107"/>
      <c r="G1807" s="106"/>
      <c r="H1807" s="93" t="s">
        <v>49</v>
      </c>
      <c r="I1807" s="94">
        <f>SUM(H1804:H1806)</f>
        <v>0</v>
      </c>
    </row>
    <row r="1808" spans="2:9" ht="16" hidden="1" thickBot="1" x14ac:dyDescent="0.25"/>
    <row r="1809" spans="2:9" ht="33" hidden="1" customHeight="1" thickBot="1" x14ac:dyDescent="0.25">
      <c r="B1809" s="58"/>
      <c r="C1809" s="59" t="e">
        <f>+#REF!</f>
        <v>#REF!</v>
      </c>
      <c r="D1809" s="60"/>
      <c r="E1809" s="60"/>
      <c r="F1809" s="60"/>
      <c r="G1809" s="61"/>
      <c r="H1809" s="62"/>
      <c r="I1809" s="63"/>
    </row>
    <row r="1810" spans="2:9" ht="33" hidden="1" customHeight="1" thickBot="1" x14ac:dyDescent="0.25">
      <c r="B1810" s="64"/>
      <c r="C1810" s="65" t="e">
        <f>+#REF!</f>
        <v>#REF!</v>
      </c>
      <c r="D1810" s="66"/>
      <c r="E1810" s="66"/>
      <c r="F1810" s="66"/>
      <c r="G1810" s="67"/>
      <c r="H1810" s="68"/>
      <c r="I1810" s="69"/>
    </row>
    <row r="1811" spans="2:9" ht="16" hidden="1" thickBot="1" x14ac:dyDescent="0.25">
      <c r="B1811" s="79"/>
      <c r="I1811" s="81"/>
    </row>
    <row r="1812" spans="2:9" ht="16" hidden="1" thickBot="1" x14ac:dyDescent="0.25">
      <c r="B1812" s="75" t="s">
        <v>0</v>
      </c>
      <c r="C1812" s="353" t="e">
        <f>INDEX(ACTIVIDADES!$B:$B,MATCH(B1813,ACTIVIDADES!$A:$A,0))</f>
        <v>#REF!</v>
      </c>
      <c r="D1812" s="354"/>
      <c r="E1812" s="354"/>
      <c r="F1812" s="354"/>
      <c r="G1812" s="355"/>
      <c r="H1812" s="73" t="s">
        <v>31</v>
      </c>
      <c r="I1812" s="74" t="s">
        <v>32</v>
      </c>
    </row>
    <row r="1813" spans="2:9" hidden="1" x14ac:dyDescent="0.2">
      <c r="B1813" s="362" t="e">
        <f>+ACTIVIDADES!#REF!</f>
        <v>#REF!</v>
      </c>
      <c r="C1813" s="356"/>
      <c r="D1813" s="357"/>
      <c r="E1813" s="357"/>
      <c r="F1813" s="357"/>
      <c r="G1813" s="358"/>
      <c r="H1813" s="71">
        <f>IF(I1816=0,0,I1827/I1816)</f>
        <v>0</v>
      </c>
      <c r="I1813" s="72">
        <f>IF(I1816=0,0,I1833/I1816)</f>
        <v>0.94339622641509435</v>
      </c>
    </row>
    <row r="1814" spans="2:9" ht="16" hidden="1" thickBot="1" x14ac:dyDescent="0.25">
      <c r="B1814" s="363"/>
      <c r="C1814" s="356"/>
      <c r="D1814" s="357"/>
      <c r="E1814" s="357"/>
      <c r="F1814" s="357"/>
      <c r="G1814" s="358"/>
      <c r="H1814" s="73" t="s">
        <v>33</v>
      </c>
      <c r="I1814" s="74" t="s">
        <v>34</v>
      </c>
    </row>
    <row r="1815" spans="2:9" ht="16" hidden="1" thickBot="1" x14ac:dyDescent="0.25">
      <c r="B1815" s="75" t="s">
        <v>15</v>
      </c>
      <c r="C1815" s="356"/>
      <c r="D1815" s="357"/>
      <c r="E1815" s="357"/>
      <c r="F1815" s="357"/>
      <c r="G1815" s="358"/>
      <c r="H1815" s="71">
        <f>IF(I1816=0,0,I1839/I1816)</f>
        <v>4.716981132075472E-2</v>
      </c>
      <c r="I1815" s="72">
        <f>IF(I1816=0,0,I1845/I1816)</f>
        <v>9.4339622641509448E-3</v>
      </c>
    </row>
    <row r="1816" spans="2:9" ht="16" hidden="1" thickBot="1" x14ac:dyDescent="0.25">
      <c r="B1816" s="76" t="e">
        <f>INDEX(ACTIVIDADES!$C:$C,MATCH(B1813,ACTIVIDADES!$A:$A,0))</f>
        <v>#REF!</v>
      </c>
      <c r="C1816" s="359"/>
      <c r="D1816" s="360"/>
      <c r="E1816" s="360"/>
      <c r="F1816" s="360"/>
      <c r="G1816" s="361"/>
      <c r="H1816" s="77" t="s">
        <v>35</v>
      </c>
      <c r="I1816" s="78">
        <f>SUM(I1827:I1845)</f>
        <v>8899.5449966666674</v>
      </c>
    </row>
    <row r="1817" spans="2:9" hidden="1" x14ac:dyDescent="0.2">
      <c r="B1817" s="79"/>
      <c r="C1817" s="80" t="s">
        <v>36</v>
      </c>
      <c r="I1817" s="81"/>
    </row>
    <row r="1818" spans="2:9" hidden="1" x14ac:dyDescent="0.2">
      <c r="B1818" s="82" t="s">
        <v>37</v>
      </c>
      <c r="C1818" s="83" t="s">
        <v>38</v>
      </c>
      <c r="D1818" s="84" t="s">
        <v>39</v>
      </c>
      <c r="E1818" s="84" t="s">
        <v>40</v>
      </c>
      <c r="F1818" s="84" t="s">
        <v>41</v>
      </c>
      <c r="G1818" s="84" t="s">
        <v>42</v>
      </c>
      <c r="H1818" s="84" t="s">
        <v>43</v>
      </c>
      <c r="I1818" s="81"/>
    </row>
    <row r="1819" spans="2:9" ht="16" hidden="1" x14ac:dyDescent="0.2">
      <c r="B1819" s="85"/>
      <c r="C1819" s="86" t="e">
        <f>+C1782</f>
        <v>#REF!</v>
      </c>
      <c r="D1819" s="87" t="str">
        <f>IFERROR(INDEX(#REF!,MATCH(C1819,#REF!,0)),"")</f>
        <v/>
      </c>
      <c r="E1819" s="114">
        <v>0.1</v>
      </c>
      <c r="F1819" s="91" t="str">
        <f>IFERROR(INDEX(#REF!,MATCH(C1819,#REF!,0)),"")</f>
        <v/>
      </c>
      <c r="G1819" s="99"/>
      <c r="H1819" s="89">
        <f>IFERROR(G1819*F1819*E1819+F1819*E1819,0)</f>
        <v>0</v>
      </c>
      <c r="I1819" s="81"/>
    </row>
    <row r="1820" spans="2:9" ht="32" hidden="1" x14ac:dyDescent="0.2">
      <c r="B1820" s="85"/>
      <c r="C1820" s="86" t="e">
        <f>+C1783</f>
        <v>#REF!</v>
      </c>
      <c r="D1820" s="87" t="str">
        <f>IFERROR(INDEX(#REF!,MATCH(C1820,#REF!,0)),"")</f>
        <v/>
      </c>
      <c r="E1820" s="114">
        <v>0.1</v>
      </c>
      <c r="F1820" s="91" t="str">
        <f>IFERROR(INDEX(#REF!,MATCH(C1820,#REF!,0)),"")</f>
        <v/>
      </c>
      <c r="G1820" s="99">
        <v>0.15</v>
      </c>
      <c r="H1820" s="89">
        <f t="shared" ref="H1820:H1826" si="50">IFERROR(G1820*F1820*E1820+F1820*E1820,0)</f>
        <v>0</v>
      </c>
      <c r="I1820" s="81"/>
    </row>
    <row r="1821" spans="2:9" hidden="1" x14ac:dyDescent="0.2">
      <c r="B1821" s="85"/>
      <c r="C1821" s="86"/>
      <c r="D1821" s="87" t="str">
        <f>IFERROR(INDEX(#REF!,MATCH(C1821,#REF!,0)),"")</f>
        <v/>
      </c>
      <c r="E1821" s="88"/>
      <c r="F1821" s="91" t="str">
        <f>IFERROR(INDEX(#REF!,MATCH(C1821,#REF!,0)),"")</f>
        <v/>
      </c>
      <c r="G1821" s="99"/>
      <c r="H1821" s="89">
        <f t="shared" si="50"/>
        <v>0</v>
      </c>
      <c r="I1821" s="81"/>
    </row>
    <row r="1822" spans="2:9" hidden="1" x14ac:dyDescent="0.2">
      <c r="B1822" s="85"/>
      <c r="C1822" s="86"/>
      <c r="D1822" s="87" t="str">
        <f>IFERROR(INDEX(#REF!,MATCH(C1822,#REF!,0)),"")</f>
        <v/>
      </c>
      <c r="E1822" s="88"/>
      <c r="F1822" s="91" t="str">
        <f>IFERROR(INDEX(#REF!,MATCH(C1822,#REF!,0)),"")</f>
        <v/>
      </c>
      <c r="G1822" s="99"/>
      <c r="H1822" s="89">
        <f t="shared" si="50"/>
        <v>0</v>
      </c>
      <c r="I1822" s="81"/>
    </row>
    <row r="1823" spans="2:9" hidden="1" x14ac:dyDescent="0.2">
      <c r="B1823" s="85"/>
      <c r="C1823" s="86"/>
      <c r="D1823" s="87" t="str">
        <f>IFERROR(INDEX(#REF!,MATCH(C1823,#REF!,0)),"")</f>
        <v/>
      </c>
      <c r="E1823" s="88"/>
      <c r="F1823" s="91" t="str">
        <f>IFERROR(INDEX(#REF!,MATCH(C1823,#REF!,0)),"")</f>
        <v/>
      </c>
      <c r="G1823" s="99"/>
      <c r="H1823" s="89">
        <f t="shared" si="50"/>
        <v>0</v>
      </c>
      <c r="I1823" s="81"/>
    </row>
    <row r="1824" spans="2:9" hidden="1" x14ac:dyDescent="0.2">
      <c r="B1824" s="85"/>
      <c r="C1824" s="86"/>
      <c r="D1824" s="87" t="str">
        <f>IFERROR(INDEX(#REF!,MATCH(C1824,#REF!,0)),"")</f>
        <v/>
      </c>
      <c r="E1824" s="88"/>
      <c r="F1824" s="91" t="str">
        <f>IFERROR(INDEX(#REF!,MATCH(C1824,#REF!,0)),"")</f>
        <v/>
      </c>
      <c r="G1824" s="99"/>
      <c r="H1824" s="89">
        <f t="shared" si="50"/>
        <v>0</v>
      </c>
      <c r="I1824" s="81"/>
    </row>
    <row r="1825" spans="2:9" hidden="1" x14ac:dyDescent="0.2">
      <c r="B1825" s="85"/>
      <c r="C1825" s="9"/>
      <c r="D1825" s="87" t="str">
        <f>IFERROR(INDEX(#REF!,MATCH(C1825,#REF!,0)),"")</f>
        <v/>
      </c>
      <c r="E1825" s="88"/>
      <c r="F1825" s="91" t="str">
        <f>IFERROR(INDEX(#REF!,MATCH(C1825,#REF!,0)),"")</f>
        <v/>
      </c>
      <c r="G1825" s="99"/>
      <c r="H1825" s="89">
        <f t="shared" si="50"/>
        <v>0</v>
      </c>
      <c r="I1825" s="81"/>
    </row>
    <row r="1826" spans="2:9" ht="16" hidden="1" thickBot="1" x14ac:dyDescent="0.25">
      <c r="B1826" s="85"/>
      <c r="C1826" s="9"/>
      <c r="D1826" s="87" t="str">
        <f>IFERROR(INDEX(#REF!,MATCH(C1826,#REF!,0)),"")</f>
        <v/>
      </c>
      <c r="E1826" s="88"/>
      <c r="F1826" s="91" t="str">
        <f>IFERROR(INDEX(#REF!,MATCH(C1826,#REF!,0)),"")</f>
        <v/>
      </c>
      <c r="G1826" s="99"/>
      <c r="H1826" s="92">
        <f t="shared" si="50"/>
        <v>0</v>
      </c>
      <c r="I1826" s="81"/>
    </row>
    <row r="1827" spans="2:9" ht="16" hidden="1" thickBot="1" x14ac:dyDescent="0.25">
      <c r="B1827" s="79"/>
      <c r="H1827" s="93" t="s">
        <v>49</v>
      </c>
      <c r="I1827" s="94">
        <f>SUM(H1819:H1826)</f>
        <v>0</v>
      </c>
    </row>
    <row r="1828" spans="2:9" hidden="1" x14ac:dyDescent="0.2">
      <c r="B1828" s="79"/>
      <c r="C1828" s="95" t="s">
        <v>50</v>
      </c>
      <c r="I1828" s="81"/>
    </row>
    <row r="1829" spans="2:9" ht="16" hidden="1" x14ac:dyDescent="0.2">
      <c r="B1829" s="82" t="s">
        <v>37</v>
      </c>
      <c r="C1829" s="83" t="s">
        <v>38</v>
      </c>
      <c r="D1829" s="84" t="s">
        <v>51</v>
      </c>
      <c r="E1829" s="96" t="s">
        <v>52</v>
      </c>
      <c r="F1829" s="96"/>
      <c r="G1829" s="97" t="s">
        <v>53</v>
      </c>
      <c r="H1829" s="98" t="s">
        <v>43</v>
      </c>
      <c r="I1829" s="81"/>
    </row>
    <row r="1830" spans="2:9" hidden="1" x14ac:dyDescent="0.2">
      <c r="B1830" s="85"/>
      <c r="C1830" s="9" t="s">
        <v>54</v>
      </c>
      <c r="D1830" s="87">
        <v>1</v>
      </c>
      <c r="E1830" s="99">
        <f>IFERROR(INDEX('MANO DE OBRA'!$F:$F,MATCH(C1830,'MANO DE OBRA'!$B:$B,0)),"")</f>
        <v>0.7693987706357569</v>
      </c>
      <c r="F1830" s="89">
        <f>IFERROR(INDEX('MANO DE OBRA'!$J:$J,MATCH(C1830,'MANO DE OBRA'!$B:$B,0)),"")</f>
        <v>83957.971666666665</v>
      </c>
      <c r="G1830" s="100">
        <v>10</v>
      </c>
      <c r="H1830" s="89">
        <f>IFERROR((F1830/G1830)*D1830,0)</f>
        <v>8395.7971666666672</v>
      </c>
      <c r="I1830" s="81"/>
    </row>
    <row r="1831" spans="2:9" hidden="1" x14ac:dyDescent="0.2">
      <c r="B1831" s="85"/>
      <c r="C1831" s="9"/>
      <c r="D1831" s="87"/>
      <c r="E1831" s="99" t="str">
        <f>IFERROR(INDEX('MANO DE OBRA'!$F:$F,MATCH(C1831,'MANO DE OBRA'!$B:$B,0)),"")</f>
        <v/>
      </c>
      <c r="F1831" s="89" t="str">
        <f>IFERROR(INDEX('MANO DE OBRA'!$J:$J,MATCH(C1831,'MANO DE OBRA'!$B:$B,0)),"")</f>
        <v/>
      </c>
      <c r="G1831" s="100"/>
      <c r="H1831" s="89">
        <f>IFERROR((F1831/G1831)*D1831,0)</f>
        <v>0</v>
      </c>
      <c r="I1831" s="81"/>
    </row>
    <row r="1832" spans="2:9" ht="16" hidden="1" thickBot="1" x14ac:dyDescent="0.25">
      <c r="B1832" s="85"/>
      <c r="C1832" s="9"/>
      <c r="D1832" s="87"/>
      <c r="E1832" s="99" t="str">
        <f>IFERROR(INDEX('MANO DE OBRA'!$F:$F,MATCH(C1832,'MANO DE OBRA'!$B:$B,0)),"")</f>
        <v/>
      </c>
      <c r="F1832" s="89" t="str">
        <f>IFERROR(INDEX('MANO DE OBRA'!$J:$J,MATCH(C1832,'MANO DE OBRA'!$B:$B,0)),"")</f>
        <v/>
      </c>
      <c r="G1832" s="100"/>
      <c r="H1832" s="89">
        <f>IFERROR((F1832/G1832)*D1832,0)</f>
        <v>0</v>
      </c>
      <c r="I1832" s="81"/>
    </row>
    <row r="1833" spans="2:9" ht="16" hidden="1" thickBot="1" x14ac:dyDescent="0.25">
      <c r="B1833" s="79"/>
      <c r="H1833" s="93" t="s">
        <v>49</v>
      </c>
      <c r="I1833" s="94">
        <f>SUM(H1830:H1832)</f>
        <v>8395.7971666666672</v>
      </c>
    </row>
    <row r="1834" spans="2:9" hidden="1" x14ac:dyDescent="0.2">
      <c r="B1834" s="79"/>
      <c r="C1834" s="95" t="s">
        <v>55</v>
      </c>
      <c r="I1834" s="81"/>
    </row>
    <row r="1835" spans="2:9" ht="16" hidden="1" x14ac:dyDescent="0.2">
      <c r="B1835" s="82" t="s">
        <v>37</v>
      </c>
      <c r="C1835" s="83" t="s">
        <v>38</v>
      </c>
      <c r="D1835" s="97" t="s">
        <v>3</v>
      </c>
      <c r="E1835" s="97" t="s">
        <v>15</v>
      </c>
      <c r="F1835" s="97" t="s">
        <v>56</v>
      </c>
      <c r="G1835" s="97" t="s">
        <v>57</v>
      </c>
      <c r="H1835" s="97" t="s">
        <v>43</v>
      </c>
      <c r="I1835" s="81"/>
    </row>
    <row r="1836" spans="2:9" hidden="1" x14ac:dyDescent="0.2">
      <c r="B1836" s="85"/>
      <c r="C1836" s="102" t="s">
        <v>58</v>
      </c>
      <c r="D1836" s="99">
        <v>0.05</v>
      </c>
      <c r="E1836" s="88"/>
      <c r="F1836" s="89">
        <f>+I1833</f>
        <v>8395.7971666666672</v>
      </c>
      <c r="G1836" s="87">
        <v>1</v>
      </c>
      <c r="H1836" s="89">
        <f>IFERROR(G1836*F1836*D1836,0)</f>
        <v>419.78985833333337</v>
      </c>
      <c r="I1836" s="81"/>
    </row>
    <row r="1837" spans="2:9" hidden="1" x14ac:dyDescent="0.2">
      <c r="B1837" s="85"/>
      <c r="C1837" s="86"/>
      <c r="D1837" s="87"/>
      <c r="E1837" s="87" t="str">
        <f>IFERROR(INDEX(#REF!,MATCH(C1837,#REF!,0)),"")</f>
        <v/>
      </c>
      <c r="F1837" s="89" t="str">
        <f>IFERROR(INDEX(#REF!,MATCH(C1837,#REF!,0)),"")</f>
        <v/>
      </c>
      <c r="G1837" s="100"/>
      <c r="H1837" s="89">
        <f>IFERROR(G1837*F1837,0)</f>
        <v>0</v>
      </c>
      <c r="I1837" s="81"/>
    </row>
    <row r="1838" spans="2:9" ht="16" hidden="1" thickBot="1" x14ac:dyDescent="0.25">
      <c r="B1838" s="85"/>
      <c r="C1838" s="86"/>
      <c r="D1838" s="87"/>
      <c r="E1838" s="87" t="str">
        <f>IFERROR(INDEX(#REF!,MATCH(C1838,#REF!,0)),"")</f>
        <v/>
      </c>
      <c r="F1838" s="89" t="str">
        <f>IFERROR(INDEX(#REF!,MATCH(C1838,#REF!,0)),"")</f>
        <v/>
      </c>
      <c r="G1838" s="87"/>
      <c r="H1838" s="92">
        <f>IFERROR(G1838*F1838,0)</f>
        <v>0</v>
      </c>
      <c r="I1838" s="81"/>
    </row>
    <row r="1839" spans="2:9" ht="16" hidden="1" thickBot="1" x14ac:dyDescent="0.25">
      <c r="B1839" s="79"/>
      <c r="H1839" s="93" t="s">
        <v>49</v>
      </c>
      <c r="I1839" s="94">
        <f>SUM(H1836:H1838)</f>
        <v>419.78985833333337</v>
      </c>
    </row>
    <row r="1840" spans="2:9" hidden="1" x14ac:dyDescent="0.2">
      <c r="B1840" s="79"/>
      <c r="C1840" s="95" t="s">
        <v>59</v>
      </c>
      <c r="I1840" s="81"/>
    </row>
    <row r="1841" spans="2:9" ht="16" hidden="1" x14ac:dyDescent="0.2">
      <c r="B1841" s="82" t="s">
        <v>37</v>
      </c>
      <c r="C1841" s="83" t="s">
        <v>38</v>
      </c>
      <c r="D1841" s="97" t="s">
        <v>3</v>
      </c>
      <c r="E1841" s="97" t="s">
        <v>15</v>
      </c>
      <c r="F1841" s="97" t="s">
        <v>56</v>
      </c>
      <c r="G1841" s="97" t="s">
        <v>57</v>
      </c>
      <c r="H1841" s="84" t="s">
        <v>43</v>
      </c>
      <c r="I1841" s="81"/>
    </row>
    <row r="1842" spans="2:9" hidden="1" x14ac:dyDescent="0.2">
      <c r="B1842" s="85"/>
      <c r="C1842" s="102" t="s">
        <v>60</v>
      </c>
      <c r="D1842" s="99">
        <v>0.01</v>
      </c>
      <c r="E1842" s="103">
        <v>1</v>
      </c>
      <c r="F1842" s="89">
        <f>+I1833</f>
        <v>8395.7971666666672</v>
      </c>
      <c r="G1842" s="87">
        <v>0.01</v>
      </c>
      <c r="H1842" s="89">
        <f>IFERROR(G1842*F1842,0)</f>
        <v>83.95797166666668</v>
      </c>
      <c r="I1842" s="81"/>
    </row>
    <row r="1843" spans="2:9" hidden="1" x14ac:dyDescent="0.2">
      <c r="B1843" s="85"/>
      <c r="C1843" s="115"/>
      <c r="E1843" s="87" t="str">
        <f>IFERROR(INDEX(#REF!,MATCH(C1843,#REF!,0)),"")</f>
        <v/>
      </c>
      <c r="F1843" s="89" t="str">
        <f>IFERROR(INDEX(#REF!,MATCH(C1843,#REF!,0)),"")</f>
        <v/>
      </c>
      <c r="G1843" s="87">
        <v>1.1499999999999999</v>
      </c>
      <c r="H1843" s="89">
        <f>IFERROR(G1843*F1843,0)</f>
        <v>0</v>
      </c>
      <c r="I1843" s="81"/>
    </row>
    <row r="1844" spans="2:9" ht="16" hidden="1" thickBot="1" x14ac:dyDescent="0.25">
      <c r="B1844" s="85"/>
      <c r="C1844" s="9"/>
      <c r="D1844" s="87" t="str">
        <f>IFERROR(INDEX(#REF!,MATCH(C1844,#REF!,0)),"")</f>
        <v/>
      </c>
      <c r="E1844" s="88"/>
      <c r="F1844" s="89" t="str">
        <f>IFERROR(INDEX(#REF!,MATCH(C1844,#REF!,0)),"")</f>
        <v/>
      </c>
      <c r="G1844" s="87"/>
      <c r="H1844" s="89">
        <f>IFERROR(G1844*F1844,0)</f>
        <v>0</v>
      </c>
      <c r="I1844" s="81"/>
    </row>
    <row r="1845" spans="2:9" ht="16" hidden="1" thickBot="1" x14ac:dyDescent="0.25">
      <c r="B1845" s="104"/>
      <c r="C1845" s="105"/>
      <c r="D1845" s="106"/>
      <c r="E1845" s="107"/>
      <c r="F1845" s="107"/>
      <c r="G1845" s="106"/>
      <c r="H1845" s="93" t="s">
        <v>49</v>
      </c>
      <c r="I1845" s="94">
        <f>SUM(H1842:H1844)</f>
        <v>83.95797166666668</v>
      </c>
    </row>
    <row r="1846" spans="2:9" ht="16" hidden="1" thickBot="1" x14ac:dyDescent="0.25"/>
    <row r="1847" spans="2:9" ht="33" hidden="1" customHeight="1" thickBot="1" x14ac:dyDescent="0.25">
      <c r="B1847" s="58"/>
      <c r="C1847" s="59" t="e">
        <f>+#REF!</f>
        <v>#REF!</v>
      </c>
      <c r="D1847" s="60"/>
      <c r="E1847" s="60"/>
      <c r="F1847" s="60"/>
      <c r="G1847" s="61"/>
      <c r="H1847" s="62"/>
      <c r="I1847" s="63"/>
    </row>
    <row r="1848" spans="2:9" ht="33" hidden="1" customHeight="1" thickBot="1" x14ac:dyDescent="0.25">
      <c r="B1848" s="64"/>
      <c r="C1848" s="65" t="e">
        <f>+#REF!</f>
        <v>#REF!</v>
      </c>
      <c r="D1848" s="66"/>
      <c r="E1848" s="66"/>
      <c r="F1848" s="66"/>
      <c r="G1848" s="67"/>
      <c r="H1848" s="68"/>
      <c r="I1848" s="69"/>
    </row>
    <row r="1849" spans="2:9" ht="16" hidden="1" thickBot="1" x14ac:dyDescent="0.25">
      <c r="B1849" s="79"/>
      <c r="I1849" s="81"/>
    </row>
    <row r="1850" spans="2:9" ht="16" hidden="1" thickBot="1" x14ac:dyDescent="0.25">
      <c r="B1850" s="75" t="s">
        <v>0</v>
      </c>
      <c r="C1850" s="353" t="e">
        <f>INDEX(ACTIVIDADES!$B:$B,MATCH(B1851,ACTIVIDADES!$A:$A,0))</f>
        <v>#REF!</v>
      </c>
      <c r="D1850" s="354"/>
      <c r="E1850" s="354"/>
      <c r="F1850" s="354"/>
      <c r="G1850" s="355"/>
      <c r="H1850" s="73" t="s">
        <v>31</v>
      </c>
      <c r="I1850" s="74" t="s">
        <v>32</v>
      </c>
    </row>
    <row r="1851" spans="2:9" hidden="1" x14ac:dyDescent="0.2">
      <c r="B1851" s="362" t="e">
        <f>+ACTIVIDADES!#REF!</f>
        <v>#REF!</v>
      </c>
      <c r="C1851" s="356"/>
      <c r="D1851" s="357"/>
      <c r="E1851" s="357"/>
      <c r="F1851" s="357"/>
      <c r="G1851" s="358"/>
      <c r="H1851" s="71">
        <f>IF(I1854=0,0,I1865/I1854)</f>
        <v>0</v>
      </c>
      <c r="I1851" s="72">
        <f>IF(I1854=0,0,I1871/I1854)</f>
        <v>0.94339622641509435</v>
      </c>
    </row>
    <row r="1852" spans="2:9" ht="16" hidden="1" thickBot="1" x14ac:dyDescent="0.25">
      <c r="B1852" s="363"/>
      <c r="C1852" s="356"/>
      <c r="D1852" s="357"/>
      <c r="E1852" s="357"/>
      <c r="F1852" s="357"/>
      <c r="G1852" s="358"/>
      <c r="H1852" s="73" t="s">
        <v>33</v>
      </c>
      <c r="I1852" s="74" t="s">
        <v>34</v>
      </c>
    </row>
    <row r="1853" spans="2:9" ht="16" hidden="1" thickBot="1" x14ac:dyDescent="0.25">
      <c r="B1853" s="75" t="s">
        <v>15</v>
      </c>
      <c r="C1853" s="356"/>
      <c r="D1853" s="357"/>
      <c r="E1853" s="357"/>
      <c r="F1853" s="357"/>
      <c r="G1853" s="358"/>
      <c r="H1853" s="71">
        <f>IF(I1854=0,0,I1877/I1854)</f>
        <v>4.7169811320754727E-2</v>
      </c>
      <c r="I1853" s="72">
        <f>IF(I1854=0,0,I1883/I1854)</f>
        <v>9.433962264150943E-3</v>
      </c>
    </row>
    <row r="1854" spans="2:9" ht="16" hidden="1" thickBot="1" x14ac:dyDescent="0.25">
      <c r="B1854" s="76" t="e">
        <f>INDEX(ACTIVIDADES!$C:$C,MATCH(B1851,ACTIVIDADES!$A:$A,0))</f>
        <v>#REF!</v>
      </c>
      <c r="C1854" s="359"/>
      <c r="D1854" s="360"/>
      <c r="E1854" s="360"/>
      <c r="F1854" s="360"/>
      <c r="G1854" s="361"/>
      <c r="H1854" s="77" t="s">
        <v>35</v>
      </c>
      <c r="I1854" s="78">
        <f>SUM(I1865:I1883)</f>
        <v>15663.199194133331</v>
      </c>
    </row>
    <row r="1855" spans="2:9" hidden="1" x14ac:dyDescent="0.2">
      <c r="B1855" s="79"/>
      <c r="C1855" s="80" t="s">
        <v>36</v>
      </c>
      <c r="I1855" s="81"/>
    </row>
    <row r="1856" spans="2:9" hidden="1" x14ac:dyDescent="0.2">
      <c r="B1856" s="82" t="s">
        <v>37</v>
      </c>
      <c r="C1856" s="83" t="s">
        <v>38</v>
      </c>
      <c r="D1856" s="84" t="s">
        <v>39</v>
      </c>
      <c r="E1856" s="84" t="s">
        <v>40</v>
      </c>
      <c r="F1856" s="84" t="s">
        <v>41</v>
      </c>
      <c r="G1856" s="84" t="s">
        <v>42</v>
      </c>
      <c r="H1856" s="84" t="s">
        <v>43</v>
      </c>
      <c r="I1856" s="81"/>
    </row>
    <row r="1857" spans="2:9" ht="16" hidden="1" x14ac:dyDescent="0.2">
      <c r="B1857" s="85"/>
      <c r="C1857" s="115" t="s">
        <v>69</v>
      </c>
      <c r="D1857" s="87" t="str">
        <f>IFERROR(INDEX(#REF!,MATCH(C1857,#REF!,0)),"")</f>
        <v/>
      </c>
      <c r="E1857" s="114">
        <v>0.05</v>
      </c>
      <c r="F1857" s="91" t="str">
        <f>IFERROR(INDEX(#REF!,MATCH(C1857,#REF!,0)),"")</f>
        <v/>
      </c>
      <c r="G1857" s="99">
        <v>0.3</v>
      </c>
      <c r="H1857" s="89">
        <f>IFERROR(G1857*F1857*E1857+F1857*E1857,0)</f>
        <v>0</v>
      </c>
      <c r="I1857" s="81"/>
    </row>
    <row r="1858" spans="2:9" ht="16" hidden="1" x14ac:dyDescent="0.2">
      <c r="B1858" s="85"/>
      <c r="C1858" s="86" t="e">
        <f>+#REF!</f>
        <v>#REF!</v>
      </c>
      <c r="D1858" s="87" t="str">
        <f>IFERROR(INDEX(#REF!,MATCH(C1858,#REF!,0)),"")</f>
        <v/>
      </c>
      <c r="E1858" s="116">
        <v>0.05</v>
      </c>
      <c r="F1858" s="91" t="str">
        <f>IFERROR(INDEX(#REF!,MATCH(C1858,#REF!,0)),"")</f>
        <v/>
      </c>
      <c r="G1858" s="99">
        <v>0.3</v>
      </c>
      <c r="H1858" s="89">
        <f t="shared" ref="H1858:H1864" si="51">IFERROR(G1858*F1858*E1858+F1858*E1858,0)</f>
        <v>0</v>
      </c>
      <c r="I1858" s="81"/>
    </row>
    <row r="1859" spans="2:9" ht="16" hidden="1" x14ac:dyDescent="0.2">
      <c r="B1859" s="85"/>
      <c r="C1859" s="86" t="e">
        <f>+#REF!</f>
        <v>#REF!</v>
      </c>
      <c r="D1859" s="87" t="str">
        <f>IFERROR(INDEX(#REF!,MATCH(C1859,#REF!,0)),"")</f>
        <v/>
      </c>
      <c r="E1859" s="88">
        <v>0.5</v>
      </c>
      <c r="F1859" s="91" t="str">
        <f>IFERROR(INDEX(#REF!,MATCH(C1859,#REF!,0)),"")</f>
        <v/>
      </c>
      <c r="G1859" s="99">
        <v>0.5</v>
      </c>
      <c r="H1859" s="89">
        <f t="shared" si="51"/>
        <v>0</v>
      </c>
      <c r="I1859" s="81"/>
    </row>
    <row r="1860" spans="2:9" hidden="1" x14ac:dyDescent="0.2">
      <c r="B1860" s="85"/>
      <c r="C1860" s="86"/>
      <c r="D1860" s="87" t="str">
        <f>IFERROR(INDEX(#REF!,MATCH(C1860,#REF!,0)),"")</f>
        <v/>
      </c>
      <c r="E1860" s="88"/>
      <c r="F1860" s="91" t="str">
        <f>IFERROR(INDEX(#REF!,MATCH(C1860,#REF!,0)),"")</f>
        <v/>
      </c>
      <c r="G1860" s="99"/>
      <c r="H1860" s="89">
        <f t="shared" si="51"/>
        <v>0</v>
      </c>
      <c r="I1860" s="81"/>
    </row>
    <row r="1861" spans="2:9" hidden="1" x14ac:dyDescent="0.2">
      <c r="B1861" s="85"/>
      <c r="C1861" s="86"/>
      <c r="D1861" s="87" t="str">
        <f>IFERROR(INDEX(#REF!,MATCH(C1861,#REF!,0)),"")</f>
        <v/>
      </c>
      <c r="E1861" s="88"/>
      <c r="F1861" s="91" t="str">
        <f>IFERROR(INDEX(#REF!,MATCH(C1861,#REF!,0)),"")</f>
        <v/>
      </c>
      <c r="G1861" s="99"/>
      <c r="H1861" s="89">
        <f t="shared" si="51"/>
        <v>0</v>
      </c>
      <c r="I1861" s="81"/>
    </row>
    <row r="1862" spans="2:9" hidden="1" x14ac:dyDescent="0.2">
      <c r="B1862" s="85"/>
      <c r="C1862" s="86"/>
      <c r="D1862" s="87" t="str">
        <f>IFERROR(INDEX(#REF!,MATCH(C1862,#REF!,0)),"")</f>
        <v/>
      </c>
      <c r="E1862" s="88"/>
      <c r="F1862" s="91" t="str">
        <f>IFERROR(INDEX(#REF!,MATCH(C1862,#REF!,0)),"")</f>
        <v/>
      </c>
      <c r="G1862" s="99"/>
      <c r="H1862" s="89">
        <f t="shared" si="51"/>
        <v>0</v>
      </c>
      <c r="I1862" s="81"/>
    </row>
    <row r="1863" spans="2:9" hidden="1" x14ac:dyDescent="0.2">
      <c r="B1863" s="85"/>
      <c r="C1863" s="9"/>
      <c r="D1863" s="87" t="str">
        <f>IFERROR(INDEX(#REF!,MATCH(C1863,#REF!,0)),"")</f>
        <v/>
      </c>
      <c r="E1863" s="88"/>
      <c r="F1863" s="91" t="str">
        <f>IFERROR(INDEX(#REF!,MATCH(C1863,#REF!,0)),"")</f>
        <v/>
      </c>
      <c r="G1863" s="99"/>
      <c r="H1863" s="89">
        <f t="shared" si="51"/>
        <v>0</v>
      </c>
      <c r="I1863" s="81"/>
    </row>
    <row r="1864" spans="2:9" ht="16" hidden="1" thickBot="1" x14ac:dyDescent="0.25">
      <c r="B1864" s="85"/>
      <c r="C1864" s="9"/>
      <c r="D1864" s="87" t="str">
        <f>IFERROR(INDEX(#REF!,MATCH(C1864,#REF!,0)),"")</f>
        <v/>
      </c>
      <c r="E1864" s="88"/>
      <c r="F1864" s="91" t="str">
        <f>IFERROR(INDEX(#REF!,MATCH(C1864,#REF!,0)),"")</f>
        <v/>
      </c>
      <c r="G1864" s="99"/>
      <c r="H1864" s="92">
        <f t="shared" si="51"/>
        <v>0</v>
      </c>
      <c r="I1864" s="81"/>
    </row>
    <row r="1865" spans="2:9" ht="16" hidden="1" thickBot="1" x14ac:dyDescent="0.25">
      <c r="B1865" s="79"/>
      <c r="H1865" s="93" t="s">
        <v>49</v>
      </c>
      <c r="I1865" s="94">
        <f>SUM(H1857:H1864)</f>
        <v>0</v>
      </c>
    </row>
    <row r="1866" spans="2:9" hidden="1" x14ac:dyDescent="0.2">
      <c r="B1866" s="79"/>
      <c r="C1866" s="95" t="s">
        <v>50</v>
      </c>
      <c r="I1866" s="81"/>
    </row>
    <row r="1867" spans="2:9" ht="16" hidden="1" x14ac:dyDescent="0.2">
      <c r="B1867" s="82" t="s">
        <v>37</v>
      </c>
      <c r="C1867" s="83" t="s">
        <v>38</v>
      </c>
      <c r="D1867" s="84" t="s">
        <v>51</v>
      </c>
      <c r="E1867" s="96" t="s">
        <v>52</v>
      </c>
      <c r="F1867" s="96"/>
      <c r="G1867" s="97" t="s">
        <v>53</v>
      </c>
      <c r="H1867" s="98" t="s">
        <v>43</v>
      </c>
      <c r="I1867" s="81"/>
    </row>
    <row r="1868" spans="2:9" hidden="1" x14ac:dyDescent="0.2">
      <c r="B1868" s="85"/>
      <c r="C1868" s="9" t="s">
        <v>54</v>
      </c>
      <c r="D1868" s="87">
        <v>1</v>
      </c>
      <c r="E1868" s="99">
        <f>IFERROR(INDEX('MANO DE OBRA'!$F:$F,MATCH(C1868,'MANO DE OBRA'!$B:$B,0)),"")</f>
        <v>0.7693987706357569</v>
      </c>
      <c r="F1868" s="89">
        <f>IFERROR(INDEX('MANO DE OBRA'!$J:$J,MATCH(C1868,'MANO DE OBRA'!$B:$B,0)),"")</f>
        <v>83957.971666666665</v>
      </c>
      <c r="G1868" s="100">
        <v>15</v>
      </c>
      <c r="H1868" s="89">
        <f>IFERROR((F1868/G1868)*D1868,0)</f>
        <v>5597.1981111111108</v>
      </c>
      <c r="I1868" s="81"/>
    </row>
    <row r="1869" spans="2:9" hidden="1" x14ac:dyDescent="0.2">
      <c r="B1869" s="85"/>
      <c r="C1869" s="9" t="s">
        <v>64</v>
      </c>
      <c r="D1869" s="87">
        <v>1</v>
      </c>
      <c r="E1869" s="99">
        <f>IFERROR(INDEX('MANO DE OBRA'!$F:$F,MATCH(C1869,'MANO DE OBRA'!$B:$B,0)),"")</f>
        <v>0.7693987706357569</v>
      </c>
      <c r="F1869" s="89">
        <f>IFERROR(INDEX('MANO DE OBRA'!$J:$J,MATCH(C1869,'MANO DE OBRA'!$B:$B,0)),"")</f>
        <v>137691.07353333331</v>
      </c>
      <c r="G1869" s="100">
        <f>+G1868</f>
        <v>15</v>
      </c>
      <c r="H1869" s="89">
        <f>IFERROR((F1869/G1869)*D1869,0)</f>
        <v>9179.4049022222207</v>
      </c>
      <c r="I1869" s="81"/>
    </row>
    <row r="1870" spans="2:9" ht="16" hidden="1" thickBot="1" x14ac:dyDescent="0.25">
      <c r="B1870" s="85"/>
      <c r="C1870" s="9"/>
      <c r="D1870" s="87"/>
      <c r="E1870" s="99" t="str">
        <f>IFERROR(INDEX('MANO DE OBRA'!$F:$F,MATCH(C1870,'MANO DE OBRA'!$B:$B,0)),"")</f>
        <v/>
      </c>
      <c r="F1870" s="89" t="str">
        <f>IFERROR(INDEX('MANO DE OBRA'!$J:$J,MATCH(C1870,'MANO DE OBRA'!$B:$B,0)),"")</f>
        <v/>
      </c>
      <c r="G1870" s="100"/>
      <c r="H1870" s="89">
        <f>IFERROR((F1870/G1870)*D1870,0)</f>
        <v>0</v>
      </c>
      <c r="I1870" s="81"/>
    </row>
    <row r="1871" spans="2:9" ht="16" hidden="1" thickBot="1" x14ac:dyDescent="0.25">
      <c r="B1871" s="79"/>
      <c r="H1871" s="93" t="s">
        <v>49</v>
      </c>
      <c r="I1871" s="94">
        <f>SUM(H1868:H1870)</f>
        <v>14776.603013333332</v>
      </c>
    </row>
    <row r="1872" spans="2:9" hidden="1" x14ac:dyDescent="0.2">
      <c r="B1872" s="79"/>
      <c r="C1872" s="95" t="s">
        <v>55</v>
      </c>
      <c r="I1872" s="81"/>
    </row>
    <row r="1873" spans="2:9" ht="16" hidden="1" x14ac:dyDescent="0.2">
      <c r="B1873" s="82" t="s">
        <v>37</v>
      </c>
      <c r="C1873" s="83" t="s">
        <v>38</v>
      </c>
      <c r="D1873" s="97" t="s">
        <v>3</v>
      </c>
      <c r="E1873" s="97" t="s">
        <v>15</v>
      </c>
      <c r="F1873" s="97" t="s">
        <v>56</v>
      </c>
      <c r="G1873" s="97" t="s">
        <v>57</v>
      </c>
      <c r="H1873" s="97" t="s">
        <v>43</v>
      </c>
      <c r="I1873" s="81"/>
    </row>
    <row r="1874" spans="2:9" hidden="1" x14ac:dyDescent="0.2">
      <c r="B1874" s="85"/>
      <c r="C1874" s="102" t="s">
        <v>58</v>
      </c>
      <c r="D1874" s="99">
        <v>0.05</v>
      </c>
      <c r="E1874" s="88"/>
      <c r="F1874" s="89">
        <f>+I1871</f>
        <v>14776.603013333332</v>
      </c>
      <c r="G1874" s="87">
        <v>1</v>
      </c>
      <c r="H1874" s="89">
        <f>IFERROR(G1874*F1874*D1874,0)</f>
        <v>738.83015066666667</v>
      </c>
      <c r="I1874" s="81"/>
    </row>
    <row r="1875" spans="2:9" ht="16" hidden="1" x14ac:dyDescent="0.2">
      <c r="B1875" s="85"/>
      <c r="C1875" s="86" t="e">
        <f>+#REF!</f>
        <v>#REF!</v>
      </c>
      <c r="D1875" s="87"/>
      <c r="E1875" s="87" t="str">
        <f>IFERROR(INDEX(#REF!,MATCH(C1875,#REF!,0)),"")</f>
        <v/>
      </c>
      <c r="F1875" s="89" t="str">
        <f>IFERROR(INDEX(#REF!,MATCH(C1875,#REF!,0)),"")</f>
        <v/>
      </c>
      <c r="G1875" s="100">
        <v>0.5</v>
      </c>
      <c r="H1875" s="89">
        <f>IFERROR(G1875*F1875,0)</f>
        <v>0</v>
      </c>
      <c r="I1875" s="81"/>
    </row>
    <row r="1876" spans="2:9" ht="16" hidden="1" thickBot="1" x14ac:dyDescent="0.25">
      <c r="B1876" s="85"/>
      <c r="C1876" s="86"/>
      <c r="D1876" s="87"/>
      <c r="E1876" s="87" t="str">
        <f>IFERROR(INDEX(#REF!,MATCH(C1876,#REF!,0)),"")</f>
        <v/>
      </c>
      <c r="F1876" s="89" t="str">
        <f>IFERROR(INDEX(#REF!,MATCH(C1876,#REF!,0)),"")</f>
        <v/>
      </c>
      <c r="G1876" s="87"/>
      <c r="H1876" s="92">
        <f>IFERROR(G1876*F1876,0)</f>
        <v>0</v>
      </c>
      <c r="I1876" s="81"/>
    </row>
    <row r="1877" spans="2:9" ht="16" hidden="1" thickBot="1" x14ac:dyDescent="0.25">
      <c r="B1877" s="79"/>
      <c r="H1877" s="93" t="s">
        <v>49</v>
      </c>
      <c r="I1877" s="94">
        <f>SUM(H1874:H1876)</f>
        <v>738.83015066666667</v>
      </c>
    </row>
    <row r="1878" spans="2:9" hidden="1" x14ac:dyDescent="0.2">
      <c r="B1878" s="79"/>
      <c r="C1878" s="95" t="s">
        <v>59</v>
      </c>
      <c r="I1878" s="81"/>
    </row>
    <row r="1879" spans="2:9" ht="16" hidden="1" x14ac:dyDescent="0.2">
      <c r="B1879" s="82" t="s">
        <v>37</v>
      </c>
      <c r="C1879" s="83" t="s">
        <v>38</v>
      </c>
      <c r="D1879" s="97" t="s">
        <v>3</v>
      </c>
      <c r="E1879" s="97" t="s">
        <v>15</v>
      </c>
      <c r="F1879" s="97" t="s">
        <v>56</v>
      </c>
      <c r="G1879" s="97" t="s">
        <v>57</v>
      </c>
      <c r="H1879" s="84" t="s">
        <v>43</v>
      </c>
      <c r="I1879" s="81"/>
    </row>
    <row r="1880" spans="2:9" hidden="1" x14ac:dyDescent="0.2">
      <c r="B1880" s="85"/>
      <c r="C1880" s="102" t="s">
        <v>60</v>
      </c>
      <c r="D1880" s="99">
        <v>0.01</v>
      </c>
      <c r="E1880" s="103">
        <v>1</v>
      </c>
      <c r="F1880" s="89">
        <f>+I1871</f>
        <v>14776.603013333332</v>
      </c>
      <c r="G1880" s="87">
        <v>0.01</v>
      </c>
      <c r="H1880" s="89">
        <f>IFERROR(G1880*F1880,0)</f>
        <v>147.76603013333332</v>
      </c>
      <c r="I1880" s="81"/>
    </row>
    <row r="1881" spans="2:9" hidden="1" x14ac:dyDescent="0.2">
      <c r="B1881" s="85"/>
      <c r="C1881" s="115"/>
      <c r="E1881" s="87" t="str">
        <f>IFERROR(INDEX(#REF!,MATCH(C1881,#REF!,0)),"")</f>
        <v/>
      </c>
      <c r="F1881" s="89" t="str">
        <f>IFERROR(INDEX(#REF!,MATCH(C1881,#REF!,0)),"")</f>
        <v/>
      </c>
      <c r="G1881" s="87">
        <v>1.3</v>
      </c>
      <c r="H1881" s="89">
        <f>IFERROR(G1881*F1881,0)</f>
        <v>0</v>
      </c>
      <c r="I1881" s="81"/>
    </row>
    <row r="1882" spans="2:9" ht="16" hidden="1" thickBot="1" x14ac:dyDescent="0.25">
      <c r="B1882" s="85"/>
      <c r="C1882" s="9"/>
      <c r="D1882" s="87" t="str">
        <f>IFERROR(INDEX(#REF!,MATCH(C1882,#REF!,0)),"")</f>
        <v/>
      </c>
      <c r="E1882" s="88"/>
      <c r="F1882" s="89" t="str">
        <f>IFERROR(INDEX(#REF!,MATCH(C1882,#REF!,0)),"")</f>
        <v/>
      </c>
      <c r="G1882" s="87"/>
      <c r="H1882" s="89">
        <f>IFERROR(G1882*F1882,0)</f>
        <v>0</v>
      </c>
      <c r="I1882" s="81"/>
    </row>
    <row r="1883" spans="2:9" ht="16" hidden="1" thickBot="1" x14ac:dyDescent="0.25">
      <c r="B1883" s="104"/>
      <c r="C1883" s="105"/>
      <c r="D1883" s="106"/>
      <c r="E1883" s="107"/>
      <c r="F1883" s="107"/>
      <c r="G1883" s="106"/>
      <c r="H1883" s="93" t="s">
        <v>49</v>
      </c>
      <c r="I1883" s="94">
        <f>SUM(H1880:H1882)</f>
        <v>147.76603013333332</v>
      </c>
    </row>
    <row r="1884" spans="2:9" ht="16" hidden="1" thickBot="1" x14ac:dyDescent="0.25"/>
    <row r="1885" spans="2:9" ht="33" hidden="1" customHeight="1" thickBot="1" x14ac:dyDescent="0.25">
      <c r="B1885" s="58"/>
      <c r="C1885" s="59" t="e">
        <f>+#REF!</f>
        <v>#REF!</v>
      </c>
      <c r="D1885" s="60"/>
      <c r="E1885" s="60"/>
      <c r="F1885" s="60"/>
      <c r="G1885" s="61"/>
      <c r="H1885" s="62"/>
      <c r="I1885" s="63"/>
    </row>
    <row r="1886" spans="2:9" ht="33" hidden="1" customHeight="1" thickBot="1" x14ac:dyDescent="0.25">
      <c r="B1886" s="64"/>
      <c r="C1886" s="65" t="e">
        <f>+#REF!</f>
        <v>#REF!</v>
      </c>
      <c r="D1886" s="66"/>
      <c r="E1886" s="66"/>
      <c r="F1886" s="66"/>
      <c r="G1886" s="67"/>
      <c r="H1886" s="68"/>
      <c r="I1886" s="69"/>
    </row>
    <row r="1887" spans="2:9" ht="16" hidden="1" thickBot="1" x14ac:dyDescent="0.25">
      <c r="B1887" s="79"/>
      <c r="I1887" s="81"/>
    </row>
    <row r="1888" spans="2:9" ht="16" hidden="1" thickBot="1" x14ac:dyDescent="0.25">
      <c r="B1888" s="75" t="s">
        <v>0</v>
      </c>
      <c r="C1888" s="353" t="e">
        <f>INDEX(ACTIVIDADES!$B:$B,MATCH(B1889,ACTIVIDADES!$A:$A,0))</f>
        <v>#REF!</v>
      </c>
      <c r="D1888" s="354"/>
      <c r="E1888" s="354"/>
      <c r="F1888" s="354"/>
      <c r="G1888" s="355"/>
      <c r="H1888" s="73" t="s">
        <v>31</v>
      </c>
      <c r="I1888" s="74" t="s">
        <v>32</v>
      </c>
    </row>
    <row r="1889" spans="2:9" hidden="1" x14ac:dyDescent="0.2">
      <c r="B1889" s="362" t="e">
        <f>+ACTIVIDADES!#REF!</f>
        <v>#REF!</v>
      </c>
      <c r="C1889" s="356"/>
      <c r="D1889" s="357"/>
      <c r="E1889" s="357"/>
      <c r="F1889" s="357"/>
      <c r="G1889" s="358"/>
      <c r="H1889" s="71">
        <f>IF(I1892=0,0,I1903/I1892)</f>
        <v>0</v>
      </c>
      <c r="I1889" s="72">
        <f>IF(I1892=0,0,I1909/I1892)</f>
        <v>0.94339622641509435</v>
      </c>
    </row>
    <row r="1890" spans="2:9" ht="16" hidden="1" thickBot="1" x14ac:dyDescent="0.25">
      <c r="B1890" s="363"/>
      <c r="C1890" s="356"/>
      <c r="D1890" s="357"/>
      <c r="E1890" s="357"/>
      <c r="F1890" s="357"/>
      <c r="G1890" s="358"/>
      <c r="H1890" s="73" t="s">
        <v>33</v>
      </c>
      <c r="I1890" s="74" t="s">
        <v>34</v>
      </c>
    </row>
    <row r="1891" spans="2:9" ht="16" hidden="1" thickBot="1" x14ac:dyDescent="0.25">
      <c r="B1891" s="75" t="s">
        <v>15</v>
      </c>
      <c r="C1891" s="356"/>
      <c r="D1891" s="357"/>
      <c r="E1891" s="357"/>
      <c r="F1891" s="357"/>
      <c r="G1891" s="358"/>
      <c r="H1891" s="71">
        <f>IF(I1892=0,0,I1915/I1892)</f>
        <v>4.716981132075472E-2</v>
      </c>
      <c r="I1891" s="72">
        <f>IF(I1892=0,0,I1921/I1892)</f>
        <v>9.433962264150943E-3</v>
      </c>
    </row>
    <row r="1892" spans="2:9" ht="16" hidden="1" thickBot="1" x14ac:dyDescent="0.25">
      <c r="B1892" s="76" t="e">
        <f>INDEX(ACTIVIDADES!$C:$C,MATCH(B1889,ACTIVIDADES!$A:$A,0))</f>
        <v>#REF!</v>
      </c>
      <c r="C1892" s="359"/>
      <c r="D1892" s="360"/>
      <c r="E1892" s="360"/>
      <c r="F1892" s="360"/>
      <c r="G1892" s="361"/>
      <c r="H1892" s="77" t="s">
        <v>35</v>
      </c>
      <c r="I1892" s="78">
        <f>SUM(I1903:I1921)</f>
        <v>9397.9195164800003</v>
      </c>
    </row>
    <row r="1893" spans="2:9" hidden="1" x14ac:dyDescent="0.2">
      <c r="B1893" s="79"/>
      <c r="C1893" s="80" t="s">
        <v>36</v>
      </c>
      <c r="I1893" s="81"/>
    </row>
    <row r="1894" spans="2:9" hidden="1" x14ac:dyDescent="0.2">
      <c r="B1894" s="82" t="s">
        <v>37</v>
      </c>
      <c r="C1894" s="83" t="s">
        <v>38</v>
      </c>
      <c r="D1894" s="84" t="s">
        <v>39</v>
      </c>
      <c r="E1894" s="84" t="s">
        <v>40</v>
      </c>
      <c r="F1894" s="84" t="s">
        <v>41</v>
      </c>
      <c r="G1894" s="84" t="s">
        <v>42</v>
      </c>
      <c r="H1894" s="84" t="s">
        <v>43</v>
      </c>
      <c r="I1894" s="81"/>
    </row>
    <row r="1895" spans="2:9" ht="16" hidden="1" x14ac:dyDescent="0.2">
      <c r="B1895" s="85"/>
      <c r="C1895" s="86" t="e">
        <f>+#REF!</f>
        <v>#REF!</v>
      </c>
      <c r="D1895" s="87" t="str">
        <f>IFERROR(INDEX(#REF!,MATCH(C1895,#REF!,0)),"")</f>
        <v/>
      </c>
      <c r="E1895" s="116">
        <v>5.2499999999999998E-2</v>
      </c>
      <c r="F1895" s="91" t="str">
        <f>IFERROR(INDEX(#REF!,MATCH(C1895,#REF!,0)),"")</f>
        <v/>
      </c>
      <c r="G1895" s="99"/>
      <c r="H1895" s="89">
        <f>IFERROR(G1895*F1895*E1895+F1895*E1895,0)</f>
        <v>0</v>
      </c>
      <c r="I1895" s="81"/>
    </row>
    <row r="1896" spans="2:9" hidden="1" x14ac:dyDescent="0.2">
      <c r="B1896" s="85"/>
      <c r="C1896" s="86"/>
      <c r="D1896" s="87" t="str">
        <f>IFERROR(INDEX(#REF!,MATCH(C1896,#REF!,0)),"")</f>
        <v/>
      </c>
      <c r="E1896" s="114"/>
      <c r="F1896" s="91" t="str">
        <f>IFERROR(INDEX(#REF!,MATCH(C1896,#REF!,0)),"")</f>
        <v/>
      </c>
      <c r="G1896" s="99"/>
      <c r="H1896" s="89">
        <f t="shared" ref="H1896:H1902" si="52">IFERROR(G1896*F1896*E1896+F1896*E1896,0)</f>
        <v>0</v>
      </c>
      <c r="I1896" s="81"/>
    </row>
    <row r="1897" spans="2:9" hidden="1" x14ac:dyDescent="0.2">
      <c r="B1897" s="85"/>
      <c r="C1897" s="86"/>
      <c r="D1897" s="87" t="str">
        <f>IFERROR(INDEX(#REF!,MATCH(C1897,#REF!,0)),"")</f>
        <v/>
      </c>
      <c r="E1897" s="88"/>
      <c r="F1897" s="91" t="str">
        <f>IFERROR(INDEX(#REF!,MATCH(C1897,#REF!,0)),"")</f>
        <v/>
      </c>
      <c r="G1897" s="99"/>
      <c r="H1897" s="89">
        <f t="shared" si="52"/>
        <v>0</v>
      </c>
      <c r="I1897" s="81"/>
    </row>
    <row r="1898" spans="2:9" hidden="1" x14ac:dyDescent="0.2">
      <c r="B1898" s="85"/>
      <c r="C1898" s="86"/>
      <c r="D1898" s="87" t="str">
        <f>IFERROR(INDEX(#REF!,MATCH(C1898,#REF!,0)),"")</f>
        <v/>
      </c>
      <c r="E1898" s="88"/>
      <c r="F1898" s="91" t="str">
        <f>IFERROR(INDEX(#REF!,MATCH(C1898,#REF!,0)),"")</f>
        <v/>
      </c>
      <c r="G1898" s="99"/>
      <c r="H1898" s="89">
        <f t="shared" si="52"/>
        <v>0</v>
      </c>
      <c r="I1898" s="81"/>
    </row>
    <row r="1899" spans="2:9" hidden="1" x14ac:dyDescent="0.2">
      <c r="B1899" s="85"/>
      <c r="C1899" s="86"/>
      <c r="D1899" s="87" t="str">
        <f>IFERROR(INDEX(#REF!,MATCH(C1899,#REF!,0)),"")</f>
        <v/>
      </c>
      <c r="E1899" s="88"/>
      <c r="F1899" s="91" t="str">
        <f>IFERROR(INDEX(#REF!,MATCH(C1899,#REF!,0)),"")</f>
        <v/>
      </c>
      <c r="G1899" s="99"/>
      <c r="H1899" s="89">
        <f t="shared" si="52"/>
        <v>0</v>
      </c>
      <c r="I1899" s="81"/>
    </row>
    <row r="1900" spans="2:9" hidden="1" x14ac:dyDescent="0.2">
      <c r="B1900" s="85"/>
      <c r="C1900" s="86"/>
      <c r="D1900" s="87" t="str">
        <f>IFERROR(INDEX(#REF!,MATCH(C1900,#REF!,0)),"")</f>
        <v/>
      </c>
      <c r="E1900" s="88"/>
      <c r="F1900" s="91" t="str">
        <f>IFERROR(INDEX(#REF!,MATCH(C1900,#REF!,0)),"")</f>
        <v/>
      </c>
      <c r="G1900" s="99"/>
      <c r="H1900" s="89">
        <f t="shared" si="52"/>
        <v>0</v>
      </c>
      <c r="I1900" s="81"/>
    </row>
    <row r="1901" spans="2:9" hidden="1" x14ac:dyDescent="0.2">
      <c r="B1901" s="85"/>
      <c r="C1901" s="9"/>
      <c r="D1901" s="87" t="str">
        <f>IFERROR(INDEX(#REF!,MATCH(C1901,#REF!,0)),"")</f>
        <v/>
      </c>
      <c r="E1901" s="88"/>
      <c r="F1901" s="91" t="str">
        <f>IFERROR(INDEX(#REF!,MATCH(C1901,#REF!,0)),"")</f>
        <v/>
      </c>
      <c r="G1901" s="99"/>
      <c r="H1901" s="89">
        <f t="shared" si="52"/>
        <v>0</v>
      </c>
      <c r="I1901" s="81"/>
    </row>
    <row r="1902" spans="2:9" ht="16" hidden="1" thickBot="1" x14ac:dyDescent="0.25">
      <c r="B1902" s="85"/>
      <c r="C1902" s="9"/>
      <c r="D1902" s="87" t="str">
        <f>IFERROR(INDEX(#REF!,MATCH(C1902,#REF!,0)),"")</f>
        <v/>
      </c>
      <c r="E1902" s="88"/>
      <c r="F1902" s="91" t="str">
        <f>IFERROR(INDEX(#REF!,MATCH(C1902,#REF!,0)),"")</f>
        <v/>
      </c>
      <c r="G1902" s="99"/>
      <c r="H1902" s="92">
        <f t="shared" si="52"/>
        <v>0</v>
      </c>
      <c r="I1902" s="81"/>
    </row>
    <row r="1903" spans="2:9" ht="16" hidden="1" thickBot="1" x14ac:dyDescent="0.25">
      <c r="B1903" s="79"/>
      <c r="H1903" s="93" t="s">
        <v>49</v>
      </c>
      <c r="I1903" s="94">
        <f>SUM(H1895:H1902)</f>
        <v>0</v>
      </c>
    </row>
    <row r="1904" spans="2:9" hidden="1" x14ac:dyDescent="0.2">
      <c r="B1904" s="79"/>
      <c r="C1904" s="95" t="s">
        <v>50</v>
      </c>
      <c r="I1904" s="81"/>
    </row>
    <row r="1905" spans="2:9" ht="16" hidden="1" x14ac:dyDescent="0.2">
      <c r="B1905" s="82" t="s">
        <v>37</v>
      </c>
      <c r="C1905" s="83" t="s">
        <v>38</v>
      </c>
      <c r="D1905" s="84" t="s">
        <v>51</v>
      </c>
      <c r="E1905" s="96" t="s">
        <v>52</v>
      </c>
      <c r="F1905" s="96"/>
      <c r="G1905" s="97" t="s">
        <v>53</v>
      </c>
      <c r="H1905" s="98" t="s">
        <v>43</v>
      </c>
      <c r="I1905" s="81"/>
    </row>
    <row r="1906" spans="2:9" hidden="1" x14ac:dyDescent="0.2">
      <c r="B1906" s="85"/>
      <c r="C1906" s="9" t="s">
        <v>54</v>
      </c>
      <c r="D1906" s="87">
        <v>1</v>
      </c>
      <c r="E1906" s="99">
        <f>IFERROR(INDEX('MANO DE OBRA'!$F:$F,MATCH(C1906,'MANO DE OBRA'!$B:$B,0)),"")</f>
        <v>0.7693987706357569</v>
      </c>
      <c r="F1906" s="89">
        <f>IFERROR(INDEX('MANO DE OBRA'!$J:$J,MATCH(C1906,'MANO DE OBRA'!$B:$B,0)),"")</f>
        <v>83957.971666666665</v>
      </c>
      <c r="G1906" s="100">
        <v>25</v>
      </c>
      <c r="H1906" s="89">
        <f>IFERROR((F1906/G1906)*D1906,0)</f>
        <v>3358.3188666666665</v>
      </c>
      <c r="I1906" s="81"/>
    </row>
    <row r="1907" spans="2:9" hidden="1" x14ac:dyDescent="0.2">
      <c r="B1907" s="85"/>
      <c r="C1907" s="9" t="s">
        <v>64</v>
      </c>
      <c r="D1907" s="87">
        <v>1</v>
      </c>
      <c r="E1907" s="99">
        <f>IFERROR(INDEX('MANO DE OBRA'!$F:$F,MATCH(C1907,'MANO DE OBRA'!$B:$B,0)),"")</f>
        <v>0.7693987706357569</v>
      </c>
      <c r="F1907" s="89">
        <f>IFERROR(INDEX('MANO DE OBRA'!$J:$J,MATCH(C1907,'MANO DE OBRA'!$B:$B,0)),"")</f>
        <v>137691.07353333331</v>
      </c>
      <c r="G1907" s="100">
        <f>+G1906</f>
        <v>25</v>
      </c>
      <c r="H1907" s="89">
        <f>IFERROR((F1907/G1907)*D1907,0)</f>
        <v>5507.6429413333326</v>
      </c>
      <c r="I1907" s="81"/>
    </row>
    <row r="1908" spans="2:9" ht="16" hidden="1" thickBot="1" x14ac:dyDescent="0.25">
      <c r="B1908" s="85"/>
      <c r="C1908" s="9"/>
      <c r="D1908" s="87"/>
      <c r="E1908" s="99" t="str">
        <f>IFERROR(INDEX('MANO DE OBRA'!$F:$F,MATCH(C1908,'MANO DE OBRA'!$B:$B,0)),"")</f>
        <v/>
      </c>
      <c r="F1908" s="89" t="str">
        <f>IFERROR(INDEX('MANO DE OBRA'!$J:$J,MATCH(C1908,'MANO DE OBRA'!$B:$B,0)),"")</f>
        <v/>
      </c>
      <c r="G1908" s="100"/>
      <c r="H1908" s="89">
        <f>IFERROR((F1908/G1908)*D1908,0)</f>
        <v>0</v>
      </c>
      <c r="I1908" s="81"/>
    </row>
    <row r="1909" spans="2:9" ht="16" hidden="1" thickBot="1" x14ac:dyDescent="0.25">
      <c r="B1909" s="79"/>
      <c r="H1909" s="93" t="s">
        <v>49</v>
      </c>
      <c r="I1909" s="94">
        <f>SUM(H1906:H1908)</f>
        <v>8865.961808</v>
      </c>
    </row>
    <row r="1910" spans="2:9" hidden="1" x14ac:dyDescent="0.2">
      <c r="B1910" s="79"/>
      <c r="C1910" s="95" t="s">
        <v>55</v>
      </c>
      <c r="I1910" s="81"/>
    </row>
    <row r="1911" spans="2:9" ht="16" hidden="1" x14ac:dyDescent="0.2">
      <c r="B1911" s="82" t="s">
        <v>37</v>
      </c>
      <c r="C1911" s="83" t="s">
        <v>38</v>
      </c>
      <c r="D1911" s="97" t="s">
        <v>3</v>
      </c>
      <c r="E1911" s="97" t="s">
        <v>15</v>
      </c>
      <c r="F1911" s="97" t="s">
        <v>56</v>
      </c>
      <c r="G1911" s="97" t="s">
        <v>57</v>
      </c>
      <c r="H1911" s="97" t="s">
        <v>43</v>
      </c>
      <c r="I1911" s="81"/>
    </row>
    <row r="1912" spans="2:9" hidden="1" x14ac:dyDescent="0.2">
      <c r="B1912" s="85"/>
      <c r="C1912" s="102" t="s">
        <v>58</v>
      </c>
      <c r="D1912" s="99">
        <v>0.05</v>
      </c>
      <c r="E1912" s="88"/>
      <c r="F1912" s="89">
        <f>+I1909</f>
        <v>8865.961808</v>
      </c>
      <c r="G1912" s="87">
        <v>1</v>
      </c>
      <c r="H1912" s="89">
        <f>IFERROR(G1912*F1912*D1912,0)</f>
        <v>443.29809040000004</v>
      </c>
      <c r="I1912" s="81"/>
    </row>
    <row r="1913" spans="2:9" ht="16" hidden="1" x14ac:dyDescent="0.2">
      <c r="B1913" s="85"/>
      <c r="C1913" s="86" t="e">
        <f>+#REF!</f>
        <v>#REF!</v>
      </c>
      <c r="D1913" s="87"/>
      <c r="E1913" s="87" t="str">
        <f>IFERROR(INDEX(#REF!,MATCH(C1913,#REF!,0)),"")</f>
        <v/>
      </c>
      <c r="F1913" s="89" t="str">
        <f>IFERROR(INDEX(#REF!,MATCH(C1913,#REF!,0)),"")</f>
        <v/>
      </c>
      <c r="G1913" s="100">
        <v>0.08</v>
      </c>
      <c r="H1913" s="89">
        <f>IFERROR(G1913*F1913,0)</f>
        <v>0</v>
      </c>
      <c r="I1913" s="81"/>
    </row>
    <row r="1914" spans="2:9" ht="16" hidden="1" thickBot="1" x14ac:dyDescent="0.25">
      <c r="B1914" s="85"/>
      <c r="C1914" s="86"/>
      <c r="D1914" s="87"/>
      <c r="E1914" s="87" t="str">
        <f>IFERROR(INDEX(#REF!,MATCH(C1914,#REF!,0)),"")</f>
        <v/>
      </c>
      <c r="F1914" s="89" t="str">
        <f>IFERROR(INDEX(#REF!,MATCH(C1914,#REF!,0)),"")</f>
        <v/>
      </c>
      <c r="G1914" s="87"/>
      <c r="H1914" s="92">
        <f>IFERROR(G1914*F1914,0)</f>
        <v>0</v>
      </c>
      <c r="I1914" s="81"/>
    </row>
    <row r="1915" spans="2:9" ht="16" hidden="1" thickBot="1" x14ac:dyDescent="0.25">
      <c r="B1915" s="79"/>
      <c r="H1915" s="93" t="s">
        <v>49</v>
      </c>
      <c r="I1915" s="94">
        <f>SUM(H1912:H1914)</f>
        <v>443.29809040000004</v>
      </c>
    </row>
    <row r="1916" spans="2:9" hidden="1" x14ac:dyDescent="0.2">
      <c r="B1916" s="79"/>
      <c r="C1916" s="95" t="s">
        <v>59</v>
      </c>
      <c r="I1916" s="81"/>
    </row>
    <row r="1917" spans="2:9" ht="16" hidden="1" x14ac:dyDescent="0.2">
      <c r="B1917" s="82" t="s">
        <v>37</v>
      </c>
      <c r="C1917" s="83" t="s">
        <v>38</v>
      </c>
      <c r="D1917" s="97" t="s">
        <v>3</v>
      </c>
      <c r="E1917" s="97" t="s">
        <v>15</v>
      </c>
      <c r="F1917" s="97" t="s">
        <v>56</v>
      </c>
      <c r="G1917" s="97" t="s">
        <v>57</v>
      </c>
      <c r="H1917" s="84" t="s">
        <v>43</v>
      </c>
      <c r="I1917" s="81"/>
    </row>
    <row r="1918" spans="2:9" hidden="1" x14ac:dyDescent="0.2">
      <c r="B1918" s="85"/>
      <c r="C1918" s="102" t="s">
        <v>60</v>
      </c>
      <c r="D1918" s="99">
        <v>0.01</v>
      </c>
      <c r="E1918" s="103">
        <v>1</v>
      </c>
      <c r="F1918" s="89">
        <f>+I1909</f>
        <v>8865.961808</v>
      </c>
      <c r="G1918" s="87">
        <v>0.01</v>
      </c>
      <c r="H1918" s="89">
        <f>IFERROR(G1918*F1918,0)</f>
        <v>88.659618080000001</v>
      </c>
      <c r="I1918" s="81"/>
    </row>
    <row r="1919" spans="2:9" hidden="1" x14ac:dyDescent="0.2">
      <c r="B1919" s="85"/>
      <c r="C1919" s="115"/>
      <c r="E1919" s="87" t="str">
        <f>IFERROR(INDEX(#REF!,MATCH(C1919,#REF!,0)),"")</f>
        <v/>
      </c>
      <c r="F1919" s="89" t="str">
        <f>IFERROR(INDEX(#REF!,MATCH(C1919,#REF!,0)),"")</f>
        <v/>
      </c>
      <c r="G1919" s="87"/>
      <c r="H1919" s="89">
        <f>IFERROR(G1919*F1919,0)</f>
        <v>0</v>
      </c>
      <c r="I1919" s="81"/>
    </row>
    <row r="1920" spans="2:9" ht="16" hidden="1" thickBot="1" x14ac:dyDescent="0.25">
      <c r="B1920" s="85"/>
      <c r="C1920" s="9"/>
      <c r="D1920" s="87" t="str">
        <f>IFERROR(INDEX(#REF!,MATCH(C1920,#REF!,0)),"")</f>
        <v/>
      </c>
      <c r="E1920" s="88"/>
      <c r="F1920" s="89" t="str">
        <f>IFERROR(INDEX(#REF!,MATCH(C1920,#REF!,0)),"")</f>
        <v/>
      </c>
      <c r="G1920" s="87"/>
      <c r="H1920" s="89">
        <f>IFERROR(G1920*F1920,0)</f>
        <v>0</v>
      </c>
      <c r="I1920" s="81"/>
    </row>
    <row r="1921" spans="2:9" ht="16" hidden="1" thickBot="1" x14ac:dyDescent="0.25">
      <c r="B1921" s="104"/>
      <c r="C1921" s="105"/>
      <c r="D1921" s="106"/>
      <c r="E1921" s="107"/>
      <c r="F1921" s="107"/>
      <c r="G1921" s="106"/>
      <c r="H1921" s="93" t="s">
        <v>49</v>
      </c>
      <c r="I1921" s="94">
        <f>SUM(H1918:H1920)</f>
        <v>88.659618080000001</v>
      </c>
    </row>
    <row r="1922" spans="2:9" ht="16" hidden="1" thickBot="1" x14ac:dyDescent="0.25"/>
    <row r="1923" spans="2:9" ht="33" hidden="1" customHeight="1" thickBot="1" x14ac:dyDescent="0.25">
      <c r="B1923" s="58"/>
      <c r="C1923" s="59" t="e">
        <f>+#REF!</f>
        <v>#REF!</v>
      </c>
      <c r="D1923" s="60"/>
      <c r="E1923" s="60"/>
      <c r="F1923" s="60"/>
      <c r="G1923" s="61"/>
      <c r="H1923" s="62"/>
      <c r="I1923" s="63"/>
    </row>
    <row r="1924" spans="2:9" ht="33" hidden="1" customHeight="1" thickBot="1" x14ac:dyDescent="0.25">
      <c r="B1924" s="64"/>
      <c r="C1924" s="65" t="e">
        <f>+#REF!</f>
        <v>#REF!</v>
      </c>
      <c r="D1924" s="66"/>
      <c r="E1924" s="66"/>
      <c r="F1924" s="66"/>
      <c r="G1924" s="67"/>
      <c r="H1924" s="68"/>
      <c r="I1924" s="69"/>
    </row>
    <row r="1925" spans="2:9" ht="16" hidden="1" thickBot="1" x14ac:dyDescent="0.25">
      <c r="B1925" s="79"/>
      <c r="I1925" s="81"/>
    </row>
    <row r="1926" spans="2:9" ht="16" hidden="1" thickBot="1" x14ac:dyDescent="0.25">
      <c r="B1926" s="75" t="s">
        <v>0</v>
      </c>
      <c r="C1926" s="353" t="e">
        <f>INDEX(ACTIVIDADES!$B:$B,MATCH(B1927,ACTIVIDADES!$A:$A,0))</f>
        <v>#REF!</v>
      </c>
      <c r="D1926" s="354"/>
      <c r="E1926" s="354"/>
      <c r="F1926" s="354"/>
      <c r="G1926" s="355"/>
      <c r="H1926" s="73" t="s">
        <v>31</v>
      </c>
      <c r="I1926" s="74" t="s">
        <v>32</v>
      </c>
    </row>
    <row r="1927" spans="2:9" hidden="1" x14ac:dyDescent="0.2">
      <c r="B1927" s="362" t="e">
        <f>+ACTIVIDADES!#REF!</f>
        <v>#REF!</v>
      </c>
      <c r="C1927" s="356"/>
      <c r="D1927" s="357"/>
      <c r="E1927" s="357"/>
      <c r="F1927" s="357"/>
      <c r="G1927" s="358"/>
      <c r="H1927" s="71">
        <f>IF(I1930=0,0,I1941/I1930)</f>
        <v>0</v>
      </c>
      <c r="I1927" s="72">
        <f>IF(I1930=0,0,I1947/I1930)</f>
        <v>0.94339622641509435</v>
      </c>
    </row>
    <row r="1928" spans="2:9" ht="16" hidden="1" thickBot="1" x14ac:dyDescent="0.25">
      <c r="B1928" s="363"/>
      <c r="C1928" s="356"/>
      <c r="D1928" s="357"/>
      <c r="E1928" s="357"/>
      <c r="F1928" s="357"/>
      <c r="G1928" s="358"/>
      <c r="H1928" s="73" t="s">
        <v>33</v>
      </c>
      <c r="I1928" s="74" t="s">
        <v>34</v>
      </c>
    </row>
    <row r="1929" spans="2:9" ht="16" hidden="1" thickBot="1" x14ac:dyDescent="0.25">
      <c r="B1929" s="75" t="s">
        <v>15</v>
      </c>
      <c r="C1929" s="356"/>
      <c r="D1929" s="357"/>
      <c r="E1929" s="357"/>
      <c r="F1929" s="357"/>
      <c r="G1929" s="358"/>
      <c r="H1929" s="71">
        <f>IF(I1930=0,0,I1953/I1930)</f>
        <v>4.7169811320754727E-2</v>
      </c>
      <c r="I1929" s="72">
        <f>IF(I1930=0,0,I1959/I1930)</f>
        <v>9.433962264150943E-3</v>
      </c>
    </row>
    <row r="1930" spans="2:9" ht="16" hidden="1" thickBot="1" x14ac:dyDescent="0.25">
      <c r="B1930" s="76" t="e">
        <f>INDEX(ACTIVIDADES!$C:$C,MATCH(B1927,ACTIVIDADES!$A:$A,0))</f>
        <v>#REF!</v>
      </c>
      <c r="C1930" s="359"/>
      <c r="D1930" s="360"/>
      <c r="E1930" s="360"/>
      <c r="F1930" s="360"/>
      <c r="G1930" s="361"/>
      <c r="H1930" s="77" t="s">
        <v>35</v>
      </c>
      <c r="I1930" s="78">
        <f>SUM(I1941:I1959)</f>
        <v>15663.199194133331</v>
      </c>
    </row>
    <row r="1931" spans="2:9" hidden="1" x14ac:dyDescent="0.2">
      <c r="B1931" s="79"/>
      <c r="C1931" s="80" t="s">
        <v>36</v>
      </c>
      <c r="I1931" s="81"/>
    </row>
    <row r="1932" spans="2:9" hidden="1" x14ac:dyDescent="0.2">
      <c r="B1932" s="82" t="s">
        <v>37</v>
      </c>
      <c r="C1932" s="83" t="s">
        <v>38</v>
      </c>
      <c r="D1932" s="84" t="s">
        <v>39</v>
      </c>
      <c r="E1932" s="84" t="s">
        <v>40</v>
      </c>
      <c r="F1932" s="84" t="s">
        <v>41</v>
      </c>
      <c r="G1932" s="84" t="s">
        <v>42</v>
      </c>
      <c r="H1932" s="84" t="s">
        <v>43</v>
      </c>
      <c r="I1932" s="81"/>
    </row>
    <row r="1933" spans="2:9" hidden="1" x14ac:dyDescent="0.2">
      <c r="B1933" s="85"/>
      <c r="D1933" s="87" t="str">
        <f>IFERROR(INDEX(#REF!,MATCH(C1933,#REF!,0)),"")</f>
        <v/>
      </c>
      <c r="E1933" s="116">
        <f>POWER(0.15,2)/2*3.1416*0.8</f>
        <v>2.8274400000000002E-2</v>
      </c>
      <c r="F1933" s="91" t="str">
        <f>IFERROR(INDEX(#REF!,MATCH(C1933,#REF!,0)),"")</f>
        <v/>
      </c>
      <c r="G1933" s="99"/>
      <c r="H1933" s="89">
        <f>IFERROR(G1933*F1933*E1933+F1933*E1933,0)</f>
        <v>0</v>
      </c>
      <c r="I1933" s="81"/>
    </row>
    <row r="1934" spans="2:9" hidden="1" x14ac:dyDescent="0.2">
      <c r="B1934" s="85"/>
      <c r="C1934" s="86"/>
      <c r="D1934" s="87" t="str">
        <f>IFERROR(INDEX(#REF!,MATCH(C1934,#REF!,0)),"")</f>
        <v/>
      </c>
      <c r="E1934" s="114"/>
      <c r="F1934" s="91" t="str">
        <f>IFERROR(INDEX(#REF!,MATCH(C1934,#REF!,0)),"")</f>
        <v/>
      </c>
      <c r="G1934" s="99"/>
      <c r="H1934" s="89">
        <f t="shared" ref="H1934:H1940" si="53">IFERROR(G1934*F1934*E1934+F1934*E1934,0)</f>
        <v>0</v>
      </c>
      <c r="I1934" s="81"/>
    </row>
    <row r="1935" spans="2:9" hidden="1" x14ac:dyDescent="0.2">
      <c r="B1935" s="85"/>
      <c r="C1935" s="86"/>
      <c r="D1935" s="87" t="str">
        <f>IFERROR(INDEX(#REF!,MATCH(C1935,#REF!,0)),"")</f>
        <v/>
      </c>
      <c r="E1935" s="88"/>
      <c r="F1935" s="91" t="str">
        <f>IFERROR(INDEX(#REF!,MATCH(C1935,#REF!,0)),"")</f>
        <v/>
      </c>
      <c r="G1935" s="99"/>
      <c r="H1935" s="89">
        <f t="shared" si="53"/>
        <v>0</v>
      </c>
      <c r="I1935" s="81"/>
    </row>
    <row r="1936" spans="2:9" hidden="1" x14ac:dyDescent="0.2">
      <c r="B1936" s="85"/>
      <c r="C1936" s="86"/>
      <c r="D1936" s="87" t="str">
        <f>IFERROR(INDEX(#REF!,MATCH(C1936,#REF!,0)),"")</f>
        <v/>
      </c>
      <c r="E1936" s="88"/>
      <c r="F1936" s="91" t="str">
        <f>IFERROR(INDEX(#REF!,MATCH(C1936,#REF!,0)),"")</f>
        <v/>
      </c>
      <c r="G1936" s="99"/>
      <c r="H1936" s="89">
        <f t="shared" si="53"/>
        <v>0</v>
      </c>
      <c r="I1936" s="81"/>
    </row>
    <row r="1937" spans="2:9" hidden="1" x14ac:dyDescent="0.2">
      <c r="B1937" s="85"/>
      <c r="C1937" s="86"/>
      <c r="D1937" s="87" t="str">
        <f>IFERROR(INDEX(#REF!,MATCH(C1937,#REF!,0)),"")</f>
        <v/>
      </c>
      <c r="E1937" s="88"/>
      <c r="F1937" s="91" t="str">
        <f>IFERROR(INDEX(#REF!,MATCH(C1937,#REF!,0)),"")</f>
        <v/>
      </c>
      <c r="G1937" s="99"/>
      <c r="H1937" s="89">
        <f t="shared" si="53"/>
        <v>0</v>
      </c>
      <c r="I1937" s="81"/>
    </row>
    <row r="1938" spans="2:9" hidden="1" x14ac:dyDescent="0.2">
      <c r="B1938" s="85"/>
      <c r="C1938" s="86"/>
      <c r="D1938" s="87" t="str">
        <f>IFERROR(INDEX(#REF!,MATCH(C1938,#REF!,0)),"")</f>
        <v/>
      </c>
      <c r="E1938" s="88"/>
      <c r="F1938" s="91" t="str">
        <f>IFERROR(INDEX(#REF!,MATCH(C1938,#REF!,0)),"")</f>
        <v/>
      </c>
      <c r="G1938" s="99"/>
      <c r="H1938" s="89">
        <f t="shared" si="53"/>
        <v>0</v>
      </c>
      <c r="I1938" s="81"/>
    </row>
    <row r="1939" spans="2:9" hidden="1" x14ac:dyDescent="0.2">
      <c r="B1939" s="85"/>
      <c r="C1939" s="9"/>
      <c r="D1939" s="87" t="str">
        <f>IFERROR(INDEX(#REF!,MATCH(C1939,#REF!,0)),"")</f>
        <v/>
      </c>
      <c r="E1939" s="88"/>
      <c r="F1939" s="91" t="str">
        <f>IFERROR(INDEX(#REF!,MATCH(C1939,#REF!,0)),"")</f>
        <v/>
      </c>
      <c r="G1939" s="99"/>
      <c r="H1939" s="89">
        <f t="shared" si="53"/>
        <v>0</v>
      </c>
      <c r="I1939" s="81"/>
    </row>
    <row r="1940" spans="2:9" ht="16" hidden="1" thickBot="1" x14ac:dyDescent="0.25">
      <c r="B1940" s="85"/>
      <c r="C1940" s="9"/>
      <c r="D1940" s="87" t="str">
        <f>IFERROR(INDEX(#REF!,MATCH(C1940,#REF!,0)),"")</f>
        <v/>
      </c>
      <c r="E1940" s="88"/>
      <c r="F1940" s="91" t="str">
        <f>IFERROR(INDEX(#REF!,MATCH(C1940,#REF!,0)),"")</f>
        <v/>
      </c>
      <c r="G1940" s="99"/>
      <c r="H1940" s="92">
        <f t="shared" si="53"/>
        <v>0</v>
      </c>
      <c r="I1940" s="81"/>
    </row>
    <row r="1941" spans="2:9" ht="16" hidden="1" thickBot="1" x14ac:dyDescent="0.25">
      <c r="B1941" s="79"/>
      <c r="H1941" s="93" t="s">
        <v>49</v>
      </c>
      <c r="I1941" s="94">
        <f>SUM(H1933:H1940)</f>
        <v>0</v>
      </c>
    </row>
    <row r="1942" spans="2:9" hidden="1" x14ac:dyDescent="0.2">
      <c r="B1942" s="79"/>
      <c r="C1942" s="95" t="s">
        <v>50</v>
      </c>
      <c r="I1942" s="81"/>
    </row>
    <row r="1943" spans="2:9" ht="16" hidden="1" x14ac:dyDescent="0.2">
      <c r="B1943" s="82" t="s">
        <v>37</v>
      </c>
      <c r="C1943" s="83" t="s">
        <v>38</v>
      </c>
      <c r="D1943" s="84" t="s">
        <v>51</v>
      </c>
      <c r="E1943" s="96" t="s">
        <v>52</v>
      </c>
      <c r="F1943" s="96"/>
      <c r="G1943" s="97" t="s">
        <v>53</v>
      </c>
      <c r="H1943" s="98" t="s">
        <v>43</v>
      </c>
      <c r="I1943" s="81"/>
    </row>
    <row r="1944" spans="2:9" hidden="1" x14ac:dyDescent="0.2">
      <c r="B1944" s="85"/>
      <c r="C1944" s="9" t="s">
        <v>54</v>
      </c>
      <c r="D1944" s="87">
        <v>1</v>
      </c>
      <c r="E1944" s="99">
        <f>IFERROR(INDEX('MANO DE OBRA'!$F:$F,MATCH(C1944,'MANO DE OBRA'!$B:$B,0)),"")</f>
        <v>0.7693987706357569</v>
      </c>
      <c r="F1944" s="89">
        <f>IFERROR(INDEX('MANO DE OBRA'!$J:$J,MATCH(C1944,'MANO DE OBRA'!$B:$B,0)),"")</f>
        <v>83957.971666666665</v>
      </c>
      <c r="G1944" s="100">
        <v>15</v>
      </c>
      <c r="H1944" s="89">
        <f>IFERROR((F1944/G1944)*D1944,0)</f>
        <v>5597.1981111111108</v>
      </c>
      <c r="I1944" s="81"/>
    </row>
    <row r="1945" spans="2:9" hidden="1" x14ac:dyDescent="0.2">
      <c r="B1945" s="85"/>
      <c r="C1945" s="9" t="s">
        <v>64</v>
      </c>
      <c r="D1945" s="87">
        <v>1</v>
      </c>
      <c r="E1945" s="99">
        <f>IFERROR(INDEX('MANO DE OBRA'!$F:$F,MATCH(C1945,'MANO DE OBRA'!$B:$B,0)),"")</f>
        <v>0.7693987706357569</v>
      </c>
      <c r="F1945" s="89">
        <f>IFERROR(INDEX('MANO DE OBRA'!$J:$J,MATCH(C1945,'MANO DE OBRA'!$B:$B,0)),"")</f>
        <v>137691.07353333331</v>
      </c>
      <c r="G1945" s="100">
        <v>15</v>
      </c>
      <c r="H1945" s="89">
        <f>IFERROR((F1945/G1945)*D1945,0)</f>
        <v>9179.4049022222207</v>
      </c>
      <c r="I1945" s="81"/>
    </row>
    <row r="1946" spans="2:9" ht="16" hidden="1" thickBot="1" x14ac:dyDescent="0.25">
      <c r="B1946" s="85"/>
      <c r="C1946" s="9"/>
      <c r="D1946" s="87"/>
      <c r="E1946" s="99" t="str">
        <f>IFERROR(INDEX('MANO DE OBRA'!$F:$F,MATCH(C1946,'MANO DE OBRA'!$B:$B,0)),"")</f>
        <v/>
      </c>
      <c r="F1946" s="89" t="str">
        <f>IFERROR(INDEX('MANO DE OBRA'!$J:$J,MATCH(C1946,'MANO DE OBRA'!$B:$B,0)),"")</f>
        <v/>
      </c>
      <c r="G1946" s="100"/>
      <c r="H1946" s="89">
        <f>IFERROR((F1946/G1946)*D1946,0)</f>
        <v>0</v>
      </c>
      <c r="I1946" s="81"/>
    </row>
    <row r="1947" spans="2:9" ht="16" hidden="1" thickBot="1" x14ac:dyDescent="0.25">
      <c r="B1947" s="79"/>
      <c r="H1947" s="93" t="s">
        <v>49</v>
      </c>
      <c r="I1947" s="94">
        <f>SUM(H1944:H1946)</f>
        <v>14776.603013333332</v>
      </c>
    </row>
    <row r="1948" spans="2:9" hidden="1" x14ac:dyDescent="0.2">
      <c r="B1948" s="79"/>
      <c r="C1948" s="95" t="s">
        <v>55</v>
      </c>
      <c r="I1948" s="81"/>
    </row>
    <row r="1949" spans="2:9" ht="16" hidden="1" x14ac:dyDescent="0.2">
      <c r="B1949" s="82" t="s">
        <v>37</v>
      </c>
      <c r="C1949" s="83" t="s">
        <v>38</v>
      </c>
      <c r="D1949" s="97" t="s">
        <v>3</v>
      </c>
      <c r="E1949" s="97" t="s">
        <v>15</v>
      </c>
      <c r="F1949" s="97" t="s">
        <v>56</v>
      </c>
      <c r="G1949" s="97" t="s">
        <v>57</v>
      </c>
      <c r="H1949" s="97" t="s">
        <v>43</v>
      </c>
      <c r="I1949" s="81"/>
    </row>
    <row r="1950" spans="2:9" hidden="1" x14ac:dyDescent="0.2">
      <c r="B1950" s="85"/>
      <c r="C1950" s="102" t="s">
        <v>58</v>
      </c>
      <c r="D1950" s="99">
        <v>0.05</v>
      </c>
      <c r="E1950" s="88"/>
      <c r="F1950" s="89">
        <f>+I1947</f>
        <v>14776.603013333332</v>
      </c>
      <c r="G1950" s="87">
        <v>1</v>
      </c>
      <c r="H1950" s="89">
        <f>IFERROR(G1950*F1950*D1950,0)</f>
        <v>738.83015066666667</v>
      </c>
      <c r="I1950" s="81"/>
    </row>
    <row r="1951" spans="2:9" hidden="1" x14ac:dyDescent="0.2">
      <c r="B1951" s="85"/>
      <c r="D1951" s="87"/>
      <c r="E1951" s="87" t="str">
        <f>IFERROR(INDEX(#REF!,MATCH(C1951,#REF!,0)),"")</f>
        <v/>
      </c>
      <c r="F1951" s="89" t="str">
        <f>IFERROR(INDEX(#REF!,MATCH(C1951,#REF!,0)),"")</f>
        <v/>
      </c>
      <c r="G1951" s="100">
        <v>0.11111</v>
      </c>
      <c r="H1951" s="89">
        <f>IFERROR(G1951*F1951,0)</f>
        <v>0</v>
      </c>
      <c r="I1951" s="81"/>
    </row>
    <row r="1952" spans="2:9" ht="16" hidden="1" thickBot="1" x14ac:dyDescent="0.25">
      <c r="B1952" s="85"/>
      <c r="D1952" s="87"/>
      <c r="E1952" s="87" t="str">
        <f>IFERROR(INDEX(#REF!,MATCH(C1952,#REF!,0)),"")</f>
        <v/>
      </c>
      <c r="F1952" s="89" t="str">
        <f>IFERROR(INDEX(#REF!,MATCH(C1952,#REF!,0)),"")</f>
        <v/>
      </c>
      <c r="G1952" s="100"/>
      <c r="H1952" s="92">
        <f>IFERROR(G1952*F1952,0)</f>
        <v>0</v>
      </c>
      <c r="I1952" s="81"/>
    </row>
    <row r="1953" spans="2:9" ht="16" hidden="1" thickBot="1" x14ac:dyDescent="0.25">
      <c r="B1953" s="79"/>
      <c r="H1953" s="93" t="s">
        <v>49</v>
      </c>
      <c r="I1953" s="94">
        <f>SUM(H1950:H1952)</f>
        <v>738.83015066666667</v>
      </c>
    </row>
    <row r="1954" spans="2:9" hidden="1" x14ac:dyDescent="0.2">
      <c r="B1954" s="79"/>
      <c r="C1954" s="95" t="s">
        <v>59</v>
      </c>
      <c r="I1954" s="81"/>
    </row>
    <row r="1955" spans="2:9" ht="16" hidden="1" x14ac:dyDescent="0.2">
      <c r="B1955" s="82" t="s">
        <v>37</v>
      </c>
      <c r="C1955" s="83" t="s">
        <v>38</v>
      </c>
      <c r="D1955" s="97" t="s">
        <v>3</v>
      </c>
      <c r="E1955" s="97" t="s">
        <v>15</v>
      </c>
      <c r="F1955" s="97" t="s">
        <v>56</v>
      </c>
      <c r="G1955" s="97" t="s">
        <v>57</v>
      </c>
      <c r="H1955" s="84" t="s">
        <v>43</v>
      </c>
      <c r="I1955" s="81"/>
    </row>
    <row r="1956" spans="2:9" hidden="1" x14ac:dyDescent="0.2">
      <c r="B1956" s="85"/>
      <c r="C1956" s="102" t="s">
        <v>60</v>
      </c>
      <c r="D1956" s="99">
        <v>0.01</v>
      </c>
      <c r="E1956" s="103">
        <v>1</v>
      </c>
      <c r="F1956" s="89">
        <f>+I1947</f>
        <v>14776.603013333332</v>
      </c>
      <c r="G1956" s="87">
        <v>0.01</v>
      </c>
      <c r="H1956" s="89">
        <f>IFERROR(G1956*F1956,0)</f>
        <v>147.76603013333332</v>
      </c>
      <c r="I1956" s="81"/>
    </row>
    <row r="1957" spans="2:9" hidden="1" x14ac:dyDescent="0.2">
      <c r="B1957" s="85"/>
      <c r="C1957" s="115"/>
      <c r="E1957" s="87" t="str">
        <f>IFERROR(INDEX(#REF!,MATCH(C1957,#REF!,0)),"")</f>
        <v/>
      </c>
      <c r="F1957" s="89" t="str">
        <f>IFERROR(INDEX(#REF!,MATCH(C1957,#REF!,0)),"")</f>
        <v/>
      </c>
      <c r="G1957" s="87">
        <v>1</v>
      </c>
      <c r="H1957" s="89">
        <f>IFERROR(G1957*F1957,0)</f>
        <v>0</v>
      </c>
      <c r="I1957" s="81"/>
    </row>
    <row r="1958" spans="2:9" ht="16" hidden="1" thickBot="1" x14ac:dyDescent="0.25">
      <c r="B1958" s="85"/>
      <c r="C1958" s="9"/>
      <c r="D1958" s="87" t="str">
        <f>IFERROR(INDEX(#REF!,MATCH(C1958,#REF!,0)),"")</f>
        <v/>
      </c>
      <c r="E1958" s="88"/>
      <c r="F1958" s="89" t="str">
        <f>IFERROR(INDEX(#REF!,MATCH(C1958,#REF!,0)),"")</f>
        <v/>
      </c>
      <c r="G1958" s="87"/>
      <c r="H1958" s="89">
        <f>IFERROR(G1958*F1958,0)</f>
        <v>0</v>
      </c>
      <c r="I1958" s="81"/>
    </row>
    <row r="1959" spans="2:9" ht="16" hidden="1" thickBot="1" x14ac:dyDescent="0.25">
      <c r="B1959" s="104"/>
      <c r="C1959" s="105"/>
      <c r="D1959" s="106"/>
      <c r="E1959" s="107"/>
      <c r="F1959" s="107"/>
      <c r="G1959" s="106"/>
      <c r="H1959" s="93" t="s">
        <v>49</v>
      </c>
      <c r="I1959" s="94">
        <f>SUM(H1956:H1958)</f>
        <v>147.76603013333332</v>
      </c>
    </row>
    <row r="1960" spans="2:9" ht="16" hidden="1" thickBot="1" x14ac:dyDescent="0.25"/>
    <row r="1961" spans="2:9" ht="33" hidden="1" customHeight="1" thickBot="1" x14ac:dyDescent="0.25">
      <c r="B1961" s="58"/>
      <c r="C1961" s="59" t="e">
        <f>+#REF!</f>
        <v>#REF!</v>
      </c>
      <c r="D1961" s="60"/>
      <c r="E1961" s="60"/>
      <c r="F1961" s="60"/>
      <c r="G1961" s="61"/>
      <c r="H1961" s="62"/>
      <c r="I1961" s="63"/>
    </row>
    <row r="1962" spans="2:9" ht="33" hidden="1" customHeight="1" thickBot="1" x14ac:dyDescent="0.25">
      <c r="B1962" s="64"/>
      <c r="C1962" s="65" t="e">
        <f>+#REF!</f>
        <v>#REF!</v>
      </c>
      <c r="D1962" s="66"/>
      <c r="E1962" s="66"/>
      <c r="F1962" s="66"/>
      <c r="G1962" s="67"/>
      <c r="H1962" s="68"/>
      <c r="I1962" s="69"/>
    </row>
    <row r="1963" spans="2:9" ht="16" hidden="1" thickBot="1" x14ac:dyDescent="0.25">
      <c r="B1963" s="79"/>
      <c r="I1963" s="81"/>
    </row>
    <row r="1964" spans="2:9" ht="16" hidden="1" thickBot="1" x14ac:dyDescent="0.25">
      <c r="B1964" s="75" t="s">
        <v>0</v>
      </c>
      <c r="C1964" s="353" t="e">
        <f>INDEX(ACTIVIDADES!$B:$B,MATCH(B1965,ACTIVIDADES!$A:$A,0))</f>
        <v>#REF!</v>
      </c>
      <c r="D1964" s="354"/>
      <c r="E1964" s="354"/>
      <c r="F1964" s="354"/>
      <c r="G1964" s="355"/>
      <c r="H1964" s="73" t="s">
        <v>31</v>
      </c>
      <c r="I1964" s="74" t="s">
        <v>32</v>
      </c>
    </row>
    <row r="1965" spans="2:9" hidden="1" x14ac:dyDescent="0.2">
      <c r="B1965" s="362" t="e">
        <f>+ACTIVIDADES!#REF!</f>
        <v>#REF!</v>
      </c>
      <c r="C1965" s="356"/>
      <c r="D1965" s="357"/>
      <c r="E1965" s="357"/>
      <c r="F1965" s="357"/>
      <c r="G1965" s="358"/>
      <c r="H1965" s="71">
        <f>IF(I1968=0,0,I1979/I1968)</f>
        <v>0</v>
      </c>
      <c r="I1965" s="72">
        <f>IF(I1968=0,0,I1985/I1968)</f>
        <v>0.94339622641509435</v>
      </c>
    </row>
    <row r="1966" spans="2:9" ht="16" hidden="1" thickBot="1" x14ac:dyDescent="0.25">
      <c r="B1966" s="363"/>
      <c r="C1966" s="356"/>
      <c r="D1966" s="357"/>
      <c r="E1966" s="357"/>
      <c r="F1966" s="357"/>
      <c r="G1966" s="358"/>
      <c r="H1966" s="73" t="s">
        <v>33</v>
      </c>
      <c r="I1966" s="74" t="s">
        <v>34</v>
      </c>
    </row>
    <row r="1967" spans="2:9" ht="16" hidden="1" thickBot="1" x14ac:dyDescent="0.25">
      <c r="B1967" s="75" t="s">
        <v>15</v>
      </c>
      <c r="C1967" s="356"/>
      <c r="D1967" s="357"/>
      <c r="E1967" s="357"/>
      <c r="F1967" s="357"/>
      <c r="G1967" s="358"/>
      <c r="H1967" s="71">
        <f>IF(I1968=0,0,I1991/I1968)</f>
        <v>4.7169811320754713E-2</v>
      </c>
      <c r="I1967" s="72">
        <f>IF(I1968=0,0,I1997/I1968)</f>
        <v>9.433962264150943E-3</v>
      </c>
    </row>
    <row r="1968" spans="2:9" ht="16" hidden="1" thickBot="1" x14ac:dyDescent="0.25">
      <c r="B1968" s="76" t="e">
        <f>INDEX(ACTIVIDADES!$C:$C,MATCH(B1965,ACTIVIDADES!$A:$A,0))</f>
        <v>#REF!</v>
      </c>
      <c r="C1968" s="359"/>
      <c r="D1968" s="360"/>
      <c r="E1968" s="360"/>
      <c r="F1968" s="360"/>
      <c r="G1968" s="361"/>
      <c r="H1968" s="77" t="s">
        <v>35</v>
      </c>
      <c r="I1968" s="78">
        <f>SUM(I1979:I1997)</f>
        <v>11747.399395599998</v>
      </c>
    </row>
    <row r="1969" spans="2:9" hidden="1" x14ac:dyDescent="0.2">
      <c r="B1969" s="79"/>
      <c r="C1969" s="80" t="s">
        <v>36</v>
      </c>
      <c r="I1969" s="81"/>
    </row>
    <row r="1970" spans="2:9" hidden="1" x14ac:dyDescent="0.2">
      <c r="B1970" s="82" t="s">
        <v>37</v>
      </c>
      <c r="C1970" s="83" t="s">
        <v>38</v>
      </c>
      <c r="D1970" s="84" t="s">
        <v>39</v>
      </c>
      <c r="E1970" s="84" t="s">
        <v>40</v>
      </c>
      <c r="F1970" s="84" t="s">
        <v>41</v>
      </c>
      <c r="G1970" s="84" t="s">
        <v>42</v>
      </c>
      <c r="H1970" s="84" t="s">
        <v>43</v>
      </c>
      <c r="I1970" s="81"/>
    </row>
    <row r="1971" spans="2:9" hidden="1" x14ac:dyDescent="0.2">
      <c r="B1971" s="85"/>
      <c r="C1971" t="e">
        <f>+#REF!</f>
        <v>#REF!</v>
      </c>
      <c r="D1971" s="87" t="str">
        <f>IFERROR(INDEX(#REF!,MATCH(C1971,#REF!,0)),"")</f>
        <v/>
      </c>
      <c r="E1971" s="117">
        <f>+E1933/2</f>
        <v>1.4137200000000001E-2</v>
      </c>
      <c r="F1971" s="91" t="str">
        <f>IFERROR(INDEX(#REF!,MATCH(C1971,#REF!,0)),"")</f>
        <v/>
      </c>
      <c r="G1971" s="99">
        <v>0.01</v>
      </c>
      <c r="H1971" s="89">
        <f>IFERROR(G1971*F1971*E1971+F1971*E1971,0)</f>
        <v>0</v>
      </c>
      <c r="I1971" s="81"/>
    </row>
    <row r="1972" spans="2:9" ht="16" hidden="1" x14ac:dyDescent="0.2">
      <c r="B1972" s="85"/>
      <c r="C1972" s="86" t="e">
        <f>+#REF!</f>
        <v>#REF!</v>
      </c>
      <c r="D1972" s="87" t="str">
        <f>IFERROR(INDEX(#REF!,MATCH(C1972,#REF!,0)),"")</f>
        <v/>
      </c>
      <c r="E1972" s="114">
        <v>1</v>
      </c>
      <c r="F1972" s="91" t="str">
        <f>IFERROR(INDEX(#REF!,MATCH(C1972,#REF!,0)),"")</f>
        <v/>
      </c>
      <c r="G1972" s="99">
        <v>0.01</v>
      </c>
      <c r="H1972" s="89">
        <f t="shared" ref="H1972:H1978" si="54">IFERROR(G1972*F1972*E1972+F1972*E1972,0)</f>
        <v>0</v>
      </c>
      <c r="I1972" s="81"/>
    </row>
    <row r="1973" spans="2:9" ht="16" hidden="1" x14ac:dyDescent="0.2">
      <c r="B1973" s="85"/>
      <c r="C1973" s="86" t="e">
        <f>+#REF!</f>
        <v>#REF!</v>
      </c>
      <c r="D1973" s="87" t="str">
        <f>IFERROR(INDEX(#REF!,MATCH(C1973,#REF!,0)),"")</f>
        <v/>
      </c>
      <c r="E1973" s="88">
        <v>5</v>
      </c>
      <c r="F1973" s="91" t="str">
        <f>IFERROR(INDEX(#REF!,MATCH(C1973,#REF!,0)),"")</f>
        <v/>
      </c>
      <c r="G1973" s="99">
        <v>0.02</v>
      </c>
      <c r="H1973" s="89">
        <f t="shared" si="54"/>
        <v>0</v>
      </c>
      <c r="I1973" s="81"/>
    </row>
    <row r="1974" spans="2:9" hidden="1" x14ac:dyDescent="0.2">
      <c r="B1974" s="85"/>
      <c r="C1974" s="86"/>
      <c r="D1974" s="87" t="str">
        <f>IFERROR(INDEX(#REF!,MATCH(C1974,#REF!,0)),"")</f>
        <v/>
      </c>
      <c r="E1974" s="88"/>
      <c r="F1974" s="91" t="str">
        <f>IFERROR(INDEX(#REF!,MATCH(C1974,#REF!,0)),"")</f>
        <v/>
      </c>
      <c r="G1974" s="99"/>
      <c r="H1974" s="89">
        <f t="shared" si="54"/>
        <v>0</v>
      </c>
      <c r="I1974" s="81"/>
    </row>
    <row r="1975" spans="2:9" hidden="1" x14ac:dyDescent="0.2">
      <c r="B1975" s="85"/>
      <c r="C1975" s="86"/>
      <c r="D1975" s="87" t="str">
        <f>IFERROR(INDEX(#REF!,MATCH(C1975,#REF!,0)),"")</f>
        <v/>
      </c>
      <c r="E1975" s="88"/>
      <c r="F1975" s="91" t="str">
        <f>IFERROR(INDEX(#REF!,MATCH(C1975,#REF!,0)),"")</f>
        <v/>
      </c>
      <c r="G1975" s="99"/>
      <c r="H1975" s="89">
        <f t="shared" si="54"/>
        <v>0</v>
      </c>
      <c r="I1975" s="81"/>
    </row>
    <row r="1976" spans="2:9" hidden="1" x14ac:dyDescent="0.2">
      <c r="B1976" s="85"/>
      <c r="C1976" s="86"/>
      <c r="D1976" s="87" t="str">
        <f>IFERROR(INDEX(#REF!,MATCH(C1976,#REF!,0)),"")</f>
        <v/>
      </c>
      <c r="E1976" s="88"/>
      <c r="F1976" s="91" t="str">
        <f>IFERROR(INDEX(#REF!,MATCH(C1976,#REF!,0)),"")</f>
        <v/>
      </c>
      <c r="G1976" s="99"/>
      <c r="H1976" s="89">
        <f t="shared" si="54"/>
        <v>0</v>
      </c>
      <c r="I1976" s="81"/>
    </row>
    <row r="1977" spans="2:9" hidden="1" x14ac:dyDescent="0.2">
      <c r="B1977" s="85"/>
      <c r="C1977" s="9"/>
      <c r="D1977" s="87" t="str">
        <f>IFERROR(INDEX(#REF!,MATCH(C1977,#REF!,0)),"")</f>
        <v/>
      </c>
      <c r="E1977" s="88"/>
      <c r="F1977" s="91" t="str">
        <f>IFERROR(INDEX(#REF!,MATCH(C1977,#REF!,0)),"")</f>
        <v/>
      </c>
      <c r="G1977" s="99"/>
      <c r="H1977" s="89">
        <f t="shared" si="54"/>
        <v>0</v>
      </c>
      <c r="I1977" s="81"/>
    </row>
    <row r="1978" spans="2:9" ht="16" hidden="1" thickBot="1" x14ac:dyDescent="0.25">
      <c r="B1978" s="85"/>
      <c r="C1978" s="9"/>
      <c r="D1978" s="87" t="str">
        <f>IFERROR(INDEX(#REF!,MATCH(C1978,#REF!,0)),"")</f>
        <v/>
      </c>
      <c r="E1978" s="88"/>
      <c r="F1978" s="91" t="str">
        <f>IFERROR(INDEX(#REF!,MATCH(C1978,#REF!,0)),"")</f>
        <v/>
      </c>
      <c r="G1978" s="99"/>
      <c r="H1978" s="92">
        <f t="shared" si="54"/>
        <v>0</v>
      </c>
      <c r="I1978" s="81"/>
    </row>
    <row r="1979" spans="2:9" ht="16" hidden="1" thickBot="1" x14ac:dyDescent="0.25">
      <c r="B1979" s="79"/>
      <c r="H1979" s="93" t="s">
        <v>49</v>
      </c>
      <c r="I1979" s="94">
        <f>SUM(H1971:H1978)</f>
        <v>0</v>
      </c>
    </row>
    <row r="1980" spans="2:9" hidden="1" x14ac:dyDescent="0.2">
      <c r="B1980" s="79"/>
      <c r="C1980" s="95" t="s">
        <v>50</v>
      </c>
      <c r="I1980" s="81"/>
    </row>
    <row r="1981" spans="2:9" ht="16" hidden="1" x14ac:dyDescent="0.2">
      <c r="B1981" s="82" t="s">
        <v>37</v>
      </c>
      <c r="C1981" s="83" t="s">
        <v>38</v>
      </c>
      <c r="D1981" s="84" t="s">
        <v>51</v>
      </c>
      <c r="E1981" s="96" t="s">
        <v>52</v>
      </c>
      <c r="F1981" s="96"/>
      <c r="G1981" s="97" t="s">
        <v>53</v>
      </c>
      <c r="H1981" s="98" t="s">
        <v>43</v>
      </c>
      <c r="I1981" s="81"/>
    </row>
    <row r="1982" spans="2:9" hidden="1" x14ac:dyDescent="0.2">
      <c r="B1982" s="85"/>
      <c r="C1982" s="9" t="s">
        <v>54</v>
      </c>
      <c r="D1982" s="87">
        <v>1</v>
      </c>
      <c r="E1982" s="99">
        <f>IFERROR(INDEX('MANO DE OBRA'!$F:$F,MATCH(C1982,'MANO DE OBRA'!$B:$B,0)),"")</f>
        <v>0.7693987706357569</v>
      </c>
      <c r="F1982" s="89">
        <f>IFERROR(INDEX('MANO DE OBRA'!$J:$J,MATCH(C1982,'MANO DE OBRA'!$B:$B,0)),"")</f>
        <v>83957.971666666665</v>
      </c>
      <c r="G1982" s="100">
        <v>20</v>
      </c>
      <c r="H1982" s="89">
        <f>IFERROR((F1982/G1982)*D1982,0)</f>
        <v>4197.8985833333336</v>
      </c>
      <c r="I1982" s="81"/>
    </row>
    <row r="1983" spans="2:9" hidden="1" x14ac:dyDescent="0.2">
      <c r="B1983" s="85"/>
      <c r="C1983" s="9" t="s">
        <v>64</v>
      </c>
      <c r="D1983" s="87">
        <v>1</v>
      </c>
      <c r="E1983" s="99">
        <f>IFERROR(INDEX('MANO DE OBRA'!$F:$F,MATCH(C1983,'MANO DE OBRA'!$B:$B,0)),"")</f>
        <v>0.7693987706357569</v>
      </c>
      <c r="F1983" s="89">
        <f>IFERROR(INDEX('MANO DE OBRA'!$J:$J,MATCH(C1983,'MANO DE OBRA'!$B:$B,0)),"")</f>
        <v>137691.07353333331</v>
      </c>
      <c r="G1983" s="100">
        <f>+G1982</f>
        <v>20</v>
      </c>
      <c r="H1983" s="89">
        <f>IFERROR((F1983/G1983)*D1983,0)</f>
        <v>6884.5536766666655</v>
      </c>
      <c r="I1983" s="81"/>
    </row>
    <row r="1984" spans="2:9" ht="16" hidden="1" thickBot="1" x14ac:dyDescent="0.25">
      <c r="B1984" s="85"/>
      <c r="C1984" s="9"/>
      <c r="D1984" s="87"/>
      <c r="E1984" s="99" t="str">
        <f>IFERROR(INDEX('MANO DE OBRA'!$F:$F,MATCH(C1984,'MANO DE OBRA'!$B:$B,0)),"")</f>
        <v/>
      </c>
      <c r="F1984" s="89" t="str">
        <f>IFERROR(INDEX('MANO DE OBRA'!$J:$J,MATCH(C1984,'MANO DE OBRA'!$B:$B,0)),"")</f>
        <v/>
      </c>
      <c r="G1984" s="100"/>
      <c r="H1984" s="89">
        <f>IFERROR((F1984/G1984)*D1984,0)</f>
        <v>0</v>
      </c>
      <c r="I1984" s="81"/>
    </row>
    <row r="1985" spans="2:9" ht="16" hidden="1" thickBot="1" x14ac:dyDescent="0.25">
      <c r="B1985" s="79"/>
      <c r="H1985" s="93" t="s">
        <v>49</v>
      </c>
      <c r="I1985" s="94">
        <f>SUM(H1982:H1984)</f>
        <v>11082.452259999998</v>
      </c>
    </row>
    <row r="1986" spans="2:9" hidden="1" x14ac:dyDescent="0.2">
      <c r="B1986" s="79"/>
      <c r="C1986" s="95" t="s">
        <v>55</v>
      </c>
      <c r="I1986" s="81"/>
    </row>
    <row r="1987" spans="2:9" ht="16" hidden="1" x14ac:dyDescent="0.2">
      <c r="B1987" s="82" t="s">
        <v>37</v>
      </c>
      <c r="C1987" s="83" t="s">
        <v>38</v>
      </c>
      <c r="D1987" s="97" t="s">
        <v>3</v>
      </c>
      <c r="E1987" s="97" t="s">
        <v>15</v>
      </c>
      <c r="F1987" s="97" t="s">
        <v>56</v>
      </c>
      <c r="G1987" s="97" t="s">
        <v>57</v>
      </c>
      <c r="H1987" s="97" t="s">
        <v>43</v>
      </c>
      <c r="I1987" s="81"/>
    </row>
    <row r="1988" spans="2:9" hidden="1" x14ac:dyDescent="0.2">
      <c r="B1988" s="85"/>
      <c r="C1988" s="102" t="s">
        <v>58</v>
      </c>
      <c r="D1988" s="99">
        <v>0.05</v>
      </c>
      <c r="E1988" s="88"/>
      <c r="F1988" s="89">
        <f>+I1985</f>
        <v>11082.452259999998</v>
      </c>
      <c r="G1988" s="87">
        <v>1</v>
      </c>
      <c r="H1988" s="89">
        <f>IFERROR(G1988*F1988*D1988,0)</f>
        <v>554.12261299999989</v>
      </c>
      <c r="I1988" s="81"/>
    </row>
    <row r="1989" spans="2:9" hidden="1" x14ac:dyDescent="0.2">
      <c r="B1989" s="85"/>
      <c r="C1989" s="9"/>
      <c r="D1989" s="87"/>
      <c r="E1989" s="87" t="str">
        <f>IFERROR(INDEX(#REF!,MATCH(C1989,#REF!,0)),"")</f>
        <v/>
      </c>
      <c r="F1989" s="89" t="str">
        <f>IFERROR(INDEX(#REF!,MATCH(C1989,#REF!,0)),"")</f>
        <v/>
      </c>
      <c r="G1989" s="100"/>
      <c r="H1989" s="89">
        <f>IFERROR(G1989*F1989,0)</f>
        <v>0</v>
      </c>
      <c r="I1989" s="81"/>
    </row>
    <row r="1990" spans="2:9" ht="16" hidden="1" thickBot="1" x14ac:dyDescent="0.25">
      <c r="B1990" s="85"/>
      <c r="C1990" s="9"/>
      <c r="D1990" s="87"/>
      <c r="E1990" s="87" t="str">
        <f>IFERROR(INDEX(#REF!,MATCH(C1990,#REF!,0)),"")</f>
        <v/>
      </c>
      <c r="F1990" s="89" t="str">
        <f>IFERROR(INDEX(#REF!,MATCH(C1990,#REF!,0)),"")</f>
        <v/>
      </c>
      <c r="G1990" s="100"/>
      <c r="H1990" s="92">
        <f>IFERROR(G1990*F1990,0)</f>
        <v>0</v>
      </c>
      <c r="I1990" s="81"/>
    </row>
    <row r="1991" spans="2:9" ht="16" hidden="1" thickBot="1" x14ac:dyDescent="0.25">
      <c r="B1991" s="79"/>
      <c r="H1991" s="93" t="s">
        <v>49</v>
      </c>
      <c r="I1991" s="94">
        <f>SUM(H1988:H1990)</f>
        <v>554.12261299999989</v>
      </c>
    </row>
    <row r="1992" spans="2:9" hidden="1" x14ac:dyDescent="0.2">
      <c r="B1992" s="79"/>
      <c r="C1992" s="95" t="s">
        <v>59</v>
      </c>
      <c r="I1992" s="81"/>
    </row>
    <row r="1993" spans="2:9" ht="16" hidden="1" x14ac:dyDescent="0.2">
      <c r="B1993" s="82" t="s">
        <v>37</v>
      </c>
      <c r="C1993" s="83" t="s">
        <v>38</v>
      </c>
      <c r="D1993" s="97" t="s">
        <v>3</v>
      </c>
      <c r="E1993" s="97" t="s">
        <v>15</v>
      </c>
      <c r="F1993" s="97" t="s">
        <v>56</v>
      </c>
      <c r="G1993" s="97" t="s">
        <v>57</v>
      </c>
      <c r="H1993" s="84" t="s">
        <v>43</v>
      </c>
      <c r="I1993" s="81"/>
    </row>
    <row r="1994" spans="2:9" hidden="1" x14ac:dyDescent="0.2">
      <c r="B1994" s="85"/>
      <c r="C1994" s="102" t="s">
        <v>60</v>
      </c>
      <c r="D1994" s="99">
        <v>0.01</v>
      </c>
      <c r="E1994" s="103">
        <v>1</v>
      </c>
      <c r="F1994" s="89">
        <f>+I1985</f>
        <v>11082.452259999998</v>
      </c>
      <c r="G1994" s="87">
        <v>0.01</v>
      </c>
      <c r="H1994" s="89">
        <f>IFERROR(G1994*F1994,0)</f>
        <v>110.82452259999998</v>
      </c>
      <c r="I1994" s="81"/>
    </row>
    <row r="1995" spans="2:9" hidden="1" x14ac:dyDescent="0.2">
      <c r="B1995" s="85"/>
      <c r="C1995" s="115"/>
      <c r="E1995" s="87" t="str">
        <f>IFERROR(INDEX(#REF!,MATCH(C1995,#REF!,0)),"")</f>
        <v/>
      </c>
      <c r="F1995" s="89" t="str">
        <f>IFERROR(INDEX(#REF!,MATCH(C1995,#REF!,0)),"")</f>
        <v/>
      </c>
      <c r="G1995" s="87">
        <v>1</v>
      </c>
      <c r="H1995" s="89">
        <f>IFERROR(G1995*F1995,0)</f>
        <v>0</v>
      </c>
      <c r="I1995" s="81"/>
    </row>
    <row r="1996" spans="2:9" ht="16" hidden="1" thickBot="1" x14ac:dyDescent="0.25">
      <c r="B1996" s="85"/>
      <c r="C1996" s="9"/>
      <c r="D1996" s="87" t="str">
        <f>IFERROR(INDEX(#REF!,MATCH(C1996,#REF!,0)),"")</f>
        <v/>
      </c>
      <c r="E1996" s="88"/>
      <c r="F1996" s="89" t="str">
        <f>IFERROR(INDEX(#REF!,MATCH(C1996,#REF!,0)),"")</f>
        <v/>
      </c>
      <c r="G1996" s="87"/>
      <c r="H1996" s="89">
        <f>IFERROR(G1996*F1996,0)</f>
        <v>0</v>
      </c>
      <c r="I1996" s="81"/>
    </row>
    <row r="1997" spans="2:9" ht="16" hidden="1" thickBot="1" x14ac:dyDescent="0.25">
      <c r="B1997" s="104"/>
      <c r="C1997" s="105"/>
      <c r="D1997" s="106"/>
      <c r="E1997" s="107"/>
      <c r="F1997" s="107"/>
      <c r="G1997" s="106"/>
      <c r="H1997" s="93" t="s">
        <v>49</v>
      </c>
      <c r="I1997" s="94">
        <f>SUM(H1994:H1996)</f>
        <v>110.82452259999998</v>
      </c>
    </row>
    <row r="1998" spans="2:9" ht="16" hidden="1" thickBot="1" x14ac:dyDescent="0.25">
      <c r="H1998" s="118"/>
      <c r="I1998" s="119"/>
    </row>
    <row r="1999" spans="2:9" ht="33" hidden="1" customHeight="1" thickBot="1" x14ac:dyDescent="0.25">
      <c r="B1999" s="58"/>
      <c r="C1999" s="59" t="e">
        <f>+#REF!</f>
        <v>#REF!</v>
      </c>
      <c r="D1999" s="60"/>
      <c r="E1999" s="60"/>
      <c r="F1999" s="60"/>
      <c r="G1999" s="61"/>
      <c r="H1999" s="62"/>
      <c r="I1999" s="63"/>
    </row>
    <row r="2000" spans="2:9" ht="33" hidden="1" customHeight="1" thickBot="1" x14ac:dyDescent="0.25">
      <c r="B2000" s="64"/>
      <c r="C2000" s="65" t="e">
        <f>+#REF!</f>
        <v>#REF!</v>
      </c>
      <c r="D2000" s="66"/>
      <c r="E2000" s="66"/>
      <c r="F2000" s="66"/>
      <c r="G2000" s="67"/>
      <c r="H2000" s="68"/>
      <c r="I2000" s="69"/>
    </row>
    <row r="2001" spans="2:9" ht="16" hidden="1" thickBot="1" x14ac:dyDescent="0.25">
      <c r="B2001" s="79"/>
      <c r="I2001" s="81"/>
    </row>
    <row r="2002" spans="2:9" ht="16" hidden="1" thickBot="1" x14ac:dyDescent="0.25">
      <c r="B2002" s="75" t="s">
        <v>0</v>
      </c>
      <c r="C2002" s="353" t="e">
        <f>INDEX(ACTIVIDADES!$B:$B,MATCH(B2003,ACTIVIDADES!$A:$A,0))</f>
        <v>#REF!</v>
      </c>
      <c r="D2002" s="354"/>
      <c r="E2002" s="354"/>
      <c r="F2002" s="354"/>
      <c r="G2002" s="355"/>
      <c r="H2002" s="73" t="s">
        <v>31</v>
      </c>
      <c r="I2002" s="74" t="s">
        <v>32</v>
      </c>
    </row>
    <row r="2003" spans="2:9" hidden="1" x14ac:dyDescent="0.2">
      <c r="B2003" s="362" t="e">
        <f>+ACTIVIDADES!#REF!</f>
        <v>#REF!</v>
      </c>
      <c r="C2003" s="356"/>
      <c r="D2003" s="357"/>
      <c r="E2003" s="357"/>
      <c r="F2003" s="357"/>
      <c r="G2003" s="358"/>
      <c r="H2003" s="71">
        <f>IF(I2006=0,0,I2017/I2006)</f>
        <v>0</v>
      </c>
      <c r="I2003" s="72">
        <f>IF(I2006=0,0,I2023/I2006)</f>
        <v>0.94339622641509435</v>
      </c>
    </row>
    <row r="2004" spans="2:9" ht="16" hidden="1" thickBot="1" x14ac:dyDescent="0.25">
      <c r="B2004" s="363"/>
      <c r="C2004" s="356"/>
      <c r="D2004" s="357"/>
      <c r="E2004" s="357"/>
      <c r="F2004" s="357"/>
      <c r="G2004" s="358"/>
      <c r="H2004" s="73" t="s">
        <v>33</v>
      </c>
      <c r="I2004" s="74" t="s">
        <v>34</v>
      </c>
    </row>
    <row r="2005" spans="2:9" ht="16" hidden="1" thickBot="1" x14ac:dyDescent="0.25">
      <c r="B2005" s="75" t="s">
        <v>15</v>
      </c>
      <c r="C2005" s="356"/>
      <c r="D2005" s="357"/>
      <c r="E2005" s="357"/>
      <c r="F2005" s="357"/>
      <c r="G2005" s="358"/>
      <c r="H2005" s="71">
        <f>IF(I2006=0,0,I2029/I2006)</f>
        <v>4.7169811320754713E-2</v>
      </c>
      <c r="I2005" s="72">
        <f>IF(I2006=0,0,I2035/I2006)</f>
        <v>9.433962264150943E-3</v>
      </c>
    </row>
    <row r="2006" spans="2:9" ht="16" hidden="1" thickBot="1" x14ac:dyDescent="0.25">
      <c r="B2006" s="76" t="e">
        <f>INDEX(ACTIVIDADES!$C:$C,MATCH(B2003,ACTIVIDADES!$A:$A,0))</f>
        <v>#REF!</v>
      </c>
      <c r="C2006" s="359"/>
      <c r="D2006" s="360"/>
      <c r="E2006" s="360"/>
      <c r="F2006" s="360"/>
      <c r="G2006" s="361"/>
      <c r="H2006" s="77" t="s">
        <v>35</v>
      </c>
      <c r="I2006" s="78">
        <f>SUM(I2017:I2035)</f>
        <v>23494.798791199995</v>
      </c>
    </row>
    <row r="2007" spans="2:9" hidden="1" x14ac:dyDescent="0.2">
      <c r="B2007" s="79"/>
      <c r="C2007" s="80" t="s">
        <v>36</v>
      </c>
      <c r="I2007" s="81"/>
    </row>
    <row r="2008" spans="2:9" hidden="1" x14ac:dyDescent="0.2">
      <c r="B2008" s="82" t="s">
        <v>37</v>
      </c>
      <c r="C2008" s="83" t="s">
        <v>38</v>
      </c>
      <c r="D2008" s="84" t="s">
        <v>39</v>
      </c>
      <c r="E2008" s="84" t="s">
        <v>40</v>
      </c>
      <c r="F2008" s="84" t="s">
        <v>41</v>
      </c>
      <c r="G2008" s="84" t="s">
        <v>42</v>
      </c>
      <c r="H2008" s="84" t="s">
        <v>43</v>
      </c>
      <c r="I2008" s="81"/>
    </row>
    <row r="2009" spans="2:9" hidden="1" x14ac:dyDescent="0.2">
      <c r="B2009" s="85"/>
      <c r="C2009" s="9"/>
      <c r="D2009" s="87" t="str">
        <f>IFERROR(INDEX(#REF!,MATCH(C2009,#REF!,0)),"")</f>
        <v/>
      </c>
      <c r="E2009" s="116"/>
      <c r="F2009" s="91" t="str">
        <f>IFERROR(INDEX(#REF!,MATCH(C2009,#REF!,0)),"")</f>
        <v/>
      </c>
      <c r="G2009" s="99"/>
      <c r="H2009" s="89">
        <f>IFERROR(G2009*F2009*E2009+F2009*E2009,0)</f>
        <v>0</v>
      </c>
      <c r="I2009" s="81"/>
    </row>
    <row r="2010" spans="2:9" hidden="1" x14ac:dyDescent="0.2">
      <c r="B2010" s="85"/>
      <c r="C2010" s="115"/>
      <c r="D2010" s="87" t="str">
        <f>IFERROR(INDEX(#REF!,MATCH(C2010,#REF!,0)),"")</f>
        <v/>
      </c>
      <c r="E2010" s="114"/>
      <c r="F2010" s="91" t="str">
        <f>IFERROR(INDEX(#REF!,MATCH(C2010,#REF!,0)),"")</f>
        <v/>
      </c>
      <c r="G2010" s="99"/>
      <c r="H2010" s="89">
        <f t="shared" ref="H2010:H2016" si="55">IFERROR(G2010*F2010*E2010+F2010*E2010,0)</f>
        <v>0</v>
      </c>
      <c r="I2010" s="81"/>
    </row>
    <row r="2011" spans="2:9" hidden="1" x14ac:dyDescent="0.2">
      <c r="B2011" s="85"/>
      <c r="C2011" s="86"/>
      <c r="D2011" s="87" t="str">
        <f>IFERROR(INDEX(#REF!,MATCH(C2011,#REF!,0)),"")</f>
        <v/>
      </c>
      <c r="E2011" s="88"/>
      <c r="F2011" s="91" t="str">
        <f>IFERROR(INDEX(#REF!,MATCH(C2011,#REF!,0)),"")</f>
        <v/>
      </c>
      <c r="G2011" s="99"/>
      <c r="H2011" s="89">
        <f t="shared" si="55"/>
        <v>0</v>
      </c>
      <c r="I2011" s="81"/>
    </row>
    <row r="2012" spans="2:9" hidden="1" x14ac:dyDescent="0.2">
      <c r="B2012" s="85"/>
      <c r="C2012" s="86"/>
      <c r="D2012" s="87" t="str">
        <f>IFERROR(INDEX(#REF!,MATCH(C2012,#REF!,0)),"")</f>
        <v/>
      </c>
      <c r="E2012" s="88"/>
      <c r="F2012" s="91" t="str">
        <f>IFERROR(INDEX(#REF!,MATCH(C2012,#REF!,0)),"")</f>
        <v/>
      </c>
      <c r="G2012" s="99"/>
      <c r="H2012" s="89">
        <f t="shared" si="55"/>
        <v>0</v>
      </c>
      <c r="I2012" s="81"/>
    </row>
    <row r="2013" spans="2:9" hidden="1" x14ac:dyDescent="0.2">
      <c r="B2013" s="85"/>
      <c r="C2013" s="86"/>
      <c r="D2013" s="87" t="str">
        <f>IFERROR(INDEX(#REF!,MATCH(C2013,#REF!,0)),"")</f>
        <v/>
      </c>
      <c r="E2013" s="88"/>
      <c r="F2013" s="91" t="str">
        <f>IFERROR(INDEX(#REF!,MATCH(C2013,#REF!,0)),"")</f>
        <v/>
      </c>
      <c r="G2013" s="99"/>
      <c r="H2013" s="89">
        <f t="shared" si="55"/>
        <v>0</v>
      </c>
      <c r="I2013" s="81"/>
    </row>
    <row r="2014" spans="2:9" hidden="1" x14ac:dyDescent="0.2">
      <c r="B2014" s="85"/>
      <c r="C2014" s="86"/>
      <c r="D2014" s="87" t="str">
        <f>IFERROR(INDEX(#REF!,MATCH(C2014,#REF!,0)),"")</f>
        <v/>
      </c>
      <c r="E2014" s="88"/>
      <c r="F2014" s="91" t="str">
        <f>IFERROR(INDEX(#REF!,MATCH(C2014,#REF!,0)),"")</f>
        <v/>
      </c>
      <c r="G2014" s="99"/>
      <c r="H2014" s="89">
        <f t="shared" si="55"/>
        <v>0</v>
      </c>
      <c r="I2014" s="81"/>
    </row>
    <row r="2015" spans="2:9" hidden="1" x14ac:dyDescent="0.2">
      <c r="B2015" s="85"/>
      <c r="C2015" s="9"/>
      <c r="D2015" s="87" t="str">
        <f>IFERROR(INDEX(#REF!,MATCH(C2015,#REF!,0)),"")</f>
        <v/>
      </c>
      <c r="E2015" s="88"/>
      <c r="F2015" s="91" t="str">
        <f>IFERROR(INDEX(#REF!,MATCH(C2015,#REF!,0)),"")</f>
        <v/>
      </c>
      <c r="G2015" s="99"/>
      <c r="H2015" s="89">
        <f t="shared" si="55"/>
        <v>0</v>
      </c>
      <c r="I2015" s="81"/>
    </row>
    <row r="2016" spans="2:9" ht="16" hidden="1" thickBot="1" x14ac:dyDescent="0.25">
      <c r="B2016" s="85"/>
      <c r="C2016" s="9"/>
      <c r="D2016" s="87" t="str">
        <f>IFERROR(INDEX(#REF!,MATCH(C2016,#REF!,0)),"")</f>
        <v/>
      </c>
      <c r="E2016" s="88"/>
      <c r="F2016" s="91" t="str">
        <f>IFERROR(INDEX(#REF!,MATCH(C2016,#REF!,0)),"")</f>
        <v/>
      </c>
      <c r="G2016" s="99"/>
      <c r="H2016" s="92">
        <f t="shared" si="55"/>
        <v>0</v>
      </c>
      <c r="I2016" s="81"/>
    </row>
    <row r="2017" spans="2:9" ht="16" hidden="1" thickBot="1" x14ac:dyDescent="0.25">
      <c r="B2017" s="79"/>
      <c r="H2017" s="93" t="s">
        <v>49</v>
      </c>
      <c r="I2017" s="94">
        <f>SUM(H2009:H2016)</f>
        <v>0</v>
      </c>
    </row>
    <row r="2018" spans="2:9" hidden="1" x14ac:dyDescent="0.2">
      <c r="B2018" s="79"/>
      <c r="C2018" s="95" t="s">
        <v>50</v>
      </c>
      <c r="I2018" s="81"/>
    </row>
    <row r="2019" spans="2:9" ht="16" hidden="1" x14ac:dyDescent="0.2">
      <c r="B2019" s="82" t="s">
        <v>37</v>
      </c>
      <c r="C2019" s="83" t="s">
        <v>38</v>
      </c>
      <c r="D2019" s="84" t="s">
        <v>51</v>
      </c>
      <c r="E2019" s="96" t="s">
        <v>52</v>
      </c>
      <c r="F2019" s="96"/>
      <c r="G2019" s="97" t="s">
        <v>53</v>
      </c>
      <c r="H2019" s="98" t="s">
        <v>43</v>
      </c>
      <c r="I2019" s="81"/>
    </row>
    <row r="2020" spans="2:9" hidden="1" x14ac:dyDescent="0.2">
      <c r="B2020" s="85"/>
      <c r="C2020" s="9" t="s">
        <v>54</v>
      </c>
      <c r="D2020" s="87">
        <v>1</v>
      </c>
      <c r="E2020" s="99">
        <f>IFERROR(INDEX('MANO DE OBRA'!$F:$F,MATCH(C2020,'MANO DE OBRA'!$B:$B,0)),"")</f>
        <v>0.7693987706357569</v>
      </c>
      <c r="F2020" s="89">
        <f>IFERROR(INDEX('MANO DE OBRA'!$J:$J,MATCH(C2020,'MANO DE OBRA'!$B:$B,0)),"")</f>
        <v>83957.971666666665</v>
      </c>
      <c r="G2020" s="100">
        <v>10</v>
      </c>
      <c r="H2020" s="89">
        <f>IFERROR((F2020/G2020)*D2020,0)</f>
        <v>8395.7971666666672</v>
      </c>
      <c r="I2020" s="81"/>
    </row>
    <row r="2021" spans="2:9" hidden="1" x14ac:dyDescent="0.2">
      <c r="B2021" s="85"/>
      <c r="C2021" s="9" t="s">
        <v>64</v>
      </c>
      <c r="D2021" s="87">
        <v>1</v>
      </c>
      <c r="E2021" s="99">
        <f>IFERROR(INDEX('MANO DE OBRA'!$F:$F,MATCH(C2021,'MANO DE OBRA'!$B:$B,0)),"")</f>
        <v>0.7693987706357569</v>
      </c>
      <c r="F2021" s="89">
        <f>IFERROR(INDEX('MANO DE OBRA'!$J:$J,MATCH(C2021,'MANO DE OBRA'!$B:$B,0)),"")</f>
        <v>137691.07353333331</v>
      </c>
      <c r="G2021" s="100">
        <v>10</v>
      </c>
      <c r="H2021" s="89">
        <f>IFERROR((F2021/G2021)*D2021,0)</f>
        <v>13769.107353333331</v>
      </c>
      <c r="I2021" s="81"/>
    </row>
    <row r="2022" spans="2:9" ht="16" hidden="1" thickBot="1" x14ac:dyDescent="0.25">
      <c r="B2022" s="85"/>
      <c r="C2022" s="9"/>
      <c r="D2022" s="87"/>
      <c r="E2022" s="99" t="str">
        <f>IFERROR(INDEX('MANO DE OBRA'!$F:$F,MATCH(C2022,'MANO DE OBRA'!$B:$B,0)),"")</f>
        <v/>
      </c>
      <c r="F2022" s="89" t="str">
        <f>IFERROR(INDEX('MANO DE OBRA'!$J:$J,MATCH(C2022,'MANO DE OBRA'!$B:$B,0)),"")</f>
        <v/>
      </c>
      <c r="G2022" s="100"/>
      <c r="H2022" s="89">
        <f>IFERROR((F2022/G2022)*D2022,0)</f>
        <v>0</v>
      </c>
      <c r="I2022" s="81"/>
    </row>
    <row r="2023" spans="2:9" ht="16" hidden="1" thickBot="1" x14ac:dyDescent="0.25">
      <c r="B2023" s="79"/>
      <c r="H2023" s="93" t="s">
        <v>49</v>
      </c>
      <c r="I2023" s="94">
        <f>SUM(H2020:H2022)</f>
        <v>22164.904519999996</v>
      </c>
    </row>
    <row r="2024" spans="2:9" hidden="1" x14ac:dyDescent="0.2">
      <c r="B2024" s="79"/>
      <c r="C2024" s="95" t="s">
        <v>55</v>
      </c>
      <c r="I2024" s="81"/>
    </row>
    <row r="2025" spans="2:9" ht="16" hidden="1" x14ac:dyDescent="0.2">
      <c r="B2025" s="82" t="s">
        <v>37</v>
      </c>
      <c r="C2025" s="83" t="s">
        <v>38</v>
      </c>
      <c r="D2025" s="97" t="s">
        <v>3</v>
      </c>
      <c r="E2025" s="97" t="s">
        <v>15</v>
      </c>
      <c r="F2025" s="97" t="s">
        <v>56</v>
      </c>
      <c r="G2025" s="97" t="s">
        <v>57</v>
      </c>
      <c r="H2025" s="97" t="s">
        <v>43</v>
      </c>
      <c r="I2025" s="81"/>
    </row>
    <row r="2026" spans="2:9" hidden="1" x14ac:dyDescent="0.2">
      <c r="B2026" s="85"/>
      <c r="C2026" s="102" t="s">
        <v>58</v>
      </c>
      <c r="D2026" s="99">
        <v>0.05</v>
      </c>
      <c r="E2026" s="88"/>
      <c r="F2026" s="89">
        <f>+I2023</f>
        <v>22164.904519999996</v>
      </c>
      <c r="G2026" s="87">
        <v>1</v>
      </c>
      <c r="H2026" s="89">
        <f>IFERROR(G2026*F2026*D2026,0)</f>
        <v>1108.2452259999998</v>
      </c>
      <c r="I2026" s="81"/>
    </row>
    <row r="2027" spans="2:9" hidden="1" x14ac:dyDescent="0.2">
      <c r="B2027" s="85"/>
      <c r="C2027" s="9"/>
      <c r="D2027" s="87"/>
      <c r="E2027" s="87" t="str">
        <f>IFERROR(INDEX(#REF!,MATCH(C2027,#REF!,0)),"")</f>
        <v/>
      </c>
      <c r="F2027" s="89" t="str">
        <f>IFERROR(INDEX(#REF!,MATCH(C2027,#REF!,0)),"")</f>
        <v/>
      </c>
      <c r="G2027" s="100"/>
      <c r="H2027" s="89">
        <f>IFERROR(G2027*F2027,0)</f>
        <v>0</v>
      </c>
      <c r="I2027" s="81"/>
    </row>
    <row r="2028" spans="2:9" ht="16" hidden="1" thickBot="1" x14ac:dyDescent="0.25">
      <c r="B2028" s="85"/>
      <c r="C2028" s="9"/>
      <c r="D2028" s="87"/>
      <c r="E2028" s="87" t="str">
        <f>IFERROR(INDEX(#REF!,MATCH(C2028,#REF!,0)),"")</f>
        <v/>
      </c>
      <c r="F2028" s="89" t="str">
        <f>IFERROR(INDEX(#REF!,MATCH(C2028,#REF!,0)),"")</f>
        <v/>
      </c>
      <c r="G2028" s="100"/>
      <c r="H2028" s="92">
        <f>IFERROR(G2028*F2028,0)</f>
        <v>0</v>
      </c>
      <c r="I2028" s="81"/>
    </row>
    <row r="2029" spans="2:9" ht="16" hidden="1" thickBot="1" x14ac:dyDescent="0.25">
      <c r="B2029" s="79"/>
      <c r="H2029" s="93" t="s">
        <v>49</v>
      </c>
      <c r="I2029" s="94">
        <f>SUM(H2026:H2028)</f>
        <v>1108.2452259999998</v>
      </c>
    </row>
    <row r="2030" spans="2:9" hidden="1" x14ac:dyDescent="0.2">
      <c r="B2030" s="79"/>
      <c r="C2030" s="95" t="s">
        <v>59</v>
      </c>
      <c r="I2030" s="81"/>
    </row>
    <row r="2031" spans="2:9" ht="16" hidden="1" x14ac:dyDescent="0.2">
      <c r="B2031" s="82" t="s">
        <v>37</v>
      </c>
      <c r="C2031" s="83" t="s">
        <v>38</v>
      </c>
      <c r="D2031" s="97" t="s">
        <v>3</v>
      </c>
      <c r="E2031" s="97" t="s">
        <v>15</v>
      </c>
      <c r="F2031" s="97" t="s">
        <v>56</v>
      </c>
      <c r="G2031" s="97" t="s">
        <v>57</v>
      </c>
      <c r="H2031" s="84" t="s">
        <v>43</v>
      </c>
      <c r="I2031" s="81"/>
    </row>
    <row r="2032" spans="2:9" hidden="1" x14ac:dyDescent="0.2">
      <c r="B2032" s="85"/>
      <c r="C2032" s="102" t="s">
        <v>60</v>
      </c>
      <c r="D2032" s="99">
        <v>0.01</v>
      </c>
      <c r="E2032" s="103">
        <v>1</v>
      </c>
      <c r="F2032" s="89">
        <f>+I2023</f>
        <v>22164.904519999996</v>
      </c>
      <c r="G2032" s="87">
        <v>0.01</v>
      </c>
      <c r="H2032" s="89">
        <f>IFERROR(G2032*F2032,0)</f>
        <v>221.64904519999996</v>
      </c>
      <c r="I2032" s="81"/>
    </row>
    <row r="2033" spans="2:9" hidden="1" x14ac:dyDescent="0.2">
      <c r="B2033" s="85"/>
      <c r="C2033" s="115"/>
      <c r="E2033" s="87" t="str">
        <f>IFERROR(INDEX(#REF!,MATCH(C2033,#REF!,0)),"")</f>
        <v/>
      </c>
      <c r="F2033" s="89" t="str">
        <f>IFERROR(INDEX(#REF!,MATCH(C2033,#REF!,0)),"")</f>
        <v/>
      </c>
      <c r="G2033" s="87">
        <v>1</v>
      </c>
      <c r="H2033" s="89">
        <f>IFERROR(G2033*F2033,0)</f>
        <v>0</v>
      </c>
      <c r="I2033" s="81"/>
    </row>
    <row r="2034" spans="2:9" ht="16" hidden="1" thickBot="1" x14ac:dyDescent="0.25">
      <c r="B2034" s="85"/>
      <c r="C2034" s="9"/>
      <c r="D2034" s="87" t="str">
        <f>IFERROR(INDEX(#REF!,MATCH(C2034,#REF!,0)),"")</f>
        <v/>
      </c>
      <c r="E2034" s="88"/>
      <c r="F2034" s="89" t="str">
        <f>IFERROR(INDEX(#REF!,MATCH(C2034,#REF!,0)),"")</f>
        <v/>
      </c>
      <c r="G2034" s="87"/>
      <c r="H2034" s="89">
        <f>IFERROR(G2034*F2034,0)</f>
        <v>0</v>
      </c>
      <c r="I2034" s="81"/>
    </row>
    <row r="2035" spans="2:9" ht="16" hidden="1" thickBot="1" x14ac:dyDescent="0.25">
      <c r="B2035" s="104"/>
      <c r="C2035" s="105"/>
      <c r="D2035" s="106"/>
      <c r="E2035" s="107"/>
      <c r="F2035" s="107"/>
      <c r="G2035" s="106"/>
      <c r="H2035" s="93" t="s">
        <v>49</v>
      </c>
      <c r="I2035" s="94">
        <f>SUM(H2032:H2034)</f>
        <v>221.64904519999996</v>
      </c>
    </row>
    <row r="2036" spans="2:9" ht="16" hidden="1" thickBot="1" x14ac:dyDescent="0.25"/>
    <row r="2037" spans="2:9" ht="33" hidden="1" customHeight="1" thickBot="1" x14ac:dyDescent="0.25">
      <c r="B2037" s="58"/>
      <c r="C2037" s="59" t="e">
        <f>+#REF!</f>
        <v>#REF!</v>
      </c>
      <c r="D2037" s="60"/>
      <c r="E2037" s="60"/>
      <c r="F2037" s="60"/>
      <c r="G2037" s="61"/>
      <c r="H2037" s="62"/>
      <c r="I2037" s="63"/>
    </row>
    <row r="2038" spans="2:9" ht="33" hidden="1" customHeight="1" thickBot="1" x14ac:dyDescent="0.25">
      <c r="B2038" s="64"/>
      <c r="C2038" s="65" t="e">
        <f>+#REF!</f>
        <v>#REF!</v>
      </c>
      <c r="D2038" s="66"/>
      <c r="E2038" s="66"/>
      <c r="F2038" s="66"/>
      <c r="G2038" s="67"/>
      <c r="H2038" s="68"/>
      <c r="I2038" s="69"/>
    </row>
    <row r="2039" spans="2:9" ht="16" hidden="1" thickBot="1" x14ac:dyDescent="0.25">
      <c r="B2039" s="79"/>
      <c r="I2039" s="81"/>
    </row>
    <row r="2040" spans="2:9" ht="16" hidden="1" thickBot="1" x14ac:dyDescent="0.25">
      <c r="B2040" s="75" t="s">
        <v>0</v>
      </c>
      <c r="C2040" s="353" t="e">
        <f>INDEX(ACTIVIDADES!$B:$B,MATCH(B2041,ACTIVIDADES!$A:$A,0))</f>
        <v>#REF!</v>
      </c>
      <c r="D2040" s="354"/>
      <c r="E2040" s="354"/>
      <c r="F2040" s="354"/>
      <c r="G2040" s="355"/>
      <c r="H2040" s="73" t="s">
        <v>31</v>
      </c>
      <c r="I2040" s="74" t="s">
        <v>32</v>
      </c>
    </row>
    <row r="2041" spans="2:9" hidden="1" x14ac:dyDescent="0.2">
      <c r="B2041" s="362" t="e">
        <f>+ACTIVIDADES!#REF!</f>
        <v>#REF!</v>
      </c>
      <c r="C2041" s="356"/>
      <c r="D2041" s="357"/>
      <c r="E2041" s="357"/>
      <c r="F2041" s="357"/>
      <c r="G2041" s="358"/>
      <c r="H2041" s="71">
        <f>IF(I2044=0,0,I2055/I2044)</f>
        <v>0</v>
      </c>
      <c r="I2041" s="72">
        <f>IF(I2044=0,0,I2061/I2044)</f>
        <v>0</v>
      </c>
    </row>
    <row r="2042" spans="2:9" ht="16" hidden="1" thickBot="1" x14ac:dyDescent="0.25">
      <c r="B2042" s="363"/>
      <c r="C2042" s="356"/>
      <c r="D2042" s="357"/>
      <c r="E2042" s="357"/>
      <c r="F2042" s="357"/>
      <c r="G2042" s="358"/>
      <c r="H2042" s="73" t="s">
        <v>33</v>
      </c>
      <c r="I2042" s="74" t="s">
        <v>34</v>
      </c>
    </row>
    <row r="2043" spans="2:9" ht="16" hidden="1" thickBot="1" x14ac:dyDescent="0.25">
      <c r="B2043" s="75" t="s">
        <v>15</v>
      </c>
      <c r="C2043" s="356"/>
      <c r="D2043" s="357"/>
      <c r="E2043" s="357"/>
      <c r="F2043" s="357"/>
      <c r="G2043" s="358"/>
      <c r="H2043" s="71">
        <f>IF(I2044=0,0,I2067/I2044)</f>
        <v>0</v>
      </c>
      <c r="I2043" s="72">
        <f>IF(I2044=0,0,I2073/I2044)</f>
        <v>0</v>
      </c>
    </row>
    <row r="2044" spans="2:9" ht="16" hidden="1" thickBot="1" x14ac:dyDescent="0.25">
      <c r="B2044" s="76" t="e">
        <f>INDEX(ACTIVIDADES!$C:$C,MATCH(B2041,ACTIVIDADES!$A:$A,0))</f>
        <v>#REF!</v>
      </c>
      <c r="C2044" s="359"/>
      <c r="D2044" s="360"/>
      <c r="E2044" s="360"/>
      <c r="F2044" s="360"/>
      <c r="G2044" s="361"/>
      <c r="H2044" s="77" t="s">
        <v>35</v>
      </c>
      <c r="I2044" s="78">
        <f>SUM(I2055:I2073)</f>
        <v>0</v>
      </c>
    </row>
    <row r="2045" spans="2:9" hidden="1" x14ac:dyDescent="0.2">
      <c r="B2045" s="79"/>
      <c r="C2045" s="80" t="s">
        <v>36</v>
      </c>
      <c r="I2045" s="81"/>
    </row>
    <row r="2046" spans="2:9" hidden="1" x14ac:dyDescent="0.2">
      <c r="B2046" s="82" t="s">
        <v>37</v>
      </c>
      <c r="C2046" s="83" t="s">
        <v>38</v>
      </c>
      <c r="D2046" s="84" t="s">
        <v>39</v>
      </c>
      <c r="E2046" s="84" t="s">
        <v>40</v>
      </c>
      <c r="F2046" s="84" t="s">
        <v>41</v>
      </c>
      <c r="G2046" s="84" t="s">
        <v>42</v>
      </c>
      <c r="H2046" s="84" t="s">
        <v>43</v>
      </c>
      <c r="I2046" s="81"/>
    </row>
    <row r="2047" spans="2:9" hidden="1" x14ac:dyDescent="0.2">
      <c r="B2047" s="85"/>
      <c r="C2047" s="9" t="e">
        <f>+C1781</f>
        <v>#REF!</v>
      </c>
      <c r="D2047" s="87" t="str">
        <f>IFERROR(INDEX(#REF!,MATCH(C2047,#REF!,0)),"")</f>
        <v/>
      </c>
      <c r="E2047" s="234">
        <v>1</v>
      </c>
      <c r="F2047" s="131" t="str">
        <f>IFERROR(INDEX(#REF!,MATCH(C2047,#REF!,0)),"")</f>
        <v/>
      </c>
      <c r="G2047" s="99">
        <v>0.1</v>
      </c>
      <c r="H2047" s="89">
        <f>IFERROR(G2047*F2047*E2047+F2047*E2047,0)</f>
        <v>0</v>
      </c>
      <c r="I2047" s="81"/>
    </row>
    <row r="2048" spans="2:9" hidden="1" x14ac:dyDescent="0.2">
      <c r="B2048" s="85"/>
      <c r="C2048" s="9" t="e">
        <f>+C1782</f>
        <v>#REF!</v>
      </c>
      <c r="D2048" s="87" t="str">
        <f>IFERROR(INDEX(#REF!,MATCH(C2048,#REF!,0)),"")</f>
        <v/>
      </c>
      <c r="E2048" s="235">
        <v>0.05</v>
      </c>
      <c r="F2048" s="131" t="str">
        <f>IFERROR(INDEX(#REF!,MATCH(C2048,#REF!,0)),"")</f>
        <v/>
      </c>
      <c r="G2048" s="99"/>
      <c r="H2048" s="89">
        <f t="shared" ref="H2048:H2054" si="56">IFERROR(G2048*F2048*E2048+F2048*E2048,0)</f>
        <v>0</v>
      </c>
      <c r="I2048" s="81"/>
    </row>
    <row r="2049" spans="2:9" hidden="1" x14ac:dyDescent="0.2">
      <c r="B2049" s="85"/>
      <c r="C2049" s="9" t="e">
        <f>+C1783</f>
        <v>#REF!</v>
      </c>
      <c r="D2049" s="87" t="str">
        <f>IFERROR(INDEX(#REF!,MATCH(C2049,#REF!,0)),"")</f>
        <v/>
      </c>
      <c r="E2049" s="235">
        <v>0.05</v>
      </c>
      <c r="F2049" s="131" t="str">
        <f>IFERROR(INDEX(#REF!,MATCH(C2049,#REF!,0)),"")</f>
        <v/>
      </c>
      <c r="G2049" s="99"/>
      <c r="H2049" s="89">
        <f t="shared" si="56"/>
        <v>0</v>
      </c>
      <c r="I2049" s="81"/>
    </row>
    <row r="2050" spans="2:9" hidden="1" x14ac:dyDescent="0.2">
      <c r="B2050" s="85"/>
      <c r="C2050" s="120"/>
      <c r="D2050" s="229" t="str">
        <f>IFERROR(INDEX(#REF!,MATCH(C2050,#REF!,0)),"")</f>
        <v/>
      </c>
      <c r="E2050" s="230"/>
      <c r="F2050" s="231" t="str">
        <f>IFERROR(INDEX(#REF!,MATCH(C2050,#REF!,0)),"")</f>
        <v/>
      </c>
      <c r="G2050" s="232"/>
      <c r="H2050" s="233">
        <f t="shared" si="56"/>
        <v>0</v>
      </c>
      <c r="I2050" s="81"/>
    </row>
    <row r="2051" spans="2:9" hidden="1" x14ac:dyDescent="0.2">
      <c r="B2051" s="85"/>
      <c r="C2051" s="9"/>
      <c r="D2051" s="87" t="str">
        <f>IFERROR(INDEX(#REF!,MATCH(C2051,#REF!,0)),"")</f>
        <v/>
      </c>
      <c r="E2051" s="114"/>
      <c r="F2051" s="91" t="str">
        <f>IFERROR(INDEX(#REF!,MATCH(C2051,#REF!,0)),"")</f>
        <v/>
      </c>
      <c r="G2051" s="99"/>
      <c r="H2051" s="89">
        <f t="shared" si="56"/>
        <v>0</v>
      </c>
      <c r="I2051" s="81"/>
    </row>
    <row r="2052" spans="2:9" hidden="1" x14ac:dyDescent="0.2">
      <c r="B2052" s="85"/>
      <c r="C2052" s="9"/>
      <c r="D2052" s="87" t="str">
        <f>IFERROR(INDEX(#REF!,MATCH(C2052,#REF!,0)),"")</f>
        <v/>
      </c>
      <c r="E2052" s="116"/>
      <c r="F2052" s="91" t="str">
        <f>IFERROR(INDEX(#REF!,MATCH(C2052,#REF!,0)),"")</f>
        <v/>
      </c>
      <c r="G2052" s="99"/>
      <c r="H2052" s="89">
        <f t="shared" si="56"/>
        <v>0</v>
      </c>
      <c r="I2052" s="81"/>
    </row>
    <row r="2053" spans="2:9" hidden="1" x14ac:dyDescent="0.2">
      <c r="B2053" s="85"/>
      <c r="C2053" s="9"/>
      <c r="D2053" s="87" t="str">
        <f>IFERROR(INDEX(#REF!,MATCH(C2053,#REF!,0)),"")</f>
        <v/>
      </c>
      <c r="E2053" s="114"/>
      <c r="F2053" s="91" t="str">
        <f>IFERROR(INDEX(#REF!,MATCH(C2053,#REF!,0)),"")</f>
        <v/>
      </c>
      <c r="G2053" s="99"/>
      <c r="H2053" s="89">
        <f t="shared" si="56"/>
        <v>0</v>
      </c>
      <c r="I2053" s="81"/>
    </row>
    <row r="2054" spans="2:9" ht="16" hidden="1" thickBot="1" x14ac:dyDescent="0.25">
      <c r="B2054" s="85"/>
      <c r="C2054" s="9"/>
      <c r="D2054" s="87" t="str">
        <f>IFERROR(INDEX(#REF!,MATCH(C2054,#REF!,0)),"")</f>
        <v/>
      </c>
      <c r="E2054" s="114"/>
      <c r="F2054" s="91" t="str">
        <f>IFERROR(INDEX(#REF!,MATCH(C2054,#REF!,0)),"")</f>
        <v/>
      </c>
      <c r="G2054" s="99"/>
      <c r="H2054" s="92">
        <f t="shared" si="56"/>
        <v>0</v>
      </c>
      <c r="I2054" s="81"/>
    </row>
    <row r="2055" spans="2:9" ht="16" hidden="1" thickBot="1" x14ac:dyDescent="0.25">
      <c r="B2055" s="79"/>
      <c r="H2055" s="93" t="s">
        <v>49</v>
      </c>
      <c r="I2055" s="94">
        <f>SUM(H2047:H2054)</f>
        <v>0</v>
      </c>
    </row>
    <row r="2056" spans="2:9" hidden="1" x14ac:dyDescent="0.2">
      <c r="B2056" s="79"/>
      <c r="C2056" s="95" t="s">
        <v>50</v>
      </c>
      <c r="I2056" s="81"/>
    </row>
    <row r="2057" spans="2:9" ht="16" hidden="1" x14ac:dyDescent="0.2">
      <c r="B2057" s="82" t="s">
        <v>37</v>
      </c>
      <c r="C2057" s="83" t="s">
        <v>38</v>
      </c>
      <c r="D2057" s="84" t="s">
        <v>51</v>
      </c>
      <c r="E2057" s="96" t="s">
        <v>52</v>
      </c>
      <c r="F2057" s="96"/>
      <c r="G2057" s="97" t="s">
        <v>53</v>
      </c>
      <c r="H2057" s="98" t="s">
        <v>43</v>
      </c>
      <c r="I2057" s="81"/>
    </row>
    <row r="2058" spans="2:9" hidden="1" x14ac:dyDescent="0.2">
      <c r="B2058" s="85"/>
      <c r="C2058" s="9"/>
      <c r="D2058" s="87"/>
      <c r="E2058" s="99" t="str">
        <f>IFERROR(INDEX('MANO DE OBRA'!$F:$F,MATCH(C2058,'MANO DE OBRA'!$B:$B,0)),"")</f>
        <v/>
      </c>
      <c r="F2058" s="89" t="str">
        <f>IFERROR(INDEX('MANO DE OBRA'!$J:$J,MATCH(C2058,'MANO DE OBRA'!$B:$B,0)),"")</f>
        <v/>
      </c>
      <c r="G2058" s="100">
        <v>5</v>
      </c>
      <c r="H2058" s="89">
        <f>IFERROR((F2058/G2058)*D2058,0)</f>
        <v>0</v>
      </c>
      <c r="I2058" s="81"/>
    </row>
    <row r="2059" spans="2:9" hidden="1" x14ac:dyDescent="0.2">
      <c r="B2059" s="85"/>
      <c r="C2059" s="9"/>
      <c r="D2059" s="87"/>
      <c r="E2059" s="99" t="str">
        <f>IFERROR(INDEX('MANO DE OBRA'!$F:$F,MATCH(C2059,'MANO DE OBRA'!$B:$B,0)),"")</f>
        <v/>
      </c>
      <c r="F2059" s="89" t="str">
        <f>IFERROR(INDEX('MANO DE OBRA'!$J:$J,MATCH(C2059,'MANO DE OBRA'!$B:$B,0)),"")</f>
        <v/>
      </c>
      <c r="G2059" s="100">
        <f>+G2058</f>
        <v>5</v>
      </c>
      <c r="H2059" s="89">
        <f>IFERROR((F2059/G2059)*D2059,0)</f>
        <v>0</v>
      </c>
      <c r="I2059" s="81"/>
    </row>
    <row r="2060" spans="2:9" ht="16" hidden="1" thickBot="1" x14ac:dyDescent="0.25">
      <c r="B2060" s="85"/>
      <c r="C2060" s="9"/>
      <c r="D2060" s="87"/>
      <c r="E2060" s="99" t="str">
        <f>IFERROR(INDEX('MANO DE OBRA'!$F:$F,MATCH(C2060,'MANO DE OBRA'!$B:$B,0)),"")</f>
        <v/>
      </c>
      <c r="F2060" s="89" t="str">
        <f>IFERROR(INDEX('MANO DE OBRA'!$J:$J,MATCH(C2060,'MANO DE OBRA'!$B:$B,0)),"")</f>
        <v/>
      </c>
      <c r="G2060" s="100"/>
      <c r="H2060" s="89">
        <f>IFERROR((F2060/G2060)*D2060,0)</f>
        <v>0</v>
      </c>
      <c r="I2060" s="81"/>
    </row>
    <row r="2061" spans="2:9" ht="16" hidden="1" thickBot="1" x14ac:dyDescent="0.25">
      <c r="B2061" s="79"/>
      <c r="H2061" s="93" t="s">
        <v>49</v>
      </c>
      <c r="I2061" s="94">
        <f>SUM(H2058:H2060)</f>
        <v>0</v>
      </c>
    </row>
    <row r="2062" spans="2:9" hidden="1" x14ac:dyDescent="0.2">
      <c r="B2062" s="79"/>
      <c r="C2062" s="95" t="s">
        <v>55</v>
      </c>
      <c r="I2062" s="81"/>
    </row>
    <row r="2063" spans="2:9" ht="16" hidden="1" x14ac:dyDescent="0.2">
      <c r="B2063" s="82" t="s">
        <v>37</v>
      </c>
      <c r="C2063" s="83" t="s">
        <v>38</v>
      </c>
      <c r="D2063" s="97" t="s">
        <v>3</v>
      </c>
      <c r="E2063" s="97" t="s">
        <v>15</v>
      </c>
      <c r="F2063" s="97" t="s">
        <v>56</v>
      </c>
      <c r="G2063" s="97" t="s">
        <v>57</v>
      </c>
      <c r="H2063" s="97" t="s">
        <v>43</v>
      </c>
      <c r="I2063" s="81"/>
    </row>
    <row r="2064" spans="2:9" hidden="1" x14ac:dyDescent="0.2">
      <c r="B2064" s="85"/>
      <c r="C2064" s="102" t="s">
        <v>58</v>
      </c>
      <c r="D2064" s="99">
        <v>0.05</v>
      </c>
      <c r="E2064" s="88"/>
      <c r="F2064" s="89">
        <f>+I2061</f>
        <v>0</v>
      </c>
      <c r="G2064" s="87">
        <v>1</v>
      </c>
      <c r="H2064" s="89">
        <f>IFERROR(G2064*F2064*D2064,0)</f>
        <v>0</v>
      </c>
      <c r="I2064" s="81"/>
    </row>
    <row r="2065" spans="2:9" hidden="1" x14ac:dyDescent="0.2">
      <c r="B2065" s="85"/>
      <c r="C2065" s="22"/>
      <c r="D2065" s="87"/>
      <c r="E2065" s="87" t="str">
        <f>IFERROR(INDEX(#REF!,MATCH(C2065,#REF!,0)),"")</f>
        <v/>
      </c>
      <c r="F2065" s="89" t="str">
        <f>IFERROR(INDEX(#REF!,MATCH(C2065,#REF!,0)),"")</f>
        <v/>
      </c>
      <c r="G2065" s="100">
        <v>0.08</v>
      </c>
      <c r="H2065" s="89">
        <f>IFERROR(G2065*F2065,0)</f>
        <v>0</v>
      </c>
      <c r="I2065" s="81"/>
    </row>
    <row r="2066" spans="2:9" ht="16" hidden="1" thickBot="1" x14ac:dyDescent="0.25">
      <c r="B2066" s="85"/>
      <c r="C2066" s="9"/>
      <c r="D2066" s="87"/>
      <c r="E2066" s="87" t="str">
        <f>IFERROR(INDEX(#REF!,MATCH(C2066,#REF!,0)),"")</f>
        <v/>
      </c>
      <c r="F2066" s="89" t="str">
        <f>IFERROR(INDEX(#REF!,MATCH(C2066,#REF!,0)),"")</f>
        <v/>
      </c>
      <c r="G2066" s="100"/>
      <c r="H2066" s="92">
        <f>IFERROR(G2066*F2066,0)</f>
        <v>0</v>
      </c>
      <c r="I2066" s="81"/>
    </row>
    <row r="2067" spans="2:9" ht="16" hidden="1" thickBot="1" x14ac:dyDescent="0.25">
      <c r="B2067" s="79"/>
      <c r="H2067" s="93" t="s">
        <v>49</v>
      </c>
      <c r="I2067" s="94">
        <f>SUM(H2064:H2066)</f>
        <v>0</v>
      </c>
    </row>
    <row r="2068" spans="2:9" hidden="1" x14ac:dyDescent="0.2">
      <c r="B2068" s="79"/>
      <c r="C2068" s="95" t="s">
        <v>59</v>
      </c>
      <c r="I2068" s="81"/>
    </row>
    <row r="2069" spans="2:9" ht="16" hidden="1" x14ac:dyDescent="0.2">
      <c r="B2069" s="82" t="s">
        <v>37</v>
      </c>
      <c r="C2069" s="83" t="s">
        <v>38</v>
      </c>
      <c r="D2069" s="97" t="s">
        <v>3</v>
      </c>
      <c r="E2069" s="97" t="s">
        <v>15</v>
      </c>
      <c r="F2069" s="97" t="s">
        <v>56</v>
      </c>
      <c r="G2069" s="97" t="s">
        <v>57</v>
      </c>
      <c r="H2069" s="84" t="s">
        <v>43</v>
      </c>
      <c r="I2069" s="81"/>
    </row>
    <row r="2070" spans="2:9" hidden="1" x14ac:dyDescent="0.2">
      <c r="B2070" s="85"/>
      <c r="C2070" s="102" t="s">
        <v>60</v>
      </c>
      <c r="D2070" s="99">
        <v>0.01</v>
      </c>
      <c r="E2070" s="103">
        <v>1</v>
      </c>
      <c r="F2070" s="89">
        <f>+I2061</f>
        <v>0</v>
      </c>
      <c r="G2070" s="87">
        <v>0.01</v>
      </c>
      <c r="H2070" s="89">
        <f>IFERROR(G2070*F2070,0)</f>
        <v>0</v>
      </c>
      <c r="I2070" s="81"/>
    </row>
    <row r="2071" spans="2:9" hidden="1" x14ac:dyDescent="0.2">
      <c r="B2071" s="85"/>
      <c r="C2071" s="115"/>
      <c r="E2071" s="87" t="str">
        <f>IFERROR(INDEX(#REF!,MATCH(C2071,#REF!,0)),"")</f>
        <v/>
      </c>
      <c r="F2071" s="89" t="str">
        <f>IFERROR(INDEX(#REF!,MATCH(C2071,#REF!,0)),"")</f>
        <v/>
      </c>
      <c r="G2071" s="87">
        <v>1</v>
      </c>
      <c r="H2071" s="89">
        <f>IFERROR(G2071*F2071,0)</f>
        <v>0</v>
      </c>
      <c r="I2071" s="81"/>
    </row>
    <row r="2072" spans="2:9" ht="16" hidden="1" thickBot="1" x14ac:dyDescent="0.25">
      <c r="B2072" s="85"/>
      <c r="C2072" s="9"/>
      <c r="D2072" s="87" t="str">
        <f>IFERROR(INDEX(#REF!,MATCH(C2072,#REF!,0)),"")</f>
        <v/>
      </c>
      <c r="E2072" s="88"/>
      <c r="F2072" s="89" t="str">
        <f>IFERROR(INDEX(#REF!,MATCH(C2072,#REF!,0)),"")</f>
        <v/>
      </c>
      <c r="G2072" s="87"/>
      <c r="H2072" s="89">
        <f>IFERROR(G2072*F2072,0)</f>
        <v>0</v>
      </c>
      <c r="I2072" s="81"/>
    </row>
    <row r="2073" spans="2:9" ht="16" hidden="1" thickBot="1" x14ac:dyDescent="0.25">
      <c r="B2073" s="104"/>
      <c r="C2073" s="105"/>
      <c r="D2073" s="106"/>
      <c r="E2073" s="107"/>
      <c r="F2073" s="107"/>
      <c r="G2073" s="106"/>
      <c r="H2073" s="93" t="s">
        <v>49</v>
      </c>
      <c r="I2073" s="94">
        <f>SUM(H2070:H2072)</f>
        <v>0</v>
      </c>
    </row>
    <row r="2074" spans="2:9" ht="16" hidden="1" thickBot="1" x14ac:dyDescent="0.25"/>
    <row r="2075" spans="2:9" ht="33" hidden="1" customHeight="1" thickBot="1" x14ac:dyDescent="0.25">
      <c r="B2075" s="58"/>
      <c r="C2075" s="59" t="e">
        <f>+#REF!</f>
        <v>#REF!</v>
      </c>
      <c r="D2075" s="60"/>
      <c r="E2075" s="60"/>
      <c r="F2075" s="60"/>
      <c r="G2075" s="61"/>
      <c r="H2075" s="62"/>
      <c r="I2075" s="63"/>
    </row>
    <row r="2076" spans="2:9" ht="33" hidden="1" customHeight="1" thickBot="1" x14ac:dyDescent="0.25">
      <c r="B2076" s="64"/>
      <c r="C2076" s="65" t="e">
        <f>+#REF!</f>
        <v>#REF!</v>
      </c>
      <c r="D2076" s="66"/>
      <c r="E2076" s="66"/>
      <c r="F2076" s="66"/>
      <c r="G2076" s="67"/>
      <c r="H2076" s="68"/>
      <c r="I2076" s="69"/>
    </row>
    <row r="2077" spans="2:9" ht="16" hidden="1" thickBot="1" x14ac:dyDescent="0.25">
      <c r="B2077" s="79"/>
      <c r="I2077" s="81"/>
    </row>
    <row r="2078" spans="2:9" ht="16" hidden="1" thickBot="1" x14ac:dyDescent="0.25">
      <c r="B2078" s="75" t="s">
        <v>0</v>
      </c>
      <c r="C2078" s="353" t="e">
        <f>INDEX(ACTIVIDADES!$B:$B,MATCH(B2079,ACTIVIDADES!$A:$A,0))</f>
        <v>#REF!</v>
      </c>
      <c r="D2078" s="354"/>
      <c r="E2078" s="354"/>
      <c r="F2078" s="354"/>
      <c r="G2078" s="355"/>
      <c r="H2078" s="73" t="s">
        <v>31</v>
      </c>
      <c r="I2078" s="74" t="s">
        <v>32</v>
      </c>
    </row>
    <row r="2079" spans="2:9" hidden="1" x14ac:dyDescent="0.2">
      <c r="B2079" s="362" t="e">
        <f>+ACTIVIDADES!#REF!</f>
        <v>#REF!</v>
      </c>
      <c r="C2079" s="356"/>
      <c r="D2079" s="357"/>
      <c r="E2079" s="357"/>
      <c r="F2079" s="357"/>
      <c r="G2079" s="358"/>
      <c r="H2079" s="71">
        <f>IF(I2082=0,0,I2093/I2082)</f>
        <v>0</v>
      </c>
      <c r="I2079" s="72">
        <f>IF(I2082=0,0,I2099/I2082)</f>
        <v>0.94339622641509435</v>
      </c>
    </row>
    <row r="2080" spans="2:9" ht="16" hidden="1" thickBot="1" x14ac:dyDescent="0.25">
      <c r="B2080" s="363"/>
      <c r="C2080" s="356"/>
      <c r="D2080" s="357"/>
      <c r="E2080" s="357"/>
      <c r="F2080" s="357"/>
      <c r="G2080" s="358"/>
      <c r="H2080" s="73" t="s">
        <v>33</v>
      </c>
      <c r="I2080" s="74" t="s">
        <v>34</v>
      </c>
    </row>
    <row r="2081" spans="2:9" ht="16" hidden="1" thickBot="1" x14ac:dyDescent="0.25">
      <c r="B2081" s="75" t="s">
        <v>15</v>
      </c>
      <c r="C2081" s="356"/>
      <c r="D2081" s="357"/>
      <c r="E2081" s="357"/>
      <c r="F2081" s="357"/>
      <c r="G2081" s="358"/>
      <c r="H2081" s="71">
        <f>IF(I2082=0,0,I2106/I2082)</f>
        <v>4.716981132075472E-2</v>
      </c>
      <c r="I2081" s="72">
        <f>IF(I2082=0,0,I2112/I2082)</f>
        <v>9.4339622641509448E-3</v>
      </c>
    </row>
    <row r="2082" spans="2:9" ht="24.75" hidden="1" customHeight="1" thickBot="1" x14ac:dyDescent="0.25">
      <c r="B2082" s="76" t="e">
        <f>INDEX(ACTIVIDADES!$C:$C,MATCH(B2079,ACTIVIDADES!$A:$A,0))</f>
        <v>#REF!</v>
      </c>
      <c r="C2082" s="359"/>
      <c r="D2082" s="360"/>
      <c r="E2082" s="360"/>
      <c r="F2082" s="360"/>
      <c r="G2082" s="361"/>
      <c r="H2082" s="77" t="s">
        <v>35</v>
      </c>
      <c r="I2082" s="78">
        <f>SUM(I2093:I2112)</f>
        <v>8899.5449966666674</v>
      </c>
    </row>
    <row r="2083" spans="2:9" hidden="1" x14ac:dyDescent="0.2">
      <c r="B2083" s="79"/>
      <c r="C2083" s="80" t="s">
        <v>36</v>
      </c>
      <c r="I2083" s="81"/>
    </row>
    <row r="2084" spans="2:9" hidden="1" x14ac:dyDescent="0.2">
      <c r="B2084" s="82" t="s">
        <v>37</v>
      </c>
      <c r="C2084" s="83" t="s">
        <v>38</v>
      </c>
      <c r="D2084" s="84" t="s">
        <v>39</v>
      </c>
      <c r="E2084" s="84" t="s">
        <v>40</v>
      </c>
      <c r="F2084" s="84" t="s">
        <v>41</v>
      </c>
      <c r="G2084" s="84" t="s">
        <v>42</v>
      </c>
      <c r="H2084" s="84" t="s">
        <v>43</v>
      </c>
      <c r="I2084" s="81"/>
    </row>
    <row r="2085" spans="2:9" hidden="1" x14ac:dyDescent="0.2">
      <c r="B2085" s="85"/>
      <c r="C2085" t="e">
        <f>+C1819</f>
        <v>#REF!</v>
      </c>
      <c r="D2085" s="87" t="str">
        <f>IFERROR(INDEX(#REF!,MATCH(C2085,#REF!,0)),"")</f>
        <v/>
      </c>
      <c r="E2085" s="116">
        <v>0.1</v>
      </c>
      <c r="F2085" s="91" t="str">
        <f>IFERROR(INDEX(#REF!,MATCH(C2085,#REF!,0)),"")</f>
        <v/>
      </c>
      <c r="G2085" s="99">
        <v>0</v>
      </c>
      <c r="H2085" s="89">
        <f>IFERROR(G2085*F2085*E2085+F2085*E2085,0)</f>
        <v>0</v>
      </c>
      <c r="I2085" s="81"/>
    </row>
    <row r="2086" spans="2:9" hidden="1" x14ac:dyDescent="0.2">
      <c r="B2086" s="85"/>
      <c r="C2086" t="e">
        <f>+C1820</f>
        <v>#REF!</v>
      </c>
      <c r="D2086" s="87" t="str">
        <f>IFERROR(INDEX(#REF!,MATCH(C2086,#REF!,0)),"")</f>
        <v/>
      </c>
      <c r="E2086" s="114">
        <v>0.1</v>
      </c>
      <c r="F2086" s="91" t="str">
        <f>IFERROR(INDEX(#REF!,MATCH(C2086,#REF!,0)),"")</f>
        <v/>
      </c>
      <c r="G2086" s="99">
        <v>0.15</v>
      </c>
      <c r="H2086" s="89">
        <f t="shared" ref="H2086:H2092" si="57">IFERROR(G2086*F2086*E2086+F2086*E2086,0)</f>
        <v>0</v>
      </c>
      <c r="I2086" s="81"/>
    </row>
    <row r="2087" spans="2:9" hidden="1" x14ac:dyDescent="0.2">
      <c r="B2087" s="85"/>
      <c r="C2087" s="109"/>
      <c r="D2087" s="87" t="str">
        <f>IFERROR(INDEX(#REF!,MATCH(C2087,#REF!,0)),"")</f>
        <v/>
      </c>
      <c r="E2087" s="114"/>
      <c r="F2087" s="91" t="str">
        <f>IFERROR(INDEX(#REF!,MATCH(C2087,#REF!,0)),"")</f>
        <v/>
      </c>
      <c r="G2087" s="99"/>
      <c r="H2087" s="89">
        <f t="shared" si="57"/>
        <v>0</v>
      </c>
      <c r="I2087" s="81"/>
    </row>
    <row r="2088" spans="2:9" hidden="1" x14ac:dyDescent="0.2">
      <c r="B2088" s="85"/>
      <c r="C2088" s="120"/>
      <c r="D2088" s="87" t="str">
        <f>IFERROR(INDEX(#REF!,MATCH(C2088,#REF!,0)),"")</f>
        <v/>
      </c>
      <c r="E2088" s="114"/>
      <c r="F2088" s="91" t="str">
        <f>IFERROR(INDEX(#REF!,MATCH(C2088,#REF!,0)),"")</f>
        <v/>
      </c>
      <c r="G2088" s="99"/>
      <c r="H2088" s="89">
        <f t="shared" si="57"/>
        <v>0</v>
      </c>
      <c r="I2088" s="81"/>
    </row>
    <row r="2089" spans="2:9" hidden="1" x14ac:dyDescent="0.2">
      <c r="B2089" s="85"/>
      <c r="C2089" s="9"/>
      <c r="D2089" s="87" t="str">
        <f>IFERROR(INDEX(#REF!,MATCH(C2089,#REF!,0)),"")</f>
        <v/>
      </c>
      <c r="E2089" s="114"/>
      <c r="F2089" s="91" t="str">
        <f>IFERROR(INDEX(#REF!,MATCH(C2089,#REF!,0)),"")</f>
        <v/>
      </c>
      <c r="G2089" s="99"/>
      <c r="H2089" s="89">
        <f t="shared" si="57"/>
        <v>0</v>
      </c>
      <c r="I2089" s="81"/>
    </row>
    <row r="2090" spans="2:9" hidden="1" x14ac:dyDescent="0.2">
      <c r="B2090" s="85"/>
      <c r="C2090" s="9"/>
      <c r="D2090" s="87" t="str">
        <f>IFERROR(INDEX(#REF!,MATCH(C2090,#REF!,0)),"")</f>
        <v/>
      </c>
      <c r="E2090" s="116"/>
      <c r="F2090" s="91" t="str">
        <f>IFERROR(INDEX(#REF!,MATCH(C2090,#REF!,0)),"")</f>
        <v/>
      </c>
      <c r="G2090" s="99"/>
      <c r="H2090" s="89">
        <f t="shared" si="57"/>
        <v>0</v>
      </c>
      <c r="I2090" s="81"/>
    </row>
    <row r="2091" spans="2:9" hidden="1" x14ac:dyDescent="0.2">
      <c r="B2091" s="85"/>
      <c r="C2091" s="9"/>
      <c r="D2091" s="87" t="str">
        <f>IFERROR(INDEX(#REF!,MATCH(C2091,#REF!,0)),"")</f>
        <v/>
      </c>
      <c r="E2091" s="114"/>
      <c r="F2091" s="91" t="str">
        <f>IFERROR(INDEX(#REF!,MATCH(C2091,#REF!,0)),"")</f>
        <v/>
      </c>
      <c r="G2091" s="99"/>
      <c r="H2091" s="89">
        <f t="shared" si="57"/>
        <v>0</v>
      </c>
      <c r="I2091" s="81"/>
    </row>
    <row r="2092" spans="2:9" ht="16" hidden="1" thickBot="1" x14ac:dyDescent="0.25">
      <c r="B2092" s="85"/>
      <c r="C2092" s="9"/>
      <c r="D2092" s="87" t="str">
        <f>IFERROR(INDEX(#REF!,MATCH(C2092,#REF!,0)),"")</f>
        <v/>
      </c>
      <c r="E2092" s="114"/>
      <c r="F2092" s="91" t="str">
        <f>IFERROR(INDEX(#REF!,MATCH(C2092,#REF!,0)),"")</f>
        <v/>
      </c>
      <c r="G2092" s="99"/>
      <c r="H2092" s="92">
        <f t="shared" si="57"/>
        <v>0</v>
      </c>
      <c r="I2092" s="81"/>
    </row>
    <row r="2093" spans="2:9" ht="16" hidden="1" thickBot="1" x14ac:dyDescent="0.25">
      <c r="B2093" s="79"/>
      <c r="H2093" s="93" t="s">
        <v>49</v>
      </c>
      <c r="I2093" s="94">
        <f>SUM(H2085:H2092)</f>
        <v>0</v>
      </c>
    </row>
    <row r="2094" spans="2:9" hidden="1" x14ac:dyDescent="0.2">
      <c r="B2094" s="79"/>
      <c r="C2094" s="95" t="s">
        <v>50</v>
      </c>
      <c r="I2094" s="81"/>
    </row>
    <row r="2095" spans="2:9" ht="16" hidden="1" x14ac:dyDescent="0.2">
      <c r="B2095" s="82" t="s">
        <v>37</v>
      </c>
      <c r="C2095" s="83" t="s">
        <v>38</v>
      </c>
      <c r="D2095" s="84" t="s">
        <v>51</v>
      </c>
      <c r="E2095" s="96" t="s">
        <v>52</v>
      </c>
      <c r="F2095" s="96"/>
      <c r="G2095" s="97" t="s">
        <v>53</v>
      </c>
      <c r="H2095" s="98" t="s">
        <v>43</v>
      </c>
      <c r="I2095" s="81"/>
    </row>
    <row r="2096" spans="2:9" hidden="1" x14ac:dyDescent="0.2">
      <c r="B2096" s="85"/>
      <c r="C2096" s="9" t="s">
        <v>54</v>
      </c>
      <c r="D2096" s="87">
        <v>1</v>
      </c>
      <c r="E2096" s="99">
        <f>IFERROR(INDEX('MANO DE OBRA'!$F:$F,MATCH(C2096,'MANO DE OBRA'!$B:$B,0)),"")</f>
        <v>0.7693987706357569</v>
      </c>
      <c r="F2096" s="89">
        <f>IFERROR(INDEX('MANO DE OBRA'!$J:$J,MATCH(C2096,'MANO DE OBRA'!$B:$B,0)),"")</f>
        <v>83957.971666666665</v>
      </c>
      <c r="G2096" s="100">
        <v>10</v>
      </c>
      <c r="H2096" s="89">
        <f>IFERROR((F2096/G2096)*D2096,0)</f>
        <v>8395.7971666666672</v>
      </c>
      <c r="I2096" s="81"/>
    </row>
    <row r="2097" spans="2:9" hidden="1" x14ac:dyDescent="0.2">
      <c r="B2097" s="85"/>
      <c r="C2097" s="9"/>
      <c r="D2097" s="87"/>
      <c r="E2097" s="99" t="str">
        <f>IFERROR(INDEX('MANO DE OBRA'!$F:$F,MATCH(C2097,'MANO DE OBRA'!$B:$B,0)),"")</f>
        <v/>
      </c>
      <c r="F2097" s="89" t="str">
        <f>IFERROR(INDEX('MANO DE OBRA'!$J:$J,MATCH(C2097,'MANO DE OBRA'!$B:$B,0)),"")</f>
        <v/>
      </c>
      <c r="G2097" s="100"/>
      <c r="H2097" s="89">
        <f>IFERROR((F2097/G2097)*D2097,0)</f>
        <v>0</v>
      </c>
      <c r="I2097" s="81"/>
    </row>
    <row r="2098" spans="2:9" ht="16" hidden="1" thickBot="1" x14ac:dyDescent="0.25">
      <c r="B2098" s="85"/>
      <c r="C2098" s="9"/>
      <c r="D2098" s="87"/>
      <c r="E2098" s="99" t="str">
        <f>IFERROR(INDEX('MANO DE OBRA'!$F:$F,MATCH(C2098,'MANO DE OBRA'!$B:$B,0)),"")</f>
        <v/>
      </c>
      <c r="F2098" s="89" t="str">
        <f>IFERROR(INDEX('MANO DE OBRA'!$J:$J,MATCH(C2098,'MANO DE OBRA'!$B:$B,0)),"")</f>
        <v/>
      </c>
      <c r="G2098" s="100"/>
      <c r="H2098" s="89">
        <f>IFERROR((F2098/G2098)*D2098,0)</f>
        <v>0</v>
      </c>
      <c r="I2098" s="81"/>
    </row>
    <row r="2099" spans="2:9" ht="16" hidden="1" thickBot="1" x14ac:dyDescent="0.25">
      <c r="B2099" s="79"/>
      <c r="H2099" s="93" t="s">
        <v>49</v>
      </c>
      <c r="I2099" s="94">
        <f>SUM(H2096:H2098)</f>
        <v>8395.7971666666672</v>
      </c>
    </row>
    <row r="2100" spans="2:9" hidden="1" x14ac:dyDescent="0.2">
      <c r="B2100" s="79"/>
      <c r="C2100" s="95" t="s">
        <v>55</v>
      </c>
      <c r="I2100" s="81"/>
    </row>
    <row r="2101" spans="2:9" ht="16" hidden="1" x14ac:dyDescent="0.2">
      <c r="B2101" s="82" t="s">
        <v>37</v>
      </c>
      <c r="C2101" s="83" t="s">
        <v>38</v>
      </c>
      <c r="D2101" s="97" t="s">
        <v>3</v>
      </c>
      <c r="E2101" s="97" t="s">
        <v>15</v>
      </c>
      <c r="F2101" s="97" t="s">
        <v>56</v>
      </c>
      <c r="G2101" s="97" t="s">
        <v>57</v>
      </c>
      <c r="H2101" s="97" t="s">
        <v>43</v>
      </c>
      <c r="I2101" s="81"/>
    </row>
    <row r="2102" spans="2:9" hidden="1" x14ac:dyDescent="0.2">
      <c r="B2102" s="85"/>
      <c r="C2102" s="102" t="s">
        <v>58</v>
      </c>
      <c r="D2102" s="99">
        <v>0.05</v>
      </c>
      <c r="E2102" s="88"/>
      <c r="F2102" s="89">
        <f>+I2099</f>
        <v>8395.7971666666672</v>
      </c>
      <c r="G2102" s="87">
        <v>1</v>
      </c>
      <c r="H2102" s="89">
        <f>IFERROR(G2102*F2102*D2102,0)</f>
        <v>419.78985833333337</v>
      </c>
      <c r="I2102" s="81"/>
    </row>
    <row r="2103" spans="2:9" hidden="1" x14ac:dyDescent="0.2">
      <c r="B2103" s="85"/>
      <c r="C2103" s="9"/>
      <c r="D2103" s="87"/>
      <c r="E2103" s="87" t="str">
        <f>IFERROR(INDEX(#REF!,MATCH(C2103,#REF!,0)),"")</f>
        <v/>
      </c>
      <c r="F2103" s="89" t="str">
        <f>IFERROR(INDEX(#REF!,MATCH(C2103,#REF!,0)),"")</f>
        <v/>
      </c>
      <c r="G2103" s="100"/>
      <c r="H2103" s="89">
        <f>IFERROR(G2103*F2103,0)</f>
        <v>0</v>
      </c>
      <c r="I2103" s="81"/>
    </row>
    <row r="2104" spans="2:9" hidden="1" x14ac:dyDescent="0.2">
      <c r="B2104" s="85"/>
      <c r="C2104" s="121"/>
      <c r="D2104" s="87"/>
      <c r="E2104" s="87" t="str">
        <f>IFERROR(INDEX(#REF!,MATCH(C2104,#REF!,0)),"")</f>
        <v/>
      </c>
      <c r="F2104" s="89" t="str">
        <f>IFERROR(INDEX(#REF!,MATCH(C2104,#REF!,0)),"")</f>
        <v/>
      </c>
      <c r="G2104" s="100"/>
      <c r="H2104" s="89">
        <f>IFERROR(G2104*F2104,0)</f>
        <v>0</v>
      </c>
      <c r="I2104" s="81"/>
    </row>
    <row r="2105" spans="2:9" ht="16" hidden="1" thickBot="1" x14ac:dyDescent="0.25">
      <c r="B2105" s="85"/>
      <c r="C2105" s="9"/>
      <c r="D2105" s="87"/>
      <c r="E2105" s="87" t="str">
        <f>IFERROR(INDEX(#REF!,MATCH(C2105,#REF!,0)),"")</f>
        <v/>
      </c>
      <c r="F2105" s="89" t="str">
        <f>IFERROR(INDEX(#REF!,MATCH(C2105,#REF!,0)),"")</f>
        <v/>
      </c>
      <c r="G2105" s="100"/>
      <c r="H2105" s="92">
        <f>IFERROR(G2105*F2105,0)</f>
        <v>0</v>
      </c>
      <c r="I2105" s="81"/>
    </row>
    <row r="2106" spans="2:9" ht="16" hidden="1" thickBot="1" x14ac:dyDescent="0.25">
      <c r="B2106" s="79"/>
      <c r="H2106" s="93" t="s">
        <v>49</v>
      </c>
      <c r="I2106" s="94">
        <f>SUM(H2102:H2105)</f>
        <v>419.78985833333337</v>
      </c>
    </row>
    <row r="2107" spans="2:9" hidden="1" x14ac:dyDescent="0.2">
      <c r="B2107" s="79"/>
      <c r="C2107" s="95" t="s">
        <v>59</v>
      </c>
      <c r="I2107" s="81"/>
    </row>
    <row r="2108" spans="2:9" ht="16" hidden="1" x14ac:dyDescent="0.2">
      <c r="B2108" s="82" t="s">
        <v>37</v>
      </c>
      <c r="C2108" s="83" t="s">
        <v>38</v>
      </c>
      <c r="D2108" s="97" t="s">
        <v>3</v>
      </c>
      <c r="E2108" s="97" t="s">
        <v>15</v>
      </c>
      <c r="F2108" s="97" t="s">
        <v>56</v>
      </c>
      <c r="G2108" s="97" t="s">
        <v>57</v>
      </c>
      <c r="H2108" s="84" t="s">
        <v>43</v>
      </c>
      <c r="I2108" s="81"/>
    </row>
    <row r="2109" spans="2:9" hidden="1" x14ac:dyDescent="0.2">
      <c r="B2109" s="85"/>
      <c r="C2109" s="102" t="s">
        <v>60</v>
      </c>
      <c r="D2109" s="99">
        <v>0.01</v>
      </c>
      <c r="E2109" s="103">
        <v>1</v>
      </c>
      <c r="F2109" s="89">
        <f>+I2099</f>
        <v>8395.7971666666672</v>
      </c>
      <c r="G2109" s="87">
        <v>0.01</v>
      </c>
      <c r="H2109" s="89">
        <f>IFERROR(G2109*F2109,0)</f>
        <v>83.95797166666668</v>
      </c>
      <c r="I2109" s="81"/>
    </row>
    <row r="2110" spans="2:9" hidden="1" x14ac:dyDescent="0.2">
      <c r="B2110" s="85"/>
      <c r="C2110" s="115"/>
      <c r="E2110" s="87" t="str">
        <f>IFERROR(INDEX(#REF!,MATCH(C2110,#REF!,0)),"")</f>
        <v/>
      </c>
      <c r="F2110" s="89" t="str">
        <f>IFERROR(INDEX(#REF!,MATCH(C2110,#REF!,0)),"")</f>
        <v/>
      </c>
      <c r="G2110" s="87">
        <v>1</v>
      </c>
      <c r="H2110" s="89">
        <f>IFERROR(G2110*F2110,0)</f>
        <v>0</v>
      </c>
      <c r="I2110" s="81"/>
    </row>
    <row r="2111" spans="2:9" ht="16" hidden="1" thickBot="1" x14ac:dyDescent="0.25">
      <c r="B2111" s="85"/>
      <c r="C2111" s="9"/>
      <c r="D2111" s="87" t="str">
        <f>IFERROR(INDEX(#REF!,MATCH(C2111,#REF!,0)),"")</f>
        <v/>
      </c>
      <c r="E2111" s="88"/>
      <c r="F2111" s="89" t="str">
        <f>IFERROR(INDEX(#REF!,MATCH(C2111,#REF!,0)),"")</f>
        <v/>
      </c>
      <c r="G2111" s="87"/>
      <c r="H2111" s="89">
        <f>IFERROR(G2111*F2111,0)</f>
        <v>0</v>
      </c>
      <c r="I2111" s="81"/>
    </row>
    <row r="2112" spans="2:9" ht="16" hidden="1" thickBot="1" x14ac:dyDescent="0.25">
      <c r="B2112" s="104"/>
      <c r="C2112" s="105"/>
      <c r="D2112" s="106"/>
      <c r="E2112" s="107"/>
      <c r="F2112" s="107"/>
      <c r="G2112" s="106"/>
      <c r="H2112" s="93" t="s">
        <v>49</v>
      </c>
      <c r="I2112" s="94">
        <f>SUM(H2109:H2111)</f>
        <v>83.95797166666668</v>
      </c>
    </row>
    <row r="2113" spans="2:9" ht="16" hidden="1" thickBot="1" x14ac:dyDescent="0.25"/>
    <row r="2114" spans="2:9" ht="33" hidden="1" customHeight="1" thickBot="1" x14ac:dyDescent="0.25">
      <c r="B2114" s="58"/>
      <c r="C2114" s="59" t="e">
        <f>+#REF!</f>
        <v>#REF!</v>
      </c>
      <c r="D2114" s="60"/>
      <c r="E2114" s="60"/>
      <c r="F2114" s="60"/>
      <c r="G2114" s="61"/>
      <c r="H2114" s="62"/>
      <c r="I2114" s="63"/>
    </row>
    <row r="2115" spans="2:9" ht="33" hidden="1" customHeight="1" thickBot="1" x14ac:dyDescent="0.25">
      <c r="B2115" s="64"/>
      <c r="C2115" s="65" t="e">
        <f>+#REF!</f>
        <v>#REF!</v>
      </c>
      <c r="D2115" s="66"/>
      <c r="E2115" s="66"/>
      <c r="F2115" s="66"/>
      <c r="G2115" s="67"/>
      <c r="H2115" s="68"/>
      <c r="I2115" s="69"/>
    </row>
    <row r="2116" spans="2:9" ht="16" hidden="1" thickBot="1" x14ac:dyDescent="0.25">
      <c r="B2116" s="79"/>
      <c r="I2116" s="81"/>
    </row>
    <row r="2117" spans="2:9" ht="16" hidden="1" thickBot="1" x14ac:dyDescent="0.25">
      <c r="B2117" s="75" t="s">
        <v>0</v>
      </c>
      <c r="C2117" s="353" t="e">
        <f>INDEX(ACTIVIDADES!$B:$B,MATCH(B2118,ACTIVIDADES!$A:$A,0))</f>
        <v>#REF!</v>
      </c>
      <c r="D2117" s="354"/>
      <c r="E2117" s="354"/>
      <c r="F2117" s="354"/>
      <c r="G2117" s="355"/>
      <c r="H2117" s="73" t="s">
        <v>31</v>
      </c>
      <c r="I2117" s="74" t="s">
        <v>32</v>
      </c>
    </row>
    <row r="2118" spans="2:9" hidden="1" x14ac:dyDescent="0.2">
      <c r="B2118" s="362" t="e">
        <f>+ACTIVIDADES!#REF!</f>
        <v>#REF!</v>
      </c>
      <c r="C2118" s="356"/>
      <c r="D2118" s="357"/>
      <c r="E2118" s="357"/>
      <c r="F2118" s="357"/>
      <c r="G2118" s="358"/>
      <c r="H2118" s="71">
        <f>IF(I2121=0,0,I2132/I2121)</f>
        <v>0</v>
      </c>
      <c r="I2118" s="72">
        <f>IF(I2121=0,0,I2138/I2121)</f>
        <v>0.94339622641509435</v>
      </c>
    </row>
    <row r="2119" spans="2:9" ht="16" hidden="1" thickBot="1" x14ac:dyDescent="0.25">
      <c r="B2119" s="363"/>
      <c r="C2119" s="356"/>
      <c r="D2119" s="357"/>
      <c r="E2119" s="357"/>
      <c r="F2119" s="357"/>
      <c r="G2119" s="358"/>
      <c r="H2119" s="73" t="s">
        <v>33</v>
      </c>
      <c r="I2119" s="74" t="s">
        <v>34</v>
      </c>
    </row>
    <row r="2120" spans="2:9" ht="16" hidden="1" thickBot="1" x14ac:dyDescent="0.25">
      <c r="B2120" s="75" t="s">
        <v>15</v>
      </c>
      <c r="C2120" s="356"/>
      <c r="D2120" s="357"/>
      <c r="E2120" s="357"/>
      <c r="F2120" s="357"/>
      <c r="G2120" s="358"/>
      <c r="H2120" s="71">
        <f>IF(I2121=0,0,I2144/I2121)</f>
        <v>4.7169811320754727E-2</v>
      </c>
      <c r="I2120" s="72">
        <f>IF(I2121=0,0,I2150/I2121)</f>
        <v>9.433962264150943E-3</v>
      </c>
    </row>
    <row r="2121" spans="2:9" ht="16" hidden="1" thickBot="1" x14ac:dyDescent="0.25">
      <c r="B2121" s="76" t="e">
        <f>INDEX(ACTIVIDADES!$C:$C,MATCH(B2118,ACTIVIDADES!$A:$A,0))</f>
        <v>#REF!</v>
      </c>
      <c r="C2121" s="359"/>
      <c r="D2121" s="360"/>
      <c r="E2121" s="360"/>
      <c r="F2121" s="360"/>
      <c r="G2121" s="361"/>
      <c r="H2121" s="77" t="s">
        <v>35</v>
      </c>
      <c r="I2121" s="78">
        <f>SUM(I2132:I2150)</f>
        <v>15663.199194133331</v>
      </c>
    </row>
    <row r="2122" spans="2:9" hidden="1" x14ac:dyDescent="0.2">
      <c r="B2122" s="79"/>
      <c r="C2122" s="80" t="s">
        <v>36</v>
      </c>
      <c r="I2122" s="81"/>
    </row>
    <row r="2123" spans="2:9" hidden="1" x14ac:dyDescent="0.2">
      <c r="B2123" s="82" t="s">
        <v>37</v>
      </c>
      <c r="C2123" s="83" t="s">
        <v>38</v>
      </c>
      <c r="D2123" s="84" t="s">
        <v>39</v>
      </c>
      <c r="E2123" s="84" t="s">
        <v>40</v>
      </c>
      <c r="F2123" s="84" t="s">
        <v>41</v>
      </c>
      <c r="G2123" s="84" t="s">
        <v>42</v>
      </c>
      <c r="H2123" s="84" t="s">
        <v>43</v>
      </c>
      <c r="I2123" s="81"/>
    </row>
    <row r="2124" spans="2:9" hidden="1" x14ac:dyDescent="0.2">
      <c r="B2124" s="85"/>
      <c r="C2124" t="str">
        <f>+C1857</f>
        <v>Piedra Entresuelo</v>
      </c>
      <c r="D2124" s="87" t="str">
        <f>IFERROR(INDEX(#REF!,MATCH(C2124,#REF!,0)),"")</f>
        <v/>
      </c>
      <c r="E2124" s="122">
        <f>+E1857</f>
        <v>0.05</v>
      </c>
      <c r="F2124" s="89" t="str">
        <f>IFERROR(INDEX(#REF!,MATCH(C2124,#REF!,0)),"")</f>
        <v/>
      </c>
      <c r="G2124" s="99">
        <v>0.3</v>
      </c>
      <c r="H2124" s="89">
        <f>IFERROR(G2124*F2124*E2124+F2124*E2124,0)</f>
        <v>0</v>
      </c>
      <c r="I2124" s="81"/>
    </row>
    <row r="2125" spans="2:9" hidden="1" x14ac:dyDescent="0.2">
      <c r="B2125" s="85"/>
      <c r="C2125" t="e">
        <f>+C1858</f>
        <v>#REF!</v>
      </c>
      <c r="D2125" s="87" t="str">
        <f>IFERROR(INDEX(#REF!,MATCH(C2125,#REF!,0)),"")</f>
        <v/>
      </c>
      <c r="E2125" s="122">
        <f>+E1858</f>
        <v>0.05</v>
      </c>
      <c r="F2125" s="89" t="str">
        <f>IFERROR(INDEX(#REF!,MATCH(C2125,#REF!,0)),"")</f>
        <v/>
      </c>
      <c r="G2125" s="99">
        <v>0.3</v>
      </c>
      <c r="H2125" s="89">
        <f t="shared" ref="H2125:H2131" si="58">IFERROR(G2125*F2125*E2125+F2125*E2125,0)</f>
        <v>0</v>
      </c>
      <c r="I2125" s="81"/>
    </row>
    <row r="2126" spans="2:9" hidden="1" x14ac:dyDescent="0.2">
      <c r="B2126" s="85"/>
      <c r="C2126" t="e">
        <f>+C1859</f>
        <v>#REF!</v>
      </c>
      <c r="D2126" s="87" t="str">
        <f>IFERROR(INDEX(#REF!,MATCH(C2126,#REF!,0)),"")</f>
        <v/>
      </c>
      <c r="E2126" s="122">
        <f>+E1859</f>
        <v>0.5</v>
      </c>
      <c r="F2126" s="89" t="str">
        <f>IFERROR(INDEX(#REF!,MATCH(C2126,#REF!,0)),"")</f>
        <v/>
      </c>
      <c r="G2126" s="99">
        <v>0.5</v>
      </c>
      <c r="H2126" s="89">
        <f t="shared" si="58"/>
        <v>0</v>
      </c>
      <c r="I2126" s="81"/>
    </row>
    <row r="2127" spans="2:9" hidden="1" x14ac:dyDescent="0.2">
      <c r="B2127" s="85"/>
      <c r="C2127" s="86"/>
      <c r="D2127" s="87" t="str">
        <f>IFERROR(INDEX(#REF!,MATCH(C2127,#REF!,0)),"")</f>
        <v/>
      </c>
      <c r="E2127" s="122"/>
      <c r="F2127" s="89" t="str">
        <f>IFERROR(INDEX(#REF!,MATCH(C2127,#REF!,0)),"")</f>
        <v/>
      </c>
      <c r="G2127" s="99"/>
      <c r="H2127" s="89">
        <f t="shared" si="58"/>
        <v>0</v>
      </c>
      <c r="I2127" s="81"/>
    </row>
    <row r="2128" spans="2:9" hidden="1" x14ac:dyDescent="0.2">
      <c r="B2128" s="85"/>
      <c r="C2128" s="86"/>
      <c r="D2128" s="87" t="str">
        <f>IFERROR(INDEX(#REF!,MATCH(C2128,#REF!,0)),"")</f>
        <v/>
      </c>
      <c r="E2128" s="122"/>
      <c r="F2128" s="89" t="str">
        <f>IFERROR(INDEX(#REF!,MATCH(C2128,#REF!,0)),"")</f>
        <v/>
      </c>
      <c r="G2128" s="99"/>
      <c r="H2128" s="89">
        <f t="shared" si="58"/>
        <v>0</v>
      </c>
      <c r="I2128" s="81"/>
    </row>
    <row r="2129" spans="2:9" hidden="1" x14ac:dyDescent="0.2">
      <c r="B2129" s="85"/>
      <c r="C2129" s="86"/>
      <c r="D2129" s="87" t="str">
        <f>IFERROR(INDEX(#REF!,MATCH(C2129,#REF!,0)),"")</f>
        <v/>
      </c>
      <c r="E2129" s="122"/>
      <c r="F2129" s="89" t="str">
        <f>IFERROR(INDEX(#REF!,MATCH(C2129,#REF!,0)),"")</f>
        <v/>
      </c>
      <c r="G2129" s="99"/>
      <c r="H2129" s="89">
        <f t="shared" si="58"/>
        <v>0</v>
      </c>
      <c r="I2129" s="81"/>
    </row>
    <row r="2130" spans="2:9" hidden="1" x14ac:dyDescent="0.2">
      <c r="B2130" s="85"/>
      <c r="C2130" s="9"/>
      <c r="D2130" s="87" t="str">
        <f>IFERROR(INDEX(#REF!,MATCH(C2130,#REF!,0)),"")</f>
        <v/>
      </c>
      <c r="E2130" s="88"/>
      <c r="F2130" s="89" t="str">
        <f>IFERROR(INDEX(#REF!,MATCH(C2130,#REF!,0)),"")</f>
        <v/>
      </c>
      <c r="G2130" s="99"/>
      <c r="H2130" s="89">
        <f t="shared" si="58"/>
        <v>0</v>
      </c>
      <c r="I2130" s="81"/>
    </row>
    <row r="2131" spans="2:9" ht="16" hidden="1" thickBot="1" x14ac:dyDescent="0.25">
      <c r="B2131" s="85"/>
      <c r="C2131" s="9"/>
      <c r="D2131" s="87" t="str">
        <f>IFERROR(INDEX(#REF!,MATCH(C2131,#REF!,0)),"")</f>
        <v/>
      </c>
      <c r="E2131" s="88"/>
      <c r="F2131" s="89" t="str">
        <f>IFERROR(INDEX(#REF!,MATCH(C2131,#REF!,0)),"")</f>
        <v/>
      </c>
      <c r="G2131" s="99"/>
      <c r="H2131" s="92">
        <f t="shared" si="58"/>
        <v>0</v>
      </c>
      <c r="I2131" s="81"/>
    </row>
    <row r="2132" spans="2:9" ht="16" hidden="1" thickBot="1" x14ac:dyDescent="0.25">
      <c r="B2132" s="79"/>
      <c r="H2132" s="93" t="s">
        <v>49</v>
      </c>
      <c r="I2132" s="94">
        <f>SUM(H2124:H2131)</f>
        <v>0</v>
      </c>
    </row>
    <row r="2133" spans="2:9" hidden="1" x14ac:dyDescent="0.2">
      <c r="B2133" s="79"/>
      <c r="C2133" s="95" t="s">
        <v>50</v>
      </c>
      <c r="I2133" s="81"/>
    </row>
    <row r="2134" spans="2:9" ht="16" hidden="1" x14ac:dyDescent="0.2">
      <c r="B2134" s="82" t="s">
        <v>37</v>
      </c>
      <c r="C2134" s="83" t="s">
        <v>38</v>
      </c>
      <c r="D2134" s="84" t="s">
        <v>51</v>
      </c>
      <c r="E2134" s="96" t="s">
        <v>52</v>
      </c>
      <c r="F2134" s="96"/>
      <c r="G2134" s="97" t="s">
        <v>53</v>
      </c>
      <c r="H2134" s="98" t="s">
        <v>43</v>
      </c>
      <c r="I2134" s="81"/>
    </row>
    <row r="2135" spans="2:9" hidden="1" x14ac:dyDescent="0.2">
      <c r="B2135" s="85"/>
      <c r="C2135" s="9" t="s">
        <v>54</v>
      </c>
      <c r="D2135" s="87">
        <v>1</v>
      </c>
      <c r="E2135" s="99">
        <f>IFERROR(INDEX('MANO DE OBRA'!$F:$F,MATCH(C2135,'MANO DE OBRA'!$B:$B,0)),"")</f>
        <v>0.7693987706357569</v>
      </c>
      <c r="F2135" s="89">
        <f>IFERROR(INDEX('MANO DE OBRA'!$J:$J,MATCH(C2135,'MANO DE OBRA'!$B:$B,0)),"")</f>
        <v>83957.971666666665</v>
      </c>
      <c r="G2135" s="100">
        <v>15</v>
      </c>
      <c r="H2135" s="89">
        <f>IFERROR((F2135/G2135)*D2135,0)</f>
        <v>5597.1981111111108</v>
      </c>
      <c r="I2135" s="81"/>
    </row>
    <row r="2136" spans="2:9" hidden="1" x14ac:dyDescent="0.2">
      <c r="B2136" s="85"/>
      <c r="C2136" s="9" t="s">
        <v>64</v>
      </c>
      <c r="D2136" s="87">
        <v>1</v>
      </c>
      <c r="E2136" s="99">
        <f>IFERROR(INDEX('MANO DE OBRA'!$F:$F,MATCH(C2136,'MANO DE OBRA'!$B:$B,0)),"")</f>
        <v>0.7693987706357569</v>
      </c>
      <c r="F2136" s="89">
        <f>IFERROR(INDEX('MANO DE OBRA'!$J:$J,MATCH(C2136,'MANO DE OBRA'!$B:$B,0)),"")</f>
        <v>137691.07353333331</v>
      </c>
      <c r="G2136" s="100">
        <v>15</v>
      </c>
      <c r="H2136" s="89">
        <f>IFERROR((F2136/G2136)*D2136,0)</f>
        <v>9179.4049022222207</v>
      </c>
      <c r="I2136" s="81"/>
    </row>
    <row r="2137" spans="2:9" ht="16" hidden="1" thickBot="1" x14ac:dyDescent="0.25">
      <c r="B2137" s="85"/>
      <c r="C2137" s="9"/>
      <c r="D2137" s="87"/>
      <c r="E2137" s="99" t="str">
        <f>IFERROR(INDEX('MANO DE OBRA'!$F:$F,MATCH(C2137,'MANO DE OBRA'!$B:$B,0)),"")</f>
        <v/>
      </c>
      <c r="F2137" s="89" t="str">
        <f>IFERROR(INDEX('MANO DE OBRA'!$J:$J,MATCH(C2137,'MANO DE OBRA'!$B:$B,0)),"")</f>
        <v/>
      </c>
      <c r="G2137" s="100"/>
      <c r="H2137" s="89">
        <f>IFERROR((F2137/G2137)*D2137,0)</f>
        <v>0</v>
      </c>
      <c r="I2137" s="81"/>
    </row>
    <row r="2138" spans="2:9" ht="16" hidden="1" thickBot="1" x14ac:dyDescent="0.25">
      <c r="B2138" s="79"/>
      <c r="H2138" s="93" t="s">
        <v>49</v>
      </c>
      <c r="I2138" s="94">
        <f>SUM(H2135:H2137)</f>
        <v>14776.603013333332</v>
      </c>
    </row>
    <row r="2139" spans="2:9" hidden="1" x14ac:dyDescent="0.2">
      <c r="B2139" s="79"/>
      <c r="C2139" s="95" t="s">
        <v>55</v>
      </c>
      <c r="I2139" s="81"/>
    </row>
    <row r="2140" spans="2:9" ht="16" hidden="1" x14ac:dyDescent="0.2">
      <c r="B2140" s="82" t="s">
        <v>37</v>
      </c>
      <c r="C2140" s="83" t="s">
        <v>38</v>
      </c>
      <c r="D2140" s="97" t="s">
        <v>3</v>
      </c>
      <c r="E2140" s="97" t="s">
        <v>15</v>
      </c>
      <c r="F2140" s="97" t="s">
        <v>56</v>
      </c>
      <c r="G2140" s="97" t="s">
        <v>57</v>
      </c>
      <c r="H2140" s="97" t="s">
        <v>43</v>
      </c>
      <c r="I2140" s="81"/>
    </row>
    <row r="2141" spans="2:9" hidden="1" x14ac:dyDescent="0.2">
      <c r="B2141" s="85"/>
      <c r="C2141" s="102" t="s">
        <v>58</v>
      </c>
      <c r="D2141" s="99">
        <v>0.05</v>
      </c>
      <c r="E2141" s="88"/>
      <c r="F2141" s="89">
        <f>+I2138</f>
        <v>14776.603013333332</v>
      </c>
      <c r="G2141" s="87">
        <v>1</v>
      </c>
      <c r="H2141" s="89">
        <f>IFERROR(G2141*F2141*D2141,0)</f>
        <v>738.83015066666667</v>
      </c>
      <c r="I2141" s="81"/>
    </row>
    <row r="2142" spans="2:9" hidden="1" x14ac:dyDescent="0.2">
      <c r="B2142" s="85"/>
      <c r="C2142" s="9" t="e">
        <f>+C1875</f>
        <v>#REF!</v>
      </c>
      <c r="D2142" s="87"/>
      <c r="E2142" s="87" t="str">
        <f>IFERROR(INDEX(#REF!,MATCH(C2142,#REF!,0)),"")</f>
        <v/>
      </c>
      <c r="F2142" s="89" t="str">
        <f>IFERROR(INDEX(#REF!,MATCH(C2142,#REF!,0)),"")</f>
        <v/>
      </c>
      <c r="G2142" s="100">
        <v>0.5</v>
      </c>
      <c r="H2142" s="89">
        <f>IFERROR(G2142*F2142,0)</f>
        <v>0</v>
      </c>
      <c r="I2142" s="81"/>
    </row>
    <row r="2143" spans="2:9" ht="16" hidden="1" thickBot="1" x14ac:dyDescent="0.25">
      <c r="B2143" s="85"/>
      <c r="C2143" s="9"/>
      <c r="D2143" s="87"/>
      <c r="E2143" s="87" t="str">
        <f>IFERROR(INDEX(#REF!,MATCH(C2143,#REF!,0)),"")</f>
        <v/>
      </c>
      <c r="F2143" s="89" t="str">
        <f>IFERROR(INDEX(#REF!,MATCH(C2143,#REF!,0)),"")</f>
        <v/>
      </c>
      <c r="G2143" s="100"/>
      <c r="H2143" s="92">
        <f>IFERROR(G2143*F2143,0)</f>
        <v>0</v>
      </c>
      <c r="I2143" s="81"/>
    </row>
    <row r="2144" spans="2:9" ht="16" hidden="1" thickBot="1" x14ac:dyDescent="0.25">
      <c r="B2144" s="79"/>
      <c r="H2144" s="93" t="s">
        <v>49</v>
      </c>
      <c r="I2144" s="94">
        <f>SUM(H2141:H2143)</f>
        <v>738.83015066666667</v>
      </c>
    </row>
    <row r="2145" spans="2:9" hidden="1" x14ac:dyDescent="0.2">
      <c r="B2145" s="79"/>
      <c r="C2145" s="95" t="s">
        <v>59</v>
      </c>
      <c r="I2145" s="81"/>
    </row>
    <row r="2146" spans="2:9" ht="16" hidden="1" x14ac:dyDescent="0.2">
      <c r="B2146" s="82" t="s">
        <v>37</v>
      </c>
      <c r="C2146" s="83" t="s">
        <v>38</v>
      </c>
      <c r="D2146" s="97" t="s">
        <v>3</v>
      </c>
      <c r="E2146" s="97" t="s">
        <v>15</v>
      </c>
      <c r="F2146" s="97" t="s">
        <v>56</v>
      </c>
      <c r="G2146" s="97" t="s">
        <v>57</v>
      </c>
      <c r="H2146" s="84" t="s">
        <v>43</v>
      </c>
      <c r="I2146" s="81"/>
    </row>
    <row r="2147" spans="2:9" hidden="1" x14ac:dyDescent="0.2">
      <c r="B2147" s="85"/>
      <c r="C2147" s="102" t="s">
        <v>60</v>
      </c>
      <c r="D2147" s="99">
        <v>0.01</v>
      </c>
      <c r="E2147" s="103">
        <v>1</v>
      </c>
      <c r="F2147" s="89">
        <f>+I2138</f>
        <v>14776.603013333332</v>
      </c>
      <c r="G2147" s="87">
        <v>0.01</v>
      </c>
      <c r="H2147" s="89">
        <f>IFERROR(G2147*F2147,0)</f>
        <v>147.76603013333332</v>
      </c>
      <c r="I2147" s="81"/>
    </row>
    <row r="2148" spans="2:9" hidden="1" x14ac:dyDescent="0.2">
      <c r="B2148" s="85"/>
      <c r="C2148" s="115"/>
      <c r="E2148" s="87" t="str">
        <f>IFERROR(INDEX(#REF!,MATCH(C2148,#REF!,0)),"")</f>
        <v/>
      </c>
      <c r="F2148" s="89" t="str">
        <f>IFERROR(INDEX(#REF!,MATCH(C2148,#REF!,0)),"")</f>
        <v/>
      </c>
      <c r="G2148" s="87"/>
      <c r="H2148" s="89">
        <f>IFERROR(G2148*F2148,0)</f>
        <v>0</v>
      </c>
      <c r="I2148" s="81"/>
    </row>
    <row r="2149" spans="2:9" ht="16" hidden="1" thickBot="1" x14ac:dyDescent="0.25">
      <c r="B2149" s="85"/>
      <c r="C2149" s="9"/>
      <c r="D2149" s="87" t="str">
        <f>IFERROR(INDEX(#REF!,MATCH(C2149,#REF!,0)),"")</f>
        <v/>
      </c>
      <c r="E2149" s="88"/>
      <c r="F2149" s="89" t="str">
        <f>IFERROR(INDEX(#REF!,MATCH(C2149,#REF!,0)),"")</f>
        <v/>
      </c>
      <c r="G2149" s="87"/>
      <c r="H2149" s="89">
        <f>IFERROR(G2149*F2149,0)</f>
        <v>0</v>
      </c>
      <c r="I2149" s="81"/>
    </row>
    <row r="2150" spans="2:9" ht="16" hidden="1" thickBot="1" x14ac:dyDescent="0.25">
      <c r="B2150" s="104"/>
      <c r="C2150" s="105"/>
      <c r="D2150" s="106"/>
      <c r="E2150" s="107"/>
      <c r="F2150" s="107"/>
      <c r="G2150" s="106"/>
      <c r="H2150" s="93" t="s">
        <v>49</v>
      </c>
      <c r="I2150" s="94">
        <f>SUM(H2147:H2149)</f>
        <v>147.76603013333332</v>
      </c>
    </row>
    <row r="2151" spans="2:9" ht="16" hidden="1" thickBot="1" x14ac:dyDescent="0.25"/>
    <row r="2152" spans="2:9" ht="33" hidden="1" customHeight="1" thickBot="1" x14ac:dyDescent="0.25">
      <c r="B2152" s="58"/>
      <c r="C2152" s="59" t="e">
        <f>+#REF!</f>
        <v>#REF!</v>
      </c>
      <c r="D2152" s="60"/>
      <c r="E2152" s="60"/>
      <c r="F2152" s="60"/>
      <c r="G2152" s="61"/>
      <c r="H2152" s="62"/>
      <c r="I2152" s="63"/>
    </row>
    <row r="2153" spans="2:9" ht="33" hidden="1" customHeight="1" thickBot="1" x14ac:dyDescent="0.25">
      <c r="B2153" s="64"/>
      <c r="C2153" s="65" t="e">
        <f>+#REF!</f>
        <v>#REF!</v>
      </c>
      <c r="D2153" s="66"/>
      <c r="E2153" s="66"/>
      <c r="F2153" s="66"/>
      <c r="G2153" s="67"/>
      <c r="H2153" s="68"/>
      <c r="I2153" s="69"/>
    </row>
    <row r="2154" spans="2:9" ht="16" hidden="1" thickBot="1" x14ac:dyDescent="0.25">
      <c r="B2154" s="79"/>
      <c r="I2154" s="81"/>
    </row>
    <row r="2155" spans="2:9" ht="16" hidden="1" thickBot="1" x14ac:dyDescent="0.25">
      <c r="B2155" s="75" t="s">
        <v>0</v>
      </c>
      <c r="C2155" s="353" t="e">
        <f>INDEX(ACTIVIDADES!$B:$B,MATCH(B2156,ACTIVIDADES!$A:$A,0))</f>
        <v>#REF!</v>
      </c>
      <c r="D2155" s="354"/>
      <c r="E2155" s="354"/>
      <c r="F2155" s="354"/>
      <c r="G2155" s="355"/>
      <c r="H2155" s="73" t="s">
        <v>31</v>
      </c>
      <c r="I2155" s="74" t="s">
        <v>32</v>
      </c>
    </row>
    <row r="2156" spans="2:9" hidden="1" x14ac:dyDescent="0.2">
      <c r="B2156" s="362" t="e">
        <f>+ACTIVIDADES!#REF!</f>
        <v>#REF!</v>
      </c>
      <c r="C2156" s="356"/>
      <c r="D2156" s="357"/>
      <c r="E2156" s="357"/>
      <c r="F2156" s="357"/>
      <c r="G2156" s="358"/>
      <c r="H2156" s="71">
        <f>IF(I2159=0,0,I2170/I2159)</f>
        <v>0</v>
      </c>
      <c r="I2156" s="72">
        <f>IF(I2159=0,0,I2176/I2159)</f>
        <v>0.94339622641509435</v>
      </c>
    </row>
    <row r="2157" spans="2:9" ht="16" hidden="1" thickBot="1" x14ac:dyDescent="0.25">
      <c r="B2157" s="363"/>
      <c r="C2157" s="356"/>
      <c r="D2157" s="357"/>
      <c r="E2157" s="357"/>
      <c r="F2157" s="357"/>
      <c r="G2157" s="358"/>
      <c r="H2157" s="73" t="s">
        <v>33</v>
      </c>
      <c r="I2157" s="74" t="s">
        <v>34</v>
      </c>
    </row>
    <row r="2158" spans="2:9" ht="16" hidden="1" thickBot="1" x14ac:dyDescent="0.25">
      <c r="B2158" s="75" t="s">
        <v>15</v>
      </c>
      <c r="C2158" s="356"/>
      <c r="D2158" s="357"/>
      <c r="E2158" s="357"/>
      <c r="F2158" s="357"/>
      <c r="G2158" s="358"/>
      <c r="H2158" s="71">
        <f>IF(I2159=0,0,I2183/I2159)</f>
        <v>4.7169811320754713E-2</v>
      </c>
      <c r="I2158" s="72">
        <f>IF(I2159=0,0,I2189/I2159)</f>
        <v>9.433962264150943E-3</v>
      </c>
    </row>
    <row r="2159" spans="2:9" ht="16" hidden="1" thickBot="1" x14ac:dyDescent="0.25">
      <c r="B2159" s="76" t="e">
        <f>INDEX(ACTIVIDADES!$C:$C,MATCH(B2156,ACTIVIDADES!$A:$A,0))</f>
        <v>#REF!</v>
      </c>
      <c r="C2159" s="359"/>
      <c r="D2159" s="360"/>
      <c r="E2159" s="360"/>
      <c r="F2159" s="360"/>
      <c r="G2159" s="361"/>
      <c r="H2159" s="77" t="s">
        <v>35</v>
      </c>
      <c r="I2159" s="78">
        <f>SUM(I2170:I2189)</f>
        <v>23494.798791199995</v>
      </c>
    </row>
    <row r="2160" spans="2:9" hidden="1" x14ac:dyDescent="0.2">
      <c r="B2160" s="79"/>
      <c r="C2160" s="80" t="s">
        <v>36</v>
      </c>
      <c r="I2160" s="81"/>
    </row>
    <row r="2161" spans="2:9" hidden="1" x14ac:dyDescent="0.2">
      <c r="B2161" s="82" t="s">
        <v>37</v>
      </c>
      <c r="C2161" s="83" t="s">
        <v>38</v>
      </c>
      <c r="D2161" s="84" t="s">
        <v>39</v>
      </c>
      <c r="E2161" s="84" t="s">
        <v>40</v>
      </c>
      <c r="F2161" s="84" t="s">
        <v>41</v>
      </c>
      <c r="G2161" s="84" t="s">
        <v>42</v>
      </c>
      <c r="H2161" s="84" t="s">
        <v>43</v>
      </c>
      <c r="I2161" s="81"/>
    </row>
    <row r="2162" spans="2:9" hidden="1" x14ac:dyDescent="0.2">
      <c r="B2162" s="85"/>
      <c r="C2162" t="e">
        <f>+#REF!</f>
        <v>#REF!</v>
      </c>
      <c r="D2162" s="87" t="str">
        <f>IFERROR(INDEX(#REF!,MATCH(C2162,#REF!,0)),"")</f>
        <v/>
      </c>
      <c r="E2162" s="122">
        <v>0.02</v>
      </c>
      <c r="F2162" s="89" t="str">
        <f>IFERROR(INDEX(#REF!,MATCH(C2162,#REF!,0)),"")</f>
        <v/>
      </c>
      <c r="G2162" s="99"/>
      <c r="H2162" s="89">
        <f>IFERROR(G2162*F2162*E2162+F2162*E2162,0)</f>
        <v>0</v>
      </c>
      <c r="I2162" s="81"/>
    </row>
    <row r="2163" spans="2:9" ht="16" hidden="1" x14ac:dyDescent="0.2">
      <c r="B2163" s="85"/>
      <c r="C2163" s="86" t="e">
        <f>+#REF!</f>
        <v>#REF!</v>
      </c>
      <c r="D2163" s="87" t="str">
        <f>IFERROR(INDEX(#REF!,MATCH(C2163,#REF!,0)),"")</f>
        <v/>
      </c>
      <c r="E2163" s="122">
        <v>10</v>
      </c>
      <c r="F2163" s="89" t="str">
        <f>IFERROR(INDEX(#REF!,MATCH(C2163,#REF!,0)),"")</f>
        <v/>
      </c>
      <c r="G2163" s="99"/>
      <c r="H2163" s="89">
        <f t="shared" ref="H2163:H2169" si="59">IFERROR(G2163*F2163*E2163+F2163*E2163,0)</f>
        <v>0</v>
      </c>
      <c r="I2163" s="81"/>
    </row>
    <row r="2164" spans="2:9" hidden="1" x14ac:dyDescent="0.2">
      <c r="B2164" s="85"/>
      <c r="C2164" s="115"/>
      <c r="D2164" s="87" t="str">
        <f>IFERROR(INDEX(#REF!,MATCH(C2164,#REF!,0)),"")</f>
        <v/>
      </c>
      <c r="E2164" s="122"/>
      <c r="F2164" s="89" t="str">
        <f>IFERROR(INDEX(#REF!,MATCH(C2164,#REF!,0)),"")</f>
        <v/>
      </c>
      <c r="G2164" s="99"/>
      <c r="H2164" s="89">
        <f t="shared" si="59"/>
        <v>0</v>
      </c>
      <c r="I2164" s="81"/>
    </row>
    <row r="2165" spans="2:9" hidden="1" x14ac:dyDescent="0.2">
      <c r="B2165" s="85"/>
      <c r="C2165" s="86"/>
      <c r="D2165" s="87" t="str">
        <f>IFERROR(INDEX(#REF!,MATCH(C2165,#REF!,0)),"")</f>
        <v/>
      </c>
      <c r="E2165" s="122"/>
      <c r="F2165" s="89" t="str">
        <f>IFERROR(INDEX(#REF!,MATCH(C2165,#REF!,0)),"")</f>
        <v/>
      </c>
      <c r="G2165" s="99"/>
      <c r="H2165" s="89">
        <f t="shared" si="59"/>
        <v>0</v>
      </c>
      <c r="I2165" s="81"/>
    </row>
    <row r="2166" spans="2:9" hidden="1" x14ac:dyDescent="0.2">
      <c r="B2166" s="85"/>
      <c r="C2166" s="5"/>
      <c r="D2166" s="87" t="str">
        <f>IFERROR(INDEX(#REF!,MATCH(C2166,#REF!,0)),"")</f>
        <v/>
      </c>
      <c r="E2166" s="122"/>
      <c r="F2166" s="89" t="str">
        <f>IFERROR(INDEX(#REF!,MATCH(C2166,#REF!,0)),"")</f>
        <v/>
      </c>
      <c r="G2166" s="99"/>
      <c r="H2166" s="89">
        <f t="shared" si="59"/>
        <v>0</v>
      </c>
      <c r="I2166" s="81"/>
    </row>
    <row r="2167" spans="2:9" hidden="1" x14ac:dyDescent="0.2">
      <c r="B2167" s="85"/>
      <c r="C2167" s="86"/>
      <c r="D2167" s="87" t="str">
        <f>IFERROR(INDEX(#REF!,MATCH(C2167,#REF!,0)),"")</f>
        <v/>
      </c>
      <c r="E2167" s="122"/>
      <c r="F2167" s="89" t="str">
        <f>IFERROR(INDEX(#REF!,MATCH(C2167,#REF!,0)),"")</f>
        <v/>
      </c>
      <c r="G2167" s="99"/>
      <c r="H2167" s="89">
        <f t="shared" si="59"/>
        <v>0</v>
      </c>
      <c r="I2167" s="81"/>
    </row>
    <row r="2168" spans="2:9" hidden="1" x14ac:dyDescent="0.2">
      <c r="B2168" s="85"/>
      <c r="C2168" s="9"/>
      <c r="D2168" s="87" t="str">
        <f>IFERROR(INDEX(#REF!,MATCH(C2168,#REF!,0)),"")</f>
        <v/>
      </c>
      <c r="E2168" s="88"/>
      <c r="F2168" s="89" t="str">
        <f>IFERROR(INDEX(#REF!,MATCH(C2168,#REF!,0)),"")</f>
        <v/>
      </c>
      <c r="G2168" s="99"/>
      <c r="H2168" s="89">
        <f t="shared" si="59"/>
        <v>0</v>
      </c>
      <c r="I2168" s="81"/>
    </row>
    <row r="2169" spans="2:9" ht="16" hidden="1" thickBot="1" x14ac:dyDescent="0.25">
      <c r="B2169" s="85"/>
      <c r="C2169" s="9"/>
      <c r="D2169" s="87" t="str">
        <f>IFERROR(INDEX(#REF!,MATCH(C2169,#REF!,0)),"")</f>
        <v/>
      </c>
      <c r="E2169" s="88"/>
      <c r="F2169" s="89" t="str">
        <f>IFERROR(INDEX(#REF!,MATCH(C2169,#REF!,0)),"")</f>
        <v/>
      </c>
      <c r="G2169" s="99"/>
      <c r="H2169" s="92">
        <f t="shared" si="59"/>
        <v>0</v>
      </c>
      <c r="I2169" s="81"/>
    </row>
    <row r="2170" spans="2:9" ht="16" hidden="1" thickBot="1" x14ac:dyDescent="0.25">
      <c r="B2170" s="79"/>
      <c r="H2170" s="93" t="s">
        <v>49</v>
      </c>
      <c r="I2170" s="94">
        <f>SUM(H2162:H2169)</f>
        <v>0</v>
      </c>
    </row>
    <row r="2171" spans="2:9" hidden="1" x14ac:dyDescent="0.2">
      <c r="B2171" s="79"/>
      <c r="C2171" s="95" t="s">
        <v>50</v>
      </c>
      <c r="I2171" s="81"/>
    </row>
    <row r="2172" spans="2:9" ht="16" hidden="1" x14ac:dyDescent="0.2">
      <c r="B2172" s="82" t="s">
        <v>37</v>
      </c>
      <c r="C2172" s="83" t="s">
        <v>38</v>
      </c>
      <c r="D2172" s="84" t="s">
        <v>51</v>
      </c>
      <c r="E2172" s="96" t="s">
        <v>52</v>
      </c>
      <c r="F2172" s="96"/>
      <c r="G2172" s="97" t="s">
        <v>53</v>
      </c>
      <c r="H2172" s="98" t="s">
        <v>43</v>
      </c>
      <c r="I2172" s="81"/>
    </row>
    <row r="2173" spans="2:9" hidden="1" x14ac:dyDescent="0.2">
      <c r="B2173" s="85"/>
      <c r="C2173" s="9" t="s">
        <v>54</v>
      </c>
      <c r="D2173" s="87">
        <v>1</v>
      </c>
      <c r="E2173" s="99">
        <f>IFERROR(INDEX('MANO DE OBRA'!$F:$F,MATCH(C2173,'MANO DE OBRA'!$B:$B,0)),"")</f>
        <v>0.7693987706357569</v>
      </c>
      <c r="F2173" s="89">
        <f>IFERROR(INDEX('MANO DE OBRA'!$J:$J,MATCH(C2173,'MANO DE OBRA'!$B:$B,0)),"")</f>
        <v>83957.971666666665</v>
      </c>
      <c r="G2173" s="100">
        <v>10</v>
      </c>
      <c r="H2173" s="89">
        <f>IFERROR((F2173/G2173)*D2173,0)</f>
        <v>8395.7971666666672</v>
      </c>
      <c r="I2173" s="81"/>
    </row>
    <row r="2174" spans="2:9" hidden="1" x14ac:dyDescent="0.2">
      <c r="B2174" s="85"/>
      <c r="C2174" s="9" t="s">
        <v>64</v>
      </c>
      <c r="D2174" s="87">
        <v>1</v>
      </c>
      <c r="E2174" s="99">
        <f>IFERROR(INDEX('MANO DE OBRA'!$F:$F,MATCH(C2174,'MANO DE OBRA'!$B:$B,0)),"")</f>
        <v>0.7693987706357569</v>
      </c>
      <c r="F2174" s="89">
        <f>IFERROR(INDEX('MANO DE OBRA'!$J:$J,MATCH(C2174,'MANO DE OBRA'!$B:$B,0)),"")</f>
        <v>137691.07353333331</v>
      </c>
      <c r="G2174" s="100">
        <v>10</v>
      </c>
      <c r="H2174" s="89">
        <f>IFERROR((F2174/G2174)*D2174,0)</f>
        <v>13769.107353333331</v>
      </c>
      <c r="I2174" s="81"/>
    </row>
    <row r="2175" spans="2:9" ht="16" hidden="1" thickBot="1" x14ac:dyDescent="0.25">
      <c r="B2175" s="85"/>
      <c r="C2175" s="9"/>
      <c r="D2175" s="87"/>
      <c r="E2175" s="99" t="str">
        <f>IFERROR(INDEX('MANO DE OBRA'!$F:$F,MATCH(C2175,'MANO DE OBRA'!$B:$B,0)),"")</f>
        <v/>
      </c>
      <c r="F2175" s="89" t="str">
        <f>IFERROR(INDEX('MANO DE OBRA'!$J:$J,MATCH(C2175,'MANO DE OBRA'!$B:$B,0)),"")</f>
        <v/>
      </c>
      <c r="G2175" s="100"/>
      <c r="H2175" s="89">
        <f>IFERROR((F2175/G2175)*D2175,0)</f>
        <v>0</v>
      </c>
      <c r="I2175" s="81"/>
    </row>
    <row r="2176" spans="2:9" ht="16" hidden="1" thickBot="1" x14ac:dyDescent="0.25">
      <c r="B2176" s="79"/>
      <c r="H2176" s="93" t="s">
        <v>49</v>
      </c>
      <c r="I2176" s="94">
        <f>SUM(H2173:H2175)</f>
        <v>22164.904519999996</v>
      </c>
    </row>
    <row r="2177" spans="2:9" hidden="1" x14ac:dyDescent="0.2">
      <c r="B2177" s="79"/>
      <c r="C2177" s="95" t="s">
        <v>55</v>
      </c>
      <c r="I2177" s="81"/>
    </row>
    <row r="2178" spans="2:9" ht="16" hidden="1" x14ac:dyDescent="0.2">
      <c r="B2178" s="82" t="s">
        <v>37</v>
      </c>
      <c r="C2178" s="83" t="s">
        <v>38</v>
      </c>
      <c r="D2178" s="97" t="s">
        <v>3</v>
      </c>
      <c r="E2178" s="97" t="s">
        <v>15</v>
      </c>
      <c r="F2178" s="97" t="s">
        <v>56</v>
      </c>
      <c r="G2178" s="97" t="s">
        <v>57</v>
      </c>
      <c r="H2178" s="97" t="s">
        <v>43</v>
      </c>
      <c r="I2178" s="81"/>
    </row>
    <row r="2179" spans="2:9" hidden="1" x14ac:dyDescent="0.2">
      <c r="B2179" s="85"/>
      <c r="C2179" s="102" t="s">
        <v>58</v>
      </c>
      <c r="D2179" s="99">
        <v>0.05</v>
      </c>
      <c r="E2179" s="88"/>
      <c r="F2179" s="89">
        <f>+I2176</f>
        <v>22164.904519999996</v>
      </c>
      <c r="G2179" s="87">
        <v>1</v>
      </c>
      <c r="H2179" s="89">
        <f>IFERROR(G2179*F2179*D2179,0)</f>
        <v>1108.2452259999998</v>
      </c>
      <c r="I2179" s="81"/>
    </row>
    <row r="2180" spans="2:9" hidden="1" x14ac:dyDescent="0.2">
      <c r="B2180" s="85"/>
      <c r="C2180" s="9" t="e">
        <f>+#REF!</f>
        <v>#REF!</v>
      </c>
      <c r="D2180" s="87"/>
      <c r="E2180" s="87" t="str">
        <f>IFERROR(INDEX(#REF!,MATCH(C2180,#REF!,0)),"")</f>
        <v/>
      </c>
      <c r="F2180" s="89" t="str">
        <f>IFERROR(INDEX(#REF!,MATCH(C2180,#REF!,0)),"")</f>
        <v/>
      </c>
      <c r="G2180" s="100">
        <v>0.5</v>
      </c>
      <c r="H2180" s="89">
        <f>IFERROR(G2180*F2180,0)</f>
        <v>0</v>
      </c>
      <c r="I2180" s="81"/>
    </row>
    <row r="2181" spans="2:9" hidden="1" x14ac:dyDescent="0.2">
      <c r="B2181" s="85"/>
      <c r="C2181" s="9" t="e">
        <f>+#REF!</f>
        <v>#REF!</v>
      </c>
      <c r="D2181" s="87"/>
      <c r="E2181" s="87" t="str">
        <f>IFERROR(INDEX(#REF!,MATCH(C2181,#REF!,0)),"")</f>
        <v/>
      </c>
      <c r="F2181" s="89" t="str">
        <f>IFERROR(INDEX(#REF!,MATCH(C2181,#REF!,0)),"")</f>
        <v/>
      </c>
      <c r="G2181" s="100">
        <v>0.5</v>
      </c>
      <c r="H2181" s="89">
        <f>IFERROR(G2181*F2181,0)</f>
        <v>0</v>
      </c>
      <c r="I2181" s="81"/>
    </row>
    <row r="2182" spans="2:9" ht="16" hidden="1" thickBot="1" x14ac:dyDescent="0.25">
      <c r="B2182" s="85"/>
      <c r="C2182" s="9" t="e">
        <f>+#REF!</f>
        <v>#REF!</v>
      </c>
      <c r="D2182" s="87"/>
      <c r="E2182" s="87" t="str">
        <f>IFERROR(INDEX(#REF!,MATCH(C2182,#REF!,0)),"")</f>
        <v/>
      </c>
      <c r="F2182" s="89" t="str">
        <f>IFERROR(INDEX(#REF!,MATCH(C2182,#REF!,0)),"")</f>
        <v/>
      </c>
      <c r="G2182" s="100">
        <v>0.5</v>
      </c>
      <c r="H2182" s="92">
        <f>IFERROR(G2182*F2182,0)</f>
        <v>0</v>
      </c>
      <c r="I2182" s="81"/>
    </row>
    <row r="2183" spans="2:9" ht="16" hidden="1" thickBot="1" x14ac:dyDescent="0.25">
      <c r="B2183" s="79"/>
      <c r="H2183" s="93" t="s">
        <v>49</v>
      </c>
      <c r="I2183" s="94">
        <f>SUM(H2179:H2182)</f>
        <v>1108.2452259999998</v>
      </c>
    </row>
    <row r="2184" spans="2:9" hidden="1" x14ac:dyDescent="0.2">
      <c r="B2184" s="79"/>
      <c r="C2184" s="95" t="s">
        <v>59</v>
      </c>
      <c r="I2184" s="81"/>
    </row>
    <row r="2185" spans="2:9" ht="16" hidden="1" x14ac:dyDescent="0.2">
      <c r="B2185" s="82" t="s">
        <v>37</v>
      </c>
      <c r="C2185" s="83" t="s">
        <v>38</v>
      </c>
      <c r="D2185" s="97" t="s">
        <v>3</v>
      </c>
      <c r="E2185" s="97" t="s">
        <v>15</v>
      </c>
      <c r="F2185" s="97" t="s">
        <v>56</v>
      </c>
      <c r="G2185" s="97" t="s">
        <v>57</v>
      </c>
      <c r="H2185" s="84" t="s">
        <v>43</v>
      </c>
      <c r="I2185" s="81"/>
    </row>
    <row r="2186" spans="2:9" hidden="1" x14ac:dyDescent="0.2">
      <c r="B2186" s="85"/>
      <c r="C2186" s="102" t="s">
        <v>60</v>
      </c>
      <c r="D2186" s="99">
        <v>0.01</v>
      </c>
      <c r="E2186" s="103">
        <v>1</v>
      </c>
      <c r="F2186" s="89">
        <f>+I2176</f>
        <v>22164.904519999996</v>
      </c>
      <c r="G2186" s="87">
        <v>0.01</v>
      </c>
      <c r="H2186" s="89">
        <f>IFERROR(G2186*F2186,0)</f>
        <v>221.64904519999996</v>
      </c>
      <c r="I2186" s="81"/>
    </row>
    <row r="2187" spans="2:9" hidden="1" x14ac:dyDescent="0.2">
      <c r="B2187" s="85"/>
      <c r="C2187" s="115"/>
      <c r="E2187" s="87" t="str">
        <f>IFERROR(INDEX(#REF!,MATCH(C2187,#REF!,0)),"")</f>
        <v/>
      </c>
      <c r="F2187" s="89" t="str">
        <f>IFERROR(INDEX(#REF!,MATCH(C2187,#REF!,0)),"")</f>
        <v/>
      </c>
      <c r="G2187" s="87"/>
      <c r="H2187" s="89">
        <f>IFERROR(G2187*F2187,0)</f>
        <v>0</v>
      </c>
      <c r="I2187" s="81"/>
    </row>
    <row r="2188" spans="2:9" ht="16" hidden="1" thickBot="1" x14ac:dyDescent="0.25">
      <c r="B2188" s="85"/>
      <c r="C2188" s="9"/>
      <c r="D2188" s="87" t="str">
        <f>IFERROR(INDEX(#REF!,MATCH(C2188,#REF!,0)),"")</f>
        <v/>
      </c>
      <c r="E2188" s="88"/>
      <c r="F2188" s="89" t="str">
        <f>IFERROR(INDEX(#REF!,MATCH(C2188,#REF!,0)),"")</f>
        <v/>
      </c>
      <c r="G2188" s="87"/>
      <c r="H2188" s="89">
        <f>IFERROR(G2188*F2188,0)</f>
        <v>0</v>
      </c>
      <c r="I2188" s="81"/>
    </row>
    <row r="2189" spans="2:9" ht="16" hidden="1" thickBot="1" x14ac:dyDescent="0.25">
      <c r="B2189" s="104"/>
      <c r="C2189" s="105"/>
      <c r="D2189" s="106"/>
      <c r="E2189" s="107"/>
      <c r="F2189" s="107"/>
      <c r="G2189" s="106"/>
      <c r="H2189" s="93" t="s">
        <v>49</v>
      </c>
      <c r="I2189" s="94">
        <f>SUM(H2186:H2188)</f>
        <v>221.64904519999996</v>
      </c>
    </row>
    <row r="2190" spans="2:9" ht="16" hidden="1" thickBot="1" x14ac:dyDescent="0.25"/>
    <row r="2191" spans="2:9" ht="33" hidden="1" customHeight="1" thickBot="1" x14ac:dyDescent="0.25">
      <c r="B2191" s="58"/>
      <c r="C2191" s="59" t="e">
        <f>+#REF!</f>
        <v>#REF!</v>
      </c>
      <c r="D2191" s="60"/>
      <c r="E2191" s="60"/>
      <c r="F2191" s="60"/>
      <c r="G2191" s="61"/>
      <c r="H2191" s="62"/>
      <c r="I2191" s="63"/>
    </row>
    <row r="2192" spans="2:9" ht="33" hidden="1" customHeight="1" thickBot="1" x14ac:dyDescent="0.25">
      <c r="B2192" s="64"/>
      <c r="C2192" s="65" t="e">
        <f>+#REF!</f>
        <v>#REF!</v>
      </c>
      <c r="D2192" s="66"/>
      <c r="E2192" s="66"/>
      <c r="F2192" s="66"/>
      <c r="G2192" s="67"/>
      <c r="H2192" s="68"/>
      <c r="I2192" s="69"/>
    </row>
    <row r="2193" spans="2:14" ht="16" hidden="1" thickBot="1" x14ac:dyDescent="0.25">
      <c r="B2193" s="79"/>
      <c r="I2193" s="81"/>
      <c r="L2193" s="123"/>
      <c r="M2193" s="124"/>
      <c r="N2193" s="125"/>
    </row>
    <row r="2194" spans="2:14" ht="16" hidden="1" thickBot="1" x14ac:dyDescent="0.25">
      <c r="B2194" s="75" t="s">
        <v>0</v>
      </c>
      <c r="C2194" s="353" t="e">
        <f>INDEX(ACTIVIDADES!$B:$B,MATCH(B2195,ACTIVIDADES!$A:$A,0))</f>
        <v>#REF!</v>
      </c>
      <c r="D2194" s="354"/>
      <c r="E2194" s="354"/>
      <c r="F2194" s="354"/>
      <c r="G2194" s="355"/>
      <c r="H2194" s="73" t="s">
        <v>31</v>
      </c>
      <c r="I2194" s="74" t="s">
        <v>32</v>
      </c>
      <c r="L2194" s="123"/>
      <c r="M2194" s="124"/>
      <c r="N2194" s="125"/>
    </row>
    <row r="2195" spans="2:14" hidden="1" x14ac:dyDescent="0.2">
      <c r="B2195" s="362" t="e">
        <f>+ACTIVIDADES!#REF!</f>
        <v>#REF!</v>
      </c>
      <c r="C2195" s="356"/>
      <c r="D2195" s="357"/>
      <c r="E2195" s="357"/>
      <c r="F2195" s="357"/>
      <c r="G2195" s="358"/>
      <c r="H2195" s="71">
        <f>IF(I2198=0,0,I2209/I2198)</f>
        <v>0</v>
      </c>
      <c r="I2195" s="72">
        <f>IF(I2198=0,0,I2215/I2198)</f>
        <v>0.94339622641509435</v>
      </c>
      <c r="L2195" s="123"/>
      <c r="M2195" s="124"/>
      <c r="N2195" s="125"/>
    </row>
    <row r="2196" spans="2:14" ht="16" hidden="1" thickBot="1" x14ac:dyDescent="0.25">
      <c r="B2196" s="363"/>
      <c r="C2196" s="356"/>
      <c r="D2196" s="357"/>
      <c r="E2196" s="357"/>
      <c r="F2196" s="357"/>
      <c r="G2196" s="358"/>
      <c r="H2196" s="73" t="s">
        <v>33</v>
      </c>
      <c r="I2196" s="74" t="s">
        <v>34</v>
      </c>
      <c r="L2196" s="123"/>
      <c r="M2196" s="124"/>
      <c r="N2196" s="125"/>
    </row>
    <row r="2197" spans="2:14" ht="16" hidden="1" thickBot="1" x14ac:dyDescent="0.25">
      <c r="B2197" s="75" t="s">
        <v>15</v>
      </c>
      <c r="C2197" s="356"/>
      <c r="D2197" s="357"/>
      <c r="E2197" s="357"/>
      <c r="F2197" s="357"/>
      <c r="G2197" s="358"/>
      <c r="H2197" s="71">
        <f>IF(I2198=0,0,I2221/I2198)</f>
        <v>4.7169811320754713E-2</v>
      </c>
      <c r="I2197" s="72">
        <f>IF(I2198=0,0,I2227/I2198)</f>
        <v>9.433962264150943E-3</v>
      </c>
      <c r="L2197" s="123"/>
      <c r="M2197" s="124"/>
      <c r="N2197" s="125"/>
    </row>
    <row r="2198" spans="2:14" ht="16" hidden="1" thickBot="1" x14ac:dyDescent="0.25">
      <c r="B2198" s="76" t="e">
        <f>INDEX(ACTIVIDADES!$C:$C,MATCH(B2195,ACTIVIDADES!$A:$A,0))</f>
        <v>#REF!</v>
      </c>
      <c r="C2198" s="359"/>
      <c r="D2198" s="360"/>
      <c r="E2198" s="360"/>
      <c r="F2198" s="360"/>
      <c r="G2198" s="361"/>
      <c r="H2198" s="77" t="s">
        <v>35</v>
      </c>
      <c r="I2198" s="78">
        <f>SUM(I2209:I2227)</f>
        <v>23494.798791199995</v>
      </c>
      <c r="L2198" s="123"/>
      <c r="M2198" s="124"/>
      <c r="N2198" s="125"/>
    </row>
    <row r="2199" spans="2:14" hidden="1" x14ac:dyDescent="0.2">
      <c r="B2199" s="79"/>
      <c r="C2199" s="80" t="s">
        <v>36</v>
      </c>
      <c r="I2199" s="81"/>
      <c r="L2199" s="123"/>
      <c r="M2199" s="124"/>
      <c r="N2199" s="125"/>
    </row>
    <row r="2200" spans="2:14" hidden="1" x14ac:dyDescent="0.2">
      <c r="B2200" s="82" t="s">
        <v>37</v>
      </c>
      <c r="C2200" s="83" t="s">
        <v>38</v>
      </c>
      <c r="D2200" s="84" t="s">
        <v>39</v>
      </c>
      <c r="E2200" s="84" t="s">
        <v>40</v>
      </c>
      <c r="F2200" s="84" t="s">
        <v>41</v>
      </c>
      <c r="G2200" s="84" t="s">
        <v>42</v>
      </c>
      <c r="H2200" s="84" t="s">
        <v>43</v>
      </c>
      <c r="I2200" s="81"/>
      <c r="L2200" s="123"/>
      <c r="M2200" s="124"/>
      <c r="N2200" s="125"/>
    </row>
    <row r="2201" spans="2:14" hidden="1" x14ac:dyDescent="0.2">
      <c r="B2201" s="85"/>
      <c r="C2201" t="e">
        <f>+#REF!</f>
        <v>#REF!</v>
      </c>
      <c r="D2201" s="87" t="str">
        <f>IFERROR(INDEX(#REF!,MATCH(C2201,#REF!,0)),"")</f>
        <v/>
      </c>
      <c r="E2201" s="122">
        <v>0.2</v>
      </c>
      <c r="F2201" s="89" t="str">
        <f>IFERROR(INDEX(#REF!,MATCH(C2201,#REF!,0)),"")</f>
        <v/>
      </c>
      <c r="G2201" s="99"/>
      <c r="H2201" s="89">
        <f>IFERROR(G2201*F2201*E2201+F2201*E2201,0)</f>
        <v>0</v>
      </c>
      <c r="I2201" s="81"/>
      <c r="L2201" s="123"/>
      <c r="M2201" s="124"/>
      <c r="N2201" s="125"/>
    </row>
    <row r="2202" spans="2:14" ht="16" hidden="1" x14ac:dyDescent="0.2">
      <c r="B2202" s="85"/>
      <c r="C2202" s="86" t="e">
        <f>+#REF!</f>
        <v>#REF!</v>
      </c>
      <c r="D2202" s="87" t="str">
        <f>IFERROR(INDEX(#REF!,MATCH(C2202,#REF!,0)),"")</f>
        <v/>
      </c>
      <c r="E2202" s="122">
        <v>0.2</v>
      </c>
      <c r="F2202" s="89" t="str">
        <f>IFERROR(INDEX(#REF!,MATCH(C2202,#REF!,0)),"")</f>
        <v/>
      </c>
      <c r="G2202" s="99"/>
      <c r="H2202" s="89">
        <f t="shared" ref="H2202:H2208" si="60">IFERROR(G2202*F2202*E2202+F2202*E2202,0)</f>
        <v>0</v>
      </c>
      <c r="I2202" s="81"/>
      <c r="L2202" s="123"/>
      <c r="M2202" s="124"/>
      <c r="N2202" s="125"/>
    </row>
    <row r="2203" spans="2:14" hidden="1" x14ac:dyDescent="0.2">
      <c r="B2203" s="85"/>
      <c r="C2203" s="86"/>
      <c r="D2203" s="87" t="str">
        <f>IFERROR(INDEX(#REF!,MATCH(C2203,#REF!,0)),"")</f>
        <v/>
      </c>
      <c r="E2203" s="122"/>
      <c r="F2203" s="89" t="str">
        <f>IFERROR(INDEX(#REF!,MATCH(C2203,#REF!,0)),"")</f>
        <v/>
      </c>
      <c r="G2203" s="99"/>
      <c r="H2203" s="89">
        <f t="shared" si="60"/>
        <v>0</v>
      </c>
      <c r="I2203" s="81"/>
      <c r="L2203" s="123"/>
      <c r="M2203" s="124"/>
      <c r="N2203" s="125"/>
    </row>
    <row r="2204" spans="2:14" hidden="1" x14ac:dyDescent="0.2">
      <c r="B2204" s="85"/>
      <c r="C2204" s="86"/>
      <c r="D2204" s="87" t="str">
        <f>IFERROR(INDEX(#REF!,MATCH(C2204,#REF!,0)),"")</f>
        <v/>
      </c>
      <c r="E2204" s="122"/>
      <c r="F2204" s="89" t="str">
        <f>IFERROR(INDEX(#REF!,MATCH(C2204,#REF!,0)),"")</f>
        <v/>
      </c>
      <c r="G2204" s="99"/>
      <c r="H2204" s="89">
        <f t="shared" si="60"/>
        <v>0</v>
      </c>
      <c r="I2204" s="81"/>
      <c r="L2204" s="123"/>
      <c r="M2204" s="124"/>
      <c r="N2204" s="125"/>
    </row>
    <row r="2205" spans="2:14" hidden="1" x14ac:dyDescent="0.2">
      <c r="B2205" s="85"/>
      <c r="C2205" s="86"/>
      <c r="D2205" s="87" t="str">
        <f>IFERROR(INDEX(#REF!,MATCH(C2205,#REF!,0)),"")</f>
        <v/>
      </c>
      <c r="E2205" s="122"/>
      <c r="F2205" s="89" t="str">
        <f>IFERROR(INDEX(#REF!,MATCH(C2205,#REF!,0)),"")</f>
        <v/>
      </c>
      <c r="G2205" s="99"/>
      <c r="H2205" s="89">
        <f t="shared" si="60"/>
        <v>0</v>
      </c>
      <c r="I2205" s="81"/>
    </row>
    <row r="2206" spans="2:14" hidden="1" x14ac:dyDescent="0.2">
      <c r="B2206" s="85"/>
      <c r="C2206" s="86"/>
      <c r="D2206" s="87" t="str">
        <f>IFERROR(INDEX(#REF!,MATCH(C2206,#REF!,0)),"")</f>
        <v/>
      </c>
      <c r="E2206" s="122"/>
      <c r="F2206" s="89" t="str">
        <f>IFERROR(INDEX(#REF!,MATCH(C2206,#REF!,0)),"")</f>
        <v/>
      </c>
      <c r="G2206" s="99"/>
      <c r="H2206" s="89">
        <f t="shared" si="60"/>
        <v>0</v>
      </c>
      <c r="I2206" s="81"/>
    </row>
    <row r="2207" spans="2:14" hidden="1" x14ac:dyDescent="0.2">
      <c r="B2207" s="85"/>
      <c r="C2207" s="9"/>
      <c r="D2207" s="87" t="str">
        <f>IFERROR(INDEX(#REF!,MATCH(C2207,#REF!,0)),"")</f>
        <v/>
      </c>
      <c r="E2207" s="88"/>
      <c r="F2207" s="89" t="str">
        <f>IFERROR(INDEX(#REF!,MATCH(C2207,#REF!,0)),"")</f>
        <v/>
      </c>
      <c r="G2207" s="99"/>
      <c r="H2207" s="89">
        <f t="shared" si="60"/>
        <v>0</v>
      </c>
      <c r="I2207" s="81"/>
    </row>
    <row r="2208" spans="2:14" ht="16" hidden="1" thickBot="1" x14ac:dyDescent="0.25">
      <c r="B2208" s="85"/>
      <c r="C2208" s="9"/>
      <c r="D2208" s="87" t="str">
        <f>IFERROR(INDEX(#REF!,MATCH(C2208,#REF!,0)),"")</f>
        <v/>
      </c>
      <c r="E2208" s="88"/>
      <c r="F2208" s="89" t="str">
        <f>IFERROR(INDEX(#REF!,MATCH(C2208,#REF!,0)),"")</f>
        <v/>
      </c>
      <c r="G2208" s="99"/>
      <c r="H2208" s="92">
        <f t="shared" si="60"/>
        <v>0</v>
      </c>
      <c r="I2208" s="81"/>
    </row>
    <row r="2209" spans="2:9" ht="16" hidden="1" thickBot="1" x14ac:dyDescent="0.25">
      <c r="B2209" s="79"/>
      <c r="H2209" s="93" t="s">
        <v>49</v>
      </c>
      <c r="I2209" s="94">
        <f>SUM(H2201:H2208)</f>
        <v>0</v>
      </c>
    </row>
    <row r="2210" spans="2:9" hidden="1" x14ac:dyDescent="0.2">
      <c r="B2210" s="79"/>
      <c r="C2210" s="95" t="s">
        <v>50</v>
      </c>
      <c r="I2210" s="81"/>
    </row>
    <row r="2211" spans="2:9" ht="16" hidden="1" x14ac:dyDescent="0.2">
      <c r="B2211" s="82" t="s">
        <v>37</v>
      </c>
      <c r="C2211" s="83" t="s">
        <v>38</v>
      </c>
      <c r="D2211" s="84" t="s">
        <v>51</v>
      </c>
      <c r="E2211" s="96" t="s">
        <v>52</v>
      </c>
      <c r="F2211" s="96"/>
      <c r="G2211" s="97" t="s">
        <v>53</v>
      </c>
      <c r="H2211" s="98" t="s">
        <v>43</v>
      </c>
      <c r="I2211" s="81"/>
    </row>
    <row r="2212" spans="2:9" hidden="1" x14ac:dyDescent="0.2">
      <c r="B2212" s="85"/>
      <c r="C2212" s="9" t="s">
        <v>54</v>
      </c>
      <c r="D2212" s="87">
        <v>1</v>
      </c>
      <c r="E2212" s="99">
        <f>IFERROR(INDEX('MANO DE OBRA'!$F:$F,MATCH(C2212,'MANO DE OBRA'!$B:$B,0)),"")</f>
        <v>0.7693987706357569</v>
      </c>
      <c r="F2212" s="89">
        <f>IFERROR(INDEX('MANO DE OBRA'!$J:$J,MATCH(C2212,'MANO DE OBRA'!$B:$B,0)),"")</f>
        <v>83957.971666666665</v>
      </c>
      <c r="G2212" s="100">
        <v>10</v>
      </c>
      <c r="H2212" s="89">
        <f>IFERROR((F2212/G2212)*D2212,0)</f>
        <v>8395.7971666666672</v>
      </c>
      <c r="I2212" s="81"/>
    </row>
    <row r="2213" spans="2:9" hidden="1" x14ac:dyDescent="0.2">
      <c r="B2213" s="85"/>
      <c r="C2213" s="9" t="s">
        <v>64</v>
      </c>
      <c r="D2213" s="87">
        <v>1</v>
      </c>
      <c r="E2213" s="99">
        <f>IFERROR(INDEX('MANO DE OBRA'!$F:$F,MATCH(C2213,'MANO DE OBRA'!$B:$B,0)),"")</f>
        <v>0.7693987706357569</v>
      </c>
      <c r="F2213" s="89">
        <f>IFERROR(INDEX('MANO DE OBRA'!$J:$J,MATCH(C2213,'MANO DE OBRA'!$B:$B,0)),"")</f>
        <v>137691.07353333331</v>
      </c>
      <c r="G2213" s="100">
        <f>+G2212</f>
        <v>10</v>
      </c>
      <c r="H2213" s="89">
        <f>IFERROR((F2213/G2213)*D2213,0)</f>
        <v>13769.107353333331</v>
      </c>
      <c r="I2213" s="81"/>
    </row>
    <row r="2214" spans="2:9" ht="16" hidden="1" thickBot="1" x14ac:dyDescent="0.25">
      <c r="B2214" s="85"/>
      <c r="C2214" s="9"/>
      <c r="D2214" s="87"/>
      <c r="E2214" s="99" t="str">
        <f>IFERROR(INDEX('MANO DE OBRA'!$F:$F,MATCH(C2214,'MANO DE OBRA'!$B:$B,0)),"")</f>
        <v/>
      </c>
      <c r="F2214" s="89" t="str">
        <f>IFERROR(INDEX('MANO DE OBRA'!$J:$J,MATCH(C2214,'MANO DE OBRA'!$B:$B,0)),"")</f>
        <v/>
      </c>
      <c r="G2214" s="100"/>
      <c r="H2214" s="89">
        <f>IFERROR((F2214/G2214)*D2214,0)</f>
        <v>0</v>
      </c>
      <c r="I2214" s="81"/>
    </row>
    <row r="2215" spans="2:9" ht="16" hidden="1" thickBot="1" x14ac:dyDescent="0.25">
      <c r="B2215" s="79"/>
      <c r="H2215" s="93" t="s">
        <v>49</v>
      </c>
      <c r="I2215" s="94">
        <f>SUM(H2212:H2214)</f>
        <v>22164.904519999996</v>
      </c>
    </row>
    <row r="2216" spans="2:9" hidden="1" x14ac:dyDescent="0.2">
      <c r="B2216" s="79"/>
      <c r="C2216" s="95" t="s">
        <v>55</v>
      </c>
      <c r="I2216" s="81"/>
    </row>
    <row r="2217" spans="2:9" ht="16" hidden="1" x14ac:dyDescent="0.2">
      <c r="B2217" s="82" t="s">
        <v>37</v>
      </c>
      <c r="C2217" s="83" t="s">
        <v>38</v>
      </c>
      <c r="D2217" s="97" t="s">
        <v>3</v>
      </c>
      <c r="E2217" s="97" t="s">
        <v>15</v>
      </c>
      <c r="F2217" s="97" t="s">
        <v>56</v>
      </c>
      <c r="G2217" s="97" t="s">
        <v>57</v>
      </c>
      <c r="H2217" s="97" t="s">
        <v>43</v>
      </c>
      <c r="I2217" s="81"/>
    </row>
    <row r="2218" spans="2:9" hidden="1" x14ac:dyDescent="0.2">
      <c r="B2218" s="85"/>
      <c r="C2218" s="102" t="s">
        <v>58</v>
      </c>
      <c r="D2218" s="99">
        <v>0.05</v>
      </c>
      <c r="E2218" s="88"/>
      <c r="F2218" s="89">
        <f>+I2215</f>
        <v>22164.904519999996</v>
      </c>
      <c r="G2218" s="87">
        <v>1</v>
      </c>
      <c r="H2218" s="89">
        <f>IFERROR(G2218*F2218*D2218,0)</f>
        <v>1108.2452259999998</v>
      </c>
      <c r="I2218" s="81"/>
    </row>
    <row r="2219" spans="2:9" ht="16" hidden="1" x14ac:dyDescent="0.2">
      <c r="B2219" s="85"/>
      <c r="C2219" s="17" t="e">
        <f>+#REF!</f>
        <v>#REF!</v>
      </c>
      <c r="D2219" s="87"/>
      <c r="E2219" s="87" t="str">
        <f>IFERROR(INDEX(#REF!,MATCH(C2219,#REF!,0)),"")</f>
        <v/>
      </c>
      <c r="F2219" s="89" t="str">
        <f>IFERROR(INDEX(#REF!,MATCH(C2219,#REF!,0)),"")</f>
        <v/>
      </c>
      <c r="G2219" s="100">
        <v>1</v>
      </c>
      <c r="H2219" s="89">
        <f>IFERROR(G2219*F2219,0)</f>
        <v>0</v>
      </c>
      <c r="I2219" s="81"/>
    </row>
    <row r="2220" spans="2:9" ht="33" hidden="1" thickBot="1" x14ac:dyDescent="0.25">
      <c r="B2220" s="85"/>
      <c r="C2220" s="86" t="e">
        <f>+#REF!</f>
        <v>#REF!</v>
      </c>
      <c r="D2220" s="87"/>
      <c r="E2220" s="87" t="str">
        <f>IFERROR(INDEX(#REF!,MATCH(C2220,#REF!,0)),"")</f>
        <v/>
      </c>
      <c r="F2220" s="89" t="str">
        <f>IFERROR(INDEX(#REF!,MATCH(C2220,#REF!,0)),"")</f>
        <v/>
      </c>
      <c r="G2220" s="100">
        <v>1</v>
      </c>
      <c r="H2220" s="92">
        <f>IFERROR(G2220*F2220,0)</f>
        <v>0</v>
      </c>
      <c r="I2220" s="81"/>
    </row>
    <row r="2221" spans="2:9" ht="16" hidden="1" thickBot="1" x14ac:dyDescent="0.25">
      <c r="B2221" s="79"/>
      <c r="H2221" s="93" t="s">
        <v>49</v>
      </c>
      <c r="I2221" s="94">
        <f>SUM(H2218:H2220)</f>
        <v>1108.2452259999998</v>
      </c>
    </row>
    <row r="2222" spans="2:9" hidden="1" x14ac:dyDescent="0.2">
      <c r="B2222" s="79"/>
      <c r="C2222" s="95" t="s">
        <v>59</v>
      </c>
      <c r="I2222" s="81"/>
    </row>
    <row r="2223" spans="2:9" ht="16" hidden="1" x14ac:dyDescent="0.2">
      <c r="B2223" s="82" t="s">
        <v>37</v>
      </c>
      <c r="C2223" s="83" t="s">
        <v>38</v>
      </c>
      <c r="D2223" s="97" t="s">
        <v>3</v>
      </c>
      <c r="E2223" s="97" t="s">
        <v>15</v>
      </c>
      <c r="F2223" s="97" t="s">
        <v>56</v>
      </c>
      <c r="G2223" s="97" t="s">
        <v>57</v>
      </c>
      <c r="H2223" s="84" t="s">
        <v>43</v>
      </c>
      <c r="I2223" s="81"/>
    </row>
    <row r="2224" spans="2:9" hidden="1" x14ac:dyDescent="0.2">
      <c r="B2224" s="85"/>
      <c r="C2224" s="102" t="s">
        <v>60</v>
      </c>
      <c r="D2224" s="99">
        <v>0.01</v>
      </c>
      <c r="E2224" s="103">
        <v>1</v>
      </c>
      <c r="F2224" s="89">
        <f>+I2215</f>
        <v>22164.904519999996</v>
      </c>
      <c r="G2224" s="87">
        <v>0.01</v>
      </c>
      <c r="H2224" s="89">
        <f>IFERROR(G2224*F2224,0)</f>
        <v>221.64904519999996</v>
      </c>
      <c r="I2224" s="81"/>
    </row>
    <row r="2225" spans="2:9" hidden="1" x14ac:dyDescent="0.2">
      <c r="B2225" s="85"/>
      <c r="C2225" s="115"/>
      <c r="E2225" s="87" t="str">
        <f>IFERROR(INDEX(#REF!,MATCH(C2225,#REF!,0)),"")</f>
        <v/>
      </c>
      <c r="F2225" s="89" t="str">
        <f>IFERROR(INDEX(#REF!,MATCH(C2225,#REF!,0)),"")</f>
        <v/>
      </c>
      <c r="G2225" s="87">
        <v>1</v>
      </c>
      <c r="H2225" s="89">
        <f>IFERROR(G2225*F2225,0)</f>
        <v>0</v>
      </c>
      <c r="I2225" s="81"/>
    </row>
    <row r="2226" spans="2:9" ht="16" hidden="1" thickBot="1" x14ac:dyDescent="0.25">
      <c r="B2226" s="85"/>
      <c r="C2226" s="9"/>
      <c r="D2226" s="87" t="str">
        <f>IFERROR(INDEX(#REF!,MATCH(C2226,#REF!,0)),"")</f>
        <v/>
      </c>
      <c r="E2226" s="88"/>
      <c r="F2226" s="89" t="str">
        <f>IFERROR(INDEX(#REF!,MATCH(C2226,#REF!,0)),"")</f>
        <v/>
      </c>
      <c r="G2226" s="87"/>
      <c r="H2226" s="89">
        <f>IFERROR(G2226*F2226,0)</f>
        <v>0</v>
      </c>
      <c r="I2226" s="81"/>
    </row>
    <row r="2227" spans="2:9" ht="16" hidden="1" thickBot="1" x14ac:dyDescent="0.25">
      <c r="B2227" s="104"/>
      <c r="C2227" s="105"/>
      <c r="D2227" s="106"/>
      <c r="E2227" s="107"/>
      <c r="F2227" s="107"/>
      <c r="G2227" s="106"/>
      <c r="H2227" s="93" t="s">
        <v>49</v>
      </c>
      <c r="I2227" s="94">
        <f>SUM(H2224:H2226)</f>
        <v>221.64904519999996</v>
      </c>
    </row>
    <row r="2228" spans="2:9" ht="16" hidden="1" thickBot="1" x14ac:dyDescent="0.25"/>
    <row r="2229" spans="2:9" ht="33" hidden="1" customHeight="1" thickBot="1" x14ac:dyDescent="0.25">
      <c r="B2229" s="58"/>
      <c r="C2229" s="59" t="e">
        <f>+#REF!</f>
        <v>#REF!</v>
      </c>
      <c r="D2229" s="60"/>
      <c r="E2229" s="60"/>
      <c r="F2229" s="60"/>
      <c r="G2229" s="61"/>
      <c r="H2229" s="62"/>
      <c r="I2229" s="63"/>
    </row>
    <row r="2230" spans="2:9" ht="33" hidden="1" customHeight="1" thickBot="1" x14ac:dyDescent="0.25">
      <c r="B2230" s="64"/>
      <c r="C2230" s="65" t="e">
        <f>+#REF!</f>
        <v>#REF!</v>
      </c>
      <c r="D2230" s="66"/>
      <c r="E2230" s="66"/>
      <c r="F2230" s="66"/>
      <c r="G2230" s="67"/>
      <c r="H2230" s="68"/>
      <c r="I2230" s="69"/>
    </row>
    <row r="2231" spans="2:9" ht="16" hidden="1" thickBot="1" x14ac:dyDescent="0.25">
      <c r="B2231" s="79"/>
      <c r="I2231" s="81"/>
    </row>
    <row r="2232" spans="2:9" ht="16" hidden="1" thickBot="1" x14ac:dyDescent="0.25">
      <c r="B2232" s="75" t="s">
        <v>0</v>
      </c>
      <c r="C2232" s="353" t="e">
        <f>INDEX(ACTIVIDADES!$B:$B,MATCH(B2233,ACTIVIDADES!$A:$A,0))</f>
        <v>#REF!</v>
      </c>
      <c r="D2232" s="354"/>
      <c r="E2232" s="354"/>
      <c r="F2232" s="354"/>
      <c r="G2232" s="355"/>
      <c r="H2232" s="73" t="s">
        <v>31</v>
      </c>
      <c r="I2232" s="74" t="s">
        <v>32</v>
      </c>
    </row>
    <row r="2233" spans="2:9" hidden="1" x14ac:dyDescent="0.2">
      <c r="B2233" s="362" t="e">
        <f>+ACTIVIDADES!#REF!</f>
        <v>#REF!</v>
      </c>
      <c r="C2233" s="356"/>
      <c r="D2233" s="357"/>
      <c r="E2233" s="357"/>
      <c r="F2233" s="357"/>
      <c r="G2233" s="358"/>
      <c r="H2233" s="71">
        <f>IF(I2236=0,0,I2248/I2236)</f>
        <v>0</v>
      </c>
      <c r="I2233" s="72">
        <f>IF(I2236=0,0,I2254/I2236)</f>
        <v>0.94339622641509435</v>
      </c>
    </row>
    <row r="2234" spans="2:9" ht="16" hidden="1" thickBot="1" x14ac:dyDescent="0.25">
      <c r="B2234" s="363"/>
      <c r="C2234" s="356"/>
      <c r="D2234" s="357"/>
      <c r="E2234" s="357"/>
      <c r="F2234" s="357"/>
      <c r="G2234" s="358"/>
      <c r="H2234" s="73" t="s">
        <v>33</v>
      </c>
      <c r="I2234" s="74" t="s">
        <v>34</v>
      </c>
    </row>
    <row r="2235" spans="2:9" ht="16" hidden="1" thickBot="1" x14ac:dyDescent="0.25">
      <c r="B2235" s="75" t="s">
        <v>15</v>
      </c>
      <c r="C2235" s="356"/>
      <c r="D2235" s="357"/>
      <c r="E2235" s="357"/>
      <c r="F2235" s="357"/>
      <c r="G2235" s="358"/>
      <c r="H2235" s="71">
        <f>IF(I2236=0,0,I2260/I2236)</f>
        <v>4.716981132075472E-2</v>
      </c>
      <c r="I2235" s="72">
        <f>IF(I2236=0,0,I2266/I2236)</f>
        <v>9.433962264150943E-3</v>
      </c>
    </row>
    <row r="2236" spans="2:9" ht="16" hidden="1" thickBot="1" x14ac:dyDescent="0.25">
      <c r="B2236" s="76" t="e">
        <f>INDEX(ACTIVIDADES!$C:$C,MATCH(B2233,ACTIVIDADES!$A:$A,0))</f>
        <v>#REF!</v>
      </c>
      <c r="C2236" s="359"/>
      <c r="D2236" s="360"/>
      <c r="E2236" s="360"/>
      <c r="F2236" s="360"/>
      <c r="G2236" s="361"/>
      <c r="H2236" s="77" t="s">
        <v>35</v>
      </c>
      <c r="I2236" s="78">
        <f>SUM(I2248:I2266)</f>
        <v>75112.15977186666</v>
      </c>
    </row>
    <row r="2237" spans="2:9" hidden="1" x14ac:dyDescent="0.2">
      <c r="B2237" s="79"/>
      <c r="C2237" s="80" t="s">
        <v>36</v>
      </c>
      <c r="I2237" s="81"/>
    </row>
    <row r="2238" spans="2:9" hidden="1" x14ac:dyDescent="0.2">
      <c r="B2238" s="82" t="s">
        <v>37</v>
      </c>
      <c r="C2238" s="83" t="s">
        <v>38</v>
      </c>
      <c r="D2238" s="84" t="s">
        <v>39</v>
      </c>
      <c r="E2238" s="84" t="s">
        <v>40</v>
      </c>
      <c r="F2238" s="84" t="s">
        <v>41</v>
      </c>
      <c r="G2238" s="84" t="s">
        <v>42</v>
      </c>
      <c r="H2238" s="84" t="s">
        <v>43</v>
      </c>
      <c r="I2238" s="81"/>
    </row>
    <row r="2239" spans="2:9" hidden="1" x14ac:dyDescent="0.2">
      <c r="B2239" s="85"/>
      <c r="C2239" t="e">
        <f>+#REF!</f>
        <v>#REF!</v>
      </c>
      <c r="D2239" s="87" t="str">
        <f>IFERROR(INDEX(#REF!,MATCH(C2239,#REF!,0)),"")</f>
        <v/>
      </c>
      <c r="E2239" s="122">
        <v>0.05</v>
      </c>
      <c r="F2239" s="89" t="str">
        <f>IFERROR(INDEX(#REF!,MATCH(C2239,#REF!,0)),"")</f>
        <v/>
      </c>
      <c r="G2239" s="99">
        <v>0.1</v>
      </c>
      <c r="H2239" s="89">
        <f>IFERROR(G2239*F2239*E2239+F2239*E2239,0)</f>
        <v>0</v>
      </c>
      <c r="I2239" s="81"/>
    </row>
    <row r="2240" spans="2:9" hidden="1" x14ac:dyDescent="0.2">
      <c r="B2240" s="85"/>
      <c r="C2240" s="126" t="e">
        <f>+#REF!</f>
        <v>#REF!</v>
      </c>
      <c r="D2240" s="87" t="str">
        <f>IFERROR(INDEX(#REF!,MATCH(C2240,#REF!,0)),"")</f>
        <v/>
      </c>
      <c r="E2240" s="122">
        <v>8.0000000000000002E-3</v>
      </c>
      <c r="F2240" s="89" t="str">
        <f>IFERROR(INDEX(#REF!,MATCH(C2240,#REF!,0)),"")</f>
        <v/>
      </c>
      <c r="G2240" s="99">
        <v>0.1</v>
      </c>
      <c r="H2240" s="89">
        <f t="shared" ref="H2240:H2247" si="61">IFERROR(G2240*F2240*E2240+F2240*E2240,0)</f>
        <v>0</v>
      </c>
      <c r="I2240" s="81"/>
    </row>
    <row r="2241" spans="2:9" ht="16" hidden="1" x14ac:dyDescent="0.2">
      <c r="B2241" s="85"/>
      <c r="C2241" s="86" t="e">
        <f>+#REF!</f>
        <v>#REF!</v>
      </c>
      <c r="D2241" s="87" t="str">
        <f>IFERROR(INDEX(#REF!,MATCH(C2241,#REF!,0)),"")</f>
        <v/>
      </c>
      <c r="E2241" s="122">
        <v>0.1</v>
      </c>
      <c r="F2241" s="89" t="str">
        <f>IFERROR(INDEX(#REF!,MATCH(C2241,#REF!,0)),"")</f>
        <v/>
      </c>
      <c r="G2241" s="99">
        <v>2.5000000000000001E-2</v>
      </c>
      <c r="H2241" s="89">
        <f t="shared" si="61"/>
        <v>0</v>
      </c>
      <c r="I2241" s="81"/>
    </row>
    <row r="2242" spans="2:9" ht="16" hidden="1" x14ac:dyDescent="0.2">
      <c r="B2242" s="85"/>
      <c r="C2242" s="121" t="e">
        <f>+#REF!</f>
        <v>#REF!</v>
      </c>
      <c r="D2242" s="87" t="str">
        <f>IFERROR(INDEX(#REF!,MATCH(C2242,#REF!,0)),"")</f>
        <v/>
      </c>
      <c r="E2242" s="122">
        <v>0.05</v>
      </c>
      <c r="F2242" s="89" t="str">
        <f>IFERROR(INDEX(#REF!,MATCH(C2242,#REF!,0)),"")</f>
        <v/>
      </c>
      <c r="G2242" s="99">
        <v>0.1</v>
      </c>
      <c r="H2242" s="89">
        <f t="shared" si="61"/>
        <v>0</v>
      </c>
      <c r="I2242" s="81"/>
    </row>
    <row r="2243" spans="2:9" ht="16" hidden="1" x14ac:dyDescent="0.2">
      <c r="B2243" s="85"/>
      <c r="C2243" s="86" t="e">
        <f>+#REF!</f>
        <v>#REF!</v>
      </c>
      <c r="D2243" s="87" t="str">
        <f>IFERROR(INDEX(#REF!,MATCH(C2243,#REF!,0)),"")</f>
        <v/>
      </c>
      <c r="E2243" s="122">
        <v>0.5</v>
      </c>
      <c r="F2243" s="89" t="str">
        <f>IFERROR(INDEX(#REF!,MATCH(C2243,#REF!,0)),"")</f>
        <v/>
      </c>
      <c r="G2243" s="99">
        <v>0.05</v>
      </c>
      <c r="H2243" s="89">
        <f t="shared" si="61"/>
        <v>0</v>
      </c>
      <c r="I2243" s="81"/>
    </row>
    <row r="2244" spans="2:9" hidden="1" x14ac:dyDescent="0.2">
      <c r="B2244" s="85"/>
      <c r="C2244" t="e">
        <f>+#REF!</f>
        <v>#REF!</v>
      </c>
      <c r="D2244" s="87" t="str">
        <f>IFERROR(INDEX(#REF!,MATCH(C2244,#REF!,0)),"")</f>
        <v/>
      </c>
      <c r="E2244" s="122">
        <v>5</v>
      </c>
      <c r="F2244" s="89" t="str">
        <f>IFERROR(INDEX(#REF!,MATCH(C2244,#REF!,0)),"")</f>
        <v/>
      </c>
      <c r="G2244" s="99">
        <v>0.1</v>
      </c>
      <c r="H2244" s="89">
        <f t="shared" si="61"/>
        <v>0</v>
      </c>
      <c r="I2244" s="81"/>
    </row>
    <row r="2245" spans="2:9" hidden="1" x14ac:dyDescent="0.2">
      <c r="B2245" s="85"/>
      <c r="C2245" s="86"/>
      <c r="D2245" s="87" t="str">
        <f>IFERROR(INDEX(#REF!,MATCH(C2245,#REF!,0)),"")</f>
        <v/>
      </c>
      <c r="E2245" s="122"/>
      <c r="F2245" s="89" t="str">
        <f>IFERROR(INDEX(#REF!,MATCH(C2245,#REF!,0)),"")</f>
        <v/>
      </c>
      <c r="G2245" s="99"/>
      <c r="H2245" s="89">
        <f t="shared" si="61"/>
        <v>0</v>
      </c>
      <c r="I2245" s="81"/>
    </row>
    <row r="2246" spans="2:9" hidden="1" x14ac:dyDescent="0.2">
      <c r="B2246" s="85"/>
      <c r="C2246" s="9"/>
      <c r="D2246" s="87" t="str">
        <f>IFERROR(INDEX(#REF!,MATCH(C2246,#REF!,0)),"")</f>
        <v/>
      </c>
      <c r="E2246" s="88"/>
      <c r="F2246" s="89" t="str">
        <f>IFERROR(INDEX(#REF!,MATCH(C2246,#REF!,0)),"")</f>
        <v/>
      </c>
      <c r="G2246" s="99"/>
      <c r="H2246" s="89">
        <f t="shared" si="61"/>
        <v>0</v>
      </c>
      <c r="I2246" s="81"/>
    </row>
    <row r="2247" spans="2:9" ht="16" hidden="1" thickBot="1" x14ac:dyDescent="0.25">
      <c r="B2247" s="85"/>
      <c r="C2247" s="9"/>
      <c r="D2247" s="87" t="str">
        <f>IFERROR(INDEX(#REF!,MATCH(C2247,#REF!,0)),"")</f>
        <v/>
      </c>
      <c r="E2247" s="88"/>
      <c r="F2247" s="89" t="str">
        <f>IFERROR(INDEX(#REF!,MATCH(C2247,#REF!,0)),"")</f>
        <v/>
      </c>
      <c r="G2247" s="99"/>
      <c r="H2247" s="92">
        <f t="shared" si="61"/>
        <v>0</v>
      </c>
      <c r="I2247" s="81"/>
    </row>
    <row r="2248" spans="2:9" ht="16" hidden="1" thickBot="1" x14ac:dyDescent="0.25">
      <c r="B2248" s="79"/>
      <c r="H2248" s="93" t="s">
        <v>49</v>
      </c>
      <c r="I2248" s="94">
        <f>SUM(H2239:H2247)</f>
        <v>0</v>
      </c>
    </row>
    <row r="2249" spans="2:9" hidden="1" x14ac:dyDescent="0.2">
      <c r="B2249" s="79"/>
      <c r="C2249" s="95" t="s">
        <v>50</v>
      </c>
      <c r="I2249" s="81"/>
    </row>
    <row r="2250" spans="2:9" ht="16" hidden="1" x14ac:dyDescent="0.2">
      <c r="B2250" s="82" t="s">
        <v>37</v>
      </c>
      <c r="C2250" s="83" t="s">
        <v>38</v>
      </c>
      <c r="D2250" s="84" t="s">
        <v>51</v>
      </c>
      <c r="E2250" s="96" t="s">
        <v>52</v>
      </c>
      <c r="F2250" s="96"/>
      <c r="G2250" s="97" t="s">
        <v>53</v>
      </c>
      <c r="H2250" s="98" t="s">
        <v>43</v>
      </c>
      <c r="I2250" s="81"/>
    </row>
    <row r="2251" spans="2:9" hidden="1" x14ac:dyDescent="0.2">
      <c r="B2251" s="85"/>
      <c r="C2251" s="9" t="s">
        <v>62</v>
      </c>
      <c r="D2251" s="87">
        <v>2</v>
      </c>
      <c r="E2251" s="99">
        <f>IFERROR(INDEX('MANO DE OBRA'!$F:$F,MATCH(C2251,'MANO DE OBRA'!$B:$B,0)),"")</f>
        <v>0.7693987706357569</v>
      </c>
      <c r="F2251" s="89">
        <f>IFERROR(INDEX('MANO DE OBRA'!$J:$J,MATCH(C2251,'MANO DE OBRA'!$B:$B,0)),"")</f>
        <v>108305.78344999999</v>
      </c>
      <c r="G2251" s="100">
        <v>5</v>
      </c>
      <c r="H2251" s="89">
        <f>IFERROR((F2251/G2251)*D2251,0)</f>
        <v>43322.313379999992</v>
      </c>
      <c r="I2251" s="81"/>
    </row>
    <row r="2252" spans="2:9" hidden="1" x14ac:dyDescent="0.2">
      <c r="B2252" s="85"/>
      <c r="C2252" s="9" t="s">
        <v>64</v>
      </c>
      <c r="D2252" s="87">
        <v>1</v>
      </c>
      <c r="E2252" s="99">
        <f>IFERROR(INDEX('MANO DE OBRA'!$F:$F,MATCH(C2252,'MANO DE OBRA'!$B:$B,0)),"")</f>
        <v>0.7693987706357569</v>
      </c>
      <c r="F2252" s="89">
        <f>IFERROR(INDEX('MANO DE OBRA'!$J:$J,MATCH(C2252,'MANO DE OBRA'!$B:$B,0)),"")</f>
        <v>137691.07353333331</v>
      </c>
      <c r="G2252" s="100">
        <f>+G2251</f>
        <v>5</v>
      </c>
      <c r="H2252" s="89">
        <f>IFERROR((F2252/G2252)*D2252,0)</f>
        <v>27538.214706666662</v>
      </c>
      <c r="I2252" s="81"/>
    </row>
    <row r="2253" spans="2:9" ht="16" hidden="1" thickBot="1" x14ac:dyDescent="0.25">
      <c r="B2253" s="85"/>
      <c r="C2253" s="9"/>
      <c r="D2253" s="87"/>
      <c r="E2253" s="99" t="str">
        <f>IFERROR(INDEX('MANO DE OBRA'!$F:$F,MATCH(C2253,'MANO DE OBRA'!$B:$B,0)),"")</f>
        <v/>
      </c>
      <c r="F2253" s="89" t="str">
        <f>IFERROR(INDEX('MANO DE OBRA'!$J:$J,MATCH(C2253,'MANO DE OBRA'!$B:$B,0)),"")</f>
        <v/>
      </c>
      <c r="G2253" s="100"/>
      <c r="H2253" s="89">
        <f>IFERROR((F2253/G2253)*D2253,0)</f>
        <v>0</v>
      </c>
      <c r="I2253" s="81"/>
    </row>
    <row r="2254" spans="2:9" ht="16" hidden="1" thickBot="1" x14ac:dyDescent="0.25">
      <c r="B2254" s="79"/>
      <c r="H2254" s="93" t="s">
        <v>49</v>
      </c>
      <c r="I2254" s="94">
        <f>SUM(H2251:H2253)</f>
        <v>70860.528086666658</v>
      </c>
    </row>
    <row r="2255" spans="2:9" hidden="1" x14ac:dyDescent="0.2">
      <c r="B2255" s="79"/>
      <c r="C2255" s="95" t="s">
        <v>55</v>
      </c>
      <c r="I2255" s="81"/>
    </row>
    <row r="2256" spans="2:9" ht="16" hidden="1" x14ac:dyDescent="0.2">
      <c r="B2256" s="82" t="s">
        <v>37</v>
      </c>
      <c r="C2256" s="83" t="s">
        <v>38</v>
      </c>
      <c r="D2256" s="97" t="s">
        <v>3</v>
      </c>
      <c r="E2256" s="97" t="s">
        <v>15</v>
      </c>
      <c r="F2256" s="97" t="s">
        <v>56</v>
      </c>
      <c r="G2256" s="97" t="s">
        <v>57</v>
      </c>
      <c r="H2256" s="97" t="s">
        <v>43</v>
      </c>
      <c r="I2256" s="81"/>
    </row>
    <row r="2257" spans="2:9" hidden="1" x14ac:dyDescent="0.2">
      <c r="B2257" s="85"/>
      <c r="C2257" s="102" t="e">
        <f>+#REF!</f>
        <v>#REF!</v>
      </c>
      <c r="D2257" s="99">
        <v>0.05</v>
      </c>
      <c r="E2257" s="87" t="str">
        <f>IFERROR(INDEX(#REF!,MATCH(C2257,#REF!,0)),"")</f>
        <v/>
      </c>
      <c r="F2257" s="89">
        <f>+I2254</f>
        <v>70860.528086666658</v>
      </c>
      <c r="G2257" s="87">
        <v>1</v>
      </c>
      <c r="H2257" s="89">
        <f>IFERROR(G2257*F2257*D2257,0)</f>
        <v>3543.0264043333332</v>
      </c>
      <c r="I2257" s="81"/>
    </row>
    <row r="2258" spans="2:9" ht="16" hidden="1" x14ac:dyDescent="0.2">
      <c r="B2258" s="85"/>
      <c r="C2258" s="17" t="e">
        <f>+#REF!</f>
        <v>#REF!</v>
      </c>
      <c r="D2258" s="87"/>
      <c r="E2258" s="87" t="str">
        <f>IFERROR(INDEX(#REF!,MATCH(C2258,#REF!,0)),"")</f>
        <v/>
      </c>
      <c r="F2258" s="89" t="str">
        <f>IFERROR(INDEX(#REF!,MATCH(C2258,#REF!,0)),"")</f>
        <v/>
      </c>
      <c r="G2258" s="100">
        <v>1</v>
      </c>
      <c r="H2258" s="89">
        <f>IFERROR(G2258*F2258,0)</f>
        <v>0</v>
      </c>
      <c r="I2258" s="81"/>
    </row>
    <row r="2259" spans="2:9" ht="16" hidden="1" thickBot="1" x14ac:dyDescent="0.25">
      <c r="B2259" s="85"/>
      <c r="C2259" s="86"/>
      <c r="D2259" s="87"/>
      <c r="E2259" s="87" t="str">
        <f>IFERROR(INDEX(#REF!,MATCH(C2259,#REF!,0)),"")</f>
        <v/>
      </c>
      <c r="F2259" s="89" t="str">
        <f>IFERROR(INDEX(#REF!,MATCH(C2259,#REF!,0)),"")</f>
        <v/>
      </c>
      <c r="G2259" s="100"/>
      <c r="H2259" s="92">
        <f>IFERROR(G2259*F2259,0)</f>
        <v>0</v>
      </c>
      <c r="I2259" s="81"/>
    </row>
    <row r="2260" spans="2:9" ht="16" hidden="1" thickBot="1" x14ac:dyDescent="0.25">
      <c r="B2260" s="79"/>
      <c r="H2260" s="93" t="s">
        <v>49</v>
      </c>
      <c r="I2260" s="94">
        <f>SUM(H2257:H2259)</f>
        <v>3543.0264043333332</v>
      </c>
    </row>
    <row r="2261" spans="2:9" hidden="1" x14ac:dyDescent="0.2">
      <c r="B2261" s="79"/>
      <c r="C2261" s="95" t="s">
        <v>59</v>
      </c>
      <c r="I2261" s="81"/>
    </row>
    <row r="2262" spans="2:9" ht="16" hidden="1" x14ac:dyDescent="0.2">
      <c r="B2262" s="82" t="s">
        <v>37</v>
      </c>
      <c r="C2262" s="83" t="s">
        <v>38</v>
      </c>
      <c r="D2262" s="97" t="s">
        <v>3</v>
      </c>
      <c r="E2262" s="97" t="s">
        <v>15</v>
      </c>
      <c r="F2262" s="97" t="s">
        <v>56</v>
      </c>
      <c r="G2262" s="97" t="s">
        <v>57</v>
      </c>
      <c r="H2262" s="84" t="s">
        <v>43</v>
      </c>
      <c r="I2262" s="81"/>
    </row>
    <row r="2263" spans="2:9" hidden="1" x14ac:dyDescent="0.2">
      <c r="B2263" s="85"/>
      <c r="C2263" s="102"/>
      <c r="D2263" s="99">
        <v>0.01</v>
      </c>
      <c r="E2263" s="103">
        <v>1</v>
      </c>
      <c r="F2263" s="89">
        <f>+I2254</f>
        <v>70860.528086666658</v>
      </c>
      <c r="G2263" s="87">
        <v>0.01</v>
      </c>
      <c r="H2263" s="89">
        <f>IFERROR(G2263*F2263,0)</f>
        <v>708.60528086666659</v>
      </c>
      <c r="I2263" s="81"/>
    </row>
    <row r="2264" spans="2:9" hidden="1" x14ac:dyDescent="0.2">
      <c r="B2264" s="85"/>
      <c r="C2264" s="115"/>
      <c r="E2264" s="87" t="str">
        <f>IFERROR(INDEX(#REF!,MATCH(C2264,#REF!,0)),"")</f>
        <v/>
      </c>
      <c r="F2264" s="89" t="str">
        <f>IFERROR(INDEX(#REF!,MATCH(C2264,#REF!,0)),"")</f>
        <v/>
      </c>
      <c r="G2264" s="87">
        <v>1</v>
      </c>
      <c r="H2264" s="89">
        <f>IFERROR(G2264*F2264,0)</f>
        <v>0</v>
      </c>
      <c r="I2264" s="81"/>
    </row>
    <row r="2265" spans="2:9" ht="16" hidden="1" thickBot="1" x14ac:dyDescent="0.25">
      <c r="B2265" s="85"/>
      <c r="C2265" s="9"/>
      <c r="D2265" s="87" t="str">
        <f>IFERROR(INDEX(#REF!,MATCH(C2265,#REF!,0)),"")</f>
        <v/>
      </c>
      <c r="E2265" s="88"/>
      <c r="F2265" s="89" t="str">
        <f>IFERROR(INDEX(#REF!,MATCH(C2265,#REF!,0)),"")</f>
        <v/>
      </c>
      <c r="G2265" s="87"/>
      <c r="H2265" s="89">
        <f>IFERROR(G2265*F2265,0)</f>
        <v>0</v>
      </c>
      <c r="I2265" s="81"/>
    </row>
    <row r="2266" spans="2:9" ht="16" hidden="1" thickBot="1" x14ac:dyDescent="0.25">
      <c r="B2266" s="104"/>
      <c r="C2266" s="105"/>
      <c r="D2266" s="106"/>
      <c r="E2266" s="107"/>
      <c r="F2266" s="107"/>
      <c r="G2266" s="106"/>
      <c r="H2266" s="93" t="s">
        <v>49</v>
      </c>
      <c r="I2266" s="94">
        <f>SUM(H2263:H2265)</f>
        <v>708.60528086666659</v>
      </c>
    </row>
    <row r="2267" spans="2:9" ht="16" thickBot="1" x14ac:dyDescent="0.25">
      <c r="B2267" s="75" t="s">
        <v>0</v>
      </c>
      <c r="C2267" s="353" t="e">
        <f>INDEX(ACTIVIDADES!$B:$B,MATCH(B2268,ACTIVIDADES!$A:$A,0))</f>
        <v>#REF!</v>
      </c>
      <c r="D2267" s="354"/>
      <c r="E2267" s="354"/>
      <c r="F2267" s="354"/>
      <c r="G2267" s="355"/>
      <c r="H2267" s="73" t="s">
        <v>31</v>
      </c>
      <c r="I2267" s="74" t="s">
        <v>32</v>
      </c>
    </row>
    <row r="2268" spans="2:9" x14ac:dyDescent="0.2">
      <c r="B2268" s="362" t="e">
        <f>+ACTIVIDADES!#REF!</f>
        <v>#REF!</v>
      </c>
      <c r="C2268" s="356"/>
      <c r="D2268" s="357"/>
      <c r="E2268" s="357"/>
      <c r="F2268" s="357"/>
      <c r="G2268" s="358"/>
      <c r="H2268" s="71">
        <f>IF(I2271=0,0,I2282/I2271)</f>
        <v>0</v>
      </c>
      <c r="I2268" s="72">
        <f>IF(I2271=0,0,I2288/I2271)</f>
        <v>0.94339622641509446</v>
      </c>
    </row>
    <row r="2269" spans="2:9" ht="16" thickBot="1" x14ac:dyDescent="0.25">
      <c r="B2269" s="363"/>
      <c r="C2269" s="356"/>
      <c r="D2269" s="357"/>
      <c r="E2269" s="357"/>
      <c r="F2269" s="357"/>
      <c r="G2269" s="358"/>
      <c r="H2269" s="73" t="s">
        <v>33</v>
      </c>
      <c r="I2269" s="74" t="s">
        <v>34</v>
      </c>
    </row>
    <row r="2270" spans="2:9" ht="16" thickBot="1" x14ac:dyDescent="0.25">
      <c r="B2270" s="75" t="s">
        <v>15</v>
      </c>
      <c r="C2270" s="356"/>
      <c r="D2270" s="357"/>
      <c r="E2270" s="357"/>
      <c r="F2270" s="357"/>
      <c r="G2270" s="358"/>
      <c r="H2270" s="71">
        <f>IF(I2271=0,0,I2294/I2271)</f>
        <v>4.7169811320754727E-2</v>
      </c>
      <c r="I2270" s="72">
        <f>IF(I2271=0,0,I2300/I2271)</f>
        <v>9.4339622641509448E-3</v>
      </c>
    </row>
    <row r="2271" spans="2:9" ht="16" thickBot="1" x14ac:dyDescent="0.25">
      <c r="B2271" s="76" t="e">
        <f>INDEX(ACTIVIDADES!$C:$C,MATCH(B2268,ACTIVIDADES!$A:$A,0))</f>
        <v>#REF!</v>
      </c>
      <c r="C2271" s="359"/>
      <c r="D2271" s="360"/>
      <c r="E2271" s="360"/>
      <c r="F2271" s="360"/>
      <c r="G2271" s="361"/>
      <c r="H2271" s="77" t="s">
        <v>35</v>
      </c>
      <c r="I2271" s="78">
        <f>SUM(I2282:I2300)</f>
        <v>88995.449966666652</v>
      </c>
    </row>
    <row r="2272" spans="2:9" x14ac:dyDescent="0.2">
      <c r="B2272" s="79"/>
      <c r="C2272" s="80" t="s">
        <v>36</v>
      </c>
      <c r="I2272" s="81"/>
    </row>
    <row r="2273" spans="2:9" x14ac:dyDescent="0.2">
      <c r="B2273" s="82" t="s">
        <v>37</v>
      </c>
      <c r="C2273" s="83" t="s">
        <v>38</v>
      </c>
      <c r="D2273" s="84" t="s">
        <v>39</v>
      </c>
      <c r="E2273" s="84" t="s">
        <v>40</v>
      </c>
      <c r="F2273" s="84" t="s">
        <v>41</v>
      </c>
      <c r="G2273" s="84" t="s">
        <v>42</v>
      </c>
      <c r="H2273" s="84" t="s">
        <v>43</v>
      </c>
      <c r="I2273" s="81"/>
    </row>
    <row r="2274" spans="2:9" ht="16" x14ac:dyDescent="0.2">
      <c r="B2274" s="85"/>
      <c r="C2274" s="109" t="s">
        <v>75</v>
      </c>
      <c r="D2274" s="87" t="str">
        <f>IFERROR(INDEX(#REF!,MATCH(C2274,#REF!,0)),"")</f>
        <v/>
      </c>
      <c r="E2274" s="269">
        <v>0.02</v>
      </c>
      <c r="F2274" s="91" t="str">
        <f>IFERROR(INDEX(#REF!,MATCH(C2274,#REF!,0)),"")</f>
        <v/>
      </c>
      <c r="G2274" s="99"/>
      <c r="H2274" s="89">
        <f>IFERROR(G2274*F2274*E2274+F2274*E2274,0)</f>
        <v>0</v>
      </c>
      <c r="I2274" s="81"/>
    </row>
    <row r="2275" spans="2:9" x14ac:dyDescent="0.2">
      <c r="B2275" s="85"/>
      <c r="C2275" t="s">
        <v>177</v>
      </c>
      <c r="D2275" s="87" t="str">
        <f>IFERROR(INDEX(#REF!,MATCH(C2275,#REF!,0)),"")</f>
        <v/>
      </c>
      <c r="E2275" s="270">
        <v>0.25</v>
      </c>
      <c r="F2275" s="91" t="str">
        <f>IFERROR(INDEX(#REF!,MATCH(C2275,#REF!,0)),"")</f>
        <v/>
      </c>
      <c r="G2275" s="99"/>
      <c r="H2275" s="89">
        <f t="shared" ref="H2275:H2281" si="62">IFERROR(G2275*F2275*E2275+F2275*E2275,0)</f>
        <v>0</v>
      </c>
      <c r="I2275" s="81"/>
    </row>
    <row r="2276" spans="2:9" x14ac:dyDescent="0.2">
      <c r="B2276" s="85"/>
      <c r="C2276" s="261"/>
      <c r="D2276" s="87" t="str">
        <f>IFERROR(INDEX(#REF!,MATCH(C2276,#REF!,0)),"")</f>
        <v/>
      </c>
      <c r="E2276" s="88"/>
      <c r="F2276" s="91" t="str">
        <f>IFERROR(INDEX(#REF!,MATCH(C2276,#REF!,0)),"")</f>
        <v/>
      </c>
      <c r="G2276" s="99"/>
      <c r="H2276" s="89">
        <f t="shared" si="62"/>
        <v>0</v>
      </c>
      <c r="I2276" s="81"/>
    </row>
    <row r="2277" spans="2:9" x14ac:dyDescent="0.2">
      <c r="B2277" s="85"/>
      <c r="C2277" s="86"/>
      <c r="D2277" s="87" t="str">
        <f>IFERROR(INDEX(#REF!,MATCH(C2277,#REF!,0)),"")</f>
        <v/>
      </c>
      <c r="E2277" s="88"/>
      <c r="F2277" s="91" t="str">
        <f>IFERROR(INDEX(#REF!,MATCH(C2277,#REF!,0)),"")</f>
        <v/>
      </c>
      <c r="G2277" s="99"/>
      <c r="H2277" s="89">
        <f t="shared" si="62"/>
        <v>0</v>
      </c>
      <c r="I2277" s="81"/>
    </row>
    <row r="2278" spans="2:9" x14ac:dyDescent="0.2">
      <c r="B2278" s="85"/>
      <c r="C2278" s="86"/>
      <c r="D2278" s="87" t="str">
        <f>IFERROR(INDEX(#REF!,MATCH(C2278,#REF!,0)),"")</f>
        <v/>
      </c>
      <c r="E2278" s="88"/>
      <c r="F2278" s="91" t="str">
        <f>IFERROR(INDEX(#REF!,MATCH(C2278,#REF!,0)),"")</f>
        <v/>
      </c>
      <c r="G2278" s="99"/>
      <c r="H2278" s="89">
        <f t="shared" si="62"/>
        <v>0</v>
      </c>
      <c r="I2278" s="81"/>
    </row>
    <row r="2279" spans="2:9" x14ac:dyDescent="0.2">
      <c r="B2279" s="85"/>
      <c r="C2279" s="86"/>
      <c r="D2279" s="87" t="str">
        <f>IFERROR(INDEX(#REF!,MATCH(C2279,#REF!,0)),"")</f>
        <v/>
      </c>
      <c r="E2279" s="88"/>
      <c r="F2279" s="91" t="str">
        <f>IFERROR(INDEX(#REF!,MATCH(C2279,#REF!,0)),"")</f>
        <v/>
      </c>
      <c r="G2279" s="99"/>
      <c r="H2279" s="89">
        <f t="shared" si="62"/>
        <v>0</v>
      </c>
      <c r="I2279" s="81"/>
    </row>
    <row r="2280" spans="2:9" x14ac:dyDescent="0.2">
      <c r="B2280" s="85"/>
      <c r="C2280" s="9"/>
      <c r="D2280" s="87" t="str">
        <f>IFERROR(INDEX(#REF!,MATCH(C2280,#REF!,0)),"")</f>
        <v/>
      </c>
      <c r="E2280" s="88"/>
      <c r="F2280" s="91" t="str">
        <f>IFERROR(INDEX(#REF!,MATCH(C2280,#REF!,0)),"")</f>
        <v/>
      </c>
      <c r="G2280" s="99"/>
      <c r="H2280" s="89">
        <f t="shared" si="62"/>
        <v>0</v>
      </c>
      <c r="I2280" s="81"/>
    </row>
    <row r="2281" spans="2:9" ht="16" thickBot="1" x14ac:dyDescent="0.25">
      <c r="B2281" s="85"/>
      <c r="C2281" s="9"/>
      <c r="D2281" s="87" t="str">
        <f>IFERROR(INDEX(#REF!,MATCH(C2281,#REF!,0)),"")</f>
        <v/>
      </c>
      <c r="E2281" s="88"/>
      <c r="F2281" s="91" t="str">
        <f>IFERROR(INDEX(#REF!,MATCH(C2281,#REF!,0)),"")</f>
        <v/>
      </c>
      <c r="G2281" s="99"/>
      <c r="H2281" s="92">
        <f t="shared" si="62"/>
        <v>0</v>
      </c>
      <c r="I2281" s="81"/>
    </row>
    <row r="2282" spans="2:9" ht="16" thickBot="1" x14ac:dyDescent="0.25">
      <c r="B2282" s="79"/>
      <c r="H2282" s="93" t="s">
        <v>49</v>
      </c>
      <c r="I2282" s="94">
        <f>SUM(H2274:H2281)</f>
        <v>0</v>
      </c>
    </row>
    <row r="2283" spans="2:9" x14ac:dyDescent="0.2">
      <c r="B2283" s="79"/>
      <c r="C2283" s="95" t="s">
        <v>50</v>
      </c>
      <c r="I2283" s="81"/>
    </row>
    <row r="2284" spans="2:9" ht="16" x14ac:dyDescent="0.2">
      <c r="B2284" s="82" t="s">
        <v>37</v>
      </c>
      <c r="C2284" s="83" t="s">
        <v>38</v>
      </c>
      <c r="D2284" s="84" t="s">
        <v>51</v>
      </c>
      <c r="E2284" s="96" t="s">
        <v>52</v>
      </c>
      <c r="F2284" s="96"/>
      <c r="G2284" s="97" t="s">
        <v>53</v>
      </c>
      <c r="H2284" s="98" t="s">
        <v>43</v>
      </c>
      <c r="I2284" s="81"/>
    </row>
    <row r="2285" spans="2:9" x14ac:dyDescent="0.2">
      <c r="B2285" s="85"/>
      <c r="C2285" s="9" t="s">
        <v>54</v>
      </c>
      <c r="D2285" s="87">
        <v>1</v>
      </c>
      <c r="E2285" s="99">
        <f>IFERROR(INDEX('MANO DE OBRA'!$F:$F,MATCH(C2285,'MANO DE OBRA'!$B:$B,0)),"")</f>
        <v>0.7693987706357569</v>
      </c>
      <c r="F2285" s="89">
        <f>IFERROR(INDEX('MANO DE OBRA'!$J:$J,MATCH(C2285,'MANO DE OBRA'!$B:$B,0)),"")</f>
        <v>83957.971666666665</v>
      </c>
      <c r="G2285" s="100">
        <v>1</v>
      </c>
      <c r="H2285" s="89">
        <f>IFERROR((F2285/G2285)*D2285,0)</f>
        <v>83957.971666666665</v>
      </c>
      <c r="I2285" s="81"/>
    </row>
    <row r="2286" spans="2:9" x14ac:dyDescent="0.2">
      <c r="B2286" s="85"/>
      <c r="C2286" s="9"/>
      <c r="D2286" s="87"/>
      <c r="E2286" s="99" t="str">
        <f>IFERROR(INDEX('MANO DE OBRA'!$F:$F,MATCH(C2286,'MANO DE OBRA'!$B:$B,0)),"")</f>
        <v/>
      </c>
      <c r="F2286" s="89" t="str">
        <f>IFERROR(INDEX('MANO DE OBRA'!$J:$J,MATCH(C2286,'MANO DE OBRA'!$B:$B,0)),"")</f>
        <v/>
      </c>
      <c r="G2286" s="100">
        <f>+G2285</f>
        <v>1</v>
      </c>
      <c r="H2286" s="89">
        <f>IFERROR((F2286/G2286)*D2286,0)</f>
        <v>0</v>
      </c>
      <c r="I2286" s="81"/>
    </row>
    <row r="2287" spans="2:9" ht="16" thickBot="1" x14ac:dyDescent="0.25">
      <c r="B2287" s="85"/>
      <c r="C2287" s="9"/>
      <c r="D2287" s="87"/>
      <c r="E2287" s="99" t="str">
        <f>IFERROR(INDEX('MANO DE OBRA'!$F:$F,MATCH(C2287,'MANO DE OBRA'!$B:$B,0)),"")</f>
        <v/>
      </c>
      <c r="F2287" s="89" t="str">
        <f>IFERROR(INDEX('MANO DE OBRA'!$J:$J,MATCH(C2287,'MANO DE OBRA'!$B:$B,0)),"")</f>
        <v/>
      </c>
      <c r="G2287" s="100">
        <f>+G2285</f>
        <v>1</v>
      </c>
      <c r="H2287" s="89">
        <f>IFERROR((F2287/G2287)*D2287,0)</f>
        <v>0</v>
      </c>
      <c r="I2287" s="81"/>
    </row>
    <row r="2288" spans="2:9" ht="16" thickBot="1" x14ac:dyDescent="0.25">
      <c r="B2288" s="79"/>
      <c r="H2288" s="93" t="s">
        <v>49</v>
      </c>
      <c r="I2288" s="94">
        <f>SUM(H2285:H2287)</f>
        <v>83957.971666666665</v>
      </c>
    </row>
    <row r="2289" spans="2:9" x14ac:dyDescent="0.2">
      <c r="B2289" s="79"/>
      <c r="C2289" s="95" t="s">
        <v>55</v>
      </c>
      <c r="I2289" s="81"/>
    </row>
    <row r="2290" spans="2:9" ht="16" x14ac:dyDescent="0.2">
      <c r="B2290" s="82" t="s">
        <v>37</v>
      </c>
      <c r="C2290" s="83" t="s">
        <v>38</v>
      </c>
      <c r="D2290" s="97" t="s">
        <v>3</v>
      </c>
      <c r="E2290" s="97" t="s">
        <v>15</v>
      </c>
      <c r="F2290" s="97" t="s">
        <v>56</v>
      </c>
      <c r="G2290" s="97" t="s">
        <v>57</v>
      </c>
      <c r="H2290" s="97" t="s">
        <v>43</v>
      </c>
      <c r="I2290" s="81"/>
    </row>
    <row r="2291" spans="2:9" x14ac:dyDescent="0.2">
      <c r="B2291" s="85"/>
      <c r="C2291" s="102" t="s">
        <v>58</v>
      </c>
      <c r="D2291" s="99">
        <v>0.05</v>
      </c>
      <c r="E2291" s="88"/>
      <c r="F2291" s="89">
        <f>+I2288</f>
        <v>83957.971666666665</v>
      </c>
      <c r="G2291" s="87">
        <v>1</v>
      </c>
      <c r="H2291" s="89">
        <f>IFERROR(G2291*F2291*D2291,0)</f>
        <v>4197.8985833333336</v>
      </c>
      <c r="I2291" s="81"/>
    </row>
    <row r="2292" spans="2:9" x14ac:dyDescent="0.2">
      <c r="B2292" s="85"/>
      <c r="C2292" s="9" t="s">
        <v>91</v>
      </c>
      <c r="D2292" s="87"/>
      <c r="E2292" s="87" t="str">
        <f>IFERROR(INDEX(#REF!,MATCH(C2292,#REF!,0)),"")</f>
        <v/>
      </c>
      <c r="F2292" s="89" t="str">
        <f>IFERROR(INDEX(#REF!,MATCH(C2292,#REF!,0)),"")</f>
        <v/>
      </c>
      <c r="G2292" s="100">
        <v>0.25</v>
      </c>
      <c r="H2292" s="89">
        <f>IFERROR(G2292*F2292,0)</f>
        <v>0</v>
      </c>
      <c r="I2292" s="81"/>
    </row>
    <row r="2293" spans="2:9" ht="33" thickBot="1" x14ac:dyDescent="0.25">
      <c r="B2293" s="85"/>
      <c r="C2293" s="22" t="s">
        <v>63</v>
      </c>
      <c r="D2293" s="87"/>
      <c r="E2293" s="87" t="str">
        <f>IFERROR(INDEX(#REF!,MATCH(C2293,#REF!,0)),"")</f>
        <v/>
      </c>
      <c r="F2293" s="89" t="str">
        <f>IFERROR(INDEX(#REF!,MATCH(C2293,#REF!,0)),"")</f>
        <v/>
      </c>
      <c r="G2293" s="87">
        <v>0.25</v>
      </c>
      <c r="H2293" s="92">
        <f>IFERROR(G2293*F2293,0)</f>
        <v>0</v>
      </c>
      <c r="I2293" s="81"/>
    </row>
    <row r="2294" spans="2:9" ht="16" thickBot="1" x14ac:dyDescent="0.25">
      <c r="B2294" s="79"/>
      <c r="H2294" s="93" t="s">
        <v>49</v>
      </c>
      <c r="I2294" s="94">
        <f>SUM(H2291:H2293)</f>
        <v>4197.8985833333336</v>
      </c>
    </row>
    <row r="2295" spans="2:9" x14ac:dyDescent="0.2">
      <c r="B2295" s="79"/>
      <c r="C2295" s="95" t="s">
        <v>59</v>
      </c>
      <c r="I2295" s="81"/>
    </row>
    <row r="2296" spans="2:9" ht="16" x14ac:dyDescent="0.2">
      <c r="B2296" s="82" t="s">
        <v>37</v>
      </c>
      <c r="C2296" s="83" t="s">
        <v>38</v>
      </c>
      <c r="D2296" s="97" t="s">
        <v>3</v>
      </c>
      <c r="E2296" s="97" t="s">
        <v>15</v>
      </c>
      <c r="F2296" s="97" t="s">
        <v>56</v>
      </c>
      <c r="G2296" s="97" t="s">
        <v>57</v>
      </c>
      <c r="H2296" s="84" t="s">
        <v>43</v>
      </c>
      <c r="I2296" s="81"/>
    </row>
    <row r="2297" spans="2:9" x14ac:dyDescent="0.2">
      <c r="B2297" s="85"/>
      <c r="C2297" s="102" t="s">
        <v>60</v>
      </c>
      <c r="D2297" s="99">
        <v>0.01</v>
      </c>
      <c r="E2297" s="103">
        <v>1</v>
      </c>
      <c r="F2297" s="89">
        <f>+I2288</f>
        <v>83957.971666666665</v>
      </c>
      <c r="G2297" s="87">
        <v>0.01</v>
      </c>
      <c r="H2297" s="89">
        <f>IFERROR(G2297*F2297,0)</f>
        <v>839.57971666666663</v>
      </c>
      <c r="I2297" s="81"/>
    </row>
    <row r="2298" spans="2:9" x14ac:dyDescent="0.2">
      <c r="B2298" s="85"/>
      <c r="E2298" s="87" t="str">
        <f>IFERROR(INDEX(#REF!,MATCH(C2298,#REF!,0)),"")</f>
        <v/>
      </c>
      <c r="F2298" s="89" t="str">
        <f>IFERROR(INDEX(#REF!,MATCH(C2298,#REF!,0)),"")</f>
        <v/>
      </c>
      <c r="G2298" s="87">
        <v>0.06</v>
      </c>
      <c r="H2298" s="89">
        <f>IFERROR(G2298*F2298,0)</f>
        <v>0</v>
      </c>
      <c r="I2298" s="81"/>
    </row>
    <row r="2299" spans="2:9" ht="16" thickBot="1" x14ac:dyDescent="0.25">
      <c r="B2299" s="85"/>
      <c r="C2299" s="9"/>
      <c r="D2299" s="87" t="str">
        <f>IFERROR(INDEX(#REF!,MATCH(C2299,#REF!,0)),"")</f>
        <v/>
      </c>
      <c r="E2299" s="88"/>
      <c r="F2299" s="89" t="str">
        <f>IFERROR(INDEX(#REF!,MATCH(C2299,#REF!,0)),"")</f>
        <v/>
      </c>
      <c r="G2299" s="87"/>
      <c r="H2299" s="89">
        <f>IFERROR(G2299*F2299,0)</f>
        <v>0</v>
      </c>
      <c r="I2299" s="81"/>
    </row>
    <row r="2300" spans="2:9" ht="16" thickBot="1" x14ac:dyDescent="0.25">
      <c r="B2300" s="104"/>
      <c r="C2300" s="105"/>
      <c r="D2300" s="106"/>
      <c r="E2300" s="107"/>
      <c r="F2300" s="107"/>
      <c r="G2300" s="106"/>
      <c r="H2300" s="93" t="s">
        <v>49</v>
      </c>
      <c r="I2300" s="94">
        <f>SUM(H2297:H2299)</f>
        <v>839.57971666666663</v>
      </c>
    </row>
    <row r="2301" spans="2:9" ht="16" thickBot="1" x14ac:dyDescent="0.25"/>
    <row r="2302" spans="2:9" ht="16" thickBot="1" x14ac:dyDescent="0.25">
      <c r="B2302" s="75" t="s">
        <v>0</v>
      </c>
      <c r="C2302" s="353" t="e">
        <f>INDEX(ACTIVIDADES!$B:$B,MATCH(B2303,ACTIVIDADES!$A:$A,0))</f>
        <v>#REF!</v>
      </c>
      <c r="D2302" s="354"/>
      <c r="E2302" s="354"/>
      <c r="F2302" s="354"/>
      <c r="G2302" s="355"/>
      <c r="H2302" s="73" t="s">
        <v>31</v>
      </c>
      <c r="I2302" s="74" t="s">
        <v>32</v>
      </c>
    </row>
    <row r="2303" spans="2:9" x14ac:dyDescent="0.2">
      <c r="B2303" s="362" t="e">
        <f>+ACTIVIDADES!#REF!</f>
        <v>#REF!</v>
      </c>
      <c r="C2303" s="356"/>
      <c r="D2303" s="357"/>
      <c r="E2303" s="357"/>
      <c r="F2303" s="357"/>
      <c r="G2303" s="358"/>
      <c r="H2303" s="71">
        <f>IF(I2306=0,0,I2317/I2306)</f>
        <v>0</v>
      </c>
      <c r="I2303" s="72">
        <f>IF(I2306=0,0,I2323/I2306)</f>
        <v>0.94339622641509424</v>
      </c>
    </row>
    <row r="2304" spans="2:9" ht="16" thickBot="1" x14ac:dyDescent="0.25">
      <c r="B2304" s="363"/>
      <c r="C2304" s="356"/>
      <c r="D2304" s="357"/>
      <c r="E2304" s="357"/>
      <c r="F2304" s="357"/>
      <c r="G2304" s="358"/>
      <c r="H2304" s="73" t="s">
        <v>33</v>
      </c>
      <c r="I2304" s="74" t="s">
        <v>34</v>
      </c>
    </row>
    <row r="2305" spans="2:9" ht="16" thickBot="1" x14ac:dyDescent="0.25">
      <c r="B2305" s="75" t="s">
        <v>15</v>
      </c>
      <c r="C2305" s="356"/>
      <c r="D2305" s="357"/>
      <c r="E2305" s="357"/>
      <c r="F2305" s="357"/>
      <c r="G2305" s="358"/>
      <c r="H2305" s="71">
        <f>IF(I2306=0,0,I2329/I2306)</f>
        <v>4.7169811320754713E-2</v>
      </c>
      <c r="I2305" s="72">
        <f>IF(I2306=0,0,I2335/I2306)</f>
        <v>9.433962264150943E-3</v>
      </c>
    </row>
    <row r="2306" spans="2:9" ht="16" thickBot="1" x14ac:dyDescent="0.25">
      <c r="B2306" s="76" t="e">
        <f>INDEX(ACTIVIDADES!$C:$C,MATCH(B2303,ACTIVIDADES!$A:$A,0))</f>
        <v>#REF!</v>
      </c>
      <c r="C2306" s="359"/>
      <c r="D2306" s="360"/>
      <c r="E2306" s="360"/>
      <c r="F2306" s="360"/>
      <c r="G2306" s="361"/>
      <c r="H2306" s="77" t="s">
        <v>35</v>
      </c>
      <c r="I2306" s="78">
        <f>SUM(I2317:I2335)</f>
        <v>18072.922147076923</v>
      </c>
    </row>
    <row r="2307" spans="2:9" x14ac:dyDescent="0.2">
      <c r="B2307" s="79"/>
      <c r="C2307" s="80" t="s">
        <v>36</v>
      </c>
      <c r="I2307" s="81"/>
    </row>
    <row r="2308" spans="2:9" x14ac:dyDescent="0.2">
      <c r="B2308" s="82" t="s">
        <v>37</v>
      </c>
      <c r="C2308" s="83" t="s">
        <v>38</v>
      </c>
      <c r="D2308" s="84" t="s">
        <v>39</v>
      </c>
      <c r="E2308" s="84" t="s">
        <v>40</v>
      </c>
      <c r="F2308" s="84" t="s">
        <v>41</v>
      </c>
      <c r="G2308" s="84" t="s">
        <v>42</v>
      </c>
      <c r="H2308" s="84" t="s">
        <v>43</v>
      </c>
      <c r="I2308" s="81"/>
    </row>
    <row r="2309" spans="2:9" ht="16" x14ac:dyDescent="0.2">
      <c r="B2309" s="85"/>
      <c r="C2309" s="109" t="s">
        <v>75</v>
      </c>
      <c r="D2309" s="87" t="str">
        <f>IFERROR(INDEX(#REF!,MATCH(C2309,#REF!,0)),"")</f>
        <v/>
      </c>
      <c r="E2309" s="88">
        <v>0.02</v>
      </c>
      <c r="F2309" s="91" t="str">
        <f>IFERROR(INDEX(#REF!,MATCH(C2309,#REF!,0)),"")</f>
        <v/>
      </c>
      <c r="G2309" s="99">
        <v>0.1</v>
      </c>
      <c r="H2309" s="89">
        <f>IFERROR(G2309*F2309*E2309+F2309*E2309,0)</f>
        <v>0</v>
      </c>
      <c r="I2309" s="81"/>
    </row>
    <row r="2310" spans="2:9" x14ac:dyDescent="0.2">
      <c r="B2310" s="85"/>
      <c r="C2310" t="s">
        <v>177</v>
      </c>
      <c r="D2310" s="87" t="str">
        <f>IFERROR(INDEX(#REF!,MATCH(C2310,#REF!,0)),"")</f>
        <v/>
      </c>
      <c r="E2310" s="88">
        <v>0.25</v>
      </c>
      <c r="F2310" s="91" t="str">
        <f>IFERROR(INDEX(#REF!,MATCH(C2310,#REF!,0)),"")</f>
        <v/>
      </c>
      <c r="G2310" s="99"/>
      <c r="H2310" s="89">
        <f t="shared" ref="H2310:H2316" si="63">IFERROR(G2310*F2310*E2310+F2310*E2310,0)</f>
        <v>0</v>
      </c>
      <c r="I2310" s="81"/>
    </row>
    <row r="2311" spans="2:9" ht="16" x14ac:dyDescent="0.2">
      <c r="B2311" s="85"/>
      <c r="C2311" s="109" t="s">
        <v>76</v>
      </c>
      <c r="D2311" s="87" t="str">
        <f>IFERROR(INDEX(#REF!,MATCH(C2311,#REF!,0)),"")</f>
        <v/>
      </c>
      <c r="E2311" s="88">
        <v>0.01</v>
      </c>
      <c r="F2311" s="91" t="str">
        <f>IFERROR(INDEX(#REF!,MATCH(C2311,#REF!,0)),"")</f>
        <v/>
      </c>
      <c r="G2311" s="99"/>
      <c r="H2311" s="89">
        <f t="shared" si="63"/>
        <v>0</v>
      </c>
      <c r="I2311" s="81"/>
    </row>
    <row r="2312" spans="2:9" x14ac:dyDescent="0.2">
      <c r="B2312" s="85"/>
      <c r="C2312" s="86"/>
      <c r="D2312" s="87" t="str">
        <f>IFERROR(INDEX(#REF!,MATCH(C2312,#REF!,0)),"")</f>
        <v/>
      </c>
      <c r="E2312" s="88"/>
      <c r="F2312" s="91" t="str">
        <f>IFERROR(INDEX(#REF!,MATCH(C2312,#REF!,0)),"")</f>
        <v/>
      </c>
      <c r="G2312" s="99"/>
      <c r="H2312" s="89">
        <f t="shared" si="63"/>
        <v>0</v>
      </c>
      <c r="I2312" s="81"/>
    </row>
    <row r="2313" spans="2:9" x14ac:dyDescent="0.2">
      <c r="B2313" s="85"/>
      <c r="C2313" s="86"/>
      <c r="D2313" s="87" t="str">
        <f>IFERROR(INDEX(#REF!,MATCH(C2313,#REF!,0)),"")</f>
        <v/>
      </c>
      <c r="E2313" s="88"/>
      <c r="F2313" s="91" t="str">
        <f>IFERROR(INDEX(#REF!,MATCH(C2313,#REF!,0)),"")</f>
        <v/>
      </c>
      <c r="G2313" s="99"/>
      <c r="H2313" s="89">
        <f t="shared" si="63"/>
        <v>0</v>
      </c>
      <c r="I2313" s="81"/>
    </row>
    <row r="2314" spans="2:9" x14ac:dyDescent="0.2">
      <c r="B2314" s="85"/>
      <c r="C2314" s="86"/>
      <c r="D2314" s="87" t="str">
        <f>IFERROR(INDEX(#REF!,MATCH(C2314,#REF!,0)),"")</f>
        <v/>
      </c>
      <c r="E2314" s="88"/>
      <c r="F2314" s="91" t="str">
        <f>IFERROR(INDEX(#REF!,MATCH(C2314,#REF!,0)),"")</f>
        <v/>
      </c>
      <c r="G2314" s="99"/>
      <c r="H2314" s="89">
        <f t="shared" si="63"/>
        <v>0</v>
      </c>
      <c r="I2314" s="81"/>
    </row>
    <row r="2315" spans="2:9" x14ac:dyDescent="0.2">
      <c r="B2315" s="85"/>
      <c r="C2315" s="9"/>
      <c r="D2315" s="87" t="str">
        <f>IFERROR(INDEX(#REF!,MATCH(C2315,#REF!,0)),"")</f>
        <v/>
      </c>
      <c r="E2315" s="88"/>
      <c r="F2315" s="91" t="str">
        <f>IFERROR(INDEX(#REF!,MATCH(C2315,#REF!,0)),"")</f>
        <v/>
      </c>
      <c r="G2315" s="99"/>
      <c r="H2315" s="89">
        <f t="shared" si="63"/>
        <v>0</v>
      </c>
      <c r="I2315" s="81"/>
    </row>
    <row r="2316" spans="2:9" ht="16" thickBot="1" x14ac:dyDescent="0.25">
      <c r="B2316" s="85"/>
      <c r="C2316" s="9"/>
      <c r="D2316" s="87" t="str">
        <f>IFERROR(INDEX(#REF!,MATCH(C2316,#REF!,0)),"")</f>
        <v/>
      </c>
      <c r="E2316" s="88"/>
      <c r="F2316" s="91" t="str">
        <f>IFERROR(INDEX(#REF!,MATCH(C2316,#REF!,0)),"")</f>
        <v/>
      </c>
      <c r="G2316" s="99"/>
      <c r="H2316" s="92">
        <f t="shared" si="63"/>
        <v>0</v>
      </c>
      <c r="I2316" s="81"/>
    </row>
    <row r="2317" spans="2:9" ht="16" thickBot="1" x14ac:dyDescent="0.25">
      <c r="B2317" s="79"/>
      <c r="H2317" s="93" t="s">
        <v>49</v>
      </c>
      <c r="I2317" s="94">
        <f>SUM(H2309:H2316)</f>
        <v>0</v>
      </c>
    </row>
    <row r="2318" spans="2:9" x14ac:dyDescent="0.2">
      <c r="B2318" s="79"/>
      <c r="C2318" s="95" t="s">
        <v>50</v>
      </c>
      <c r="I2318" s="81"/>
    </row>
    <row r="2319" spans="2:9" ht="16" x14ac:dyDescent="0.2">
      <c r="B2319" s="82" t="s">
        <v>37</v>
      </c>
      <c r="C2319" s="83" t="s">
        <v>38</v>
      </c>
      <c r="D2319" s="84" t="s">
        <v>51</v>
      </c>
      <c r="E2319" s="96" t="s">
        <v>52</v>
      </c>
      <c r="F2319" s="96"/>
      <c r="G2319" s="97" t="s">
        <v>53</v>
      </c>
      <c r="H2319" s="98" t="s">
        <v>43</v>
      </c>
      <c r="I2319" s="81"/>
    </row>
    <row r="2320" spans="2:9" x14ac:dyDescent="0.2">
      <c r="B2320" s="85"/>
      <c r="C2320" s="9" t="s">
        <v>54</v>
      </c>
      <c r="D2320" s="87">
        <v>1</v>
      </c>
      <c r="E2320" s="99">
        <f>IFERROR(INDEX('MANO DE OBRA'!$F:$F,MATCH(C2320,'MANO DE OBRA'!$B:$B,0)),"")</f>
        <v>0.7693987706357569</v>
      </c>
      <c r="F2320" s="89">
        <f>IFERROR(INDEX('MANO DE OBRA'!$J:$J,MATCH(C2320,'MANO DE OBRA'!$B:$B,0)),"")</f>
        <v>83957.971666666665</v>
      </c>
      <c r="G2320" s="100">
        <v>13</v>
      </c>
      <c r="H2320" s="89">
        <f>IFERROR((F2320/G2320)*D2320,0)</f>
        <v>6458.3055128205124</v>
      </c>
      <c r="I2320" s="81"/>
    </row>
    <row r="2321" spans="2:9" x14ac:dyDescent="0.2">
      <c r="B2321" s="85"/>
      <c r="C2321" s="9" t="s">
        <v>64</v>
      </c>
      <c r="D2321" s="87">
        <v>1</v>
      </c>
      <c r="E2321" s="99">
        <f>IFERROR(INDEX('MANO DE OBRA'!$F:$F,MATCH(C2321,'MANO DE OBRA'!$B:$B,0)),"")</f>
        <v>0.7693987706357569</v>
      </c>
      <c r="F2321" s="89">
        <f>IFERROR(INDEX('MANO DE OBRA'!$J:$J,MATCH(C2321,'MANO DE OBRA'!$B:$B,0)),"")</f>
        <v>137691.07353333331</v>
      </c>
      <c r="G2321" s="100">
        <f>+G2320</f>
        <v>13</v>
      </c>
      <c r="H2321" s="89">
        <f>IFERROR((F2321/G2321)*D2321,0)</f>
        <v>10591.621041025639</v>
      </c>
      <c r="I2321" s="81"/>
    </row>
    <row r="2322" spans="2:9" ht="16" thickBot="1" x14ac:dyDescent="0.25">
      <c r="B2322" s="85"/>
      <c r="C2322" s="9"/>
      <c r="D2322" s="87"/>
      <c r="E2322" s="99" t="str">
        <f>IFERROR(INDEX('MANO DE OBRA'!$F:$F,MATCH(C2322,'MANO DE OBRA'!$B:$B,0)),"")</f>
        <v/>
      </c>
      <c r="F2322" s="89" t="str">
        <f>IFERROR(INDEX('MANO DE OBRA'!$J:$J,MATCH(C2322,'MANO DE OBRA'!$B:$B,0)),"")</f>
        <v/>
      </c>
      <c r="G2322" s="100"/>
      <c r="H2322" s="89">
        <f>IFERROR((F2322/G2322)*D2322,0)</f>
        <v>0</v>
      </c>
      <c r="I2322" s="81"/>
    </row>
    <row r="2323" spans="2:9" ht="16" thickBot="1" x14ac:dyDescent="0.25">
      <c r="B2323" s="79"/>
      <c r="H2323" s="93" t="s">
        <v>49</v>
      </c>
      <c r="I2323" s="94">
        <f>SUM(H2320:H2322)</f>
        <v>17049.926553846151</v>
      </c>
    </row>
    <row r="2324" spans="2:9" x14ac:dyDescent="0.2">
      <c r="B2324" s="79"/>
      <c r="C2324" s="95" t="s">
        <v>55</v>
      </c>
      <c r="I2324" s="81"/>
    </row>
    <row r="2325" spans="2:9" ht="16" x14ac:dyDescent="0.2">
      <c r="B2325" s="82" t="s">
        <v>37</v>
      </c>
      <c r="C2325" s="83" t="s">
        <v>38</v>
      </c>
      <c r="D2325" s="97" t="s">
        <v>3</v>
      </c>
      <c r="E2325" s="97" t="s">
        <v>15</v>
      </c>
      <c r="F2325" s="97" t="s">
        <v>56</v>
      </c>
      <c r="G2325" s="97" t="s">
        <v>57</v>
      </c>
      <c r="H2325" s="97" t="s">
        <v>43</v>
      </c>
      <c r="I2325" s="81"/>
    </row>
    <row r="2326" spans="2:9" x14ac:dyDescent="0.2">
      <c r="B2326" s="85"/>
      <c r="C2326" s="102" t="s">
        <v>58</v>
      </c>
      <c r="D2326" s="99">
        <v>0.05</v>
      </c>
      <c r="E2326" s="88"/>
      <c r="F2326" s="89">
        <f>+I2323</f>
        <v>17049.926553846151</v>
      </c>
      <c r="G2326" s="87">
        <v>1</v>
      </c>
      <c r="H2326" s="89">
        <f>IFERROR(G2326*F2326*D2326,0)</f>
        <v>852.49632769230766</v>
      </c>
      <c r="I2326" s="81"/>
    </row>
    <row r="2327" spans="2:9" x14ac:dyDescent="0.2">
      <c r="B2327" s="85"/>
      <c r="C2327" s="9" t="s">
        <v>91</v>
      </c>
      <c r="D2327" s="87"/>
      <c r="E2327" s="87" t="str">
        <f>IFERROR(INDEX(#REF!,MATCH(C2327,#REF!,0)),"")</f>
        <v/>
      </c>
      <c r="F2327" s="89" t="str">
        <f>IFERROR(INDEX(#REF!,MATCH(C2327,#REF!,0)),"")</f>
        <v/>
      </c>
      <c r="G2327" s="132">
        <v>0.25</v>
      </c>
      <c r="H2327" s="89">
        <f>IFERROR(G2327*F2327,0)</f>
        <v>0</v>
      </c>
      <c r="I2327" s="81"/>
    </row>
    <row r="2328" spans="2:9" ht="33" thickBot="1" x14ac:dyDescent="0.25">
      <c r="B2328" s="85"/>
      <c r="C2328" s="22" t="s">
        <v>63</v>
      </c>
      <c r="D2328" s="87"/>
      <c r="E2328" s="87" t="str">
        <f>IFERROR(INDEX(#REF!,MATCH(C2328,#REF!,0)),"")</f>
        <v/>
      </c>
      <c r="F2328" s="89" t="str">
        <f>IFERROR(INDEX(#REF!,MATCH(C2328,#REF!,0)),"")</f>
        <v/>
      </c>
      <c r="G2328" s="132">
        <v>0.25</v>
      </c>
      <c r="H2328" s="92">
        <f>IFERROR(G2328*F2328,0)</f>
        <v>0</v>
      </c>
      <c r="I2328" s="81"/>
    </row>
    <row r="2329" spans="2:9" ht="16" thickBot="1" x14ac:dyDescent="0.25">
      <c r="B2329" s="79"/>
      <c r="H2329" s="93" t="s">
        <v>49</v>
      </c>
      <c r="I2329" s="94">
        <f>SUM(H2326:H2328)</f>
        <v>852.49632769230766</v>
      </c>
    </row>
    <row r="2330" spans="2:9" x14ac:dyDescent="0.2">
      <c r="B2330" s="79"/>
      <c r="C2330" s="95" t="s">
        <v>59</v>
      </c>
      <c r="I2330" s="81"/>
    </row>
    <row r="2331" spans="2:9" ht="16" x14ac:dyDescent="0.2">
      <c r="B2331" s="82" t="s">
        <v>37</v>
      </c>
      <c r="C2331" s="83" t="s">
        <v>38</v>
      </c>
      <c r="D2331" s="97" t="s">
        <v>3</v>
      </c>
      <c r="E2331" s="97" t="s">
        <v>15</v>
      </c>
      <c r="F2331" s="97" t="s">
        <v>56</v>
      </c>
      <c r="G2331" s="97" t="s">
        <v>57</v>
      </c>
      <c r="H2331" s="84" t="s">
        <v>43</v>
      </c>
      <c r="I2331" s="81"/>
    </row>
    <row r="2332" spans="2:9" x14ac:dyDescent="0.2">
      <c r="B2332" s="85"/>
      <c r="C2332" s="102" t="s">
        <v>60</v>
      </c>
      <c r="D2332" s="99">
        <v>0.01</v>
      </c>
      <c r="E2332" s="103">
        <v>1</v>
      </c>
      <c r="F2332" s="89">
        <f>+I2323</f>
        <v>17049.926553846151</v>
      </c>
      <c r="G2332" s="87">
        <v>0.01</v>
      </c>
      <c r="H2332" s="89">
        <f>IFERROR(G2332*F2332,0)</f>
        <v>170.49926553846151</v>
      </c>
      <c r="I2332" s="81"/>
    </row>
    <row r="2333" spans="2:9" x14ac:dyDescent="0.2">
      <c r="B2333" s="85"/>
      <c r="E2333" s="87" t="str">
        <f>IFERROR(INDEX(#REF!,MATCH(C2333,#REF!,0)),"")</f>
        <v/>
      </c>
      <c r="F2333" s="89" t="str">
        <f>IFERROR(INDEX(#REF!,MATCH(C2333,#REF!,0)),"")</f>
        <v/>
      </c>
      <c r="G2333" s="87"/>
      <c r="H2333" s="89">
        <f>IFERROR(G2333*F2333,0)</f>
        <v>0</v>
      </c>
      <c r="I2333" s="81"/>
    </row>
    <row r="2334" spans="2:9" ht="16" thickBot="1" x14ac:dyDescent="0.25">
      <c r="B2334" s="85"/>
      <c r="C2334" s="9"/>
      <c r="D2334" s="87" t="str">
        <f>IFERROR(INDEX(#REF!,MATCH(C2334,#REF!,0)),"")</f>
        <v/>
      </c>
      <c r="E2334" s="88"/>
      <c r="F2334" s="89" t="str">
        <f>IFERROR(INDEX(#REF!,MATCH(C2334,#REF!,0)),"")</f>
        <v/>
      </c>
      <c r="G2334" s="87"/>
      <c r="H2334" s="89">
        <f>IFERROR(G2334*F2334,0)</f>
        <v>0</v>
      </c>
      <c r="I2334" s="81"/>
    </row>
    <row r="2335" spans="2:9" ht="16" thickBot="1" x14ac:dyDescent="0.25">
      <c r="B2335" s="104"/>
      <c r="C2335" s="105"/>
      <c r="D2335" s="106"/>
      <c r="E2335" s="107"/>
      <c r="F2335" s="107"/>
      <c r="G2335" s="106"/>
      <c r="H2335" s="93" t="s">
        <v>49</v>
      </c>
      <c r="I2335" s="94">
        <f>SUM(H2332:H2334)</f>
        <v>170.49926553846151</v>
      </c>
    </row>
    <row r="2337" spans="2:9" ht="16" hidden="1" thickBot="1" x14ac:dyDescent="0.25">
      <c r="B2337" s="75" t="s">
        <v>0</v>
      </c>
      <c r="C2337" s="353" t="e">
        <f>INDEX(ACTIVIDADES!$B:$B,MATCH(B2338,ACTIVIDADES!$A:$A,0))</f>
        <v>#REF!</v>
      </c>
      <c r="D2337" s="354"/>
      <c r="E2337" s="354"/>
      <c r="F2337" s="354"/>
      <c r="G2337" s="355"/>
      <c r="H2337" s="73" t="s">
        <v>31</v>
      </c>
      <c r="I2337" s="74" t="s">
        <v>32</v>
      </c>
    </row>
    <row r="2338" spans="2:9" hidden="1" x14ac:dyDescent="0.2">
      <c r="B2338" s="362" t="e">
        <f>+ACTIVIDADES!#REF!</f>
        <v>#REF!</v>
      </c>
      <c r="C2338" s="356"/>
      <c r="D2338" s="357"/>
      <c r="E2338" s="357"/>
      <c r="F2338" s="357"/>
      <c r="G2338" s="358"/>
      <c r="H2338" s="71">
        <f>IF(I2341=0,0,I2352/I2341)</f>
        <v>0.63464073984485525</v>
      </c>
      <c r="I2338" s="72">
        <f>IF(I2341=0,0,I2358/I2341)</f>
        <v>0.34467854731617431</v>
      </c>
    </row>
    <row r="2339" spans="2:9" ht="16" hidden="1" thickBot="1" x14ac:dyDescent="0.25">
      <c r="B2339" s="363"/>
      <c r="C2339" s="356"/>
      <c r="D2339" s="357"/>
      <c r="E2339" s="357"/>
      <c r="F2339" s="357"/>
      <c r="G2339" s="358"/>
      <c r="H2339" s="73" t="s">
        <v>33</v>
      </c>
      <c r="I2339" s="74" t="s">
        <v>34</v>
      </c>
    </row>
    <row r="2340" spans="2:9" ht="16" hidden="1" thickBot="1" x14ac:dyDescent="0.25">
      <c r="B2340" s="75" t="s">
        <v>15</v>
      </c>
      <c r="C2340" s="356"/>
      <c r="D2340" s="357"/>
      <c r="E2340" s="357"/>
      <c r="F2340" s="357"/>
      <c r="G2340" s="358"/>
      <c r="H2340" s="71">
        <f>IF(I2341=0,0,I2364/I2341)</f>
        <v>1.723392736580872E-2</v>
      </c>
      <c r="I2340" s="72">
        <f>IF(I2341=0,0,I2370/I2341)</f>
        <v>3.4467854731617428E-3</v>
      </c>
    </row>
    <row r="2341" spans="2:9" ht="16" hidden="1" thickBot="1" x14ac:dyDescent="0.25">
      <c r="B2341" s="76" t="e">
        <f>INDEX(ACTIVIDADES!$C:$C,MATCH(B2338,ACTIVIDADES!$A:$A,0))</f>
        <v>#REF!</v>
      </c>
      <c r="C2341" s="359"/>
      <c r="D2341" s="360"/>
      <c r="E2341" s="360"/>
      <c r="F2341" s="360"/>
      <c r="G2341" s="361"/>
      <c r="H2341" s="77" t="s">
        <v>35</v>
      </c>
      <c r="I2341" s="78">
        <f>SUM(I2352:I2370)</f>
        <v>91865.738557961726</v>
      </c>
    </row>
    <row r="2342" spans="2:9" hidden="1" x14ac:dyDescent="0.2">
      <c r="B2342" s="79"/>
      <c r="C2342" s="80" t="s">
        <v>36</v>
      </c>
      <c r="I2342" s="81"/>
    </row>
    <row r="2343" spans="2:9" hidden="1" x14ac:dyDescent="0.2">
      <c r="B2343" s="82" t="s">
        <v>37</v>
      </c>
      <c r="C2343" s="83" t="s">
        <v>38</v>
      </c>
      <c r="D2343" s="84" t="s">
        <v>39</v>
      </c>
      <c r="E2343" s="84" t="s">
        <v>40</v>
      </c>
      <c r="F2343" s="84" t="s">
        <v>41</v>
      </c>
      <c r="G2343" s="84" t="s">
        <v>42</v>
      </c>
      <c r="H2343" s="84" t="s">
        <v>43</v>
      </c>
      <c r="I2343" s="81"/>
    </row>
    <row r="2344" spans="2:9" hidden="1" x14ac:dyDescent="0.2">
      <c r="B2344" s="85"/>
      <c r="C2344" t="s">
        <v>178</v>
      </c>
      <c r="D2344" s="87" t="str">
        <f>IFERROR(INDEX(#REF!,MATCH(C2344,#REF!,0)),"")</f>
        <v/>
      </c>
      <c r="E2344" s="269">
        <v>1</v>
      </c>
      <c r="F2344" s="89">
        <f>IFERROR(INDEX([3]INSUMOS!$D:$D,MATCH(C2344,[3]INSUMOS!$B:$B,0)),"")</f>
        <v>35000</v>
      </c>
      <c r="G2344" s="99">
        <v>0.15</v>
      </c>
      <c r="H2344" s="89">
        <f>IFERROR(G2344*F2344*E2344+F2344*E2344,0)</f>
        <v>40250</v>
      </c>
      <c r="I2344" s="81"/>
    </row>
    <row r="2345" spans="2:9" hidden="1" x14ac:dyDescent="0.2">
      <c r="B2345" s="85"/>
      <c r="C2345" t="s">
        <v>179</v>
      </c>
      <c r="D2345" s="87" t="str">
        <f>IFERROR(INDEX(#REF!,MATCH(C2345,#REF!,0)),"")</f>
        <v/>
      </c>
      <c r="E2345" s="270">
        <v>7</v>
      </c>
      <c r="F2345" s="89">
        <f>IFERROR(INDEX([3]INSUMOS!$D:$D,MATCH(C2345,[3]INSUMOS!$B:$B,0)),"")</f>
        <v>1611.9271835455545</v>
      </c>
      <c r="G2345" s="99"/>
      <c r="H2345" s="89">
        <f t="shared" ref="H2345:H2351" si="64">IFERROR(G2345*F2345*E2345+F2345*E2345,0)</f>
        <v>11283.490284818881</v>
      </c>
      <c r="I2345" s="81"/>
    </row>
    <row r="2346" spans="2:9" hidden="1" x14ac:dyDescent="0.2">
      <c r="B2346" s="85"/>
      <c r="C2346" t="s">
        <v>180</v>
      </c>
      <c r="D2346" s="87" t="str">
        <f>IFERROR(INDEX(#REF!,MATCH(C2346,#REF!,0)),"")</f>
        <v/>
      </c>
      <c r="E2346" s="270">
        <v>0.55000000000000004</v>
      </c>
      <c r="F2346" s="89">
        <f>IFERROR(INDEX([3]INSUMOS!$D:$D,MATCH(C2346,[3]INSUMOS!$B:$B,0)),"")</f>
        <v>6190</v>
      </c>
      <c r="G2346" s="99"/>
      <c r="H2346" s="89">
        <f t="shared" si="64"/>
        <v>3404.5000000000005</v>
      </c>
      <c r="I2346" s="81"/>
    </row>
    <row r="2347" spans="2:9" hidden="1" x14ac:dyDescent="0.2">
      <c r="B2347" s="85"/>
      <c r="C2347" t="s">
        <v>181</v>
      </c>
      <c r="D2347" s="87" t="str">
        <f>IFERROR(INDEX(#REF!,MATCH(C2347,#REF!,0)),"")</f>
        <v/>
      </c>
      <c r="E2347" s="270">
        <v>0.45</v>
      </c>
      <c r="F2347" s="89">
        <f>IFERROR(INDEX([3]INSUMOS!$D:$D,MATCH(C2347,[3]INSUMOS!$B:$B,0)),"")</f>
        <v>2875</v>
      </c>
      <c r="G2347" s="99"/>
      <c r="H2347" s="89">
        <f t="shared" si="64"/>
        <v>1293.75</v>
      </c>
      <c r="I2347" s="81"/>
    </row>
    <row r="2348" spans="2:9" ht="16" hidden="1" x14ac:dyDescent="0.2">
      <c r="B2348" s="85"/>
      <c r="C2348" s="278" t="s">
        <v>82</v>
      </c>
      <c r="D2348" s="87" t="str">
        <f>IFERROR(INDEX(#REF!,MATCH(C2348,#REF!,0)),"")</f>
        <v/>
      </c>
      <c r="E2348" s="270">
        <v>0.05</v>
      </c>
      <c r="F2348" s="89">
        <f>IFERROR(INDEX([3]INSUMOS!$D:$D,MATCH(C2348,[3]INSUMOS!$B:$B,0)),"")</f>
        <v>19900</v>
      </c>
      <c r="G2348" s="99"/>
      <c r="H2348" s="89">
        <f t="shared" si="64"/>
        <v>995</v>
      </c>
      <c r="I2348" s="81"/>
    </row>
    <row r="2349" spans="2:9" ht="16" hidden="1" x14ac:dyDescent="0.2">
      <c r="B2349" s="85"/>
      <c r="C2349" s="276" t="s">
        <v>182</v>
      </c>
      <c r="D2349" s="87" t="str">
        <f>IFERROR(INDEX(#REF!,MATCH(C2349,#REF!,0)),"")</f>
        <v/>
      </c>
      <c r="E2349" s="270">
        <v>8.3333333333333329E-2</v>
      </c>
      <c r="F2349" s="89">
        <f>IFERROR(INDEX([3]INSUMOS!$D:$D,MATCH(C2349,[3]INSUMOS!$B:$B,0)),"")</f>
        <v>12900</v>
      </c>
      <c r="G2349" s="99"/>
      <c r="H2349" s="89">
        <f t="shared" si="64"/>
        <v>1075</v>
      </c>
      <c r="I2349" s="81"/>
    </row>
    <row r="2350" spans="2:9" hidden="1" x14ac:dyDescent="0.2">
      <c r="B2350" s="85"/>
      <c r="C2350" s="9"/>
      <c r="D2350" s="87" t="str">
        <f>IFERROR(INDEX(#REF!,MATCH(C2350,#REF!,0)),"")</f>
        <v/>
      </c>
      <c r="E2350" s="88"/>
      <c r="F2350" s="91" t="str">
        <f>IFERROR(INDEX(#REF!,MATCH(C2350,#REF!,0)),"")</f>
        <v/>
      </c>
      <c r="G2350" s="99"/>
      <c r="H2350" s="89">
        <f t="shared" si="64"/>
        <v>0</v>
      </c>
      <c r="I2350" s="81"/>
    </row>
    <row r="2351" spans="2:9" ht="16" hidden="1" thickBot="1" x14ac:dyDescent="0.25">
      <c r="B2351" s="85"/>
      <c r="C2351" s="9"/>
      <c r="D2351" s="87" t="str">
        <f>IFERROR(INDEX(#REF!,MATCH(C2351,#REF!,0)),"")</f>
        <v/>
      </c>
      <c r="E2351" s="88"/>
      <c r="F2351" s="91" t="str">
        <f>IFERROR(INDEX(#REF!,MATCH(C2351,#REF!,0)),"")</f>
        <v/>
      </c>
      <c r="G2351" s="99"/>
      <c r="H2351" s="92">
        <f t="shared" si="64"/>
        <v>0</v>
      </c>
      <c r="I2351" s="81"/>
    </row>
    <row r="2352" spans="2:9" ht="16" hidden="1" thickBot="1" x14ac:dyDescent="0.25">
      <c r="B2352" s="79"/>
      <c r="H2352" s="93" t="s">
        <v>49</v>
      </c>
      <c r="I2352" s="94">
        <f>SUM(H2344:H2351)</f>
        <v>58301.740284818879</v>
      </c>
    </row>
    <row r="2353" spans="2:9" hidden="1" x14ac:dyDescent="0.2">
      <c r="B2353" s="79"/>
      <c r="C2353" s="95" t="s">
        <v>50</v>
      </c>
      <c r="I2353" s="81"/>
    </row>
    <row r="2354" spans="2:9" ht="16" hidden="1" x14ac:dyDescent="0.2">
      <c r="B2354" s="82" t="s">
        <v>37</v>
      </c>
      <c r="C2354" s="83" t="s">
        <v>38</v>
      </c>
      <c r="D2354" s="84" t="s">
        <v>51</v>
      </c>
      <c r="E2354" s="96" t="s">
        <v>52</v>
      </c>
      <c r="F2354" s="96"/>
      <c r="G2354" s="97" t="s">
        <v>53</v>
      </c>
      <c r="H2354" s="98" t="s">
        <v>43</v>
      </c>
      <c r="I2354" s="81"/>
    </row>
    <row r="2355" spans="2:9" hidden="1" x14ac:dyDescent="0.2">
      <c r="B2355" s="85"/>
      <c r="C2355" s="9" t="s">
        <v>54</v>
      </c>
      <c r="D2355" s="87">
        <v>1</v>
      </c>
      <c r="E2355" s="99">
        <f>IFERROR(INDEX('MANO DE OBRA'!$F:$F,MATCH(C2355,'MANO DE OBRA'!$B:$B,0)),"")</f>
        <v>0.7693987706357569</v>
      </c>
      <c r="F2355" s="89">
        <f>IFERROR(INDEX('MANO DE OBRA'!$J:$J,MATCH(C2355,'MANO DE OBRA'!$B:$B,0)),"")</f>
        <v>83957.971666666665</v>
      </c>
      <c r="G2355" s="100">
        <v>7</v>
      </c>
      <c r="H2355" s="89">
        <f>IFERROR((F2355/G2355)*D2355,0)</f>
        <v>11993.995952380952</v>
      </c>
      <c r="I2355" s="81"/>
    </row>
    <row r="2356" spans="2:9" hidden="1" x14ac:dyDescent="0.2">
      <c r="B2356" s="85"/>
      <c r="C2356" s="9" t="s">
        <v>64</v>
      </c>
      <c r="D2356" s="87">
        <v>1</v>
      </c>
      <c r="E2356" s="99">
        <f>IFERROR(INDEX('MANO DE OBRA'!$F:$F,MATCH(C2356,'MANO DE OBRA'!$B:$B,0)),"")</f>
        <v>0.7693987706357569</v>
      </c>
      <c r="F2356" s="89">
        <f>IFERROR(INDEX('MANO DE OBRA'!$J:$J,MATCH(C2356,'MANO DE OBRA'!$B:$B,0)),"")</f>
        <v>137691.07353333331</v>
      </c>
      <c r="G2356" s="100">
        <f>+G2355</f>
        <v>7</v>
      </c>
      <c r="H2356" s="89">
        <f>IFERROR((F2356/G2356)*D2356,0)</f>
        <v>19670.153361904759</v>
      </c>
      <c r="I2356" s="81"/>
    </row>
    <row r="2357" spans="2:9" ht="16" hidden="1" thickBot="1" x14ac:dyDescent="0.25">
      <c r="B2357" s="85"/>
      <c r="C2357" s="9"/>
      <c r="D2357" s="87"/>
      <c r="E2357" s="99" t="str">
        <f>IFERROR(INDEX('MANO DE OBRA'!$F:$F,MATCH(C2357,'MANO DE OBRA'!$B:$B,0)),"")</f>
        <v/>
      </c>
      <c r="F2357" s="89" t="str">
        <f>IFERROR(INDEX('MANO DE OBRA'!$J:$J,MATCH(C2357,'MANO DE OBRA'!$B:$B,0)),"")</f>
        <v/>
      </c>
      <c r="G2357" s="100">
        <f>+G2355</f>
        <v>7</v>
      </c>
      <c r="H2357" s="89">
        <f>IFERROR((F2357/G2357)*D2357,0)</f>
        <v>0</v>
      </c>
      <c r="I2357" s="81"/>
    </row>
    <row r="2358" spans="2:9" ht="16" hidden="1" thickBot="1" x14ac:dyDescent="0.25">
      <c r="B2358" s="79"/>
      <c r="H2358" s="93" t="s">
        <v>49</v>
      </c>
      <c r="I2358" s="94">
        <f>SUM(H2355:H2357)</f>
        <v>31664.149314285711</v>
      </c>
    </row>
    <row r="2359" spans="2:9" hidden="1" x14ac:dyDescent="0.2">
      <c r="B2359" s="79"/>
      <c r="C2359" s="95" t="s">
        <v>55</v>
      </c>
      <c r="I2359" s="81"/>
    </row>
    <row r="2360" spans="2:9" ht="16" hidden="1" x14ac:dyDescent="0.2">
      <c r="B2360" s="82" t="s">
        <v>37</v>
      </c>
      <c r="C2360" s="83" t="s">
        <v>38</v>
      </c>
      <c r="D2360" s="97" t="s">
        <v>3</v>
      </c>
      <c r="E2360" s="97" t="s">
        <v>15</v>
      </c>
      <c r="F2360" s="97" t="s">
        <v>56</v>
      </c>
      <c r="G2360" s="97" t="s">
        <v>57</v>
      </c>
      <c r="H2360" s="97" t="s">
        <v>43</v>
      </c>
      <c r="I2360" s="81"/>
    </row>
    <row r="2361" spans="2:9" hidden="1" x14ac:dyDescent="0.2">
      <c r="B2361" s="85"/>
      <c r="C2361" s="102" t="s">
        <v>58</v>
      </c>
      <c r="D2361" s="99">
        <v>0.05</v>
      </c>
      <c r="E2361" s="88"/>
      <c r="F2361" s="89">
        <f>+I2358</f>
        <v>31664.149314285711</v>
      </c>
      <c r="G2361" s="87">
        <v>1</v>
      </c>
      <c r="H2361" s="89">
        <f>IFERROR(G2361*F2361*D2361,0)</f>
        <v>1583.2074657142857</v>
      </c>
      <c r="I2361" s="81"/>
    </row>
    <row r="2362" spans="2:9" ht="16" hidden="1" x14ac:dyDescent="0.2">
      <c r="B2362" s="85"/>
      <c r="C2362" s="278" t="s">
        <v>183</v>
      </c>
      <c r="D2362" s="87"/>
      <c r="E2362" s="87" t="str">
        <f>IFERROR(INDEX(#REF!,MATCH(C2362,#REF!,0)),"")</f>
        <v/>
      </c>
      <c r="F2362" s="89" t="str">
        <f>IFERROR(INDEX(#REF!,MATCH(C2362,#REF!,0)),"")</f>
        <v/>
      </c>
      <c r="G2362" s="100">
        <v>0.2</v>
      </c>
      <c r="H2362" s="89">
        <f>IFERROR(G2362*F2362,0)</f>
        <v>0</v>
      </c>
      <c r="I2362" s="81"/>
    </row>
    <row r="2363" spans="2:9" ht="16" hidden="1" thickBot="1" x14ac:dyDescent="0.25">
      <c r="B2363" s="85"/>
      <c r="C2363" s="109"/>
      <c r="D2363" s="87"/>
      <c r="E2363" s="87" t="str">
        <f>IFERROR(INDEX(#REF!,MATCH(C2363,#REF!,0)),"")</f>
        <v/>
      </c>
      <c r="F2363" s="89" t="str">
        <f>IFERROR(INDEX(#REF!,MATCH(C2363,#REF!,0)),"")</f>
        <v/>
      </c>
      <c r="G2363" s="87"/>
      <c r="H2363" s="92">
        <f>IFERROR(G2363*F2363,0)</f>
        <v>0</v>
      </c>
      <c r="I2363" s="81"/>
    </row>
    <row r="2364" spans="2:9" ht="16" hidden="1" thickBot="1" x14ac:dyDescent="0.25">
      <c r="B2364" s="79"/>
      <c r="H2364" s="93" t="s">
        <v>49</v>
      </c>
      <c r="I2364" s="94">
        <f>SUM(H2361:H2363)</f>
        <v>1583.2074657142857</v>
      </c>
    </row>
    <row r="2365" spans="2:9" hidden="1" x14ac:dyDescent="0.2">
      <c r="B2365" s="79"/>
      <c r="C2365" s="95" t="s">
        <v>59</v>
      </c>
      <c r="I2365" s="81"/>
    </row>
    <row r="2366" spans="2:9" ht="16" hidden="1" x14ac:dyDescent="0.2">
      <c r="B2366" s="82" t="s">
        <v>37</v>
      </c>
      <c r="C2366" s="83" t="s">
        <v>38</v>
      </c>
      <c r="D2366" s="97" t="s">
        <v>3</v>
      </c>
      <c r="E2366" s="97" t="s">
        <v>15</v>
      </c>
      <c r="F2366" s="97" t="s">
        <v>56</v>
      </c>
      <c r="G2366" s="97" t="s">
        <v>57</v>
      </c>
      <c r="H2366" s="84" t="s">
        <v>43</v>
      </c>
      <c r="I2366" s="81"/>
    </row>
    <row r="2367" spans="2:9" hidden="1" x14ac:dyDescent="0.2">
      <c r="B2367" s="85"/>
      <c r="C2367" s="102" t="s">
        <v>60</v>
      </c>
      <c r="D2367" s="99">
        <v>0.01</v>
      </c>
      <c r="E2367" s="103">
        <v>1</v>
      </c>
      <c r="F2367" s="89">
        <f>+I2358</f>
        <v>31664.149314285711</v>
      </c>
      <c r="G2367" s="87">
        <v>0.01</v>
      </c>
      <c r="H2367" s="89">
        <f>IFERROR(G2367*F2367,0)</f>
        <v>316.64149314285709</v>
      </c>
      <c r="I2367" s="81"/>
    </row>
    <row r="2368" spans="2:9" hidden="1" x14ac:dyDescent="0.2">
      <c r="B2368" s="85"/>
      <c r="E2368" s="87" t="str">
        <f>IFERROR(INDEX(#REF!,MATCH(C2368,#REF!,0)),"")</f>
        <v/>
      </c>
      <c r="F2368" s="89" t="str">
        <f>IFERROR(INDEX(#REF!,MATCH(C2368,#REF!,0)),"")</f>
        <v/>
      </c>
      <c r="G2368" s="87">
        <v>0.06</v>
      </c>
      <c r="H2368" s="89">
        <f>IFERROR(G2368*F2368,0)</f>
        <v>0</v>
      </c>
      <c r="I2368" s="81"/>
    </row>
    <row r="2369" spans="2:9" ht="16" hidden="1" thickBot="1" x14ac:dyDescent="0.25">
      <c r="B2369" s="85"/>
      <c r="C2369" s="9"/>
      <c r="D2369" s="87" t="str">
        <f>IFERROR(INDEX(#REF!,MATCH(C2369,#REF!,0)),"")</f>
        <v/>
      </c>
      <c r="E2369" s="88"/>
      <c r="F2369" s="89" t="str">
        <f>IFERROR(INDEX(#REF!,MATCH(C2369,#REF!,0)),"")</f>
        <v/>
      </c>
      <c r="G2369" s="87"/>
      <c r="H2369" s="89">
        <f>IFERROR(G2369*F2369,0)</f>
        <v>0</v>
      </c>
      <c r="I2369" s="81"/>
    </row>
    <row r="2370" spans="2:9" ht="16" hidden="1" thickBot="1" x14ac:dyDescent="0.25">
      <c r="B2370" s="104"/>
      <c r="C2370" s="105"/>
      <c r="D2370" s="106"/>
      <c r="E2370" s="107"/>
      <c r="F2370" s="107"/>
      <c r="G2370" s="106"/>
      <c r="H2370" s="93" t="s">
        <v>49</v>
      </c>
      <c r="I2370" s="94">
        <f>SUM(H2367:H2369)</f>
        <v>316.64149314285709</v>
      </c>
    </row>
    <row r="2371" spans="2:9" ht="16" hidden="1" thickBot="1" x14ac:dyDescent="0.25"/>
    <row r="2372" spans="2:9" ht="16" hidden="1" thickBot="1" x14ac:dyDescent="0.25">
      <c r="B2372" s="75" t="s">
        <v>0</v>
      </c>
      <c r="C2372" s="353" t="e">
        <f>INDEX(ACTIVIDADES!$B:$B,MATCH(B2373,ACTIVIDADES!$A:$A,0))</f>
        <v>#REF!</v>
      </c>
      <c r="D2372" s="354"/>
      <c r="E2372" s="354"/>
      <c r="F2372" s="354"/>
      <c r="G2372" s="355"/>
      <c r="H2372" s="73" t="s">
        <v>31</v>
      </c>
      <c r="I2372" s="74" t="s">
        <v>32</v>
      </c>
    </row>
    <row r="2373" spans="2:9" hidden="1" x14ac:dyDescent="0.2">
      <c r="B2373" s="362" t="e">
        <f>+ACTIVIDADES!#REF!</f>
        <v>#REF!</v>
      </c>
      <c r="C2373" s="356"/>
      <c r="D2373" s="357"/>
      <c r="E2373" s="357"/>
      <c r="F2373" s="357"/>
      <c r="G2373" s="358"/>
      <c r="H2373" s="71">
        <f>IF(I2376=0,0,I2387/I2376)</f>
        <v>0</v>
      </c>
      <c r="I2373" s="72">
        <f>IF(I2376=0,0,I2393/I2376)</f>
        <v>0.94339622641509446</v>
      </c>
    </row>
    <row r="2374" spans="2:9" ht="16" hidden="1" thickBot="1" x14ac:dyDescent="0.25">
      <c r="B2374" s="363"/>
      <c r="C2374" s="356"/>
      <c r="D2374" s="357"/>
      <c r="E2374" s="357"/>
      <c r="F2374" s="357"/>
      <c r="G2374" s="358"/>
      <c r="H2374" s="73" t="s">
        <v>33</v>
      </c>
      <c r="I2374" s="74" t="s">
        <v>34</v>
      </c>
    </row>
    <row r="2375" spans="2:9" ht="16" hidden="1" thickBot="1" x14ac:dyDescent="0.25">
      <c r="B2375" s="75" t="s">
        <v>15</v>
      </c>
      <c r="C2375" s="356"/>
      <c r="D2375" s="357"/>
      <c r="E2375" s="357"/>
      <c r="F2375" s="357"/>
      <c r="G2375" s="358"/>
      <c r="H2375" s="71">
        <f>IF(I2376=0,0,I2399/I2376)</f>
        <v>4.7169811320754727E-2</v>
      </c>
      <c r="I2375" s="72">
        <f>IF(I2376=0,0,I2405/I2376)</f>
        <v>9.4339622641509448E-3</v>
      </c>
    </row>
    <row r="2376" spans="2:9" ht="16" hidden="1" thickBot="1" x14ac:dyDescent="0.25">
      <c r="B2376" s="76" t="e">
        <f>INDEX(ACTIVIDADES!$C:$C,MATCH(B2373,ACTIVIDADES!$A:$A,0))</f>
        <v>#REF!</v>
      </c>
      <c r="C2376" s="359"/>
      <c r="D2376" s="360"/>
      <c r="E2376" s="360"/>
      <c r="F2376" s="360"/>
      <c r="G2376" s="361"/>
      <c r="H2376" s="77" t="s">
        <v>35</v>
      </c>
      <c r="I2376" s="78">
        <f>SUM(I2387:I2405)</f>
        <v>88995.449966666652</v>
      </c>
    </row>
    <row r="2377" spans="2:9" hidden="1" x14ac:dyDescent="0.2">
      <c r="B2377" s="79"/>
      <c r="C2377" s="80" t="s">
        <v>36</v>
      </c>
      <c r="I2377" s="81"/>
    </row>
    <row r="2378" spans="2:9" hidden="1" x14ac:dyDescent="0.2">
      <c r="B2378" s="82" t="s">
        <v>37</v>
      </c>
      <c r="C2378" s="83" t="s">
        <v>38</v>
      </c>
      <c r="D2378" s="84" t="s">
        <v>39</v>
      </c>
      <c r="E2378" s="84" t="s">
        <v>40</v>
      </c>
      <c r="F2378" s="84" t="s">
        <v>41</v>
      </c>
      <c r="G2378" s="84" t="s">
        <v>42</v>
      </c>
      <c r="H2378" s="84" t="s">
        <v>43</v>
      </c>
      <c r="I2378" s="81"/>
    </row>
    <row r="2379" spans="2:9" ht="48" hidden="1" x14ac:dyDescent="0.2">
      <c r="B2379" s="85"/>
      <c r="C2379" s="262" t="s">
        <v>175</v>
      </c>
      <c r="D2379" s="87" t="str">
        <f>IFERROR(INDEX(#REF!,MATCH(C2379,#REF!,0)),"")</f>
        <v/>
      </c>
      <c r="E2379" s="88">
        <v>1</v>
      </c>
      <c r="F2379" s="91" t="str">
        <f>IFERROR(INDEX(#REF!,MATCH(C2379,#REF!,0)),"")</f>
        <v/>
      </c>
      <c r="G2379" s="99"/>
      <c r="H2379" s="89">
        <f>IFERROR(G2379*F2379*E2379+F2379*E2379,0)</f>
        <v>0</v>
      </c>
      <c r="I2379" s="81"/>
    </row>
    <row r="2380" spans="2:9" ht="16" hidden="1" x14ac:dyDescent="0.2">
      <c r="B2380" s="85"/>
      <c r="C2380" s="262" t="s">
        <v>176</v>
      </c>
      <c r="D2380" s="87" t="str">
        <f>IFERROR(INDEX(#REF!,MATCH(C2380,#REF!,0)),"")</f>
        <v/>
      </c>
      <c r="E2380" s="88">
        <v>1</v>
      </c>
      <c r="F2380" s="91" t="str">
        <f>IFERROR(INDEX(#REF!,MATCH(C2380,#REF!,0)),"")</f>
        <v/>
      </c>
      <c r="G2380" s="99"/>
      <c r="H2380" s="89">
        <f t="shared" ref="H2380:H2386" si="65">IFERROR(G2380*F2380*E2380+F2380*E2380,0)</f>
        <v>0</v>
      </c>
      <c r="I2380" s="81"/>
    </row>
    <row r="2381" spans="2:9" ht="16" hidden="1" x14ac:dyDescent="0.2">
      <c r="B2381" s="85"/>
      <c r="C2381" s="261" t="s">
        <v>170</v>
      </c>
      <c r="D2381" s="87" t="str">
        <f>IFERROR(INDEX(#REF!,MATCH(C2381,#REF!,0)),"")</f>
        <v/>
      </c>
      <c r="E2381" s="88">
        <v>0.2</v>
      </c>
      <c r="F2381" s="91" t="str">
        <f>IFERROR(INDEX(#REF!,MATCH(C2381,#REF!,0)),"")</f>
        <v/>
      </c>
      <c r="G2381" s="99"/>
      <c r="H2381" s="89">
        <f t="shared" si="65"/>
        <v>0</v>
      </c>
      <c r="I2381" s="81"/>
    </row>
    <row r="2382" spans="2:9" hidden="1" x14ac:dyDescent="0.2">
      <c r="B2382" s="85"/>
      <c r="C2382" s="86"/>
      <c r="D2382" s="87" t="str">
        <f>IFERROR(INDEX(#REF!,MATCH(C2382,#REF!,0)),"")</f>
        <v/>
      </c>
      <c r="E2382" s="88"/>
      <c r="F2382" s="91" t="str">
        <f>IFERROR(INDEX(#REF!,MATCH(C2382,#REF!,0)),"")</f>
        <v/>
      </c>
      <c r="G2382" s="99"/>
      <c r="H2382" s="89">
        <f t="shared" si="65"/>
        <v>0</v>
      </c>
      <c r="I2382" s="81"/>
    </row>
    <row r="2383" spans="2:9" hidden="1" x14ac:dyDescent="0.2">
      <c r="B2383" s="85"/>
      <c r="C2383" s="86"/>
      <c r="D2383" s="87" t="str">
        <f>IFERROR(INDEX(#REF!,MATCH(C2383,#REF!,0)),"")</f>
        <v/>
      </c>
      <c r="E2383" s="88"/>
      <c r="F2383" s="91" t="str">
        <f>IFERROR(INDEX(#REF!,MATCH(C2383,#REF!,0)),"")</f>
        <v/>
      </c>
      <c r="G2383" s="99"/>
      <c r="H2383" s="89">
        <f t="shared" si="65"/>
        <v>0</v>
      </c>
      <c r="I2383" s="81"/>
    </row>
    <row r="2384" spans="2:9" hidden="1" x14ac:dyDescent="0.2">
      <c r="B2384" s="85"/>
      <c r="C2384" s="86"/>
      <c r="D2384" s="87" t="str">
        <f>IFERROR(INDEX(#REF!,MATCH(C2384,#REF!,0)),"")</f>
        <v/>
      </c>
      <c r="E2384" s="88"/>
      <c r="F2384" s="91" t="str">
        <f>IFERROR(INDEX(#REF!,MATCH(C2384,#REF!,0)),"")</f>
        <v/>
      </c>
      <c r="G2384" s="99"/>
      <c r="H2384" s="89">
        <f t="shared" si="65"/>
        <v>0</v>
      </c>
      <c r="I2384" s="81"/>
    </row>
    <row r="2385" spans="2:9" hidden="1" x14ac:dyDescent="0.2">
      <c r="B2385" s="85"/>
      <c r="C2385" s="9"/>
      <c r="D2385" s="87" t="str">
        <f>IFERROR(INDEX(#REF!,MATCH(C2385,#REF!,0)),"")</f>
        <v/>
      </c>
      <c r="E2385" s="88"/>
      <c r="F2385" s="91" t="str">
        <f>IFERROR(INDEX(#REF!,MATCH(C2385,#REF!,0)),"")</f>
        <v/>
      </c>
      <c r="G2385" s="99"/>
      <c r="H2385" s="89">
        <f t="shared" si="65"/>
        <v>0</v>
      </c>
      <c r="I2385" s="81"/>
    </row>
    <row r="2386" spans="2:9" ht="16" hidden="1" thickBot="1" x14ac:dyDescent="0.25">
      <c r="B2386" s="85"/>
      <c r="C2386" s="9"/>
      <c r="D2386" s="87" t="str">
        <f>IFERROR(INDEX(#REF!,MATCH(C2386,#REF!,0)),"")</f>
        <v/>
      </c>
      <c r="E2386" s="88"/>
      <c r="F2386" s="91" t="str">
        <f>IFERROR(INDEX(#REF!,MATCH(C2386,#REF!,0)),"")</f>
        <v/>
      </c>
      <c r="G2386" s="99"/>
      <c r="H2386" s="92">
        <f t="shared" si="65"/>
        <v>0</v>
      </c>
      <c r="I2386" s="81"/>
    </row>
    <row r="2387" spans="2:9" ht="16" hidden="1" thickBot="1" x14ac:dyDescent="0.25">
      <c r="B2387" s="79"/>
      <c r="H2387" s="93" t="s">
        <v>49</v>
      </c>
      <c r="I2387" s="94">
        <f>SUM(H2379:H2386)</f>
        <v>0</v>
      </c>
    </row>
    <row r="2388" spans="2:9" hidden="1" x14ac:dyDescent="0.2">
      <c r="B2388" s="79"/>
      <c r="C2388" s="95" t="s">
        <v>50</v>
      </c>
      <c r="I2388" s="81"/>
    </row>
    <row r="2389" spans="2:9" ht="16" hidden="1" x14ac:dyDescent="0.2">
      <c r="B2389" s="82" t="s">
        <v>37</v>
      </c>
      <c r="C2389" s="83" t="s">
        <v>38</v>
      </c>
      <c r="D2389" s="84" t="s">
        <v>51</v>
      </c>
      <c r="E2389" s="96" t="s">
        <v>52</v>
      </c>
      <c r="F2389" s="96"/>
      <c r="G2389" s="97" t="s">
        <v>53</v>
      </c>
      <c r="H2389" s="98" t="s">
        <v>43</v>
      </c>
      <c r="I2389" s="81"/>
    </row>
    <row r="2390" spans="2:9" hidden="1" x14ac:dyDescent="0.2">
      <c r="B2390" s="85"/>
      <c r="C2390" s="9" t="s">
        <v>54</v>
      </c>
      <c r="D2390" s="87">
        <v>1</v>
      </c>
      <c r="E2390" s="99">
        <f>IFERROR(INDEX('MANO DE OBRA'!$F:$F,MATCH(C2390,'MANO DE OBRA'!$B:$B,0)),"")</f>
        <v>0.7693987706357569</v>
      </c>
      <c r="F2390" s="89">
        <f>IFERROR(INDEX('MANO DE OBRA'!$J:$J,MATCH(C2390,'MANO DE OBRA'!$B:$B,0)),"")</f>
        <v>83957.971666666665</v>
      </c>
      <c r="G2390" s="100">
        <v>1</v>
      </c>
      <c r="H2390" s="89">
        <f>IFERROR((F2390/G2390)*D2390,0)</f>
        <v>83957.971666666665</v>
      </c>
      <c r="I2390" s="81"/>
    </row>
    <row r="2391" spans="2:9" hidden="1" x14ac:dyDescent="0.2">
      <c r="B2391" s="85"/>
      <c r="C2391" s="9"/>
      <c r="D2391" s="87"/>
      <c r="E2391" s="99" t="str">
        <f>IFERROR(INDEX('MANO DE OBRA'!$F:$F,MATCH(C2391,'MANO DE OBRA'!$B:$B,0)),"")</f>
        <v/>
      </c>
      <c r="F2391" s="89" t="str">
        <f>IFERROR(INDEX('MANO DE OBRA'!$J:$J,MATCH(C2391,'MANO DE OBRA'!$B:$B,0)),"")</f>
        <v/>
      </c>
      <c r="G2391" s="100">
        <f>+G2390</f>
        <v>1</v>
      </c>
      <c r="H2391" s="89">
        <f>IFERROR((F2391/G2391)*D2391,0)</f>
        <v>0</v>
      </c>
      <c r="I2391" s="81"/>
    </row>
    <row r="2392" spans="2:9" ht="16" hidden="1" thickBot="1" x14ac:dyDescent="0.25">
      <c r="B2392" s="85"/>
      <c r="C2392" s="9"/>
      <c r="D2392" s="87"/>
      <c r="E2392" s="99" t="str">
        <f>IFERROR(INDEX('MANO DE OBRA'!$F:$F,MATCH(C2392,'MANO DE OBRA'!$B:$B,0)),"")</f>
        <v/>
      </c>
      <c r="F2392" s="89" t="str">
        <f>IFERROR(INDEX('MANO DE OBRA'!$J:$J,MATCH(C2392,'MANO DE OBRA'!$B:$B,0)),"")</f>
        <v/>
      </c>
      <c r="G2392" s="100">
        <f>+G2390</f>
        <v>1</v>
      </c>
      <c r="H2392" s="89">
        <f>IFERROR((F2392/G2392)*D2392,0)</f>
        <v>0</v>
      </c>
      <c r="I2392" s="81"/>
    </row>
    <row r="2393" spans="2:9" ht="16" hidden="1" thickBot="1" x14ac:dyDescent="0.25">
      <c r="B2393" s="79"/>
      <c r="H2393" s="93" t="s">
        <v>49</v>
      </c>
      <c r="I2393" s="94">
        <f>SUM(H2390:H2392)</f>
        <v>83957.971666666665</v>
      </c>
    </row>
    <row r="2394" spans="2:9" hidden="1" x14ac:dyDescent="0.2">
      <c r="B2394" s="79"/>
      <c r="C2394" s="95" t="s">
        <v>55</v>
      </c>
      <c r="I2394" s="81"/>
    </row>
    <row r="2395" spans="2:9" ht="16" hidden="1" x14ac:dyDescent="0.2">
      <c r="B2395" s="82" t="s">
        <v>37</v>
      </c>
      <c r="C2395" s="83" t="s">
        <v>38</v>
      </c>
      <c r="D2395" s="97" t="s">
        <v>3</v>
      </c>
      <c r="E2395" s="97" t="s">
        <v>15</v>
      </c>
      <c r="F2395" s="97" t="s">
        <v>56</v>
      </c>
      <c r="G2395" s="97" t="s">
        <v>57</v>
      </c>
      <c r="H2395" s="97" t="s">
        <v>43</v>
      </c>
      <c r="I2395" s="81"/>
    </row>
    <row r="2396" spans="2:9" hidden="1" x14ac:dyDescent="0.2">
      <c r="B2396" s="85"/>
      <c r="C2396" s="102" t="s">
        <v>58</v>
      </c>
      <c r="D2396" s="99">
        <v>0.05</v>
      </c>
      <c r="E2396" s="88"/>
      <c r="F2396" s="89">
        <f>+I2393</f>
        <v>83957.971666666665</v>
      </c>
      <c r="G2396" s="87">
        <v>1</v>
      </c>
      <c r="H2396" s="89">
        <f>IFERROR(G2396*F2396*D2396,0)</f>
        <v>4197.8985833333336</v>
      </c>
      <c r="I2396" s="81"/>
    </row>
    <row r="2397" spans="2:9" hidden="1" x14ac:dyDescent="0.2">
      <c r="B2397" s="85"/>
      <c r="C2397" s="9"/>
      <c r="D2397" s="87"/>
      <c r="E2397" s="87" t="str">
        <f>IFERROR(INDEX(#REF!,MATCH(C2397,#REF!,0)),"")</f>
        <v/>
      </c>
      <c r="F2397" s="89" t="str">
        <f>IFERROR(INDEX(#REF!,MATCH(C2397,#REF!,0)),"")</f>
        <v/>
      </c>
      <c r="G2397" s="100">
        <v>0.1</v>
      </c>
      <c r="H2397" s="89">
        <f>IFERROR(G2397*F2397,0)</f>
        <v>0</v>
      </c>
      <c r="I2397" s="81"/>
    </row>
    <row r="2398" spans="2:9" ht="16" hidden="1" thickBot="1" x14ac:dyDescent="0.25">
      <c r="B2398" s="85"/>
      <c r="C2398" s="109"/>
      <c r="D2398" s="87"/>
      <c r="E2398" s="87" t="str">
        <f>IFERROR(INDEX(#REF!,MATCH(C2398,#REF!,0)),"")</f>
        <v/>
      </c>
      <c r="F2398" s="89" t="str">
        <f>IFERROR(INDEX(#REF!,MATCH(C2398,#REF!,0)),"")</f>
        <v/>
      </c>
      <c r="G2398" s="87"/>
      <c r="H2398" s="92">
        <f>IFERROR(G2398*F2398,0)</f>
        <v>0</v>
      </c>
      <c r="I2398" s="81"/>
    </row>
    <row r="2399" spans="2:9" ht="16" hidden="1" thickBot="1" x14ac:dyDescent="0.25">
      <c r="B2399" s="79"/>
      <c r="H2399" s="93" t="s">
        <v>49</v>
      </c>
      <c r="I2399" s="94">
        <f>SUM(H2396:H2398)</f>
        <v>4197.8985833333336</v>
      </c>
    </row>
    <row r="2400" spans="2:9" hidden="1" x14ac:dyDescent="0.2">
      <c r="B2400" s="79"/>
      <c r="C2400" s="95" t="s">
        <v>59</v>
      </c>
      <c r="I2400" s="81"/>
    </row>
    <row r="2401" spans="2:9" ht="16" hidden="1" x14ac:dyDescent="0.2">
      <c r="B2401" s="82" t="s">
        <v>37</v>
      </c>
      <c r="C2401" s="83" t="s">
        <v>38</v>
      </c>
      <c r="D2401" s="97" t="s">
        <v>3</v>
      </c>
      <c r="E2401" s="97" t="s">
        <v>15</v>
      </c>
      <c r="F2401" s="97" t="s">
        <v>56</v>
      </c>
      <c r="G2401" s="97" t="s">
        <v>57</v>
      </c>
      <c r="H2401" s="84" t="s">
        <v>43</v>
      </c>
      <c r="I2401" s="81"/>
    </row>
    <row r="2402" spans="2:9" hidden="1" x14ac:dyDescent="0.2">
      <c r="B2402" s="85"/>
      <c r="C2402" s="102" t="s">
        <v>60</v>
      </c>
      <c r="D2402" s="99">
        <v>0.01</v>
      </c>
      <c r="E2402" s="103">
        <v>1</v>
      </c>
      <c r="F2402" s="89">
        <f>+I2393</f>
        <v>83957.971666666665</v>
      </c>
      <c r="G2402" s="87">
        <v>0.01</v>
      </c>
      <c r="H2402" s="89">
        <f>IFERROR(G2402*F2402,0)</f>
        <v>839.57971666666663</v>
      </c>
      <c r="I2402" s="81"/>
    </row>
    <row r="2403" spans="2:9" hidden="1" x14ac:dyDescent="0.2">
      <c r="B2403" s="85"/>
      <c r="E2403" s="87" t="str">
        <f>IFERROR(INDEX(#REF!,MATCH(C2403,#REF!,0)),"")</f>
        <v/>
      </c>
      <c r="F2403" s="89" t="str">
        <f>IFERROR(INDEX(#REF!,MATCH(C2403,#REF!,0)),"")</f>
        <v/>
      </c>
      <c r="G2403" s="87">
        <v>0.06</v>
      </c>
      <c r="H2403" s="89">
        <f>IFERROR(G2403*F2403,0)</f>
        <v>0</v>
      </c>
      <c r="I2403" s="81"/>
    </row>
    <row r="2404" spans="2:9" ht="16" hidden="1" thickBot="1" x14ac:dyDescent="0.25">
      <c r="B2404" s="85"/>
      <c r="C2404" s="9"/>
      <c r="D2404" s="87" t="str">
        <f>IFERROR(INDEX(#REF!,MATCH(C2404,#REF!,0)),"")</f>
        <v/>
      </c>
      <c r="E2404" s="88"/>
      <c r="F2404" s="89" t="str">
        <f>IFERROR(INDEX(#REF!,MATCH(C2404,#REF!,0)),"")</f>
        <v/>
      </c>
      <c r="G2404" s="87"/>
      <c r="H2404" s="89">
        <f>IFERROR(G2404*F2404,0)</f>
        <v>0</v>
      </c>
      <c r="I2404" s="81"/>
    </row>
    <row r="2405" spans="2:9" ht="16" hidden="1" thickBot="1" x14ac:dyDescent="0.25">
      <c r="B2405" s="104"/>
      <c r="C2405" s="105"/>
      <c r="D2405" s="106"/>
      <c r="E2405" s="107"/>
      <c r="F2405" s="107"/>
      <c r="G2405" s="106"/>
      <c r="H2405" s="93" t="s">
        <v>49</v>
      </c>
      <c r="I2405" s="94">
        <f>SUM(H2402:H2404)</f>
        <v>839.57971666666663</v>
      </c>
    </row>
    <row r="2406" spans="2:9" ht="16" hidden="1" thickBot="1" x14ac:dyDescent="0.25"/>
    <row r="2407" spans="2:9" ht="16" hidden="1" thickBot="1" x14ac:dyDescent="0.25">
      <c r="B2407" s="75" t="s">
        <v>0</v>
      </c>
      <c r="C2407" s="353" t="e">
        <f>INDEX(ACTIVIDADES!$B:$B,MATCH(B2408,ACTIVIDADES!$A:$A,0))</f>
        <v>#N/A</v>
      </c>
      <c r="D2407" s="354"/>
      <c r="E2407" s="354"/>
      <c r="F2407" s="354"/>
      <c r="G2407" s="355"/>
      <c r="H2407" s="73" t="s">
        <v>31</v>
      </c>
      <c r="I2407" s="74" t="s">
        <v>32</v>
      </c>
    </row>
    <row r="2408" spans="2:9" hidden="1" x14ac:dyDescent="0.2">
      <c r="B2408" s="362">
        <f>+ACTIVIDADES!A1020</f>
        <v>0</v>
      </c>
      <c r="C2408" s="356"/>
      <c r="D2408" s="357"/>
      <c r="E2408" s="357"/>
      <c r="F2408" s="357"/>
      <c r="G2408" s="358"/>
      <c r="H2408" s="71">
        <f>IF(I2411=0,0,I2422/I2411)</f>
        <v>0</v>
      </c>
      <c r="I2408" s="72">
        <f>IF(I2411=0,0,I2428/I2411)</f>
        <v>0.94339622641509446</v>
      </c>
    </row>
    <row r="2409" spans="2:9" ht="16" hidden="1" thickBot="1" x14ac:dyDescent="0.25">
      <c r="B2409" s="363"/>
      <c r="C2409" s="356"/>
      <c r="D2409" s="357"/>
      <c r="E2409" s="357"/>
      <c r="F2409" s="357"/>
      <c r="G2409" s="358"/>
      <c r="H2409" s="73" t="s">
        <v>33</v>
      </c>
      <c r="I2409" s="74" t="s">
        <v>34</v>
      </c>
    </row>
    <row r="2410" spans="2:9" ht="16" hidden="1" thickBot="1" x14ac:dyDescent="0.25">
      <c r="B2410" s="75" t="s">
        <v>15</v>
      </c>
      <c r="C2410" s="356"/>
      <c r="D2410" s="357"/>
      <c r="E2410" s="357"/>
      <c r="F2410" s="357"/>
      <c r="G2410" s="358"/>
      <c r="H2410" s="71">
        <f>IF(I2411=0,0,I2434/I2411)</f>
        <v>4.7169811320754727E-2</v>
      </c>
      <c r="I2410" s="72">
        <f>IF(I2411=0,0,I2440/I2411)</f>
        <v>9.4339622641509448E-3</v>
      </c>
    </row>
    <row r="2411" spans="2:9" ht="16" hidden="1" thickBot="1" x14ac:dyDescent="0.25">
      <c r="B2411" s="76" t="e">
        <f>INDEX(ACTIVIDADES!$C:$C,MATCH(B2408,ACTIVIDADES!$A:$A,0))</f>
        <v>#N/A</v>
      </c>
      <c r="C2411" s="359"/>
      <c r="D2411" s="360"/>
      <c r="E2411" s="360"/>
      <c r="F2411" s="360"/>
      <c r="G2411" s="361"/>
      <c r="H2411" s="77" t="s">
        <v>35</v>
      </c>
      <c r="I2411" s="78">
        <f>SUM(I2422:I2440)</f>
        <v>88995.449966666652</v>
      </c>
    </row>
    <row r="2412" spans="2:9" hidden="1" x14ac:dyDescent="0.2">
      <c r="B2412" s="79"/>
      <c r="C2412" s="80" t="s">
        <v>36</v>
      </c>
      <c r="I2412" s="81"/>
    </row>
    <row r="2413" spans="2:9" hidden="1" x14ac:dyDescent="0.2">
      <c r="B2413" s="82" t="s">
        <v>37</v>
      </c>
      <c r="C2413" s="83" t="s">
        <v>38</v>
      </c>
      <c r="D2413" s="84" t="s">
        <v>39</v>
      </c>
      <c r="E2413" s="84" t="s">
        <v>40</v>
      </c>
      <c r="F2413" s="84" t="s">
        <v>41</v>
      </c>
      <c r="G2413" s="84" t="s">
        <v>42</v>
      </c>
      <c r="H2413" s="84" t="s">
        <v>43</v>
      </c>
      <c r="I2413" s="81"/>
    </row>
    <row r="2414" spans="2:9" ht="48" hidden="1" x14ac:dyDescent="0.2">
      <c r="B2414" s="85"/>
      <c r="C2414" s="262" t="s">
        <v>175</v>
      </c>
      <c r="D2414" s="87" t="str">
        <f>IFERROR(INDEX(#REF!,MATCH(C2414,#REF!,0)),"")</f>
        <v/>
      </c>
      <c r="E2414" s="88">
        <v>1</v>
      </c>
      <c r="F2414" s="91" t="str">
        <f>IFERROR(INDEX(#REF!,MATCH(C2414,#REF!,0)),"")</f>
        <v/>
      </c>
      <c r="G2414" s="99"/>
      <c r="H2414" s="89">
        <f>IFERROR(G2414*F2414*E2414+F2414*E2414,0)</f>
        <v>0</v>
      </c>
      <c r="I2414" s="81"/>
    </row>
    <row r="2415" spans="2:9" ht="16" hidden="1" x14ac:dyDescent="0.2">
      <c r="B2415" s="85"/>
      <c r="C2415" s="262" t="s">
        <v>176</v>
      </c>
      <c r="D2415" s="87" t="str">
        <f>IFERROR(INDEX(#REF!,MATCH(C2415,#REF!,0)),"")</f>
        <v/>
      </c>
      <c r="E2415" s="88">
        <v>1</v>
      </c>
      <c r="F2415" s="91" t="str">
        <f>IFERROR(INDEX(#REF!,MATCH(C2415,#REF!,0)),"")</f>
        <v/>
      </c>
      <c r="G2415" s="99"/>
      <c r="H2415" s="89">
        <f t="shared" ref="H2415:H2421" si="66">IFERROR(G2415*F2415*E2415+F2415*E2415,0)</f>
        <v>0</v>
      </c>
      <c r="I2415" s="81"/>
    </row>
    <row r="2416" spans="2:9" ht="16" hidden="1" x14ac:dyDescent="0.2">
      <c r="B2416" s="85"/>
      <c r="C2416" s="261" t="s">
        <v>170</v>
      </c>
      <c r="D2416" s="87" t="str">
        <f>IFERROR(INDEX(#REF!,MATCH(C2416,#REF!,0)),"")</f>
        <v/>
      </c>
      <c r="E2416" s="88">
        <v>0.2</v>
      </c>
      <c r="F2416" s="91" t="str">
        <f>IFERROR(INDEX(#REF!,MATCH(C2416,#REF!,0)),"")</f>
        <v/>
      </c>
      <c r="G2416" s="99"/>
      <c r="H2416" s="89">
        <f t="shared" si="66"/>
        <v>0</v>
      </c>
      <c r="I2416" s="81"/>
    </row>
    <row r="2417" spans="2:9" hidden="1" x14ac:dyDescent="0.2">
      <c r="B2417" s="85"/>
      <c r="C2417" s="86"/>
      <c r="D2417" s="87" t="str">
        <f>IFERROR(INDEX(#REF!,MATCH(C2417,#REF!,0)),"")</f>
        <v/>
      </c>
      <c r="E2417" s="88"/>
      <c r="F2417" s="91" t="str">
        <f>IFERROR(INDEX(#REF!,MATCH(C2417,#REF!,0)),"")</f>
        <v/>
      </c>
      <c r="G2417" s="99"/>
      <c r="H2417" s="89">
        <f t="shared" si="66"/>
        <v>0</v>
      </c>
      <c r="I2417" s="81"/>
    </row>
    <row r="2418" spans="2:9" hidden="1" x14ac:dyDescent="0.2">
      <c r="B2418" s="85"/>
      <c r="C2418" s="86"/>
      <c r="D2418" s="87" t="str">
        <f>IFERROR(INDEX(#REF!,MATCH(C2418,#REF!,0)),"")</f>
        <v/>
      </c>
      <c r="E2418" s="88"/>
      <c r="F2418" s="91" t="str">
        <f>IFERROR(INDEX(#REF!,MATCH(C2418,#REF!,0)),"")</f>
        <v/>
      </c>
      <c r="G2418" s="99"/>
      <c r="H2418" s="89">
        <f t="shared" si="66"/>
        <v>0</v>
      </c>
      <c r="I2418" s="81"/>
    </row>
    <row r="2419" spans="2:9" hidden="1" x14ac:dyDescent="0.2">
      <c r="B2419" s="85"/>
      <c r="C2419" s="86"/>
      <c r="D2419" s="87" t="str">
        <f>IFERROR(INDEX(#REF!,MATCH(C2419,#REF!,0)),"")</f>
        <v/>
      </c>
      <c r="E2419" s="88"/>
      <c r="F2419" s="91" t="str">
        <f>IFERROR(INDEX(#REF!,MATCH(C2419,#REF!,0)),"")</f>
        <v/>
      </c>
      <c r="G2419" s="99"/>
      <c r="H2419" s="89">
        <f t="shared" si="66"/>
        <v>0</v>
      </c>
      <c r="I2419" s="81"/>
    </row>
    <row r="2420" spans="2:9" hidden="1" x14ac:dyDescent="0.2">
      <c r="B2420" s="85"/>
      <c r="C2420" s="9"/>
      <c r="D2420" s="87" t="str">
        <f>IFERROR(INDEX(#REF!,MATCH(C2420,#REF!,0)),"")</f>
        <v/>
      </c>
      <c r="E2420" s="88"/>
      <c r="F2420" s="91" t="str">
        <f>IFERROR(INDEX(#REF!,MATCH(C2420,#REF!,0)),"")</f>
        <v/>
      </c>
      <c r="G2420" s="99"/>
      <c r="H2420" s="89">
        <f t="shared" si="66"/>
        <v>0</v>
      </c>
      <c r="I2420" s="81"/>
    </row>
    <row r="2421" spans="2:9" ht="16" hidden="1" thickBot="1" x14ac:dyDescent="0.25">
      <c r="B2421" s="85"/>
      <c r="C2421" s="9"/>
      <c r="D2421" s="87" t="str">
        <f>IFERROR(INDEX(#REF!,MATCH(C2421,#REF!,0)),"")</f>
        <v/>
      </c>
      <c r="E2421" s="88"/>
      <c r="F2421" s="91" t="str">
        <f>IFERROR(INDEX(#REF!,MATCH(C2421,#REF!,0)),"")</f>
        <v/>
      </c>
      <c r="G2421" s="99"/>
      <c r="H2421" s="92">
        <f t="shared" si="66"/>
        <v>0</v>
      </c>
      <c r="I2421" s="81"/>
    </row>
    <row r="2422" spans="2:9" ht="16" hidden="1" thickBot="1" x14ac:dyDescent="0.25">
      <c r="B2422" s="79"/>
      <c r="H2422" s="93" t="s">
        <v>49</v>
      </c>
      <c r="I2422" s="94">
        <f>SUM(H2414:H2421)</f>
        <v>0</v>
      </c>
    </row>
    <row r="2423" spans="2:9" hidden="1" x14ac:dyDescent="0.2">
      <c r="B2423" s="79"/>
      <c r="C2423" s="95" t="s">
        <v>50</v>
      </c>
      <c r="I2423" s="81"/>
    </row>
    <row r="2424" spans="2:9" ht="16" hidden="1" x14ac:dyDescent="0.2">
      <c r="B2424" s="82" t="s">
        <v>37</v>
      </c>
      <c r="C2424" s="83" t="s">
        <v>38</v>
      </c>
      <c r="D2424" s="84" t="s">
        <v>51</v>
      </c>
      <c r="E2424" s="96" t="s">
        <v>52</v>
      </c>
      <c r="F2424" s="96"/>
      <c r="G2424" s="97" t="s">
        <v>53</v>
      </c>
      <c r="H2424" s="98" t="s">
        <v>43</v>
      </c>
      <c r="I2424" s="81"/>
    </row>
    <row r="2425" spans="2:9" hidden="1" x14ac:dyDescent="0.2">
      <c r="B2425" s="85"/>
      <c r="C2425" s="9" t="s">
        <v>54</v>
      </c>
      <c r="D2425" s="87">
        <v>1</v>
      </c>
      <c r="E2425" s="99">
        <f>IFERROR(INDEX('MANO DE OBRA'!$F:$F,MATCH(C2425,'MANO DE OBRA'!$B:$B,0)),"")</f>
        <v>0.7693987706357569</v>
      </c>
      <c r="F2425" s="89">
        <f>IFERROR(INDEX('MANO DE OBRA'!$J:$J,MATCH(C2425,'MANO DE OBRA'!$B:$B,0)),"")</f>
        <v>83957.971666666665</v>
      </c>
      <c r="G2425" s="100">
        <v>1</v>
      </c>
      <c r="H2425" s="89">
        <f>IFERROR((F2425/G2425)*D2425,0)</f>
        <v>83957.971666666665</v>
      </c>
      <c r="I2425" s="81"/>
    </row>
    <row r="2426" spans="2:9" hidden="1" x14ac:dyDescent="0.2">
      <c r="B2426" s="85"/>
      <c r="C2426" s="9"/>
      <c r="D2426" s="87"/>
      <c r="E2426" s="99" t="str">
        <f>IFERROR(INDEX('MANO DE OBRA'!$F:$F,MATCH(C2426,'MANO DE OBRA'!$B:$B,0)),"")</f>
        <v/>
      </c>
      <c r="F2426" s="89" t="str">
        <f>IFERROR(INDEX('MANO DE OBRA'!$J:$J,MATCH(C2426,'MANO DE OBRA'!$B:$B,0)),"")</f>
        <v/>
      </c>
      <c r="G2426" s="100">
        <f>+G2425</f>
        <v>1</v>
      </c>
      <c r="H2426" s="89">
        <f>IFERROR((F2426/G2426)*D2426,0)</f>
        <v>0</v>
      </c>
      <c r="I2426" s="81"/>
    </row>
    <row r="2427" spans="2:9" ht="16" hidden="1" thickBot="1" x14ac:dyDescent="0.25">
      <c r="B2427" s="85"/>
      <c r="C2427" s="9"/>
      <c r="D2427" s="87"/>
      <c r="E2427" s="99" t="str">
        <f>IFERROR(INDEX('MANO DE OBRA'!$F:$F,MATCH(C2427,'MANO DE OBRA'!$B:$B,0)),"")</f>
        <v/>
      </c>
      <c r="F2427" s="89" t="str">
        <f>IFERROR(INDEX('MANO DE OBRA'!$J:$J,MATCH(C2427,'MANO DE OBRA'!$B:$B,0)),"")</f>
        <v/>
      </c>
      <c r="G2427" s="100">
        <f>+G2425</f>
        <v>1</v>
      </c>
      <c r="H2427" s="89">
        <f>IFERROR((F2427/G2427)*D2427,0)</f>
        <v>0</v>
      </c>
      <c r="I2427" s="81"/>
    </row>
    <row r="2428" spans="2:9" ht="16" hidden="1" thickBot="1" x14ac:dyDescent="0.25">
      <c r="B2428" s="79"/>
      <c r="H2428" s="93" t="s">
        <v>49</v>
      </c>
      <c r="I2428" s="94">
        <f>SUM(H2425:H2427)</f>
        <v>83957.971666666665</v>
      </c>
    </row>
    <row r="2429" spans="2:9" hidden="1" x14ac:dyDescent="0.2">
      <c r="B2429" s="79"/>
      <c r="C2429" s="95" t="s">
        <v>55</v>
      </c>
      <c r="I2429" s="81"/>
    </row>
    <row r="2430" spans="2:9" ht="16" hidden="1" x14ac:dyDescent="0.2">
      <c r="B2430" s="82" t="s">
        <v>37</v>
      </c>
      <c r="C2430" s="83" t="s">
        <v>38</v>
      </c>
      <c r="D2430" s="97" t="s">
        <v>3</v>
      </c>
      <c r="E2430" s="97" t="s">
        <v>15</v>
      </c>
      <c r="F2430" s="97" t="s">
        <v>56</v>
      </c>
      <c r="G2430" s="97" t="s">
        <v>57</v>
      </c>
      <c r="H2430" s="97" t="s">
        <v>43</v>
      </c>
      <c r="I2430" s="81"/>
    </row>
    <row r="2431" spans="2:9" hidden="1" x14ac:dyDescent="0.2">
      <c r="B2431" s="85"/>
      <c r="C2431" s="102" t="s">
        <v>58</v>
      </c>
      <c r="D2431" s="99">
        <v>0.05</v>
      </c>
      <c r="E2431" s="88"/>
      <c r="F2431" s="89">
        <f>+I2428</f>
        <v>83957.971666666665</v>
      </c>
      <c r="G2431" s="87">
        <v>1</v>
      </c>
      <c r="H2431" s="89">
        <f>IFERROR(G2431*F2431*D2431,0)</f>
        <v>4197.8985833333336</v>
      </c>
      <c r="I2431" s="81"/>
    </row>
    <row r="2432" spans="2:9" hidden="1" x14ac:dyDescent="0.2">
      <c r="B2432" s="85"/>
      <c r="C2432" s="9"/>
      <c r="D2432" s="87"/>
      <c r="E2432" s="87" t="str">
        <f>IFERROR(INDEX(#REF!,MATCH(C2432,#REF!,0)),"")</f>
        <v/>
      </c>
      <c r="F2432" s="89" t="str">
        <f>IFERROR(INDEX(#REF!,MATCH(C2432,#REF!,0)),"")</f>
        <v/>
      </c>
      <c r="G2432" s="100">
        <v>0.1</v>
      </c>
      <c r="H2432" s="89">
        <f>IFERROR(G2432*F2432,0)</f>
        <v>0</v>
      </c>
      <c r="I2432" s="81"/>
    </row>
    <row r="2433" spans="2:9" ht="16" hidden="1" thickBot="1" x14ac:dyDescent="0.25">
      <c r="B2433" s="85"/>
      <c r="C2433" s="109"/>
      <c r="D2433" s="87"/>
      <c r="E2433" s="87" t="str">
        <f>IFERROR(INDEX(#REF!,MATCH(C2433,#REF!,0)),"")</f>
        <v/>
      </c>
      <c r="F2433" s="89" t="str">
        <f>IFERROR(INDEX(#REF!,MATCH(C2433,#REF!,0)),"")</f>
        <v/>
      </c>
      <c r="G2433" s="87"/>
      <c r="H2433" s="92">
        <f>IFERROR(G2433*F2433,0)</f>
        <v>0</v>
      </c>
      <c r="I2433" s="81"/>
    </row>
    <row r="2434" spans="2:9" ht="16" hidden="1" thickBot="1" x14ac:dyDescent="0.25">
      <c r="B2434" s="79"/>
      <c r="H2434" s="93" t="s">
        <v>49</v>
      </c>
      <c r="I2434" s="94">
        <f>SUM(H2431:H2433)</f>
        <v>4197.8985833333336</v>
      </c>
    </row>
    <row r="2435" spans="2:9" hidden="1" x14ac:dyDescent="0.2">
      <c r="B2435" s="79"/>
      <c r="C2435" s="95" t="s">
        <v>59</v>
      </c>
      <c r="I2435" s="81"/>
    </row>
    <row r="2436" spans="2:9" ht="16" hidden="1" x14ac:dyDescent="0.2">
      <c r="B2436" s="82" t="s">
        <v>37</v>
      </c>
      <c r="C2436" s="83" t="s">
        <v>38</v>
      </c>
      <c r="D2436" s="97" t="s">
        <v>3</v>
      </c>
      <c r="E2436" s="97" t="s">
        <v>15</v>
      </c>
      <c r="F2436" s="97" t="s">
        <v>56</v>
      </c>
      <c r="G2436" s="97" t="s">
        <v>57</v>
      </c>
      <c r="H2436" s="84" t="s">
        <v>43</v>
      </c>
      <c r="I2436" s="81"/>
    </row>
    <row r="2437" spans="2:9" hidden="1" x14ac:dyDescent="0.2">
      <c r="B2437" s="85"/>
      <c r="C2437" s="102" t="s">
        <v>60</v>
      </c>
      <c r="D2437" s="99">
        <v>0.01</v>
      </c>
      <c r="E2437" s="103">
        <v>1</v>
      </c>
      <c r="F2437" s="89">
        <f>+I2428</f>
        <v>83957.971666666665</v>
      </c>
      <c r="G2437" s="87">
        <v>0.01</v>
      </c>
      <c r="H2437" s="89">
        <f>IFERROR(G2437*F2437,0)</f>
        <v>839.57971666666663</v>
      </c>
      <c r="I2437" s="81"/>
    </row>
    <row r="2438" spans="2:9" hidden="1" x14ac:dyDescent="0.2">
      <c r="B2438" s="85"/>
      <c r="E2438" s="87" t="str">
        <f>IFERROR(INDEX(#REF!,MATCH(C2438,#REF!,0)),"")</f>
        <v/>
      </c>
      <c r="F2438" s="89" t="str">
        <f>IFERROR(INDEX(#REF!,MATCH(C2438,#REF!,0)),"")</f>
        <v/>
      </c>
      <c r="G2438" s="87">
        <v>0.06</v>
      </c>
      <c r="H2438" s="89">
        <f>IFERROR(G2438*F2438,0)</f>
        <v>0</v>
      </c>
      <c r="I2438" s="81"/>
    </row>
    <row r="2439" spans="2:9" ht="16" hidden="1" thickBot="1" x14ac:dyDescent="0.25">
      <c r="B2439" s="85"/>
      <c r="C2439" s="9"/>
      <c r="D2439" s="87" t="str">
        <f>IFERROR(INDEX(#REF!,MATCH(C2439,#REF!,0)),"")</f>
        <v/>
      </c>
      <c r="E2439" s="88"/>
      <c r="F2439" s="89" t="str">
        <f>IFERROR(INDEX(#REF!,MATCH(C2439,#REF!,0)),"")</f>
        <v/>
      </c>
      <c r="G2439" s="87"/>
      <c r="H2439" s="89">
        <f>IFERROR(G2439*F2439,0)</f>
        <v>0</v>
      </c>
      <c r="I2439" s="81"/>
    </row>
    <row r="2440" spans="2:9" ht="16" hidden="1" thickBot="1" x14ac:dyDescent="0.25">
      <c r="B2440" s="104"/>
      <c r="C2440" s="105"/>
      <c r="D2440" s="106"/>
      <c r="E2440" s="107"/>
      <c r="F2440" s="107"/>
      <c r="G2440" s="106"/>
      <c r="H2440" s="93" t="s">
        <v>49</v>
      </c>
      <c r="I2440" s="94">
        <f>SUM(H2437:H2439)</f>
        <v>839.57971666666663</v>
      </c>
    </row>
    <row r="2441" spans="2:9" ht="16" hidden="1" thickBot="1" x14ac:dyDescent="0.25"/>
    <row r="2442" spans="2:9" ht="16" hidden="1" thickBot="1" x14ac:dyDescent="0.25">
      <c r="B2442" s="75" t="s">
        <v>0</v>
      </c>
      <c r="C2442" s="353" t="e">
        <f>INDEX(ACTIVIDADES!$B:$B,MATCH(B2443,ACTIVIDADES!$A:$A,0))</f>
        <v>#N/A</v>
      </c>
      <c r="D2442" s="354"/>
      <c r="E2442" s="354"/>
      <c r="F2442" s="354"/>
      <c r="G2442" s="355"/>
      <c r="H2442" s="73" t="s">
        <v>31</v>
      </c>
      <c r="I2442" s="74" t="s">
        <v>32</v>
      </c>
    </row>
    <row r="2443" spans="2:9" hidden="1" x14ac:dyDescent="0.2">
      <c r="B2443" s="362">
        <f>+ACTIVIDADES!A1055</f>
        <v>0</v>
      </c>
      <c r="C2443" s="356"/>
      <c r="D2443" s="357"/>
      <c r="E2443" s="357"/>
      <c r="F2443" s="357"/>
      <c r="G2443" s="358"/>
      <c r="H2443" s="71">
        <f>IF(I2446=0,0,I2457/I2446)</f>
        <v>0</v>
      </c>
      <c r="I2443" s="72">
        <f>IF(I2446=0,0,I2463/I2446)</f>
        <v>0.94339622641509446</v>
      </c>
    </row>
    <row r="2444" spans="2:9" ht="16" hidden="1" thickBot="1" x14ac:dyDescent="0.25">
      <c r="B2444" s="363"/>
      <c r="C2444" s="356"/>
      <c r="D2444" s="357"/>
      <c r="E2444" s="357"/>
      <c r="F2444" s="357"/>
      <c r="G2444" s="358"/>
      <c r="H2444" s="73" t="s">
        <v>33</v>
      </c>
      <c r="I2444" s="74" t="s">
        <v>34</v>
      </c>
    </row>
    <row r="2445" spans="2:9" ht="16" hidden="1" thickBot="1" x14ac:dyDescent="0.25">
      <c r="B2445" s="75" t="s">
        <v>15</v>
      </c>
      <c r="C2445" s="356"/>
      <c r="D2445" s="357"/>
      <c r="E2445" s="357"/>
      <c r="F2445" s="357"/>
      <c r="G2445" s="358"/>
      <c r="H2445" s="71">
        <f>IF(I2446=0,0,I2469/I2446)</f>
        <v>4.7169811320754727E-2</v>
      </c>
      <c r="I2445" s="72">
        <f>IF(I2446=0,0,I2475/I2446)</f>
        <v>9.4339622641509448E-3</v>
      </c>
    </row>
    <row r="2446" spans="2:9" ht="16" hidden="1" thickBot="1" x14ac:dyDescent="0.25">
      <c r="B2446" s="76" t="e">
        <f>INDEX(ACTIVIDADES!$C:$C,MATCH(B2443,ACTIVIDADES!$A:$A,0))</f>
        <v>#N/A</v>
      </c>
      <c r="C2446" s="359"/>
      <c r="D2446" s="360"/>
      <c r="E2446" s="360"/>
      <c r="F2446" s="360"/>
      <c r="G2446" s="361"/>
      <c r="H2446" s="77" t="s">
        <v>35</v>
      </c>
      <c r="I2446" s="78">
        <f>SUM(I2457:I2475)</f>
        <v>88995.449966666652</v>
      </c>
    </row>
    <row r="2447" spans="2:9" hidden="1" x14ac:dyDescent="0.2">
      <c r="B2447" s="79"/>
      <c r="C2447" s="80" t="s">
        <v>36</v>
      </c>
      <c r="I2447" s="81"/>
    </row>
    <row r="2448" spans="2:9" hidden="1" x14ac:dyDescent="0.2">
      <c r="B2448" s="82" t="s">
        <v>37</v>
      </c>
      <c r="C2448" s="83" t="s">
        <v>38</v>
      </c>
      <c r="D2448" s="84" t="s">
        <v>39</v>
      </c>
      <c r="E2448" s="84" t="s">
        <v>40</v>
      </c>
      <c r="F2448" s="84" t="s">
        <v>41</v>
      </c>
      <c r="G2448" s="84" t="s">
        <v>42</v>
      </c>
      <c r="H2448" s="84" t="s">
        <v>43</v>
      </c>
      <c r="I2448" s="81"/>
    </row>
    <row r="2449" spans="2:9" ht="48" hidden="1" x14ac:dyDescent="0.2">
      <c r="B2449" s="85"/>
      <c r="C2449" s="262" t="s">
        <v>175</v>
      </c>
      <c r="D2449" s="87" t="str">
        <f>IFERROR(INDEX(#REF!,MATCH(C2449,#REF!,0)),"")</f>
        <v/>
      </c>
      <c r="E2449" s="88">
        <v>1</v>
      </c>
      <c r="F2449" s="91" t="str">
        <f>IFERROR(INDEX(#REF!,MATCH(C2449,#REF!,0)),"")</f>
        <v/>
      </c>
      <c r="G2449" s="99"/>
      <c r="H2449" s="89">
        <f>IFERROR(G2449*F2449*E2449+F2449*E2449,0)</f>
        <v>0</v>
      </c>
      <c r="I2449" s="81"/>
    </row>
    <row r="2450" spans="2:9" ht="16" hidden="1" x14ac:dyDescent="0.2">
      <c r="B2450" s="85"/>
      <c r="C2450" s="262" t="s">
        <v>176</v>
      </c>
      <c r="D2450" s="87" t="str">
        <f>IFERROR(INDEX(#REF!,MATCH(C2450,#REF!,0)),"")</f>
        <v/>
      </c>
      <c r="E2450" s="88">
        <v>1</v>
      </c>
      <c r="F2450" s="91" t="str">
        <f>IFERROR(INDEX(#REF!,MATCH(C2450,#REF!,0)),"")</f>
        <v/>
      </c>
      <c r="G2450" s="99"/>
      <c r="H2450" s="89">
        <f t="shared" ref="H2450:H2456" si="67">IFERROR(G2450*F2450*E2450+F2450*E2450,0)</f>
        <v>0</v>
      </c>
      <c r="I2450" s="81"/>
    </row>
    <row r="2451" spans="2:9" ht="16" hidden="1" x14ac:dyDescent="0.2">
      <c r="B2451" s="85"/>
      <c r="C2451" s="261" t="s">
        <v>170</v>
      </c>
      <c r="D2451" s="87" t="str">
        <f>IFERROR(INDEX(#REF!,MATCH(C2451,#REF!,0)),"")</f>
        <v/>
      </c>
      <c r="E2451" s="88">
        <v>0.2</v>
      </c>
      <c r="F2451" s="91" t="str">
        <f>IFERROR(INDEX(#REF!,MATCH(C2451,#REF!,0)),"")</f>
        <v/>
      </c>
      <c r="G2451" s="99"/>
      <c r="H2451" s="89">
        <f t="shared" si="67"/>
        <v>0</v>
      </c>
      <c r="I2451" s="81"/>
    </row>
    <row r="2452" spans="2:9" hidden="1" x14ac:dyDescent="0.2">
      <c r="B2452" s="85"/>
      <c r="C2452" s="86"/>
      <c r="D2452" s="87" t="str">
        <f>IFERROR(INDEX(#REF!,MATCH(C2452,#REF!,0)),"")</f>
        <v/>
      </c>
      <c r="E2452" s="88"/>
      <c r="F2452" s="91" t="str">
        <f>IFERROR(INDEX(#REF!,MATCH(C2452,#REF!,0)),"")</f>
        <v/>
      </c>
      <c r="G2452" s="99"/>
      <c r="H2452" s="89">
        <f t="shared" si="67"/>
        <v>0</v>
      </c>
      <c r="I2452" s="81"/>
    </row>
    <row r="2453" spans="2:9" hidden="1" x14ac:dyDescent="0.2">
      <c r="B2453" s="85"/>
      <c r="C2453" s="86"/>
      <c r="D2453" s="87" t="str">
        <f>IFERROR(INDEX(#REF!,MATCH(C2453,#REF!,0)),"")</f>
        <v/>
      </c>
      <c r="E2453" s="88"/>
      <c r="F2453" s="91" t="str">
        <f>IFERROR(INDEX(#REF!,MATCH(C2453,#REF!,0)),"")</f>
        <v/>
      </c>
      <c r="G2453" s="99"/>
      <c r="H2453" s="89">
        <f t="shared" si="67"/>
        <v>0</v>
      </c>
      <c r="I2453" s="81"/>
    </row>
    <row r="2454" spans="2:9" hidden="1" x14ac:dyDescent="0.2">
      <c r="B2454" s="85"/>
      <c r="C2454" s="86"/>
      <c r="D2454" s="87" t="str">
        <f>IFERROR(INDEX(#REF!,MATCH(C2454,#REF!,0)),"")</f>
        <v/>
      </c>
      <c r="E2454" s="88"/>
      <c r="F2454" s="91" t="str">
        <f>IFERROR(INDEX(#REF!,MATCH(C2454,#REF!,0)),"")</f>
        <v/>
      </c>
      <c r="G2454" s="99"/>
      <c r="H2454" s="89">
        <f t="shared" si="67"/>
        <v>0</v>
      </c>
      <c r="I2454" s="81"/>
    </row>
    <row r="2455" spans="2:9" hidden="1" x14ac:dyDescent="0.2">
      <c r="B2455" s="85"/>
      <c r="C2455" s="9"/>
      <c r="D2455" s="87" t="str">
        <f>IFERROR(INDEX(#REF!,MATCH(C2455,#REF!,0)),"")</f>
        <v/>
      </c>
      <c r="E2455" s="88"/>
      <c r="F2455" s="91" t="str">
        <f>IFERROR(INDEX(#REF!,MATCH(C2455,#REF!,0)),"")</f>
        <v/>
      </c>
      <c r="G2455" s="99"/>
      <c r="H2455" s="89">
        <f t="shared" si="67"/>
        <v>0</v>
      </c>
      <c r="I2455" s="81"/>
    </row>
    <row r="2456" spans="2:9" ht="16" hidden="1" thickBot="1" x14ac:dyDescent="0.25">
      <c r="B2456" s="85"/>
      <c r="C2456" s="9"/>
      <c r="D2456" s="87" t="str">
        <f>IFERROR(INDEX(#REF!,MATCH(C2456,#REF!,0)),"")</f>
        <v/>
      </c>
      <c r="E2456" s="88"/>
      <c r="F2456" s="91" t="str">
        <f>IFERROR(INDEX(#REF!,MATCH(C2456,#REF!,0)),"")</f>
        <v/>
      </c>
      <c r="G2456" s="99"/>
      <c r="H2456" s="92">
        <f t="shared" si="67"/>
        <v>0</v>
      </c>
      <c r="I2456" s="81"/>
    </row>
    <row r="2457" spans="2:9" ht="16" hidden="1" thickBot="1" x14ac:dyDescent="0.25">
      <c r="B2457" s="79"/>
      <c r="H2457" s="93" t="s">
        <v>49</v>
      </c>
      <c r="I2457" s="94">
        <f>SUM(H2449:H2456)</f>
        <v>0</v>
      </c>
    </row>
    <row r="2458" spans="2:9" hidden="1" x14ac:dyDescent="0.2">
      <c r="B2458" s="79"/>
      <c r="C2458" s="95" t="s">
        <v>50</v>
      </c>
      <c r="I2458" s="81"/>
    </row>
    <row r="2459" spans="2:9" ht="16" hidden="1" x14ac:dyDescent="0.2">
      <c r="B2459" s="82" t="s">
        <v>37</v>
      </c>
      <c r="C2459" s="83" t="s">
        <v>38</v>
      </c>
      <c r="D2459" s="84" t="s">
        <v>51</v>
      </c>
      <c r="E2459" s="96" t="s">
        <v>52</v>
      </c>
      <c r="F2459" s="96"/>
      <c r="G2459" s="97" t="s">
        <v>53</v>
      </c>
      <c r="H2459" s="98" t="s">
        <v>43</v>
      </c>
      <c r="I2459" s="81"/>
    </row>
    <row r="2460" spans="2:9" hidden="1" x14ac:dyDescent="0.2">
      <c r="B2460" s="85"/>
      <c r="C2460" s="9" t="s">
        <v>54</v>
      </c>
      <c r="D2460" s="87">
        <v>1</v>
      </c>
      <c r="E2460" s="99">
        <f>IFERROR(INDEX('MANO DE OBRA'!$F:$F,MATCH(C2460,'MANO DE OBRA'!$B:$B,0)),"")</f>
        <v>0.7693987706357569</v>
      </c>
      <c r="F2460" s="89">
        <f>IFERROR(INDEX('MANO DE OBRA'!$J:$J,MATCH(C2460,'MANO DE OBRA'!$B:$B,0)),"")</f>
        <v>83957.971666666665</v>
      </c>
      <c r="G2460" s="100">
        <v>1</v>
      </c>
      <c r="H2460" s="89">
        <f>IFERROR((F2460/G2460)*D2460,0)</f>
        <v>83957.971666666665</v>
      </c>
      <c r="I2460" s="81"/>
    </row>
    <row r="2461" spans="2:9" hidden="1" x14ac:dyDescent="0.2">
      <c r="B2461" s="85"/>
      <c r="C2461" s="9"/>
      <c r="D2461" s="87"/>
      <c r="E2461" s="99" t="str">
        <f>IFERROR(INDEX('MANO DE OBRA'!$F:$F,MATCH(C2461,'MANO DE OBRA'!$B:$B,0)),"")</f>
        <v/>
      </c>
      <c r="F2461" s="89" t="str">
        <f>IFERROR(INDEX('MANO DE OBRA'!$J:$J,MATCH(C2461,'MANO DE OBRA'!$B:$B,0)),"")</f>
        <v/>
      </c>
      <c r="G2461" s="100">
        <f>+G2460</f>
        <v>1</v>
      </c>
      <c r="H2461" s="89">
        <f>IFERROR((F2461/G2461)*D2461,0)</f>
        <v>0</v>
      </c>
      <c r="I2461" s="81"/>
    </row>
    <row r="2462" spans="2:9" ht="16" hidden="1" thickBot="1" x14ac:dyDescent="0.25">
      <c r="B2462" s="85"/>
      <c r="C2462" s="9"/>
      <c r="D2462" s="87"/>
      <c r="E2462" s="99" t="str">
        <f>IFERROR(INDEX('MANO DE OBRA'!$F:$F,MATCH(C2462,'MANO DE OBRA'!$B:$B,0)),"")</f>
        <v/>
      </c>
      <c r="F2462" s="89" t="str">
        <f>IFERROR(INDEX('MANO DE OBRA'!$J:$J,MATCH(C2462,'MANO DE OBRA'!$B:$B,0)),"")</f>
        <v/>
      </c>
      <c r="G2462" s="100">
        <f>+G2460</f>
        <v>1</v>
      </c>
      <c r="H2462" s="89">
        <f>IFERROR((F2462/G2462)*D2462,0)</f>
        <v>0</v>
      </c>
      <c r="I2462" s="81"/>
    </row>
    <row r="2463" spans="2:9" ht="16" hidden="1" thickBot="1" x14ac:dyDescent="0.25">
      <c r="B2463" s="79"/>
      <c r="H2463" s="93" t="s">
        <v>49</v>
      </c>
      <c r="I2463" s="94">
        <f>SUM(H2460:H2462)</f>
        <v>83957.971666666665</v>
      </c>
    </row>
    <row r="2464" spans="2:9" hidden="1" x14ac:dyDescent="0.2">
      <c r="B2464" s="79"/>
      <c r="C2464" s="95" t="s">
        <v>55</v>
      </c>
      <c r="I2464" s="81"/>
    </row>
    <row r="2465" spans="2:9" ht="16" hidden="1" x14ac:dyDescent="0.2">
      <c r="B2465" s="82" t="s">
        <v>37</v>
      </c>
      <c r="C2465" s="83" t="s">
        <v>38</v>
      </c>
      <c r="D2465" s="97" t="s">
        <v>3</v>
      </c>
      <c r="E2465" s="97" t="s">
        <v>15</v>
      </c>
      <c r="F2465" s="97" t="s">
        <v>56</v>
      </c>
      <c r="G2465" s="97" t="s">
        <v>57</v>
      </c>
      <c r="H2465" s="97" t="s">
        <v>43</v>
      </c>
      <c r="I2465" s="81"/>
    </row>
    <row r="2466" spans="2:9" hidden="1" x14ac:dyDescent="0.2">
      <c r="B2466" s="85"/>
      <c r="C2466" s="102" t="s">
        <v>58</v>
      </c>
      <c r="D2466" s="99">
        <v>0.05</v>
      </c>
      <c r="E2466" s="88"/>
      <c r="F2466" s="89">
        <f>+I2463</f>
        <v>83957.971666666665</v>
      </c>
      <c r="G2466" s="87">
        <v>1</v>
      </c>
      <c r="H2466" s="89">
        <f>IFERROR(G2466*F2466*D2466,0)</f>
        <v>4197.8985833333336</v>
      </c>
      <c r="I2466" s="81"/>
    </row>
    <row r="2467" spans="2:9" hidden="1" x14ac:dyDescent="0.2">
      <c r="B2467" s="85"/>
      <c r="C2467" s="9"/>
      <c r="D2467" s="87"/>
      <c r="E2467" s="87" t="str">
        <f>IFERROR(INDEX(#REF!,MATCH(C2467,#REF!,0)),"")</f>
        <v/>
      </c>
      <c r="F2467" s="89" t="str">
        <f>IFERROR(INDEX(#REF!,MATCH(C2467,#REF!,0)),"")</f>
        <v/>
      </c>
      <c r="G2467" s="100">
        <v>0.1</v>
      </c>
      <c r="H2467" s="89">
        <f>IFERROR(G2467*F2467,0)</f>
        <v>0</v>
      </c>
      <c r="I2467" s="81"/>
    </row>
    <row r="2468" spans="2:9" ht="16" hidden="1" thickBot="1" x14ac:dyDescent="0.25">
      <c r="B2468" s="85"/>
      <c r="C2468" s="109"/>
      <c r="D2468" s="87"/>
      <c r="E2468" s="87" t="str">
        <f>IFERROR(INDEX(#REF!,MATCH(C2468,#REF!,0)),"")</f>
        <v/>
      </c>
      <c r="F2468" s="89" t="str">
        <f>IFERROR(INDEX(#REF!,MATCH(C2468,#REF!,0)),"")</f>
        <v/>
      </c>
      <c r="G2468" s="87"/>
      <c r="H2468" s="92">
        <f>IFERROR(G2468*F2468,0)</f>
        <v>0</v>
      </c>
      <c r="I2468" s="81"/>
    </row>
    <row r="2469" spans="2:9" ht="16" hidden="1" thickBot="1" x14ac:dyDescent="0.25">
      <c r="B2469" s="79"/>
      <c r="H2469" s="93" t="s">
        <v>49</v>
      </c>
      <c r="I2469" s="94">
        <f>SUM(H2466:H2468)</f>
        <v>4197.8985833333336</v>
      </c>
    </row>
    <row r="2470" spans="2:9" hidden="1" x14ac:dyDescent="0.2">
      <c r="B2470" s="79"/>
      <c r="C2470" s="95" t="s">
        <v>59</v>
      </c>
      <c r="I2470" s="81"/>
    </row>
    <row r="2471" spans="2:9" ht="16" hidden="1" x14ac:dyDescent="0.2">
      <c r="B2471" s="82" t="s">
        <v>37</v>
      </c>
      <c r="C2471" s="83" t="s">
        <v>38</v>
      </c>
      <c r="D2471" s="97" t="s">
        <v>3</v>
      </c>
      <c r="E2471" s="97" t="s">
        <v>15</v>
      </c>
      <c r="F2471" s="97" t="s">
        <v>56</v>
      </c>
      <c r="G2471" s="97" t="s">
        <v>57</v>
      </c>
      <c r="H2471" s="84" t="s">
        <v>43</v>
      </c>
      <c r="I2471" s="81"/>
    </row>
    <row r="2472" spans="2:9" hidden="1" x14ac:dyDescent="0.2">
      <c r="B2472" s="85"/>
      <c r="C2472" s="102" t="s">
        <v>60</v>
      </c>
      <c r="D2472" s="99">
        <v>0.01</v>
      </c>
      <c r="E2472" s="103">
        <v>1</v>
      </c>
      <c r="F2472" s="89">
        <f>+I2463</f>
        <v>83957.971666666665</v>
      </c>
      <c r="G2472" s="87">
        <v>0.01</v>
      </c>
      <c r="H2472" s="89">
        <f>IFERROR(G2472*F2472,0)</f>
        <v>839.57971666666663</v>
      </c>
      <c r="I2472" s="81"/>
    </row>
    <row r="2473" spans="2:9" hidden="1" x14ac:dyDescent="0.2">
      <c r="B2473" s="85"/>
      <c r="E2473" s="87" t="str">
        <f>IFERROR(INDEX(#REF!,MATCH(C2473,#REF!,0)),"")</f>
        <v/>
      </c>
      <c r="F2473" s="89" t="str">
        <f>IFERROR(INDEX(#REF!,MATCH(C2473,#REF!,0)),"")</f>
        <v/>
      </c>
      <c r="G2473" s="87">
        <v>0.06</v>
      </c>
      <c r="H2473" s="89">
        <f>IFERROR(G2473*F2473,0)</f>
        <v>0</v>
      </c>
      <c r="I2473" s="81"/>
    </row>
    <row r="2474" spans="2:9" ht="16" hidden="1" thickBot="1" x14ac:dyDescent="0.25">
      <c r="B2474" s="85"/>
      <c r="C2474" s="9"/>
      <c r="D2474" s="87" t="str">
        <f>IFERROR(INDEX(#REF!,MATCH(C2474,#REF!,0)),"")</f>
        <v/>
      </c>
      <c r="E2474" s="88"/>
      <c r="F2474" s="89" t="str">
        <f>IFERROR(INDEX(#REF!,MATCH(C2474,#REF!,0)),"")</f>
        <v/>
      </c>
      <c r="G2474" s="87"/>
      <c r="H2474" s="89">
        <f>IFERROR(G2474*F2474,0)</f>
        <v>0</v>
      </c>
      <c r="I2474" s="81"/>
    </row>
    <row r="2475" spans="2:9" ht="16" hidden="1" thickBot="1" x14ac:dyDescent="0.25">
      <c r="B2475" s="104"/>
      <c r="C2475" s="105"/>
      <c r="D2475" s="106"/>
      <c r="E2475" s="107"/>
      <c r="F2475" s="107"/>
      <c r="G2475" s="106"/>
      <c r="H2475" s="93" t="s">
        <v>49</v>
      </c>
      <c r="I2475" s="94">
        <f>SUM(H2472:H2474)</f>
        <v>839.57971666666663</v>
      </c>
    </row>
    <row r="2476" spans="2:9" ht="16" hidden="1" thickBot="1" x14ac:dyDescent="0.25"/>
    <row r="2477" spans="2:9" ht="16" hidden="1" thickBot="1" x14ac:dyDescent="0.25">
      <c r="B2477" s="75" t="s">
        <v>0</v>
      </c>
      <c r="C2477" s="353" t="e">
        <f>INDEX(ACTIVIDADES!$B:$B,MATCH(B2478,ACTIVIDADES!$A:$A,0))</f>
        <v>#N/A</v>
      </c>
      <c r="D2477" s="354"/>
      <c r="E2477" s="354"/>
      <c r="F2477" s="354"/>
      <c r="G2477" s="355"/>
      <c r="H2477" s="73" t="s">
        <v>31</v>
      </c>
      <c r="I2477" s="74" t="s">
        <v>32</v>
      </c>
    </row>
    <row r="2478" spans="2:9" hidden="1" x14ac:dyDescent="0.2">
      <c r="B2478" s="362">
        <f>+ACTIVIDADES!A1090</f>
        <v>0</v>
      </c>
      <c r="C2478" s="356"/>
      <c r="D2478" s="357"/>
      <c r="E2478" s="357"/>
      <c r="F2478" s="357"/>
      <c r="G2478" s="358"/>
      <c r="H2478" s="71">
        <f>IF(I2481=0,0,I2492/I2481)</f>
        <v>0</v>
      </c>
      <c r="I2478" s="72">
        <f>IF(I2481=0,0,I2498/I2481)</f>
        <v>0.94339622641509446</v>
      </c>
    </row>
    <row r="2479" spans="2:9" ht="16" hidden="1" thickBot="1" x14ac:dyDescent="0.25">
      <c r="B2479" s="363"/>
      <c r="C2479" s="356"/>
      <c r="D2479" s="357"/>
      <c r="E2479" s="357"/>
      <c r="F2479" s="357"/>
      <c r="G2479" s="358"/>
      <c r="H2479" s="73" t="s">
        <v>33</v>
      </c>
      <c r="I2479" s="74" t="s">
        <v>34</v>
      </c>
    </row>
    <row r="2480" spans="2:9" ht="16" hidden="1" thickBot="1" x14ac:dyDescent="0.25">
      <c r="B2480" s="75" t="s">
        <v>15</v>
      </c>
      <c r="C2480" s="356"/>
      <c r="D2480" s="357"/>
      <c r="E2480" s="357"/>
      <c r="F2480" s="357"/>
      <c r="G2480" s="358"/>
      <c r="H2480" s="71">
        <f>IF(I2481=0,0,I2504/I2481)</f>
        <v>4.7169811320754727E-2</v>
      </c>
      <c r="I2480" s="72">
        <f>IF(I2481=0,0,I2510/I2481)</f>
        <v>9.4339622641509448E-3</v>
      </c>
    </row>
    <row r="2481" spans="2:9" ht="16" hidden="1" thickBot="1" x14ac:dyDescent="0.25">
      <c r="B2481" s="76" t="e">
        <f>INDEX(ACTIVIDADES!$C:$C,MATCH(B2478,ACTIVIDADES!$A:$A,0))</f>
        <v>#N/A</v>
      </c>
      <c r="C2481" s="359"/>
      <c r="D2481" s="360"/>
      <c r="E2481" s="360"/>
      <c r="F2481" s="360"/>
      <c r="G2481" s="361"/>
      <c r="H2481" s="77" t="s">
        <v>35</v>
      </c>
      <c r="I2481" s="78">
        <f>SUM(I2492:I2510)</f>
        <v>88995.449966666652</v>
      </c>
    </row>
    <row r="2482" spans="2:9" hidden="1" x14ac:dyDescent="0.2">
      <c r="B2482" s="79"/>
      <c r="C2482" s="80" t="s">
        <v>36</v>
      </c>
      <c r="I2482" s="81"/>
    </row>
    <row r="2483" spans="2:9" hidden="1" x14ac:dyDescent="0.2">
      <c r="B2483" s="82" t="s">
        <v>37</v>
      </c>
      <c r="C2483" s="83" t="s">
        <v>38</v>
      </c>
      <c r="D2483" s="84" t="s">
        <v>39</v>
      </c>
      <c r="E2483" s="84" t="s">
        <v>40</v>
      </c>
      <c r="F2483" s="84" t="s">
        <v>41</v>
      </c>
      <c r="G2483" s="84" t="s">
        <v>42</v>
      </c>
      <c r="H2483" s="84" t="s">
        <v>43</v>
      </c>
      <c r="I2483" s="81"/>
    </row>
    <row r="2484" spans="2:9" ht="48" hidden="1" x14ac:dyDescent="0.2">
      <c r="B2484" s="85"/>
      <c r="C2484" s="262" t="s">
        <v>175</v>
      </c>
      <c r="D2484" s="87" t="str">
        <f>IFERROR(INDEX(#REF!,MATCH(C2484,#REF!,0)),"")</f>
        <v/>
      </c>
      <c r="E2484" s="88">
        <v>1</v>
      </c>
      <c r="F2484" s="91" t="str">
        <f>IFERROR(INDEX(#REF!,MATCH(C2484,#REF!,0)),"")</f>
        <v/>
      </c>
      <c r="G2484" s="99"/>
      <c r="H2484" s="89">
        <f>IFERROR(G2484*F2484*E2484+F2484*E2484,0)</f>
        <v>0</v>
      </c>
      <c r="I2484" s="81"/>
    </row>
    <row r="2485" spans="2:9" ht="16" hidden="1" x14ac:dyDescent="0.2">
      <c r="B2485" s="85"/>
      <c r="C2485" s="262" t="s">
        <v>176</v>
      </c>
      <c r="D2485" s="87" t="str">
        <f>IFERROR(INDEX(#REF!,MATCH(C2485,#REF!,0)),"")</f>
        <v/>
      </c>
      <c r="E2485" s="88">
        <v>1</v>
      </c>
      <c r="F2485" s="91" t="str">
        <f>IFERROR(INDEX(#REF!,MATCH(C2485,#REF!,0)),"")</f>
        <v/>
      </c>
      <c r="G2485" s="99"/>
      <c r="H2485" s="89">
        <f t="shared" ref="H2485:H2491" si="68">IFERROR(G2485*F2485*E2485+F2485*E2485,0)</f>
        <v>0</v>
      </c>
      <c r="I2485" s="81"/>
    </row>
    <row r="2486" spans="2:9" ht="16" hidden="1" x14ac:dyDescent="0.2">
      <c r="B2486" s="85"/>
      <c r="C2486" s="261" t="s">
        <v>170</v>
      </c>
      <c r="D2486" s="87" t="str">
        <f>IFERROR(INDEX(#REF!,MATCH(C2486,#REF!,0)),"")</f>
        <v/>
      </c>
      <c r="E2486" s="88">
        <v>0.2</v>
      </c>
      <c r="F2486" s="91" t="str">
        <f>IFERROR(INDEX(#REF!,MATCH(C2486,#REF!,0)),"")</f>
        <v/>
      </c>
      <c r="G2486" s="99"/>
      <c r="H2486" s="89">
        <f t="shared" si="68"/>
        <v>0</v>
      </c>
      <c r="I2486" s="81"/>
    </row>
    <row r="2487" spans="2:9" hidden="1" x14ac:dyDescent="0.2">
      <c r="B2487" s="85"/>
      <c r="C2487" s="86"/>
      <c r="D2487" s="87" t="str">
        <f>IFERROR(INDEX(#REF!,MATCH(C2487,#REF!,0)),"")</f>
        <v/>
      </c>
      <c r="E2487" s="88"/>
      <c r="F2487" s="91" t="str">
        <f>IFERROR(INDEX(#REF!,MATCH(C2487,#REF!,0)),"")</f>
        <v/>
      </c>
      <c r="G2487" s="99"/>
      <c r="H2487" s="89">
        <f t="shared" si="68"/>
        <v>0</v>
      </c>
      <c r="I2487" s="81"/>
    </row>
    <row r="2488" spans="2:9" hidden="1" x14ac:dyDescent="0.2">
      <c r="B2488" s="85"/>
      <c r="C2488" s="86"/>
      <c r="D2488" s="87" t="str">
        <f>IFERROR(INDEX(#REF!,MATCH(C2488,#REF!,0)),"")</f>
        <v/>
      </c>
      <c r="E2488" s="88"/>
      <c r="F2488" s="91" t="str">
        <f>IFERROR(INDEX(#REF!,MATCH(C2488,#REF!,0)),"")</f>
        <v/>
      </c>
      <c r="G2488" s="99"/>
      <c r="H2488" s="89">
        <f t="shared" si="68"/>
        <v>0</v>
      </c>
      <c r="I2488" s="81"/>
    </row>
    <row r="2489" spans="2:9" hidden="1" x14ac:dyDescent="0.2">
      <c r="B2489" s="85"/>
      <c r="C2489" s="86"/>
      <c r="D2489" s="87" t="str">
        <f>IFERROR(INDEX(#REF!,MATCH(C2489,#REF!,0)),"")</f>
        <v/>
      </c>
      <c r="E2489" s="88"/>
      <c r="F2489" s="91" t="str">
        <f>IFERROR(INDEX(#REF!,MATCH(C2489,#REF!,0)),"")</f>
        <v/>
      </c>
      <c r="G2489" s="99"/>
      <c r="H2489" s="89">
        <f t="shared" si="68"/>
        <v>0</v>
      </c>
      <c r="I2489" s="81"/>
    </row>
    <row r="2490" spans="2:9" hidden="1" x14ac:dyDescent="0.2">
      <c r="B2490" s="85"/>
      <c r="C2490" s="9"/>
      <c r="D2490" s="87" t="str">
        <f>IFERROR(INDEX(#REF!,MATCH(C2490,#REF!,0)),"")</f>
        <v/>
      </c>
      <c r="E2490" s="88"/>
      <c r="F2490" s="91" t="str">
        <f>IFERROR(INDEX(#REF!,MATCH(C2490,#REF!,0)),"")</f>
        <v/>
      </c>
      <c r="G2490" s="99"/>
      <c r="H2490" s="89">
        <f t="shared" si="68"/>
        <v>0</v>
      </c>
      <c r="I2490" s="81"/>
    </row>
    <row r="2491" spans="2:9" ht="16" hidden="1" thickBot="1" x14ac:dyDescent="0.25">
      <c r="B2491" s="85"/>
      <c r="C2491" s="9"/>
      <c r="D2491" s="87" t="str">
        <f>IFERROR(INDEX(#REF!,MATCH(C2491,#REF!,0)),"")</f>
        <v/>
      </c>
      <c r="E2491" s="88"/>
      <c r="F2491" s="91" t="str">
        <f>IFERROR(INDEX(#REF!,MATCH(C2491,#REF!,0)),"")</f>
        <v/>
      </c>
      <c r="G2491" s="99"/>
      <c r="H2491" s="92">
        <f t="shared" si="68"/>
        <v>0</v>
      </c>
      <c r="I2491" s="81"/>
    </row>
    <row r="2492" spans="2:9" ht="16" hidden="1" thickBot="1" x14ac:dyDescent="0.25">
      <c r="B2492" s="79"/>
      <c r="H2492" s="93" t="s">
        <v>49</v>
      </c>
      <c r="I2492" s="94">
        <f>SUM(H2484:H2491)</f>
        <v>0</v>
      </c>
    </row>
    <row r="2493" spans="2:9" hidden="1" x14ac:dyDescent="0.2">
      <c r="B2493" s="79"/>
      <c r="C2493" s="95" t="s">
        <v>50</v>
      </c>
      <c r="I2493" s="81"/>
    </row>
    <row r="2494" spans="2:9" ht="16" hidden="1" x14ac:dyDescent="0.2">
      <c r="B2494" s="82" t="s">
        <v>37</v>
      </c>
      <c r="C2494" s="83" t="s">
        <v>38</v>
      </c>
      <c r="D2494" s="84" t="s">
        <v>51</v>
      </c>
      <c r="E2494" s="96" t="s">
        <v>52</v>
      </c>
      <c r="F2494" s="96"/>
      <c r="G2494" s="97" t="s">
        <v>53</v>
      </c>
      <c r="H2494" s="98" t="s">
        <v>43</v>
      </c>
      <c r="I2494" s="81"/>
    </row>
    <row r="2495" spans="2:9" hidden="1" x14ac:dyDescent="0.2">
      <c r="B2495" s="85"/>
      <c r="C2495" s="9" t="s">
        <v>54</v>
      </c>
      <c r="D2495" s="87">
        <v>1</v>
      </c>
      <c r="E2495" s="99">
        <f>IFERROR(INDEX('MANO DE OBRA'!$F:$F,MATCH(C2495,'MANO DE OBRA'!$B:$B,0)),"")</f>
        <v>0.7693987706357569</v>
      </c>
      <c r="F2495" s="89">
        <f>IFERROR(INDEX('MANO DE OBRA'!$J:$J,MATCH(C2495,'MANO DE OBRA'!$B:$B,0)),"")</f>
        <v>83957.971666666665</v>
      </c>
      <c r="G2495" s="100">
        <v>1</v>
      </c>
      <c r="H2495" s="89">
        <f>IFERROR((F2495/G2495)*D2495,0)</f>
        <v>83957.971666666665</v>
      </c>
      <c r="I2495" s="81"/>
    </row>
    <row r="2496" spans="2:9" hidden="1" x14ac:dyDescent="0.2">
      <c r="B2496" s="85"/>
      <c r="C2496" s="9"/>
      <c r="D2496" s="87"/>
      <c r="E2496" s="99" t="str">
        <f>IFERROR(INDEX('MANO DE OBRA'!$F:$F,MATCH(C2496,'MANO DE OBRA'!$B:$B,0)),"")</f>
        <v/>
      </c>
      <c r="F2496" s="89" t="str">
        <f>IFERROR(INDEX('MANO DE OBRA'!$J:$J,MATCH(C2496,'MANO DE OBRA'!$B:$B,0)),"")</f>
        <v/>
      </c>
      <c r="G2496" s="100">
        <f>+G2495</f>
        <v>1</v>
      </c>
      <c r="H2496" s="89">
        <f>IFERROR((F2496/G2496)*D2496,0)</f>
        <v>0</v>
      </c>
      <c r="I2496" s="81"/>
    </row>
    <row r="2497" spans="2:9" ht="16" hidden="1" thickBot="1" x14ac:dyDescent="0.25">
      <c r="B2497" s="85"/>
      <c r="C2497" s="9"/>
      <c r="D2497" s="87"/>
      <c r="E2497" s="99" t="str">
        <f>IFERROR(INDEX('MANO DE OBRA'!$F:$F,MATCH(C2497,'MANO DE OBRA'!$B:$B,0)),"")</f>
        <v/>
      </c>
      <c r="F2497" s="89" t="str">
        <f>IFERROR(INDEX('MANO DE OBRA'!$J:$J,MATCH(C2497,'MANO DE OBRA'!$B:$B,0)),"")</f>
        <v/>
      </c>
      <c r="G2497" s="100">
        <f>+G2495</f>
        <v>1</v>
      </c>
      <c r="H2497" s="89">
        <f>IFERROR((F2497/G2497)*D2497,0)</f>
        <v>0</v>
      </c>
      <c r="I2497" s="81"/>
    </row>
    <row r="2498" spans="2:9" ht="16" hidden="1" thickBot="1" x14ac:dyDescent="0.25">
      <c r="B2498" s="79"/>
      <c r="H2498" s="93" t="s">
        <v>49</v>
      </c>
      <c r="I2498" s="94">
        <f>SUM(H2495:H2497)</f>
        <v>83957.971666666665</v>
      </c>
    </row>
    <row r="2499" spans="2:9" hidden="1" x14ac:dyDescent="0.2">
      <c r="B2499" s="79"/>
      <c r="C2499" s="95" t="s">
        <v>55</v>
      </c>
      <c r="I2499" s="81"/>
    </row>
    <row r="2500" spans="2:9" ht="16" hidden="1" x14ac:dyDescent="0.2">
      <c r="B2500" s="82" t="s">
        <v>37</v>
      </c>
      <c r="C2500" s="83" t="s">
        <v>38</v>
      </c>
      <c r="D2500" s="97" t="s">
        <v>3</v>
      </c>
      <c r="E2500" s="97" t="s">
        <v>15</v>
      </c>
      <c r="F2500" s="97" t="s">
        <v>56</v>
      </c>
      <c r="G2500" s="97" t="s">
        <v>57</v>
      </c>
      <c r="H2500" s="97" t="s">
        <v>43</v>
      </c>
      <c r="I2500" s="81"/>
    </row>
    <row r="2501" spans="2:9" hidden="1" x14ac:dyDescent="0.2">
      <c r="B2501" s="85"/>
      <c r="C2501" s="102" t="s">
        <v>58</v>
      </c>
      <c r="D2501" s="99">
        <v>0.05</v>
      </c>
      <c r="E2501" s="88"/>
      <c r="F2501" s="89">
        <f>+I2498</f>
        <v>83957.971666666665</v>
      </c>
      <c r="G2501" s="87">
        <v>1</v>
      </c>
      <c r="H2501" s="89">
        <f>IFERROR(G2501*F2501*D2501,0)</f>
        <v>4197.8985833333336</v>
      </c>
      <c r="I2501" s="81"/>
    </row>
    <row r="2502" spans="2:9" hidden="1" x14ac:dyDescent="0.2">
      <c r="B2502" s="85"/>
      <c r="C2502" s="9"/>
      <c r="D2502" s="87"/>
      <c r="E2502" s="87" t="str">
        <f>IFERROR(INDEX(#REF!,MATCH(C2502,#REF!,0)),"")</f>
        <v/>
      </c>
      <c r="F2502" s="89" t="str">
        <f>IFERROR(INDEX(#REF!,MATCH(C2502,#REF!,0)),"")</f>
        <v/>
      </c>
      <c r="G2502" s="100">
        <v>0.1</v>
      </c>
      <c r="H2502" s="89">
        <f>IFERROR(G2502*F2502,0)</f>
        <v>0</v>
      </c>
      <c r="I2502" s="81"/>
    </row>
    <row r="2503" spans="2:9" ht="16" hidden="1" thickBot="1" x14ac:dyDescent="0.25">
      <c r="B2503" s="85"/>
      <c r="C2503" s="109"/>
      <c r="D2503" s="87"/>
      <c r="E2503" s="87" t="str">
        <f>IFERROR(INDEX(#REF!,MATCH(C2503,#REF!,0)),"")</f>
        <v/>
      </c>
      <c r="F2503" s="89" t="str">
        <f>IFERROR(INDEX(#REF!,MATCH(C2503,#REF!,0)),"")</f>
        <v/>
      </c>
      <c r="G2503" s="87"/>
      <c r="H2503" s="92">
        <f>IFERROR(G2503*F2503,0)</f>
        <v>0</v>
      </c>
      <c r="I2503" s="81"/>
    </row>
    <row r="2504" spans="2:9" ht="16" hidden="1" thickBot="1" x14ac:dyDescent="0.25">
      <c r="B2504" s="79"/>
      <c r="H2504" s="93" t="s">
        <v>49</v>
      </c>
      <c r="I2504" s="94">
        <f>SUM(H2501:H2503)</f>
        <v>4197.8985833333336</v>
      </c>
    </row>
    <row r="2505" spans="2:9" hidden="1" x14ac:dyDescent="0.2">
      <c r="B2505" s="79"/>
      <c r="C2505" s="95" t="s">
        <v>59</v>
      </c>
      <c r="I2505" s="81"/>
    </row>
    <row r="2506" spans="2:9" ht="16" hidden="1" x14ac:dyDescent="0.2">
      <c r="B2506" s="82" t="s">
        <v>37</v>
      </c>
      <c r="C2506" s="83" t="s">
        <v>38</v>
      </c>
      <c r="D2506" s="97" t="s">
        <v>3</v>
      </c>
      <c r="E2506" s="97" t="s">
        <v>15</v>
      </c>
      <c r="F2506" s="97" t="s">
        <v>56</v>
      </c>
      <c r="G2506" s="97" t="s">
        <v>57</v>
      </c>
      <c r="H2506" s="84" t="s">
        <v>43</v>
      </c>
      <c r="I2506" s="81"/>
    </row>
    <row r="2507" spans="2:9" hidden="1" x14ac:dyDescent="0.2">
      <c r="B2507" s="85"/>
      <c r="C2507" s="102" t="s">
        <v>60</v>
      </c>
      <c r="D2507" s="99">
        <v>0.01</v>
      </c>
      <c r="E2507" s="103">
        <v>1</v>
      </c>
      <c r="F2507" s="89">
        <f>+I2498</f>
        <v>83957.971666666665</v>
      </c>
      <c r="G2507" s="87">
        <v>0.01</v>
      </c>
      <c r="H2507" s="89">
        <f>IFERROR(G2507*F2507,0)</f>
        <v>839.57971666666663</v>
      </c>
      <c r="I2507" s="81"/>
    </row>
    <row r="2508" spans="2:9" hidden="1" x14ac:dyDescent="0.2">
      <c r="B2508" s="85"/>
      <c r="E2508" s="87" t="str">
        <f>IFERROR(INDEX(#REF!,MATCH(C2508,#REF!,0)),"")</f>
        <v/>
      </c>
      <c r="F2508" s="89" t="str">
        <f>IFERROR(INDEX(#REF!,MATCH(C2508,#REF!,0)),"")</f>
        <v/>
      </c>
      <c r="G2508" s="87">
        <v>0.06</v>
      </c>
      <c r="H2508" s="89">
        <f>IFERROR(G2508*F2508,0)</f>
        <v>0</v>
      </c>
      <c r="I2508" s="81"/>
    </row>
    <row r="2509" spans="2:9" ht="16" hidden="1" thickBot="1" x14ac:dyDescent="0.25">
      <c r="B2509" s="85"/>
      <c r="C2509" s="9"/>
      <c r="D2509" s="87" t="str">
        <f>IFERROR(INDEX(#REF!,MATCH(C2509,#REF!,0)),"")</f>
        <v/>
      </c>
      <c r="E2509" s="88"/>
      <c r="F2509" s="89" t="str">
        <f>IFERROR(INDEX(#REF!,MATCH(C2509,#REF!,0)),"")</f>
        <v/>
      </c>
      <c r="G2509" s="87"/>
      <c r="H2509" s="89">
        <f>IFERROR(G2509*F2509,0)</f>
        <v>0</v>
      </c>
      <c r="I2509" s="81"/>
    </row>
    <row r="2510" spans="2:9" ht="16" hidden="1" thickBot="1" x14ac:dyDescent="0.25">
      <c r="B2510" s="104"/>
      <c r="C2510" s="105"/>
      <c r="D2510" s="106"/>
      <c r="E2510" s="107"/>
      <c r="F2510" s="107"/>
      <c r="G2510" s="106"/>
      <c r="H2510" s="93" t="s">
        <v>49</v>
      </c>
      <c r="I2510" s="94">
        <f>SUM(H2507:H2509)</f>
        <v>839.57971666666663</v>
      </c>
    </row>
    <row r="2511" spans="2:9" ht="16" hidden="1" thickBot="1" x14ac:dyDescent="0.25"/>
    <row r="2512" spans="2:9" ht="16" hidden="1" thickBot="1" x14ac:dyDescent="0.25">
      <c r="B2512" s="75" t="s">
        <v>0</v>
      </c>
      <c r="C2512" s="353" t="e">
        <f>INDEX(ACTIVIDADES!$B:$B,MATCH(B2513,ACTIVIDADES!$A:$A,0))</f>
        <v>#N/A</v>
      </c>
      <c r="D2512" s="354"/>
      <c r="E2512" s="354"/>
      <c r="F2512" s="354"/>
      <c r="G2512" s="355"/>
      <c r="H2512" s="73" t="s">
        <v>31</v>
      </c>
      <c r="I2512" s="74" t="s">
        <v>32</v>
      </c>
    </row>
    <row r="2513" spans="2:9" hidden="1" x14ac:dyDescent="0.2">
      <c r="B2513" s="362">
        <f>+ACTIVIDADES!A1125</f>
        <v>0</v>
      </c>
      <c r="C2513" s="356"/>
      <c r="D2513" s="357"/>
      <c r="E2513" s="357"/>
      <c r="F2513" s="357"/>
      <c r="G2513" s="358"/>
      <c r="H2513" s="71">
        <f>IF(I2516=0,0,I2527/I2516)</f>
        <v>0</v>
      </c>
      <c r="I2513" s="72">
        <f>IF(I2516=0,0,I2533/I2516)</f>
        <v>0.94339622641509446</v>
      </c>
    </row>
    <row r="2514" spans="2:9" ht="16" hidden="1" thickBot="1" x14ac:dyDescent="0.25">
      <c r="B2514" s="363"/>
      <c r="C2514" s="356"/>
      <c r="D2514" s="357"/>
      <c r="E2514" s="357"/>
      <c r="F2514" s="357"/>
      <c r="G2514" s="358"/>
      <c r="H2514" s="73" t="s">
        <v>33</v>
      </c>
      <c r="I2514" s="74" t="s">
        <v>34</v>
      </c>
    </row>
    <row r="2515" spans="2:9" ht="16" hidden="1" thickBot="1" x14ac:dyDescent="0.25">
      <c r="B2515" s="75" t="s">
        <v>15</v>
      </c>
      <c r="C2515" s="356"/>
      <c r="D2515" s="357"/>
      <c r="E2515" s="357"/>
      <c r="F2515" s="357"/>
      <c r="G2515" s="358"/>
      <c r="H2515" s="71">
        <f>IF(I2516=0,0,I2539/I2516)</f>
        <v>4.7169811320754727E-2</v>
      </c>
      <c r="I2515" s="72">
        <f>IF(I2516=0,0,I2545/I2516)</f>
        <v>9.4339622641509448E-3</v>
      </c>
    </row>
    <row r="2516" spans="2:9" ht="16" hidden="1" thickBot="1" x14ac:dyDescent="0.25">
      <c r="B2516" s="76" t="e">
        <f>INDEX(ACTIVIDADES!$C:$C,MATCH(B2513,ACTIVIDADES!$A:$A,0))</f>
        <v>#N/A</v>
      </c>
      <c r="C2516" s="359"/>
      <c r="D2516" s="360"/>
      <c r="E2516" s="360"/>
      <c r="F2516" s="360"/>
      <c r="G2516" s="361"/>
      <c r="H2516" s="77" t="s">
        <v>35</v>
      </c>
      <c r="I2516" s="78">
        <f>SUM(I2527:I2545)</f>
        <v>88995.449966666652</v>
      </c>
    </row>
    <row r="2517" spans="2:9" hidden="1" x14ac:dyDescent="0.2">
      <c r="B2517" s="79"/>
      <c r="C2517" s="80" t="s">
        <v>36</v>
      </c>
      <c r="I2517" s="81"/>
    </row>
    <row r="2518" spans="2:9" hidden="1" x14ac:dyDescent="0.2">
      <c r="B2518" s="82" t="s">
        <v>37</v>
      </c>
      <c r="C2518" s="83" t="s">
        <v>38</v>
      </c>
      <c r="D2518" s="84" t="s">
        <v>39</v>
      </c>
      <c r="E2518" s="84" t="s">
        <v>40</v>
      </c>
      <c r="F2518" s="84" t="s">
        <v>41</v>
      </c>
      <c r="G2518" s="84" t="s">
        <v>42</v>
      </c>
      <c r="H2518" s="84" t="s">
        <v>43</v>
      </c>
      <c r="I2518" s="81"/>
    </row>
    <row r="2519" spans="2:9" ht="48" hidden="1" x14ac:dyDescent="0.2">
      <c r="B2519" s="85"/>
      <c r="C2519" s="262" t="s">
        <v>175</v>
      </c>
      <c r="D2519" s="87" t="str">
        <f>IFERROR(INDEX(#REF!,MATCH(C2519,#REF!,0)),"")</f>
        <v/>
      </c>
      <c r="E2519" s="88">
        <v>1</v>
      </c>
      <c r="F2519" s="91" t="str">
        <f>IFERROR(INDEX(#REF!,MATCH(C2519,#REF!,0)),"")</f>
        <v/>
      </c>
      <c r="G2519" s="99"/>
      <c r="H2519" s="89">
        <f>IFERROR(G2519*F2519*E2519+F2519*E2519,0)</f>
        <v>0</v>
      </c>
      <c r="I2519" s="81"/>
    </row>
    <row r="2520" spans="2:9" ht="16" hidden="1" x14ac:dyDescent="0.2">
      <c r="B2520" s="85"/>
      <c r="C2520" s="262" t="s">
        <v>176</v>
      </c>
      <c r="D2520" s="87" t="str">
        <f>IFERROR(INDEX(#REF!,MATCH(C2520,#REF!,0)),"")</f>
        <v/>
      </c>
      <c r="E2520" s="88">
        <v>1</v>
      </c>
      <c r="F2520" s="91" t="str">
        <f>IFERROR(INDEX(#REF!,MATCH(C2520,#REF!,0)),"")</f>
        <v/>
      </c>
      <c r="G2520" s="99"/>
      <c r="H2520" s="89">
        <f t="shared" ref="H2520:H2526" si="69">IFERROR(G2520*F2520*E2520+F2520*E2520,0)</f>
        <v>0</v>
      </c>
      <c r="I2520" s="81"/>
    </row>
    <row r="2521" spans="2:9" ht="16" hidden="1" x14ac:dyDescent="0.2">
      <c r="B2521" s="85"/>
      <c r="C2521" s="261" t="s">
        <v>170</v>
      </c>
      <c r="D2521" s="87" t="str">
        <f>IFERROR(INDEX(#REF!,MATCH(C2521,#REF!,0)),"")</f>
        <v/>
      </c>
      <c r="E2521" s="88">
        <v>0.2</v>
      </c>
      <c r="F2521" s="91" t="str">
        <f>IFERROR(INDEX(#REF!,MATCH(C2521,#REF!,0)),"")</f>
        <v/>
      </c>
      <c r="G2521" s="99"/>
      <c r="H2521" s="89">
        <f t="shared" si="69"/>
        <v>0</v>
      </c>
      <c r="I2521" s="81"/>
    </row>
    <row r="2522" spans="2:9" hidden="1" x14ac:dyDescent="0.2">
      <c r="B2522" s="85"/>
      <c r="C2522" s="86"/>
      <c r="D2522" s="87" t="str">
        <f>IFERROR(INDEX(#REF!,MATCH(C2522,#REF!,0)),"")</f>
        <v/>
      </c>
      <c r="E2522" s="88"/>
      <c r="F2522" s="91" t="str">
        <f>IFERROR(INDEX(#REF!,MATCH(C2522,#REF!,0)),"")</f>
        <v/>
      </c>
      <c r="G2522" s="99"/>
      <c r="H2522" s="89">
        <f t="shared" si="69"/>
        <v>0</v>
      </c>
      <c r="I2522" s="81"/>
    </row>
    <row r="2523" spans="2:9" hidden="1" x14ac:dyDescent="0.2">
      <c r="B2523" s="85"/>
      <c r="C2523" s="86"/>
      <c r="D2523" s="87" t="str">
        <f>IFERROR(INDEX(#REF!,MATCH(C2523,#REF!,0)),"")</f>
        <v/>
      </c>
      <c r="E2523" s="88"/>
      <c r="F2523" s="91" t="str">
        <f>IFERROR(INDEX(#REF!,MATCH(C2523,#REF!,0)),"")</f>
        <v/>
      </c>
      <c r="G2523" s="99"/>
      <c r="H2523" s="89">
        <f t="shared" si="69"/>
        <v>0</v>
      </c>
      <c r="I2523" s="81"/>
    </row>
    <row r="2524" spans="2:9" hidden="1" x14ac:dyDescent="0.2">
      <c r="B2524" s="85"/>
      <c r="C2524" s="86"/>
      <c r="D2524" s="87" t="str">
        <f>IFERROR(INDEX(#REF!,MATCH(C2524,#REF!,0)),"")</f>
        <v/>
      </c>
      <c r="E2524" s="88"/>
      <c r="F2524" s="91" t="str">
        <f>IFERROR(INDEX(#REF!,MATCH(C2524,#REF!,0)),"")</f>
        <v/>
      </c>
      <c r="G2524" s="99"/>
      <c r="H2524" s="89">
        <f t="shared" si="69"/>
        <v>0</v>
      </c>
      <c r="I2524" s="81"/>
    </row>
    <row r="2525" spans="2:9" hidden="1" x14ac:dyDescent="0.2">
      <c r="B2525" s="85"/>
      <c r="C2525" s="9"/>
      <c r="D2525" s="87" t="str">
        <f>IFERROR(INDEX(#REF!,MATCH(C2525,#REF!,0)),"")</f>
        <v/>
      </c>
      <c r="E2525" s="88"/>
      <c r="F2525" s="91" t="str">
        <f>IFERROR(INDEX(#REF!,MATCH(C2525,#REF!,0)),"")</f>
        <v/>
      </c>
      <c r="G2525" s="99"/>
      <c r="H2525" s="89">
        <f t="shared" si="69"/>
        <v>0</v>
      </c>
      <c r="I2525" s="81"/>
    </row>
    <row r="2526" spans="2:9" ht="16" hidden="1" thickBot="1" x14ac:dyDescent="0.25">
      <c r="B2526" s="85"/>
      <c r="C2526" s="9"/>
      <c r="D2526" s="87" t="str">
        <f>IFERROR(INDEX(#REF!,MATCH(C2526,#REF!,0)),"")</f>
        <v/>
      </c>
      <c r="E2526" s="88"/>
      <c r="F2526" s="91" t="str">
        <f>IFERROR(INDEX(#REF!,MATCH(C2526,#REF!,0)),"")</f>
        <v/>
      </c>
      <c r="G2526" s="99"/>
      <c r="H2526" s="92">
        <f t="shared" si="69"/>
        <v>0</v>
      </c>
      <c r="I2526" s="81"/>
    </row>
    <row r="2527" spans="2:9" ht="16" hidden="1" thickBot="1" x14ac:dyDescent="0.25">
      <c r="B2527" s="79"/>
      <c r="H2527" s="93" t="s">
        <v>49</v>
      </c>
      <c r="I2527" s="94">
        <f>SUM(H2519:H2526)</f>
        <v>0</v>
      </c>
    </row>
    <row r="2528" spans="2:9" hidden="1" x14ac:dyDescent="0.2">
      <c r="B2528" s="79"/>
      <c r="C2528" s="95" t="s">
        <v>50</v>
      </c>
      <c r="I2528" s="81"/>
    </row>
    <row r="2529" spans="2:9" ht="16" hidden="1" x14ac:dyDescent="0.2">
      <c r="B2529" s="82" t="s">
        <v>37</v>
      </c>
      <c r="C2529" s="83" t="s">
        <v>38</v>
      </c>
      <c r="D2529" s="84" t="s">
        <v>51</v>
      </c>
      <c r="E2529" s="96" t="s">
        <v>52</v>
      </c>
      <c r="F2529" s="96"/>
      <c r="G2529" s="97" t="s">
        <v>53</v>
      </c>
      <c r="H2529" s="98" t="s">
        <v>43</v>
      </c>
      <c r="I2529" s="81"/>
    </row>
    <row r="2530" spans="2:9" hidden="1" x14ac:dyDescent="0.2">
      <c r="B2530" s="85"/>
      <c r="C2530" s="9" t="s">
        <v>54</v>
      </c>
      <c r="D2530" s="87">
        <v>1</v>
      </c>
      <c r="E2530" s="99">
        <f>IFERROR(INDEX('MANO DE OBRA'!$F:$F,MATCH(C2530,'MANO DE OBRA'!$B:$B,0)),"")</f>
        <v>0.7693987706357569</v>
      </c>
      <c r="F2530" s="89">
        <f>IFERROR(INDEX('MANO DE OBRA'!$J:$J,MATCH(C2530,'MANO DE OBRA'!$B:$B,0)),"")</f>
        <v>83957.971666666665</v>
      </c>
      <c r="G2530" s="100">
        <v>1</v>
      </c>
      <c r="H2530" s="89">
        <f>IFERROR((F2530/G2530)*D2530,0)</f>
        <v>83957.971666666665</v>
      </c>
      <c r="I2530" s="81"/>
    </row>
    <row r="2531" spans="2:9" hidden="1" x14ac:dyDescent="0.2">
      <c r="B2531" s="85"/>
      <c r="C2531" s="9"/>
      <c r="D2531" s="87"/>
      <c r="E2531" s="99" t="str">
        <f>IFERROR(INDEX('MANO DE OBRA'!$F:$F,MATCH(C2531,'MANO DE OBRA'!$B:$B,0)),"")</f>
        <v/>
      </c>
      <c r="F2531" s="89" t="str">
        <f>IFERROR(INDEX('MANO DE OBRA'!$J:$J,MATCH(C2531,'MANO DE OBRA'!$B:$B,0)),"")</f>
        <v/>
      </c>
      <c r="G2531" s="100">
        <f>+G2530</f>
        <v>1</v>
      </c>
      <c r="H2531" s="89">
        <f>IFERROR((F2531/G2531)*D2531,0)</f>
        <v>0</v>
      </c>
      <c r="I2531" s="81"/>
    </row>
    <row r="2532" spans="2:9" ht="16" hidden="1" thickBot="1" x14ac:dyDescent="0.25">
      <c r="B2532" s="85"/>
      <c r="C2532" s="9"/>
      <c r="D2532" s="87"/>
      <c r="E2532" s="99" t="str">
        <f>IFERROR(INDEX('MANO DE OBRA'!$F:$F,MATCH(C2532,'MANO DE OBRA'!$B:$B,0)),"")</f>
        <v/>
      </c>
      <c r="F2532" s="89" t="str">
        <f>IFERROR(INDEX('MANO DE OBRA'!$J:$J,MATCH(C2532,'MANO DE OBRA'!$B:$B,0)),"")</f>
        <v/>
      </c>
      <c r="G2532" s="100">
        <f>+G2530</f>
        <v>1</v>
      </c>
      <c r="H2532" s="89">
        <f>IFERROR((F2532/G2532)*D2532,0)</f>
        <v>0</v>
      </c>
      <c r="I2532" s="81"/>
    </row>
    <row r="2533" spans="2:9" ht="16" hidden="1" thickBot="1" x14ac:dyDescent="0.25">
      <c r="B2533" s="79"/>
      <c r="H2533" s="93" t="s">
        <v>49</v>
      </c>
      <c r="I2533" s="94">
        <f>SUM(H2530:H2532)</f>
        <v>83957.971666666665</v>
      </c>
    </row>
    <row r="2534" spans="2:9" hidden="1" x14ac:dyDescent="0.2">
      <c r="B2534" s="79"/>
      <c r="C2534" s="95" t="s">
        <v>55</v>
      </c>
      <c r="I2534" s="81"/>
    </row>
    <row r="2535" spans="2:9" ht="16" hidden="1" x14ac:dyDescent="0.2">
      <c r="B2535" s="82" t="s">
        <v>37</v>
      </c>
      <c r="C2535" s="83" t="s">
        <v>38</v>
      </c>
      <c r="D2535" s="97" t="s">
        <v>3</v>
      </c>
      <c r="E2535" s="97" t="s">
        <v>15</v>
      </c>
      <c r="F2535" s="97" t="s">
        <v>56</v>
      </c>
      <c r="G2535" s="97" t="s">
        <v>57</v>
      </c>
      <c r="H2535" s="97" t="s">
        <v>43</v>
      </c>
      <c r="I2535" s="81"/>
    </row>
    <row r="2536" spans="2:9" hidden="1" x14ac:dyDescent="0.2">
      <c r="B2536" s="85"/>
      <c r="C2536" s="102" t="s">
        <v>58</v>
      </c>
      <c r="D2536" s="99">
        <v>0.05</v>
      </c>
      <c r="E2536" s="88"/>
      <c r="F2536" s="89">
        <f>+I2533</f>
        <v>83957.971666666665</v>
      </c>
      <c r="G2536" s="87">
        <v>1</v>
      </c>
      <c r="H2536" s="89">
        <f>IFERROR(G2536*F2536*D2536,0)</f>
        <v>4197.8985833333336</v>
      </c>
      <c r="I2536" s="81"/>
    </row>
    <row r="2537" spans="2:9" hidden="1" x14ac:dyDescent="0.2">
      <c r="B2537" s="85"/>
      <c r="C2537" s="9"/>
      <c r="D2537" s="87"/>
      <c r="E2537" s="87" t="str">
        <f>IFERROR(INDEX(#REF!,MATCH(C2537,#REF!,0)),"")</f>
        <v/>
      </c>
      <c r="F2537" s="89" t="str">
        <f>IFERROR(INDEX(#REF!,MATCH(C2537,#REF!,0)),"")</f>
        <v/>
      </c>
      <c r="G2537" s="100">
        <v>0.1</v>
      </c>
      <c r="H2537" s="89">
        <f>IFERROR(G2537*F2537,0)</f>
        <v>0</v>
      </c>
      <c r="I2537" s="81"/>
    </row>
    <row r="2538" spans="2:9" ht="16" hidden="1" thickBot="1" x14ac:dyDescent="0.25">
      <c r="B2538" s="85"/>
      <c r="C2538" s="109"/>
      <c r="D2538" s="87"/>
      <c r="E2538" s="87" t="str">
        <f>IFERROR(INDEX(#REF!,MATCH(C2538,#REF!,0)),"")</f>
        <v/>
      </c>
      <c r="F2538" s="89" t="str">
        <f>IFERROR(INDEX(#REF!,MATCH(C2538,#REF!,0)),"")</f>
        <v/>
      </c>
      <c r="G2538" s="87"/>
      <c r="H2538" s="92">
        <f>IFERROR(G2538*F2538,0)</f>
        <v>0</v>
      </c>
      <c r="I2538" s="81"/>
    </row>
    <row r="2539" spans="2:9" ht="16" hidden="1" thickBot="1" x14ac:dyDescent="0.25">
      <c r="B2539" s="79"/>
      <c r="H2539" s="93" t="s">
        <v>49</v>
      </c>
      <c r="I2539" s="94">
        <f>SUM(H2536:H2538)</f>
        <v>4197.8985833333336</v>
      </c>
    </row>
    <row r="2540" spans="2:9" hidden="1" x14ac:dyDescent="0.2">
      <c r="B2540" s="79"/>
      <c r="C2540" s="95" t="s">
        <v>59</v>
      </c>
      <c r="I2540" s="81"/>
    </row>
    <row r="2541" spans="2:9" ht="16" hidden="1" x14ac:dyDescent="0.2">
      <c r="B2541" s="82" t="s">
        <v>37</v>
      </c>
      <c r="C2541" s="83" t="s">
        <v>38</v>
      </c>
      <c r="D2541" s="97" t="s">
        <v>3</v>
      </c>
      <c r="E2541" s="97" t="s">
        <v>15</v>
      </c>
      <c r="F2541" s="97" t="s">
        <v>56</v>
      </c>
      <c r="G2541" s="97" t="s">
        <v>57</v>
      </c>
      <c r="H2541" s="84" t="s">
        <v>43</v>
      </c>
      <c r="I2541" s="81"/>
    </row>
    <row r="2542" spans="2:9" hidden="1" x14ac:dyDescent="0.2">
      <c r="B2542" s="85"/>
      <c r="C2542" s="102" t="s">
        <v>60</v>
      </c>
      <c r="D2542" s="99">
        <v>0.01</v>
      </c>
      <c r="E2542" s="103">
        <v>1</v>
      </c>
      <c r="F2542" s="89">
        <f>+I2533</f>
        <v>83957.971666666665</v>
      </c>
      <c r="G2542" s="87">
        <v>0.01</v>
      </c>
      <c r="H2542" s="89">
        <f>IFERROR(G2542*F2542,0)</f>
        <v>839.57971666666663</v>
      </c>
      <c r="I2542" s="81"/>
    </row>
    <row r="2543" spans="2:9" hidden="1" x14ac:dyDescent="0.2">
      <c r="B2543" s="85"/>
      <c r="E2543" s="87" t="str">
        <f>IFERROR(INDEX(#REF!,MATCH(C2543,#REF!,0)),"")</f>
        <v/>
      </c>
      <c r="F2543" s="89" t="str">
        <f>IFERROR(INDEX(#REF!,MATCH(C2543,#REF!,0)),"")</f>
        <v/>
      </c>
      <c r="G2543" s="87">
        <v>0.06</v>
      </c>
      <c r="H2543" s="89">
        <f>IFERROR(G2543*F2543,0)</f>
        <v>0</v>
      </c>
      <c r="I2543" s="81"/>
    </row>
    <row r="2544" spans="2:9" ht="16" hidden="1" thickBot="1" x14ac:dyDescent="0.25">
      <c r="B2544" s="85"/>
      <c r="C2544" s="9"/>
      <c r="D2544" s="87" t="str">
        <f>IFERROR(INDEX(#REF!,MATCH(C2544,#REF!,0)),"")</f>
        <v/>
      </c>
      <c r="E2544" s="88"/>
      <c r="F2544" s="89" t="str">
        <f>IFERROR(INDEX(#REF!,MATCH(C2544,#REF!,0)),"")</f>
        <v/>
      </c>
      <c r="G2544" s="87"/>
      <c r="H2544" s="89">
        <f>IFERROR(G2544*F2544,0)</f>
        <v>0</v>
      </c>
      <c r="I2544" s="81"/>
    </row>
    <row r="2545" spans="2:9" ht="16" hidden="1" thickBot="1" x14ac:dyDescent="0.25">
      <c r="B2545" s="104"/>
      <c r="C2545" s="105"/>
      <c r="D2545" s="106"/>
      <c r="E2545" s="107"/>
      <c r="F2545" s="107"/>
      <c r="G2545" s="106"/>
      <c r="H2545" s="93" t="s">
        <v>49</v>
      </c>
      <c r="I2545" s="94">
        <f>SUM(H2542:H2544)</f>
        <v>839.57971666666663</v>
      </c>
    </row>
    <row r="2546" spans="2:9" ht="16" hidden="1" thickBot="1" x14ac:dyDescent="0.25"/>
    <row r="2547" spans="2:9" ht="16" hidden="1" thickBot="1" x14ac:dyDescent="0.25">
      <c r="B2547" s="75" t="s">
        <v>0</v>
      </c>
      <c r="C2547" s="353" t="e">
        <f>INDEX(ACTIVIDADES!$B:$B,MATCH(B2548,ACTIVIDADES!$A:$A,0))</f>
        <v>#N/A</v>
      </c>
      <c r="D2547" s="354"/>
      <c r="E2547" s="354"/>
      <c r="F2547" s="354"/>
      <c r="G2547" s="355"/>
      <c r="H2547" s="73" t="s">
        <v>31</v>
      </c>
      <c r="I2547" s="74" t="s">
        <v>32</v>
      </c>
    </row>
    <row r="2548" spans="2:9" hidden="1" x14ac:dyDescent="0.2">
      <c r="B2548" s="362">
        <f>+ACTIVIDADES!A1160</f>
        <v>0</v>
      </c>
      <c r="C2548" s="356"/>
      <c r="D2548" s="357"/>
      <c r="E2548" s="357"/>
      <c r="F2548" s="357"/>
      <c r="G2548" s="358"/>
      <c r="H2548" s="71">
        <f>IF(I2551=0,0,I2562/I2551)</f>
        <v>0</v>
      </c>
      <c r="I2548" s="72">
        <f>IF(I2551=0,0,I2568/I2551)</f>
        <v>0.94339622641509446</v>
      </c>
    </row>
    <row r="2549" spans="2:9" ht="16" hidden="1" thickBot="1" x14ac:dyDescent="0.25">
      <c r="B2549" s="363"/>
      <c r="C2549" s="356"/>
      <c r="D2549" s="357"/>
      <c r="E2549" s="357"/>
      <c r="F2549" s="357"/>
      <c r="G2549" s="358"/>
      <c r="H2549" s="73" t="s">
        <v>33</v>
      </c>
      <c r="I2549" s="74" t="s">
        <v>34</v>
      </c>
    </row>
    <row r="2550" spans="2:9" ht="16" hidden="1" thickBot="1" x14ac:dyDescent="0.25">
      <c r="B2550" s="75" t="s">
        <v>15</v>
      </c>
      <c r="C2550" s="356"/>
      <c r="D2550" s="357"/>
      <c r="E2550" s="357"/>
      <c r="F2550" s="357"/>
      <c r="G2550" s="358"/>
      <c r="H2550" s="71">
        <f>IF(I2551=0,0,I2574/I2551)</f>
        <v>4.7169811320754727E-2</v>
      </c>
      <c r="I2550" s="72">
        <f>IF(I2551=0,0,I2580/I2551)</f>
        <v>9.4339622641509448E-3</v>
      </c>
    </row>
    <row r="2551" spans="2:9" ht="16" hidden="1" thickBot="1" x14ac:dyDescent="0.25">
      <c r="B2551" s="76" t="e">
        <f>INDEX(ACTIVIDADES!$C:$C,MATCH(B2548,ACTIVIDADES!$A:$A,0))</f>
        <v>#N/A</v>
      </c>
      <c r="C2551" s="359"/>
      <c r="D2551" s="360"/>
      <c r="E2551" s="360"/>
      <c r="F2551" s="360"/>
      <c r="G2551" s="361"/>
      <c r="H2551" s="77" t="s">
        <v>35</v>
      </c>
      <c r="I2551" s="78">
        <f>SUM(I2562:I2580)</f>
        <v>88995.449966666652</v>
      </c>
    </row>
    <row r="2552" spans="2:9" hidden="1" x14ac:dyDescent="0.2">
      <c r="B2552" s="79"/>
      <c r="C2552" s="80" t="s">
        <v>36</v>
      </c>
      <c r="I2552" s="81"/>
    </row>
    <row r="2553" spans="2:9" hidden="1" x14ac:dyDescent="0.2">
      <c r="B2553" s="82" t="s">
        <v>37</v>
      </c>
      <c r="C2553" s="83" t="s">
        <v>38</v>
      </c>
      <c r="D2553" s="84" t="s">
        <v>39</v>
      </c>
      <c r="E2553" s="84" t="s">
        <v>40</v>
      </c>
      <c r="F2553" s="84" t="s">
        <v>41</v>
      </c>
      <c r="G2553" s="84" t="s">
        <v>42</v>
      </c>
      <c r="H2553" s="84" t="s">
        <v>43</v>
      </c>
      <c r="I2553" s="81"/>
    </row>
    <row r="2554" spans="2:9" ht="48" hidden="1" x14ac:dyDescent="0.2">
      <c r="B2554" s="85"/>
      <c r="C2554" s="262" t="s">
        <v>175</v>
      </c>
      <c r="D2554" s="87" t="str">
        <f>IFERROR(INDEX(#REF!,MATCH(C2554,#REF!,0)),"")</f>
        <v/>
      </c>
      <c r="E2554" s="88">
        <v>1</v>
      </c>
      <c r="F2554" s="91" t="str">
        <f>IFERROR(INDEX(#REF!,MATCH(C2554,#REF!,0)),"")</f>
        <v/>
      </c>
      <c r="G2554" s="99"/>
      <c r="H2554" s="89">
        <f>IFERROR(G2554*F2554*E2554+F2554*E2554,0)</f>
        <v>0</v>
      </c>
      <c r="I2554" s="81"/>
    </row>
    <row r="2555" spans="2:9" ht="16" hidden="1" x14ac:dyDescent="0.2">
      <c r="B2555" s="85"/>
      <c r="C2555" s="262" t="s">
        <v>176</v>
      </c>
      <c r="D2555" s="87" t="str">
        <f>IFERROR(INDEX(#REF!,MATCH(C2555,#REF!,0)),"")</f>
        <v/>
      </c>
      <c r="E2555" s="88">
        <v>1</v>
      </c>
      <c r="F2555" s="91" t="str">
        <f>IFERROR(INDEX(#REF!,MATCH(C2555,#REF!,0)),"")</f>
        <v/>
      </c>
      <c r="G2555" s="99"/>
      <c r="H2555" s="89">
        <f t="shared" ref="H2555:H2561" si="70">IFERROR(G2555*F2555*E2555+F2555*E2555,0)</f>
        <v>0</v>
      </c>
      <c r="I2555" s="81"/>
    </row>
    <row r="2556" spans="2:9" ht="16" hidden="1" x14ac:dyDescent="0.2">
      <c r="B2556" s="85"/>
      <c r="C2556" s="261" t="s">
        <v>170</v>
      </c>
      <c r="D2556" s="87" t="str">
        <f>IFERROR(INDEX(#REF!,MATCH(C2556,#REF!,0)),"")</f>
        <v/>
      </c>
      <c r="E2556" s="88">
        <v>0.2</v>
      </c>
      <c r="F2556" s="91" t="str">
        <f>IFERROR(INDEX(#REF!,MATCH(C2556,#REF!,0)),"")</f>
        <v/>
      </c>
      <c r="G2556" s="99"/>
      <c r="H2556" s="89">
        <f t="shared" si="70"/>
        <v>0</v>
      </c>
      <c r="I2556" s="81"/>
    </row>
    <row r="2557" spans="2:9" hidden="1" x14ac:dyDescent="0.2">
      <c r="B2557" s="85"/>
      <c r="C2557" s="86"/>
      <c r="D2557" s="87" t="str">
        <f>IFERROR(INDEX(#REF!,MATCH(C2557,#REF!,0)),"")</f>
        <v/>
      </c>
      <c r="E2557" s="88"/>
      <c r="F2557" s="91" t="str">
        <f>IFERROR(INDEX(#REF!,MATCH(C2557,#REF!,0)),"")</f>
        <v/>
      </c>
      <c r="G2557" s="99"/>
      <c r="H2557" s="89">
        <f t="shared" si="70"/>
        <v>0</v>
      </c>
      <c r="I2557" s="81"/>
    </row>
    <row r="2558" spans="2:9" hidden="1" x14ac:dyDescent="0.2">
      <c r="B2558" s="85"/>
      <c r="C2558" s="86"/>
      <c r="D2558" s="87" t="str">
        <f>IFERROR(INDEX(#REF!,MATCH(C2558,#REF!,0)),"")</f>
        <v/>
      </c>
      <c r="E2558" s="88"/>
      <c r="F2558" s="91" t="str">
        <f>IFERROR(INDEX(#REF!,MATCH(C2558,#REF!,0)),"")</f>
        <v/>
      </c>
      <c r="G2558" s="99"/>
      <c r="H2558" s="89">
        <f t="shared" si="70"/>
        <v>0</v>
      </c>
      <c r="I2558" s="81"/>
    </row>
    <row r="2559" spans="2:9" hidden="1" x14ac:dyDescent="0.2">
      <c r="B2559" s="85"/>
      <c r="C2559" s="86"/>
      <c r="D2559" s="87" t="str">
        <f>IFERROR(INDEX(#REF!,MATCH(C2559,#REF!,0)),"")</f>
        <v/>
      </c>
      <c r="E2559" s="88"/>
      <c r="F2559" s="91" t="str">
        <f>IFERROR(INDEX(#REF!,MATCH(C2559,#REF!,0)),"")</f>
        <v/>
      </c>
      <c r="G2559" s="99"/>
      <c r="H2559" s="89">
        <f t="shared" si="70"/>
        <v>0</v>
      </c>
      <c r="I2559" s="81"/>
    </row>
    <row r="2560" spans="2:9" hidden="1" x14ac:dyDescent="0.2">
      <c r="B2560" s="85"/>
      <c r="C2560" s="9"/>
      <c r="D2560" s="87" t="str">
        <f>IFERROR(INDEX(#REF!,MATCH(C2560,#REF!,0)),"")</f>
        <v/>
      </c>
      <c r="E2560" s="88"/>
      <c r="F2560" s="91" t="str">
        <f>IFERROR(INDEX(#REF!,MATCH(C2560,#REF!,0)),"")</f>
        <v/>
      </c>
      <c r="G2560" s="99"/>
      <c r="H2560" s="89">
        <f t="shared" si="70"/>
        <v>0</v>
      </c>
      <c r="I2560" s="81"/>
    </row>
    <row r="2561" spans="2:9" ht="16" hidden="1" thickBot="1" x14ac:dyDescent="0.25">
      <c r="B2561" s="85"/>
      <c r="C2561" s="9"/>
      <c r="D2561" s="87" t="str">
        <f>IFERROR(INDEX(#REF!,MATCH(C2561,#REF!,0)),"")</f>
        <v/>
      </c>
      <c r="E2561" s="88"/>
      <c r="F2561" s="91" t="str">
        <f>IFERROR(INDEX(#REF!,MATCH(C2561,#REF!,0)),"")</f>
        <v/>
      </c>
      <c r="G2561" s="99"/>
      <c r="H2561" s="92">
        <f t="shared" si="70"/>
        <v>0</v>
      </c>
      <c r="I2561" s="81"/>
    </row>
    <row r="2562" spans="2:9" ht="16" hidden="1" thickBot="1" x14ac:dyDescent="0.25">
      <c r="B2562" s="79"/>
      <c r="H2562" s="93" t="s">
        <v>49</v>
      </c>
      <c r="I2562" s="94">
        <f>SUM(H2554:H2561)</f>
        <v>0</v>
      </c>
    </row>
    <row r="2563" spans="2:9" hidden="1" x14ac:dyDescent="0.2">
      <c r="B2563" s="79"/>
      <c r="C2563" s="95" t="s">
        <v>50</v>
      </c>
      <c r="I2563" s="81"/>
    </row>
    <row r="2564" spans="2:9" ht="16" hidden="1" x14ac:dyDescent="0.2">
      <c r="B2564" s="82" t="s">
        <v>37</v>
      </c>
      <c r="C2564" s="83" t="s">
        <v>38</v>
      </c>
      <c r="D2564" s="84" t="s">
        <v>51</v>
      </c>
      <c r="E2564" s="96" t="s">
        <v>52</v>
      </c>
      <c r="F2564" s="96"/>
      <c r="G2564" s="97" t="s">
        <v>53</v>
      </c>
      <c r="H2564" s="98" t="s">
        <v>43</v>
      </c>
      <c r="I2564" s="81"/>
    </row>
    <row r="2565" spans="2:9" hidden="1" x14ac:dyDescent="0.2">
      <c r="B2565" s="85"/>
      <c r="C2565" s="9" t="s">
        <v>54</v>
      </c>
      <c r="D2565" s="87">
        <v>1</v>
      </c>
      <c r="E2565" s="99">
        <f>IFERROR(INDEX('MANO DE OBRA'!$F:$F,MATCH(C2565,'MANO DE OBRA'!$B:$B,0)),"")</f>
        <v>0.7693987706357569</v>
      </c>
      <c r="F2565" s="89">
        <f>IFERROR(INDEX('MANO DE OBRA'!$J:$J,MATCH(C2565,'MANO DE OBRA'!$B:$B,0)),"")</f>
        <v>83957.971666666665</v>
      </c>
      <c r="G2565" s="100">
        <v>1</v>
      </c>
      <c r="H2565" s="89">
        <f>IFERROR((F2565/G2565)*D2565,0)</f>
        <v>83957.971666666665</v>
      </c>
      <c r="I2565" s="81"/>
    </row>
    <row r="2566" spans="2:9" hidden="1" x14ac:dyDescent="0.2">
      <c r="B2566" s="85"/>
      <c r="C2566" s="9"/>
      <c r="D2566" s="87"/>
      <c r="E2566" s="99" t="str">
        <f>IFERROR(INDEX('MANO DE OBRA'!$F:$F,MATCH(C2566,'MANO DE OBRA'!$B:$B,0)),"")</f>
        <v/>
      </c>
      <c r="F2566" s="89" t="str">
        <f>IFERROR(INDEX('MANO DE OBRA'!$J:$J,MATCH(C2566,'MANO DE OBRA'!$B:$B,0)),"")</f>
        <v/>
      </c>
      <c r="G2566" s="100">
        <f>+G2565</f>
        <v>1</v>
      </c>
      <c r="H2566" s="89">
        <f>IFERROR((F2566/G2566)*D2566,0)</f>
        <v>0</v>
      </c>
      <c r="I2566" s="81"/>
    </row>
    <row r="2567" spans="2:9" ht="16" hidden="1" thickBot="1" x14ac:dyDescent="0.25">
      <c r="B2567" s="85"/>
      <c r="C2567" s="9"/>
      <c r="D2567" s="87"/>
      <c r="E2567" s="99" t="str">
        <f>IFERROR(INDEX('MANO DE OBRA'!$F:$F,MATCH(C2567,'MANO DE OBRA'!$B:$B,0)),"")</f>
        <v/>
      </c>
      <c r="F2567" s="89" t="str">
        <f>IFERROR(INDEX('MANO DE OBRA'!$J:$J,MATCH(C2567,'MANO DE OBRA'!$B:$B,0)),"")</f>
        <v/>
      </c>
      <c r="G2567" s="100">
        <f>+G2565</f>
        <v>1</v>
      </c>
      <c r="H2567" s="89">
        <f>IFERROR((F2567/G2567)*D2567,0)</f>
        <v>0</v>
      </c>
      <c r="I2567" s="81"/>
    </row>
    <row r="2568" spans="2:9" ht="16" hidden="1" thickBot="1" x14ac:dyDescent="0.25">
      <c r="B2568" s="79"/>
      <c r="H2568" s="93" t="s">
        <v>49</v>
      </c>
      <c r="I2568" s="94">
        <f>SUM(H2565:H2567)</f>
        <v>83957.971666666665</v>
      </c>
    </row>
    <row r="2569" spans="2:9" hidden="1" x14ac:dyDescent="0.2">
      <c r="B2569" s="79"/>
      <c r="C2569" s="95" t="s">
        <v>55</v>
      </c>
      <c r="I2569" s="81"/>
    </row>
    <row r="2570" spans="2:9" ht="16" hidden="1" x14ac:dyDescent="0.2">
      <c r="B2570" s="82" t="s">
        <v>37</v>
      </c>
      <c r="C2570" s="83" t="s">
        <v>38</v>
      </c>
      <c r="D2570" s="97" t="s">
        <v>3</v>
      </c>
      <c r="E2570" s="97" t="s">
        <v>15</v>
      </c>
      <c r="F2570" s="97" t="s">
        <v>56</v>
      </c>
      <c r="G2570" s="97" t="s">
        <v>57</v>
      </c>
      <c r="H2570" s="97" t="s">
        <v>43</v>
      </c>
      <c r="I2570" s="81"/>
    </row>
    <row r="2571" spans="2:9" hidden="1" x14ac:dyDescent="0.2">
      <c r="B2571" s="85"/>
      <c r="C2571" s="102" t="s">
        <v>58</v>
      </c>
      <c r="D2571" s="99">
        <v>0.05</v>
      </c>
      <c r="E2571" s="88"/>
      <c r="F2571" s="89">
        <f>+I2568</f>
        <v>83957.971666666665</v>
      </c>
      <c r="G2571" s="87">
        <v>1</v>
      </c>
      <c r="H2571" s="89">
        <f>IFERROR(G2571*F2571*D2571,0)</f>
        <v>4197.8985833333336</v>
      </c>
      <c r="I2571" s="81"/>
    </row>
    <row r="2572" spans="2:9" hidden="1" x14ac:dyDescent="0.2">
      <c r="B2572" s="85"/>
      <c r="C2572" s="9"/>
      <c r="D2572" s="87"/>
      <c r="E2572" s="87" t="str">
        <f>IFERROR(INDEX(#REF!,MATCH(C2572,#REF!,0)),"")</f>
        <v/>
      </c>
      <c r="F2572" s="89" t="str">
        <f>IFERROR(INDEX(#REF!,MATCH(C2572,#REF!,0)),"")</f>
        <v/>
      </c>
      <c r="G2572" s="100">
        <v>0.1</v>
      </c>
      <c r="H2572" s="89">
        <f>IFERROR(G2572*F2572,0)</f>
        <v>0</v>
      </c>
      <c r="I2572" s="81"/>
    </row>
    <row r="2573" spans="2:9" ht="16" hidden="1" thickBot="1" x14ac:dyDescent="0.25">
      <c r="B2573" s="85"/>
      <c r="C2573" s="109"/>
      <c r="D2573" s="87"/>
      <c r="E2573" s="87" t="str">
        <f>IFERROR(INDEX(#REF!,MATCH(C2573,#REF!,0)),"")</f>
        <v/>
      </c>
      <c r="F2573" s="89" t="str">
        <f>IFERROR(INDEX(#REF!,MATCH(C2573,#REF!,0)),"")</f>
        <v/>
      </c>
      <c r="G2573" s="87"/>
      <c r="H2573" s="92">
        <f>IFERROR(G2573*F2573,0)</f>
        <v>0</v>
      </c>
      <c r="I2573" s="81"/>
    </row>
    <row r="2574" spans="2:9" ht="16" hidden="1" thickBot="1" x14ac:dyDescent="0.25">
      <c r="B2574" s="79"/>
      <c r="H2574" s="93" t="s">
        <v>49</v>
      </c>
      <c r="I2574" s="94">
        <f>SUM(H2571:H2573)</f>
        <v>4197.8985833333336</v>
      </c>
    </row>
    <row r="2575" spans="2:9" hidden="1" x14ac:dyDescent="0.2">
      <c r="B2575" s="79"/>
      <c r="C2575" s="95" t="s">
        <v>59</v>
      </c>
      <c r="I2575" s="81"/>
    </row>
    <row r="2576" spans="2:9" ht="16" hidden="1" x14ac:dyDescent="0.2">
      <c r="B2576" s="82" t="s">
        <v>37</v>
      </c>
      <c r="C2576" s="83" t="s">
        <v>38</v>
      </c>
      <c r="D2576" s="97" t="s">
        <v>3</v>
      </c>
      <c r="E2576" s="97" t="s">
        <v>15</v>
      </c>
      <c r="F2576" s="97" t="s">
        <v>56</v>
      </c>
      <c r="G2576" s="97" t="s">
        <v>57</v>
      </c>
      <c r="H2576" s="84" t="s">
        <v>43</v>
      </c>
      <c r="I2576" s="81"/>
    </row>
    <row r="2577" spans="2:9" hidden="1" x14ac:dyDescent="0.2">
      <c r="B2577" s="85"/>
      <c r="C2577" s="102" t="s">
        <v>60</v>
      </c>
      <c r="D2577" s="99">
        <v>0.01</v>
      </c>
      <c r="E2577" s="103">
        <v>1</v>
      </c>
      <c r="F2577" s="89">
        <f>+I2568</f>
        <v>83957.971666666665</v>
      </c>
      <c r="G2577" s="87">
        <v>0.01</v>
      </c>
      <c r="H2577" s="89">
        <f>IFERROR(G2577*F2577,0)</f>
        <v>839.57971666666663</v>
      </c>
      <c r="I2577" s="81"/>
    </row>
    <row r="2578" spans="2:9" hidden="1" x14ac:dyDescent="0.2">
      <c r="B2578" s="85"/>
      <c r="E2578" s="87" t="str">
        <f>IFERROR(INDEX(#REF!,MATCH(C2578,#REF!,0)),"")</f>
        <v/>
      </c>
      <c r="F2578" s="89" t="str">
        <f>IFERROR(INDEX(#REF!,MATCH(C2578,#REF!,0)),"")</f>
        <v/>
      </c>
      <c r="G2578" s="87">
        <v>0.06</v>
      </c>
      <c r="H2578" s="89">
        <f>IFERROR(G2578*F2578,0)</f>
        <v>0</v>
      </c>
      <c r="I2578" s="81"/>
    </row>
    <row r="2579" spans="2:9" ht="16" hidden="1" thickBot="1" x14ac:dyDescent="0.25">
      <c r="B2579" s="85"/>
      <c r="C2579" s="9"/>
      <c r="D2579" s="87" t="str">
        <f>IFERROR(INDEX(#REF!,MATCH(C2579,#REF!,0)),"")</f>
        <v/>
      </c>
      <c r="E2579" s="88"/>
      <c r="F2579" s="89" t="str">
        <f>IFERROR(INDEX(#REF!,MATCH(C2579,#REF!,0)),"")</f>
        <v/>
      </c>
      <c r="G2579" s="87"/>
      <c r="H2579" s="89">
        <f>IFERROR(G2579*F2579,0)</f>
        <v>0</v>
      </c>
      <c r="I2579" s="81"/>
    </row>
    <row r="2580" spans="2:9" ht="16" hidden="1" thickBot="1" x14ac:dyDescent="0.25">
      <c r="B2580" s="104"/>
      <c r="C2580" s="105"/>
      <c r="D2580" s="106"/>
      <c r="E2580" s="107"/>
      <c r="F2580" s="107"/>
      <c r="G2580" s="106"/>
      <c r="H2580" s="93" t="s">
        <v>49</v>
      </c>
      <c r="I2580" s="94">
        <f>SUM(H2577:H2579)</f>
        <v>839.57971666666663</v>
      </c>
    </row>
    <row r="2581" spans="2:9" ht="16" hidden="1" thickBot="1" x14ac:dyDescent="0.25"/>
    <row r="2582" spans="2:9" ht="16" hidden="1" thickBot="1" x14ac:dyDescent="0.25">
      <c r="B2582" s="75" t="s">
        <v>0</v>
      </c>
      <c r="C2582" s="353" t="e">
        <f>INDEX(ACTIVIDADES!$B:$B,MATCH(B2583,ACTIVIDADES!$A:$A,0))</f>
        <v>#N/A</v>
      </c>
      <c r="D2582" s="354"/>
      <c r="E2582" s="354"/>
      <c r="F2582" s="354"/>
      <c r="G2582" s="355"/>
      <c r="H2582" s="73" t="s">
        <v>31</v>
      </c>
      <c r="I2582" s="74" t="s">
        <v>32</v>
      </c>
    </row>
    <row r="2583" spans="2:9" hidden="1" x14ac:dyDescent="0.2">
      <c r="B2583" s="362">
        <f>+ACTIVIDADES!A1195</f>
        <v>0</v>
      </c>
      <c r="C2583" s="356"/>
      <c r="D2583" s="357"/>
      <c r="E2583" s="357"/>
      <c r="F2583" s="357"/>
      <c r="G2583" s="358"/>
      <c r="H2583" s="71">
        <f>IF(I2586=0,0,I2597/I2586)</f>
        <v>0</v>
      </c>
      <c r="I2583" s="72">
        <f>IF(I2586=0,0,I2603/I2586)</f>
        <v>0.94339622641509446</v>
      </c>
    </row>
    <row r="2584" spans="2:9" ht="16" hidden="1" thickBot="1" x14ac:dyDescent="0.25">
      <c r="B2584" s="363"/>
      <c r="C2584" s="356"/>
      <c r="D2584" s="357"/>
      <c r="E2584" s="357"/>
      <c r="F2584" s="357"/>
      <c r="G2584" s="358"/>
      <c r="H2584" s="73" t="s">
        <v>33</v>
      </c>
      <c r="I2584" s="74" t="s">
        <v>34</v>
      </c>
    </row>
    <row r="2585" spans="2:9" ht="16" hidden="1" thickBot="1" x14ac:dyDescent="0.25">
      <c r="B2585" s="75" t="s">
        <v>15</v>
      </c>
      <c r="C2585" s="356"/>
      <c r="D2585" s="357"/>
      <c r="E2585" s="357"/>
      <c r="F2585" s="357"/>
      <c r="G2585" s="358"/>
      <c r="H2585" s="71">
        <f>IF(I2586=0,0,I2609/I2586)</f>
        <v>4.7169811320754727E-2</v>
      </c>
      <c r="I2585" s="72">
        <f>IF(I2586=0,0,I2615/I2586)</f>
        <v>9.4339622641509448E-3</v>
      </c>
    </row>
    <row r="2586" spans="2:9" ht="16" hidden="1" thickBot="1" x14ac:dyDescent="0.25">
      <c r="B2586" s="76" t="e">
        <f>INDEX(ACTIVIDADES!$C:$C,MATCH(B2583,ACTIVIDADES!$A:$A,0))</f>
        <v>#N/A</v>
      </c>
      <c r="C2586" s="359"/>
      <c r="D2586" s="360"/>
      <c r="E2586" s="360"/>
      <c r="F2586" s="360"/>
      <c r="G2586" s="361"/>
      <c r="H2586" s="77" t="s">
        <v>35</v>
      </c>
      <c r="I2586" s="78">
        <f>SUM(I2597:I2615)</f>
        <v>88995.449966666652</v>
      </c>
    </row>
    <row r="2587" spans="2:9" hidden="1" x14ac:dyDescent="0.2">
      <c r="B2587" s="79"/>
      <c r="C2587" s="80" t="s">
        <v>36</v>
      </c>
      <c r="I2587" s="81"/>
    </row>
    <row r="2588" spans="2:9" hidden="1" x14ac:dyDescent="0.2">
      <c r="B2588" s="82" t="s">
        <v>37</v>
      </c>
      <c r="C2588" s="83" t="s">
        <v>38</v>
      </c>
      <c r="D2588" s="84" t="s">
        <v>39</v>
      </c>
      <c r="E2588" s="84" t="s">
        <v>40</v>
      </c>
      <c r="F2588" s="84" t="s">
        <v>41</v>
      </c>
      <c r="G2588" s="84" t="s">
        <v>42</v>
      </c>
      <c r="H2588" s="84" t="s">
        <v>43</v>
      </c>
      <c r="I2588" s="81"/>
    </row>
    <row r="2589" spans="2:9" ht="48" hidden="1" x14ac:dyDescent="0.2">
      <c r="B2589" s="85"/>
      <c r="C2589" s="262" t="s">
        <v>175</v>
      </c>
      <c r="D2589" s="87" t="str">
        <f>IFERROR(INDEX(#REF!,MATCH(C2589,#REF!,0)),"")</f>
        <v/>
      </c>
      <c r="E2589" s="88">
        <v>1</v>
      </c>
      <c r="F2589" s="91" t="str">
        <f>IFERROR(INDEX(#REF!,MATCH(C2589,#REF!,0)),"")</f>
        <v/>
      </c>
      <c r="G2589" s="99"/>
      <c r="H2589" s="89">
        <f>IFERROR(G2589*F2589*E2589+F2589*E2589,0)</f>
        <v>0</v>
      </c>
      <c r="I2589" s="81"/>
    </row>
    <row r="2590" spans="2:9" ht="16" hidden="1" x14ac:dyDescent="0.2">
      <c r="B2590" s="85"/>
      <c r="C2590" s="262" t="s">
        <v>176</v>
      </c>
      <c r="D2590" s="87" t="str">
        <f>IFERROR(INDEX(#REF!,MATCH(C2590,#REF!,0)),"")</f>
        <v/>
      </c>
      <c r="E2590" s="88">
        <v>1</v>
      </c>
      <c r="F2590" s="91" t="str">
        <f>IFERROR(INDEX(#REF!,MATCH(C2590,#REF!,0)),"")</f>
        <v/>
      </c>
      <c r="G2590" s="99"/>
      <c r="H2590" s="89">
        <f t="shared" ref="H2590:H2596" si="71">IFERROR(G2590*F2590*E2590+F2590*E2590,0)</f>
        <v>0</v>
      </c>
      <c r="I2590" s="81"/>
    </row>
    <row r="2591" spans="2:9" ht="16" hidden="1" x14ac:dyDescent="0.2">
      <c r="B2591" s="85"/>
      <c r="C2591" s="261" t="s">
        <v>170</v>
      </c>
      <c r="D2591" s="87" t="str">
        <f>IFERROR(INDEX(#REF!,MATCH(C2591,#REF!,0)),"")</f>
        <v/>
      </c>
      <c r="E2591" s="88">
        <v>0.2</v>
      </c>
      <c r="F2591" s="91" t="str">
        <f>IFERROR(INDEX(#REF!,MATCH(C2591,#REF!,0)),"")</f>
        <v/>
      </c>
      <c r="G2591" s="99"/>
      <c r="H2591" s="89">
        <f t="shared" si="71"/>
        <v>0</v>
      </c>
      <c r="I2591" s="81"/>
    </row>
    <row r="2592" spans="2:9" hidden="1" x14ac:dyDescent="0.2">
      <c r="B2592" s="85"/>
      <c r="C2592" s="86"/>
      <c r="D2592" s="87" t="str">
        <f>IFERROR(INDEX(#REF!,MATCH(C2592,#REF!,0)),"")</f>
        <v/>
      </c>
      <c r="E2592" s="88"/>
      <c r="F2592" s="91" t="str">
        <f>IFERROR(INDEX(#REF!,MATCH(C2592,#REF!,0)),"")</f>
        <v/>
      </c>
      <c r="G2592" s="99"/>
      <c r="H2592" s="89">
        <f t="shared" si="71"/>
        <v>0</v>
      </c>
      <c r="I2592" s="81"/>
    </row>
    <row r="2593" spans="2:9" hidden="1" x14ac:dyDescent="0.2">
      <c r="B2593" s="85"/>
      <c r="C2593" s="86"/>
      <c r="D2593" s="87" t="str">
        <f>IFERROR(INDEX(#REF!,MATCH(C2593,#REF!,0)),"")</f>
        <v/>
      </c>
      <c r="E2593" s="88"/>
      <c r="F2593" s="91" t="str">
        <f>IFERROR(INDEX(#REF!,MATCH(C2593,#REF!,0)),"")</f>
        <v/>
      </c>
      <c r="G2593" s="99"/>
      <c r="H2593" s="89">
        <f t="shared" si="71"/>
        <v>0</v>
      </c>
      <c r="I2593" s="81"/>
    </row>
    <row r="2594" spans="2:9" hidden="1" x14ac:dyDescent="0.2">
      <c r="B2594" s="85"/>
      <c r="C2594" s="86"/>
      <c r="D2594" s="87" t="str">
        <f>IFERROR(INDEX(#REF!,MATCH(C2594,#REF!,0)),"")</f>
        <v/>
      </c>
      <c r="E2594" s="88"/>
      <c r="F2594" s="91" t="str">
        <f>IFERROR(INDEX(#REF!,MATCH(C2594,#REF!,0)),"")</f>
        <v/>
      </c>
      <c r="G2594" s="99"/>
      <c r="H2594" s="89">
        <f t="shared" si="71"/>
        <v>0</v>
      </c>
      <c r="I2594" s="81"/>
    </row>
    <row r="2595" spans="2:9" hidden="1" x14ac:dyDescent="0.2">
      <c r="B2595" s="85"/>
      <c r="C2595" s="9"/>
      <c r="D2595" s="87" t="str">
        <f>IFERROR(INDEX(#REF!,MATCH(C2595,#REF!,0)),"")</f>
        <v/>
      </c>
      <c r="E2595" s="88"/>
      <c r="F2595" s="91" t="str">
        <f>IFERROR(INDEX(#REF!,MATCH(C2595,#REF!,0)),"")</f>
        <v/>
      </c>
      <c r="G2595" s="99"/>
      <c r="H2595" s="89">
        <f t="shared" si="71"/>
        <v>0</v>
      </c>
      <c r="I2595" s="81"/>
    </row>
    <row r="2596" spans="2:9" ht="16" hidden="1" thickBot="1" x14ac:dyDescent="0.25">
      <c r="B2596" s="85"/>
      <c r="C2596" s="9"/>
      <c r="D2596" s="87" t="str">
        <f>IFERROR(INDEX(#REF!,MATCH(C2596,#REF!,0)),"")</f>
        <v/>
      </c>
      <c r="E2596" s="88"/>
      <c r="F2596" s="91" t="str">
        <f>IFERROR(INDEX(#REF!,MATCH(C2596,#REF!,0)),"")</f>
        <v/>
      </c>
      <c r="G2596" s="99"/>
      <c r="H2596" s="92">
        <f t="shared" si="71"/>
        <v>0</v>
      </c>
      <c r="I2596" s="81"/>
    </row>
    <row r="2597" spans="2:9" ht="16" hidden="1" thickBot="1" x14ac:dyDescent="0.25">
      <c r="B2597" s="79"/>
      <c r="H2597" s="93" t="s">
        <v>49</v>
      </c>
      <c r="I2597" s="94">
        <f>SUM(H2589:H2596)</f>
        <v>0</v>
      </c>
    </row>
    <row r="2598" spans="2:9" hidden="1" x14ac:dyDescent="0.2">
      <c r="B2598" s="79"/>
      <c r="C2598" s="95" t="s">
        <v>50</v>
      </c>
      <c r="I2598" s="81"/>
    </row>
    <row r="2599" spans="2:9" ht="16" hidden="1" x14ac:dyDescent="0.2">
      <c r="B2599" s="82" t="s">
        <v>37</v>
      </c>
      <c r="C2599" s="83" t="s">
        <v>38</v>
      </c>
      <c r="D2599" s="84" t="s">
        <v>51</v>
      </c>
      <c r="E2599" s="96" t="s">
        <v>52</v>
      </c>
      <c r="F2599" s="96"/>
      <c r="G2599" s="97" t="s">
        <v>53</v>
      </c>
      <c r="H2599" s="98" t="s">
        <v>43</v>
      </c>
      <c r="I2599" s="81"/>
    </row>
    <row r="2600" spans="2:9" hidden="1" x14ac:dyDescent="0.2">
      <c r="B2600" s="85"/>
      <c r="C2600" s="9" t="s">
        <v>54</v>
      </c>
      <c r="D2600" s="87">
        <v>1</v>
      </c>
      <c r="E2600" s="99">
        <f>IFERROR(INDEX('MANO DE OBRA'!$F:$F,MATCH(C2600,'MANO DE OBRA'!$B:$B,0)),"")</f>
        <v>0.7693987706357569</v>
      </c>
      <c r="F2600" s="89">
        <f>IFERROR(INDEX('MANO DE OBRA'!$J:$J,MATCH(C2600,'MANO DE OBRA'!$B:$B,0)),"")</f>
        <v>83957.971666666665</v>
      </c>
      <c r="G2600" s="100">
        <v>1</v>
      </c>
      <c r="H2600" s="89">
        <f>IFERROR((F2600/G2600)*D2600,0)</f>
        <v>83957.971666666665</v>
      </c>
      <c r="I2600" s="81"/>
    </row>
    <row r="2601" spans="2:9" hidden="1" x14ac:dyDescent="0.2">
      <c r="B2601" s="85"/>
      <c r="C2601" s="9"/>
      <c r="D2601" s="87"/>
      <c r="E2601" s="99" t="str">
        <f>IFERROR(INDEX('MANO DE OBRA'!$F:$F,MATCH(C2601,'MANO DE OBRA'!$B:$B,0)),"")</f>
        <v/>
      </c>
      <c r="F2601" s="89" t="str">
        <f>IFERROR(INDEX('MANO DE OBRA'!$J:$J,MATCH(C2601,'MANO DE OBRA'!$B:$B,0)),"")</f>
        <v/>
      </c>
      <c r="G2601" s="100">
        <f>+G2600</f>
        <v>1</v>
      </c>
      <c r="H2601" s="89">
        <f>IFERROR((F2601/G2601)*D2601,0)</f>
        <v>0</v>
      </c>
      <c r="I2601" s="81"/>
    </row>
    <row r="2602" spans="2:9" ht="16" hidden="1" thickBot="1" x14ac:dyDescent="0.25">
      <c r="B2602" s="85"/>
      <c r="C2602" s="9"/>
      <c r="D2602" s="87"/>
      <c r="E2602" s="99" t="str">
        <f>IFERROR(INDEX('MANO DE OBRA'!$F:$F,MATCH(C2602,'MANO DE OBRA'!$B:$B,0)),"")</f>
        <v/>
      </c>
      <c r="F2602" s="89" t="str">
        <f>IFERROR(INDEX('MANO DE OBRA'!$J:$J,MATCH(C2602,'MANO DE OBRA'!$B:$B,0)),"")</f>
        <v/>
      </c>
      <c r="G2602" s="100">
        <f>+G2600</f>
        <v>1</v>
      </c>
      <c r="H2602" s="89">
        <f>IFERROR((F2602/G2602)*D2602,0)</f>
        <v>0</v>
      </c>
      <c r="I2602" s="81"/>
    </row>
    <row r="2603" spans="2:9" ht="16" hidden="1" thickBot="1" x14ac:dyDescent="0.25">
      <c r="B2603" s="79"/>
      <c r="H2603" s="93" t="s">
        <v>49</v>
      </c>
      <c r="I2603" s="94">
        <f>SUM(H2600:H2602)</f>
        <v>83957.971666666665</v>
      </c>
    </row>
    <row r="2604" spans="2:9" hidden="1" x14ac:dyDescent="0.2">
      <c r="B2604" s="79"/>
      <c r="C2604" s="95" t="s">
        <v>55</v>
      </c>
      <c r="I2604" s="81"/>
    </row>
    <row r="2605" spans="2:9" ht="16" hidden="1" x14ac:dyDescent="0.2">
      <c r="B2605" s="82" t="s">
        <v>37</v>
      </c>
      <c r="C2605" s="83" t="s">
        <v>38</v>
      </c>
      <c r="D2605" s="97" t="s">
        <v>3</v>
      </c>
      <c r="E2605" s="97" t="s">
        <v>15</v>
      </c>
      <c r="F2605" s="97" t="s">
        <v>56</v>
      </c>
      <c r="G2605" s="97" t="s">
        <v>57</v>
      </c>
      <c r="H2605" s="97" t="s">
        <v>43</v>
      </c>
      <c r="I2605" s="81"/>
    </row>
    <row r="2606" spans="2:9" hidden="1" x14ac:dyDescent="0.2">
      <c r="B2606" s="85"/>
      <c r="C2606" s="102" t="s">
        <v>58</v>
      </c>
      <c r="D2606" s="99">
        <v>0.05</v>
      </c>
      <c r="E2606" s="88"/>
      <c r="F2606" s="89">
        <f>+I2603</f>
        <v>83957.971666666665</v>
      </c>
      <c r="G2606" s="87">
        <v>1</v>
      </c>
      <c r="H2606" s="89">
        <f>IFERROR(G2606*F2606*D2606,0)</f>
        <v>4197.8985833333336</v>
      </c>
      <c r="I2606" s="81"/>
    </row>
    <row r="2607" spans="2:9" hidden="1" x14ac:dyDescent="0.2">
      <c r="B2607" s="85"/>
      <c r="C2607" s="9"/>
      <c r="D2607" s="87"/>
      <c r="E2607" s="87" t="str">
        <f>IFERROR(INDEX(#REF!,MATCH(C2607,#REF!,0)),"")</f>
        <v/>
      </c>
      <c r="F2607" s="89" t="str">
        <f>IFERROR(INDEX(#REF!,MATCH(C2607,#REF!,0)),"")</f>
        <v/>
      </c>
      <c r="G2607" s="100">
        <v>0.1</v>
      </c>
      <c r="H2607" s="89">
        <f>IFERROR(G2607*F2607,0)</f>
        <v>0</v>
      </c>
      <c r="I2607" s="81"/>
    </row>
    <row r="2608" spans="2:9" ht="16" hidden="1" thickBot="1" x14ac:dyDescent="0.25">
      <c r="B2608" s="85"/>
      <c r="C2608" s="109"/>
      <c r="D2608" s="87"/>
      <c r="E2608" s="87" t="str">
        <f>IFERROR(INDEX(#REF!,MATCH(C2608,#REF!,0)),"")</f>
        <v/>
      </c>
      <c r="F2608" s="89" t="str">
        <f>IFERROR(INDEX(#REF!,MATCH(C2608,#REF!,0)),"")</f>
        <v/>
      </c>
      <c r="G2608" s="87"/>
      <c r="H2608" s="92">
        <f>IFERROR(G2608*F2608,0)</f>
        <v>0</v>
      </c>
      <c r="I2608" s="81"/>
    </row>
    <row r="2609" spans="2:9" ht="16" hidden="1" thickBot="1" x14ac:dyDescent="0.25">
      <c r="B2609" s="79"/>
      <c r="H2609" s="93" t="s">
        <v>49</v>
      </c>
      <c r="I2609" s="94">
        <f>SUM(H2606:H2608)</f>
        <v>4197.8985833333336</v>
      </c>
    </row>
    <row r="2610" spans="2:9" hidden="1" x14ac:dyDescent="0.2">
      <c r="B2610" s="79"/>
      <c r="C2610" s="95" t="s">
        <v>59</v>
      </c>
      <c r="I2610" s="81"/>
    </row>
    <row r="2611" spans="2:9" ht="16" hidden="1" x14ac:dyDescent="0.2">
      <c r="B2611" s="82" t="s">
        <v>37</v>
      </c>
      <c r="C2611" s="83" t="s">
        <v>38</v>
      </c>
      <c r="D2611" s="97" t="s">
        <v>3</v>
      </c>
      <c r="E2611" s="97" t="s">
        <v>15</v>
      </c>
      <c r="F2611" s="97" t="s">
        <v>56</v>
      </c>
      <c r="G2611" s="97" t="s">
        <v>57</v>
      </c>
      <c r="H2611" s="84" t="s">
        <v>43</v>
      </c>
      <c r="I2611" s="81"/>
    </row>
    <row r="2612" spans="2:9" hidden="1" x14ac:dyDescent="0.2">
      <c r="B2612" s="85"/>
      <c r="C2612" s="102" t="s">
        <v>60</v>
      </c>
      <c r="D2612" s="99">
        <v>0.01</v>
      </c>
      <c r="E2612" s="103">
        <v>1</v>
      </c>
      <c r="F2612" s="89">
        <f>+I2603</f>
        <v>83957.971666666665</v>
      </c>
      <c r="G2612" s="87">
        <v>0.01</v>
      </c>
      <c r="H2612" s="89">
        <f>IFERROR(G2612*F2612,0)</f>
        <v>839.57971666666663</v>
      </c>
      <c r="I2612" s="81"/>
    </row>
    <row r="2613" spans="2:9" hidden="1" x14ac:dyDescent="0.2">
      <c r="B2613" s="85"/>
      <c r="E2613" s="87" t="str">
        <f>IFERROR(INDEX(#REF!,MATCH(C2613,#REF!,0)),"")</f>
        <v/>
      </c>
      <c r="F2613" s="89" t="str">
        <f>IFERROR(INDEX(#REF!,MATCH(C2613,#REF!,0)),"")</f>
        <v/>
      </c>
      <c r="G2613" s="87">
        <v>0.06</v>
      </c>
      <c r="H2613" s="89">
        <f>IFERROR(G2613*F2613,0)</f>
        <v>0</v>
      </c>
      <c r="I2613" s="81"/>
    </row>
    <row r="2614" spans="2:9" ht="16" hidden="1" thickBot="1" x14ac:dyDescent="0.25">
      <c r="B2614" s="85"/>
      <c r="C2614" s="9"/>
      <c r="D2614" s="87" t="str">
        <f>IFERROR(INDEX(#REF!,MATCH(C2614,#REF!,0)),"")</f>
        <v/>
      </c>
      <c r="E2614" s="88"/>
      <c r="F2614" s="89" t="str">
        <f>IFERROR(INDEX(#REF!,MATCH(C2614,#REF!,0)),"")</f>
        <v/>
      </c>
      <c r="G2614" s="87"/>
      <c r="H2614" s="89">
        <f>IFERROR(G2614*F2614,0)</f>
        <v>0</v>
      </c>
      <c r="I2614" s="81"/>
    </row>
    <row r="2615" spans="2:9" ht="16" hidden="1" thickBot="1" x14ac:dyDescent="0.25">
      <c r="B2615" s="104"/>
      <c r="C2615" s="105"/>
      <c r="D2615" s="106"/>
      <c r="E2615" s="107"/>
      <c r="F2615" s="107"/>
      <c r="G2615" s="106"/>
      <c r="H2615" s="93" t="s">
        <v>49</v>
      </c>
      <c r="I2615" s="94">
        <f>SUM(H2612:H2614)</f>
        <v>839.57971666666663</v>
      </c>
    </row>
    <row r="2616" spans="2:9" hidden="1" x14ac:dyDescent="0.2"/>
  </sheetData>
  <sheetProtection algorithmName="SHA-512" hashValue="A0co6MYkXk5EMdE2uGtdIzyYnlXx0ontqEQe7mpzXqPQz5L123S+tLVEOtPvZSWJon09fKofHDIEVG4YhTInPQ==" saltValue="BnaGGMfck3r573q+Q2S1qg==" spinCount="100000" formatCells="0" formatColumns="0" formatRows="0" insertColumns="0" insertRows="0" insertHyperlinks="0" deleteColumns="0" deleteRows="0" sort="0" autoFilter="0" pivotTables="0"/>
  <protectedRanges>
    <protectedRange sqref="C674:C677" name="Rango1_11"/>
  </protectedRanges>
  <mergeCells count="142">
    <mergeCell ref="C2442:G2446"/>
    <mergeCell ref="B2443:B2444"/>
    <mergeCell ref="C1774:G1778"/>
    <mergeCell ref="B1775:B1776"/>
    <mergeCell ref="C2582:G2586"/>
    <mergeCell ref="B2583:B2584"/>
    <mergeCell ref="C2194:G2198"/>
    <mergeCell ref="B2195:B2196"/>
    <mergeCell ref="C2232:G2236"/>
    <mergeCell ref="B2233:B2234"/>
    <mergeCell ref="C2078:G2082"/>
    <mergeCell ref="B2079:B2080"/>
    <mergeCell ref="C2117:G2121"/>
    <mergeCell ref="B2118:B2119"/>
    <mergeCell ref="C2155:G2159"/>
    <mergeCell ref="B2156:B2157"/>
    <mergeCell ref="C2267:G2271"/>
    <mergeCell ref="B2268:B2269"/>
    <mergeCell ref="C2302:G2306"/>
    <mergeCell ref="B2303:B2304"/>
    <mergeCell ref="C2337:G2341"/>
    <mergeCell ref="B2338:B2339"/>
    <mergeCell ref="C2372:G2376"/>
    <mergeCell ref="B2373:B2374"/>
    <mergeCell ref="C2407:G2411"/>
    <mergeCell ref="B2408:B2409"/>
    <mergeCell ref="C1584:G1588"/>
    <mergeCell ref="B1585:B1586"/>
    <mergeCell ref="C1964:G1968"/>
    <mergeCell ref="B1965:B1966"/>
    <mergeCell ref="C2002:G2006"/>
    <mergeCell ref="B2003:B2004"/>
    <mergeCell ref="C2040:G2044"/>
    <mergeCell ref="B2041:B2042"/>
    <mergeCell ref="C1888:G1892"/>
    <mergeCell ref="B1889:B1890"/>
    <mergeCell ref="C1926:G1930"/>
    <mergeCell ref="B1927:B1928"/>
    <mergeCell ref="C1355:G1359"/>
    <mergeCell ref="B1356:B1357"/>
    <mergeCell ref="C1287:G1291"/>
    <mergeCell ref="B1288:B1289"/>
    <mergeCell ref="C1736:G1740"/>
    <mergeCell ref="B1737:B1738"/>
    <mergeCell ref="C545:G549"/>
    <mergeCell ref="B546:B547"/>
    <mergeCell ref="C582:G586"/>
    <mergeCell ref="B583:B584"/>
    <mergeCell ref="C1430:G1434"/>
    <mergeCell ref="B1431:B1432"/>
    <mergeCell ref="C1468:G1472"/>
    <mergeCell ref="B1469:B1470"/>
    <mergeCell ref="C1251:G1255"/>
    <mergeCell ref="B1252:B1253"/>
    <mergeCell ref="C1392:G1396"/>
    <mergeCell ref="B1393:B1394"/>
    <mergeCell ref="C709:G713"/>
    <mergeCell ref="B710:B711"/>
    <mergeCell ref="C1178:G1182"/>
    <mergeCell ref="B1179:B1180"/>
    <mergeCell ref="C360:G364"/>
    <mergeCell ref="B361:B362"/>
    <mergeCell ref="C397:G401"/>
    <mergeCell ref="B398:B399"/>
    <mergeCell ref="C434:G438"/>
    <mergeCell ref="B435:B436"/>
    <mergeCell ref="C471:G475"/>
    <mergeCell ref="B472:B473"/>
    <mergeCell ref="C508:G512"/>
    <mergeCell ref="B509:B510"/>
    <mergeCell ref="C1213:G1217"/>
    <mergeCell ref="B1214:B1215"/>
    <mergeCell ref="C2512:G2516"/>
    <mergeCell ref="B2513:B2514"/>
    <mergeCell ref="C623:G627"/>
    <mergeCell ref="B624:B625"/>
    <mergeCell ref="C666:G670"/>
    <mergeCell ref="B667:B668"/>
    <mergeCell ref="C1622:G1626"/>
    <mergeCell ref="B1623:B1624"/>
    <mergeCell ref="C1660:G1664"/>
    <mergeCell ref="B1661:B1662"/>
    <mergeCell ref="C1698:G1702"/>
    <mergeCell ref="B1699:B1700"/>
    <mergeCell ref="C1508:G1512"/>
    <mergeCell ref="B1509:B1510"/>
    <mergeCell ref="C1546:G1550"/>
    <mergeCell ref="B1547:B1548"/>
    <mergeCell ref="C1812:G1816"/>
    <mergeCell ref="B1813:B1814"/>
    <mergeCell ref="C1850:G1854"/>
    <mergeCell ref="B1851:B1852"/>
    <mergeCell ref="C1321:G1325"/>
    <mergeCell ref="B1322:B1323"/>
    <mergeCell ref="C2547:G2551"/>
    <mergeCell ref="B2548:B2549"/>
    <mergeCell ref="C1068:G1072"/>
    <mergeCell ref="B1069:B1070"/>
    <mergeCell ref="C1107:G1111"/>
    <mergeCell ref="B1108:B1109"/>
    <mergeCell ref="C819:G823"/>
    <mergeCell ref="B820:B821"/>
    <mergeCell ref="C855:G859"/>
    <mergeCell ref="B856:B857"/>
    <mergeCell ref="C1031:G1035"/>
    <mergeCell ref="B1032:B1033"/>
    <mergeCell ref="C892:G896"/>
    <mergeCell ref="B893:B894"/>
    <mergeCell ref="C929:G933"/>
    <mergeCell ref="B930:B931"/>
    <mergeCell ref="C963:G967"/>
    <mergeCell ref="B964:B965"/>
    <mergeCell ref="C997:G1001"/>
    <mergeCell ref="B998:B999"/>
    <mergeCell ref="C2477:G2481"/>
    <mergeCell ref="B2478:B2479"/>
    <mergeCell ref="C1143:G1147"/>
    <mergeCell ref="B1144:B1145"/>
    <mergeCell ref="C3:G7"/>
    <mergeCell ref="B4:B5"/>
    <mergeCell ref="C744:G748"/>
    <mergeCell ref="B745:B746"/>
    <mergeCell ref="C783:G787"/>
    <mergeCell ref="B784:B785"/>
    <mergeCell ref="C73:G77"/>
    <mergeCell ref="B74:B75"/>
    <mergeCell ref="C39:G43"/>
    <mergeCell ref="B40:B41"/>
    <mergeCell ref="C107:G111"/>
    <mergeCell ref="B108:B109"/>
    <mergeCell ref="C144:G148"/>
    <mergeCell ref="B145:B146"/>
    <mergeCell ref="C181:G185"/>
    <mergeCell ref="B182:B183"/>
    <mergeCell ref="C218:G222"/>
    <mergeCell ref="B219:B220"/>
    <mergeCell ref="C253:G257"/>
    <mergeCell ref="B254:B255"/>
    <mergeCell ref="C288:G292"/>
    <mergeCell ref="B289:B290"/>
    <mergeCell ref="C323:G327"/>
    <mergeCell ref="B324:B325"/>
  </mergeCells>
  <conditionalFormatting sqref="C518">
    <cfRule type="duplicateValues" dxfId="171" priority="118"/>
    <cfRule type="duplicateValues" dxfId="170" priority="119"/>
  </conditionalFormatting>
  <conditionalFormatting sqref="C552">
    <cfRule type="duplicateValues" dxfId="169" priority="116"/>
  </conditionalFormatting>
  <conditionalFormatting sqref="C589">
    <cfRule type="duplicateValues" dxfId="168" priority="115"/>
  </conditionalFormatting>
  <conditionalFormatting sqref="C630">
    <cfRule type="duplicateValues" dxfId="167" priority="114"/>
  </conditionalFormatting>
  <conditionalFormatting sqref="C673">
    <cfRule type="duplicateValues" dxfId="166" priority="113"/>
  </conditionalFormatting>
  <conditionalFormatting sqref="C696">
    <cfRule type="duplicateValues" dxfId="165" priority="111"/>
    <cfRule type="duplicateValues" dxfId="164" priority="112"/>
  </conditionalFormatting>
  <conditionalFormatting sqref="C697">
    <cfRule type="duplicateValues" dxfId="163" priority="109"/>
    <cfRule type="duplicateValues" dxfId="162" priority="110"/>
  </conditionalFormatting>
  <conditionalFormatting sqref="C716">
    <cfRule type="duplicateValues" dxfId="161" priority="106"/>
    <cfRule type="duplicateValues" dxfId="160" priority="105"/>
  </conditionalFormatting>
  <conditionalFormatting sqref="C717">
    <cfRule type="duplicateValues" dxfId="159" priority="107"/>
  </conditionalFormatting>
  <conditionalFormatting sqref="C718">
    <cfRule type="duplicateValues" dxfId="158" priority="108"/>
  </conditionalFormatting>
  <conditionalFormatting sqref="C719">
    <cfRule type="duplicateValues" dxfId="157" priority="104"/>
  </conditionalFormatting>
  <conditionalFormatting sqref="C733">
    <cfRule type="duplicateValues" dxfId="156" priority="103"/>
    <cfRule type="duplicateValues" dxfId="155" priority="102"/>
  </conditionalFormatting>
  <conditionalFormatting sqref="C734">
    <cfRule type="duplicateValues" dxfId="154" priority="101"/>
    <cfRule type="duplicateValues" dxfId="153" priority="100"/>
  </conditionalFormatting>
  <conditionalFormatting sqref="C751">
    <cfRule type="duplicateValues" dxfId="152" priority="98"/>
  </conditionalFormatting>
  <conditionalFormatting sqref="C790">
    <cfRule type="duplicateValues" dxfId="151" priority="97"/>
  </conditionalFormatting>
  <conditionalFormatting sqref="C791">
    <cfRule type="duplicateValues" dxfId="150" priority="96"/>
  </conditionalFormatting>
  <conditionalFormatting sqref="C792">
    <cfRule type="duplicateValues" dxfId="149" priority="95"/>
  </conditionalFormatting>
  <conditionalFormatting sqref="C808">
    <cfRule type="duplicateValues" dxfId="148" priority="135"/>
  </conditionalFormatting>
  <conditionalFormatting sqref="C809:C810">
    <cfRule type="duplicateValues" dxfId="147" priority="134"/>
  </conditionalFormatting>
  <conditionalFormatting sqref="C826">
    <cfRule type="duplicateValues" dxfId="146" priority="94"/>
  </conditionalFormatting>
  <conditionalFormatting sqref="C827">
    <cfRule type="duplicateValues" dxfId="145" priority="93"/>
  </conditionalFormatting>
  <conditionalFormatting sqref="C844">
    <cfRule type="duplicateValues" dxfId="144" priority="91"/>
  </conditionalFormatting>
  <conditionalFormatting sqref="C845">
    <cfRule type="duplicateValues" dxfId="143" priority="92"/>
  </conditionalFormatting>
  <conditionalFormatting sqref="C846">
    <cfRule type="duplicateValues" dxfId="142" priority="90"/>
  </conditionalFormatting>
  <conditionalFormatting sqref="C862">
    <cfRule type="duplicateValues" dxfId="141" priority="88"/>
  </conditionalFormatting>
  <conditionalFormatting sqref="C863">
    <cfRule type="duplicateValues" dxfId="140" priority="89"/>
  </conditionalFormatting>
  <conditionalFormatting sqref="C880">
    <cfRule type="duplicateValues" dxfId="139" priority="86"/>
  </conditionalFormatting>
  <conditionalFormatting sqref="C881">
    <cfRule type="duplicateValues" dxfId="138" priority="87"/>
  </conditionalFormatting>
  <conditionalFormatting sqref="C882">
    <cfRule type="duplicateValues" dxfId="137" priority="85"/>
  </conditionalFormatting>
  <conditionalFormatting sqref="C883">
    <cfRule type="duplicateValues" dxfId="136" priority="623"/>
  </conditionalFormatting>
  <conditionalFormatting sqref="C899">
    <cfRule type="duplicateValues" dxfId="135" priority="83"/>
  </conditionalFormatting>
  <conditionalFormatting sqref="C900">
    <cfRule type="duplicateValues" dxfId="134" priority="82"/>
  </conditionalFormatting>
  <conditionalFormatting sqref="C901">
    <cfRule type="duplicateValues" dxfId="133" priority="84"/>
  </conditionalFormatting>
  <conditionalFormatting sqref="C902">
    <cfRule type="duplicateValues" dxfId="132" priority="81"/>
  </conditionalFormatting>
  <conditionalFormatting sqref="C903">
    <cfRule type="duplicateValues" dxfId="131" priority="80"/>
  </conditionalFormatting>
  <conditionalFormatting sqref="C904">
    <cfRule type="duplicateValues" dxfId="130" priority="79"/>
  </conditionalFormatting>
  <conditionalFormatting sqref="C917">
    <cfRule type="duplicateValues" dxfId="129" priority="77"/>
  </conditionalFormatting>
  <conditionalFormatting sqref="C918">
    <cfRule type="duplicateValues" dxfId="128" priority="78"/>
  </conditionalFormatting>
  <conditionalFormatting sqref="C919">
    <cfRule type="duplicateValues" dxfId="127" priority="76"/>
  </conditionalFormatting>
  <conditionalFormatting sqref="C921">
    <cfRule type="duplicateValues" dxfId="126" priority="126"/>
  </conditionalFormatting>
  <conditionalFormatting sqref="C936:C937 C939">
    <cfRule type="duplicateValues" dxfId="125" priority="74"/>
  </conditionalFormatting>
  <conditionalFormatting sqref="C938">
    <cfRule type="duplicateValues" dxfId="124" priority="72"/>
    <cfRule type="duplicateValues" dxfId="123" priority="73"/>
  </conditionalFormatting>
  <conditionalFormatting sqref="C940">
    <cfRule type="duplicateValues" dxfId="122" priority="70"/>
    <cfRule type="duplicateValues" dxfId="121" priority="71"/>
  </conditionalFormatting>
  <conditionalFormatting sqref="C941:C942">
    <cfRule type="duplicateValues" dxfId="120" priority="75"/>
  </conditionalFormatting>
  <conditionalFormatting sqref="C954">
    <cfRule type="duplicateValues" dxfId="119" priority="125"/>
  </conditionalFormatting>
  <conditionalFormatting sqref="C955">
    <cfRule type="duplicateValues" dxfId="118" priority="124"/>
  </conditionalFormatting>
  <conditionalFormatting sqref="C970:C972">
    <cfRule type="duplicateValues" dxfId="117" priority="69"/>
  </conditionalFormatting>
  <conditionalFormatting sqref="C988">
    <cfRule type="duplicateValues" dxfId="116" priority="123"/>
  </conditionalFormatting>
  <conditionalFormatting sqref="C989">
    <cfRule type="duplicateValues" dxfId="115" priority="122"/>
  </conditionalFormatting>
  <conditionalFormatting sqref="C1004">
    <cfRule type="duplicateValues" dxfId="114" priority="68"/>
  </conditionalFormatting>
  <conditionalFormatting sqref="C1022">
    <cfRule type="duplicateValues" dxfId="113" priority="121"/>
  </conditionalFormatting>
  <conditionalFormatting sqref="C1023">
    <cfRule type="duplicateValues" dxfId="112" priority="120"/>
  </conditionalFormatting>
  <conditionalFormatting sqref="C1056">
    <cfRule type="duplicateValues" dxfId="111" priority="630"/>
  </conditionalFormatting>
  <conditionalFormatting sqref="C1057:C1059">
    <cfRule type="duplicateValues" dxfId="110" priority="622"/>
  </conditionalFormatting>
  <conditionalFormatting sqref="C1075:C1080">
    <cfRule type="duplicateValues" dxfId="109" priority="67"/>
  </conditionalFormatting>
  <conditionalFormatting sqref="C1095:C1096">
    <cfRule type="duplicateValues" dxfId="108" priority="637"/>
  </conditionalFormatting>
  <conditionalFormatting sqref="C1097">
    <cfRule type="duplicateValues" dxfId="107" priority="621"/>
  </conditionalFormatting>
  <conditionalFormatting sqref="C1114">
    <cfRule type="duplicateValues" dxfId="106" priority="66"/>
  </conditionalFormatting>
  <conditionalFormatting sqref="C1115">
    <cfRule type="duplicateValues" dxfId="105" priority="65"/>
  </conditionalFormatting>
  <conditionalFormatting sqref="C1116:C1117">
    <cfRule type="duplicateValues" dxfId="104" priority="64"/>
  </conditionalFormatting>
  <conditionalFormatting sqref="C1132:C1134">
    <cfRule type="duplicateValues" dxfId="103" priority="727"/>
  </conditionalFormatting>
  <conditionalFormatting sqref="C1168:C1169">
    <cfRule type="duplicateValues" dxfId="102" priority="635"/>
  </conditionalFormatting>
  <conditionalFormatting sqref="C1185">
    <cfRule type="duplicateValues" dxfId="101" priority="61"/>
    <cfRule type="duplicateValues" dxfId="100" priority="60"/>
  </conditionalFormatting>
  <conditionalFormatting sqref="C1186">
    <cfRule type="duplicateValues" dxfId="99" priority="63"/>
    <cfRule type="duplicateValues" dxfId="98" priority="62"/>
  </conditionalFormatting>
  <conditionalFormatting sqref="C1192">
    <cfRule type="duplicateValues" dxfId="97" priority="59"/>
    <cfRule type="duplicateValues" dxfId="96" priority="58"/>
  </conditionalFormatting>
  <conditionalFormatting sqref="C1203">
    <cfRule type="duplicateValues" dxfId="95" priority="627"/>
  </conditionalFormatting>
  <conditionalFormatting sqref="C1204">
    <cfRule type="duplicateValues" dxfId="94" priority="626"/>
  </conditionalFormatting>
  <conditionalFormatting sqref="C1227">
    <cfRule type="duplicateValues" dxfId="93" priority="55"/>
    <cfRule type="duplicateValues" dxfId="92" priority="54"/>
  </conditionalFormatting>
  <conditionalFormatting sqref="C1228">
    <cfRule type="duplicateValues" dxfId="91" priority="57"/>
    <cfRule type="duplicateValues" dxfId="90" priority="56"/>
  </conditionalFormatting>
  <conditionalFormatting sqref="C1241:C1242">
    <cfRule type="duplicateValues" dxfId="89" priority="633"/>
  </conditionalFormatting>
  <conditionalFormatting sqref="C1258">
    <cfRule type="duplicateValues" dxfId="88" priority="53"/>
  </conditionalFormatting>
  <conditionalFormatting sqref="C1276">
    <cfRule type="duplicateValues" dxfId="87" priority="632"/>
  </conditionalFormatting>
  <conditionalFormatting sqref="C1277:C1278">
    <cfRule type="duplicateValues" dxfId="86" priority="217"/>
    <cfRule type="duplicateValues" dxfId="85" priority="216"/>
  </conditionalFormatting>
  <conditionalFormatting sqref="C1294">
    <cfRule type="duplicateValues" dxfId="84" priority="52"/>
  </conditionalFormatting>
  <conditionalFormatting sqref="C1312">
    <cfRule type="duplicateValues" dxfId="83" priority="130"/>
  </conditionalFormatting>
  <conditionalFormatting sqref="C1313">
    <cfRule type="duplicateValues" dxfId="82" priority="129"/>
    <cfRule type="duplicateValues" dxfId="81" priority="128"/>
  </conditionalFormatting>
  <conditionalFormatting sqref="C1328">
    <cfRule type="duplicateValues" dxfId="80" priority="51"/>
  </conditionalFormatting>
  <conditionalFormatting sqref="C1345">
    <cfRule type="duplicateValues" dxfId="79" priority="220"/>
  </conditionalFormatting>
  <conditionalFormatting sqref="C1346">
    <cfRule type="duplicateValues" dxfId="78" priority="219"/>
    <cfRule type="duplicateValues" dxfId="77" priority="218"/>
  </conditionalFormatting>
  <conditionalFormatting sqref="C1380:C1382">
    <cfRule type="duplicateValues" dxfId="76" priority="631"/>
  </conditionalFormatting>
  <conditionalFormatting sqref="C1383">
    <cfRule type="duplicateValues" dxfId="75" priority="213"/>
    <cfRule type="duplicateValues" dxfId="74" priority="212"/>
  </conditionalFormatting>
  <conditionalFormatting sqref="C1399">
    <cfRule type="duplicateValues" dxfId="73" priority="50"/>
  </conditionalFormatting>
  <conditionalFormatting sqref="C1417">
    <cfRule type="duplicateValues" dxfId="72" priority="629"/>
  </conditionalFormatting>
  <conditionalFormatting sqref="C1418">
    <cfRule type="duplicateValues" dxfId="71" priority="628"/>
  </conditionalFormatting>
  <conditionalFormatting sqref="C1493:C1495">
    <cfRule type="duplicateValues" dxfId="70" priority="211"/>
    <cfRule type="duplicateValues" dxfId="69" priority="210"/>
  </conditionalFormatting>
  <conditionalFormatting sqref="C1571">
    <cfRule type="duplicateValues" dxfId="68" priority="207"/>
    <cfRule type="duplicateValues" dxfId="67" priority="206"/>
  </conditionalFormatting>
  <conditionalFormatting sqref="C1609">
    <cfRule type="duplicateValues" dxfId="66" priority="205"/>
    <cfRule type="duplicateValues" dxfId="65" priority="204"/>
  </conditionalFormatting>
  <conditionalFormatting sqref="C1647">
    <cfRule type="duplicateValues" dxfId="64" priority="203"/>
    <cfRule type="duplicateValues" dxfId="63" priority="202"/>
  </conditionalFormatting>
  <conditionalFormatting sqref="C1685">
    <cfRule type="duplicateValues" dxfId="62" priority="201"/>
    <cfRule type="duplicateValues" dxfId="61" priority="200"/>
  </conditionalFormatting>
  <conditionalFormatting sqref="C2050">
    <cfRule type="duplicateValues" dxfId="60" priority="617"/>
  </conditionalFormatting>
  <conditionalFormatting sqref="C2051">
    <cfRule type="duplicateValues" dxfId="59" priority="616"/>
  </conditionalFormatting>
  <conditionalFormatting sqref="C2052">
    <cfRule type="duplicateValues" dxfId="58" priority="608"/>
  </conditionalFormatting>
  <conditionalFormatting sqref="C2065">
    <cfRule type="duplicateValues" dxfId="57" priority="615"/>
  </conditionalFormatting>
  <conditionalFormatting sqref="C2087">
    <cfRule type="duplicateValues" dxfId="56" priority="613"/>
  </conditionalFormatting>
  <conditionalFormatting sqref="C2088">
    <cfRule type="duplicateValues" dxfId="55" priority="612"/>
  </conditionalFormatting>
  <conditionalFormatting sqref="C2089">
    <cfRule type="duplicateValues" dxfId="54" priority="611"/>
  </conditionalFormatting>
  <conditionalFormatting sqref="C2090">
    <cfRule type="duplicateValues" dxfId="53" priority="609"/>
  </conditionalFormatting>
  <conditionalFormatting sqref="C2103">
    <cfRule type="duplicateValues" dxfId="52" priority="610"/>
  </conditionalFormatting>
  <conditionalFormatting sqref="C2104">
    <cfRule type="duplicateValues" dxfId="51" priority="166"/>
    <cfRule type="duplicateValues" dxfId="50" priority="167"/>
  </conditionalFormatting>
  <conditionalFormatting sqref="C2105">
    <cfRule type="duplicateValues" dxfId="49" priority="607"/>
  </conditionalFormatting>
  <conditionalFormatting sqref="C2166">
    <cfRule type="duplicateValues" dxfId="48" priority="164"/>
    <cfRule type="duplicateValues" dxfId="47" priority="165"/>
  </conditionalFormatting>
  <conditionalFormatting sqref="C2242">
    <cfRule type="duplicateValues" dxfId="46" priority="162"/>
    <cfRule type="duplicateValues" dxfId="45" priority="163"/>
  </conditionalFormatting>
  <conditionalFormatting sqref="C2274">
    <cfRule type="duplicateValues" dxfId="44" priority="19"/>
    <cfRule type="duplicateValues" dxfId="43" priority="18"/>
  </conditionalFormatting>
  <conditionalFormatting sqref="C2275">
    <cfRule type="duplicateValues" dxfId="42" priority="17"/>
  </conditionalFormatting>
  <conditionalFormatting sqref="C2292">
    <cfRule type="duplicateValues" dxfId="41" priority="11"/>
    <cfRule type="duplicateValues" dxfId="40" priority="10"/>
  </conditionalFormatting>
  <conditionalFormatting sqref="C2293">
    <cfRule type="duplicateValues" dxfId="39" priority="8"/>
    <cfRule type="duplicateValues" dxfId="38" priority="9"/>
  </conditionalFormatting>
  <conditionalFormatting sqref="C2309">
    <cfRule type="duplicateValues" dxfId="37" priority="15"/>
    <cfRule type="duplicateValues" dxfId="36" priority="16"/>
  </conditionalFormatting>
  <conditionalFormatting sqref="C2310">
    <cfRule type="duplicateValues" dxfId="35" priority="14"/>
  </conditionalFormatting>
  <conditionalFormatting sqref="C2311">
    <cfRule type="duplicateValues" dxfId="34" priority="13"/>
    <cfRule type="duplicateValues" dxfId="33" priority="12"/>
  </conditionalFormatting>
  <conditionalFormatting sqref="C2327">
    <cfRule type="duplicateValues" dxfId="32" priority="7"/>
    <cfRule type="duplicateValues" dxfId="31" priority="6"/>
  </conditionalFormatting>
  <conditionalFormatting sqref="C2328">
    <cfRule type="duplicateValues" dxfId="30" priority="5"/>
    <cfRule type="duplicateValues" dxfId="29" priority="4"/>
  </conditionalFormatting>
  <conditionalFormatting sqref="C2344:C2347">
    <cfRule type="duplicateValues" dxfId="28" priority="3"/>
  </conditionalFormatting>
  <conditionalFormatting sqref="C2349">
    <cfRule type="duplicateValues" dxfId="27" priority="2"/>
  </conditionalFormatting>
  <conditionalFormatting sqref="C2362">
    <cfRule type="duplicateValues" dxfId="26" priority="1"/>
  </conditionalFormatting>
  <conditionalFormatting sqref="C2363">
    <cfRule type="duplicateValues" dxfId="25" priority="42"/>
  </conditionalFormatting>
  <conditionalFormatting sqref="C2379">
    <cfRule type="duplicateValues" dxfId="24" priority="38"/>
  </conditionalFormatting>
  <conditionalFormatting sqref="C2397">
    <cfRule type="duplicateValues" dxfId="23" priority="40"/>
  </conditionalFormatting>
  <conditionalFormatting sqref="C2398">
    <cfRule type="duplicateValues" dxfId="22" priority="39"/>
  </conditionalFormatting>
  <conditionalFormatting sqref="C2414">
    <cfRule type="duplicateValues" dxfId="21" priority="35"/>
  </conditionalFormatting>
  <conditionalFormatting sqref="C2432">
    <cfRule type="duplicateValues" dxfId="20" priority="37"/>
  </conditionalFormatting>
  <conditionalFormatting sqref="C2433">
    <cfRule type="duplicateValues" dxfId="19" priority="36"/>
  </conditionalFormatting>
  <conditionalFormatting sqref="C2449">
    <cfRule type="duplicateValues" dxfId="18" priority="32"/>
  </conditionalFormatting>
  <conditionalFormatting sqref="C2467">
    <cfRule type="duplicateValues" dxfId="17" priority="34"/>
  </conditionalFormatting>
  <conditionalFormatting sqref="C2468">
    <cfRule type="duplicateValues" dxfId="16" priority="33"/>
  </conditionalFormatting>
  <conditionalFormatting sqref="C2484">
    <cfRule type="duplicateValues" dxfId="15" priority="29"/>
  </conditionalFormatting>
  <conditionalFormatting sqref="C2502">
    <cfRule type="duplicateValues" dxfId="14" priority="31"/>
  </conditionalFormatting>
  <conditionalFormatting sqref="C2503">
    <cfRule type="duplicateValues" dxfId="13" priority="30"/>
  </conditionalFormatting>
  <conditionalFormatting sqref="C2519">
    <cfRule type="duplicateValues" dxfId="12" priority="26"/>
  </conditionalFormatting>
  <conditionalFormatting sqref="C2537">
    <cfRule type="duplicateValues" dxfId="11" priority="28"/>
  </conditionalFormatting>
  <conditionalFormatting sqref="C2538">
    <cfRule type="duplicateValues" dxfId="10" priority="27"/>
  </conditionalFormatting>
  <conditionalFormatting sqref="C2554">
    <cfRule type="duplicateValues" dxfId="9" priority="23"/>
  </conditionalFormatting>
  <conditionalFormatting sqref="C2572">
    <cfRule type="duplicateValues" dxfId="8" priority="25"/>
  </conditionalFormatting>
  <conditionalFormatting sqref="C2573">
    <cfRule type="duplicateValues" dxfId="7" priority="24"/>
  </conditionalFormatting>
  <conditionalFormatting sqref="C2589">
    <cfRule type="duplicateValues" dxfId="6" priority="20"/>
  </conditionalFormatting>
  <conditionalFormatting sqref="C2607">
    <cfRule type="duplicateValues" dxfId="5" priority="22"/>
  </conditionalFormatting>
  <conditionalFormatting sqref="C2608">
    <cfRule type="duplicateValues" dxfId="4" priority="21"/>
  </conditionalFormatting>
  <dataValidations count="2">
    <dataValidation type="list" allowBlank="1" showInputMessage="1" showErrorMessage="1" sqref="C2087 C791:C792" xr:uid="{72533FB0-4F13-4569-8DDA-F2904A616E75}">
      <formula1>YOL</formula1>
    </dataValidation>
    <dataValidation type="list" allowBlank="1" showInputMessage="1" showErrorMessage="1" sqref="C1493:C1495 C1571 C1609 C1647 C1685 C1038 C1083" xr:uid="{CCC58654-F030-4378-A1BF-0C1601811B17}">
      <formula1>LISTA_MA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41508B4-0132-4A09-8601-3BB9BF26ABE1}">
          <x14:formula1>
            <xm:f>'MANO DE OBRA'!$B$6:$B$39</xm:f>
          </x14:formula1>
          <xm:sqref>C20:C22 C1338:C1340 C2096:C2098 C1196:C1198 C1678:C1680 C1640:C1642 C1602:C1604 C1564:C1566 C1526:C1528 C1410:C1412 C1049:C1051 C1373:C1375 C1234:C1236 C1161:C1163 C1125:C1127 C1088:C1090 C801:C803 C689:C691 C837:C839 C873:C875 C949 C1448:C1450 C1486:C1488 C1716:C1718 C1754:C1756 C1792:C1794 C1830:C1832 C1868:C1870 C1906:C1908 C1944:C1946 C1982:C1984 C2020:C2022 C2058:C2060 C2135:C2137 C2173:C2175 C2212:C2214 C2251:C2253 C90:C92 C56:C58 C1305:C1307 C764 C912 C981:C983 C1015:C1017 C726:C728 C124:C126 C161:C163 C198:C200 C235:C237 C270:C272 C305:C307 C340:C342 C377:C379 C414:C416 C451:C453 C488:C490 C525:C527 C562:C564 C603:C605 C646:C648 C1271 C2285:C2287 C2320:C2322 C2355:C2357 C2390:C2392 C2425:C2427 C2460:C2462 C2495:C2497 C2530:C2532 C2565:C2567 C2600:C2602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376ED-A78D-4C75-8B94-A4FF860777E2}">
  <dimension ref="B1:I245"/>
  <sheetViews>
    <sheetView showGridLines="0" zoomScale="70" zoomScaleNormal="70" workbookViewId="0">
      <selection activeCell="C15" sqref="C15"/>
    </sheetView>
  </sheetViews>
  <sheetFormatPr baseColWidth="10" defaultRowHeight="15" x14ac:dyDescent="0.2"/>
  <cols>
    <col min="3" max="3" width="58.5" bestFit="1" customWidth="1"/>
    <col min="6" max="6" width="15" bestFit="1" customWidth="1"/>
    <col min="7" max="7" width="17.6640625" style="16" bestFit="1" customWidth="1"/>
    <col min="8" max="8" width="20" bestFit="1" customWidth="1"/>
    <col min="9" max="9" width="14.6640625" bestFit="1" customWidth="1"/>
  </cols>
  <sheetData>
    <row r="1" spans="2:9" ht="16" thickBot="1" x14ac:dyDescent="0.25"/>
    <row r="2" spans="2:9" ht="16" thickBot="1" x14ac:dyDescent="0.25">
      <c r="B2" s="75" t="s">
        <v>0</v>
      </c>
      <c r="C2" s="373" t="s">
        <v>71</v>
      </c>
      <c r="D2" s="374"/>
      <c r="E2" s="374"/>
      <c r="F2" s="374"/>
      <c r="G2" s="375"/>
      <c r="H2" s="133" t="s">
        <v>31</v>
      </c>
      <c r="I2" s="74" t="s">
        <v>32</v>
      </c>
    </row>
    <row r="3" spans="2:9" x14ac:dyDescent="0.2">
      <c r="B3" s="362"/>
      <c r="C3" s="376"/>
      <c r="D3" s="377"/>
      <c r="E3" s="377"/>
      <c r="F3" s="377"/>
      <c r="G3" s="378"/>
      <c r="H3" s="72">
        <f>IF(I6=0,0,I17/I6)</f>
        <v>0</v>
      </c>
      <c r="I3" s="72">
        <f>IF(I6=0,0,I23/I6)</f>
        <v>0.94339622641509435</v>
      </c>
    </row>
    <row r="4" spans="2:9" ht="16" thickBot="1" x14ac:dyDescent="0.25">
      <c r="B4" s="363"/>
      <c r="C4" s="376"/>
      <c r="D4" s="377"/>
      <c r="E4" s="377"/>
      <c r="F4" s="377"/>
      <c r="G4" s="378"/>
      <c r="H4" s="133" t="s">
        <v>33</v>
      </c>
      <c r="I4" s="74" t="s">
        <v>34</v>
      </c>
    </row>
    <row r="5" spans="2:9" ht="16" thickBot="1" x14ac:dyDescent="0.25">
      <c r="B5" s="75" t="s">
        <v>199</v>
      </c>
      <c r="C5" s="376"/>
      <c r="D5" s="377"/>
      <c r="E5" s="377"/>
      <c r="F5" s="377"/>
      <c r="G5" s="378"/>
      <c r="H5" s="72">
        <f>IF(I6=0,0,I29/I6)</f>
        <v>4.716981132075472E-2</v>
      </c>
      <c r="I5" s="72">
        <f>IF(I6=0,0,I35/I6)</f>
        <v>9.4339622641509448E-3</v>
      </c>
    </row>
    <row r="6" spans="2:9" ht="16" thickBot="1" x14ac:dyDescent="0.25">
      <c r="B6" s="76" t="s">
        <v>186</v>
      </c>
      <c r="C6" s="379"/>
      <c r="D6" s="380"/>
      <c r="E6" s="380"/>
      <c r="F6" s="380"/>
      <c r="G6" s="381"/>
      <c r="H6" s="134" t="s">
        <v>35</v>
      </c>
      <c r="I6" s="78">
        <f>SUM(I17:I35)</f>
        <v>137646.29594844443</v>
      </c>
    </row>
    <row r="7" spans="2:9" x14ac:dyDescent="0.2">
      <c r="B7" s="79"/>
      <c r="C7" s="80" t="s">
        <v>36</v>
      </c>
      <c r="I7" s="81"/>
    </row>
    <row r="8" spans="2:9" x14ac:dyDescent="0.2">
      <c r="B8" s="82" t="s">
        <v>37</v>
      </c>
      <c r="C8" s="83" t="s">
        <v>38</v>
      </c>
      <c r="D8" s="84" t="s">
        <v>199</v>
      </c>
      <c r="E8" s="84" t="s">
        <v>40</v>
      </c>
      <c r="F8" s="84" t="s">
        <v>41</v>
      </c>
      <c r="G8" s="84" t="s">
        <v>42</v>
      </c>
      <c r="H8" s="84" t="s">
        <v>43</v>
      </c>
      <c r="I8" s="81"/>
    </row>
    <row r="9" spans="2:9" x14ac:dyDescent="0.2">
      <c r="B9" s="85"/>
      <c r="C9" s="135" t="s">
        <v>85</v>
      </c>
      <c r="D9" s="87" t="str">
        <f>IFERROR(INDEX(#REF!,MATCH(C9,#REF!,0)),"")</f>
        <v/>
      </c>
      <c r="E9" s="136">
        <v>0.9</v>
      </c>
      <c r="F9" s="137" t="str">
        <f>IFERROR(INDEX(#REF!,MATCH(C9,#REF!,0)),"")</f>
        <v/>
      </c>
      <c r="G9" s="21"/>
      <c r="H9" s="137">
        <f>IFERROR(G9*F9*E9+F9*E9,0)</f>
        <v>0</v>
      </c>
      <c r="I9" s="81"/>
    </row>
    <row r="10" spans="2:9" x14ac:dyDescent="0.2">
      <c r="B10" s="85"/>
      <c r="C10" s="127" t="s">
        <v>87</v>
      </c>
      <c r="D10" s="87" t="str">
        <f>IFERROR(INDEX(#REF!,MATCH(C10,#REF!,0)),"")</f>
        <v/>
      </c>
      <c r="E10" s="136">
        <v>182</v>
      </c>
      <c r="F10" s="137" t="str">
        <f>IFERROR(INDEX(#REF!,MATCH(C10,#REF!,0)),"")</f>
        <v/>
      </c>
      <c r="G10" s="21"/>
      <c r="H10" s="137">
        <f t="shared" ref="H10:H16" si="0">IFERROR(G10*F10*E10+F10*E10,0)</f>
        <v>0</v>
      </c>
      <c r="I10" s="81"/>
    </row>
    <row r="11" spans="2:9" x14ac:dyDescent="0.2">
      <c r="B11" s="85"/>
      <c r="C11" s="127" t="s">
        <v>187</v>
      </c>
      <c r="D11" s="87" t="str">
        <f>IFERROR(INDEX(#REF!,MATCH(C11,#REF!,0)),"")</f>
        <v/>
      </c>
      <c r="E11" s="136">
        <v>0.51500000000000001</v>
      </c>
      <c r="F11" s="137" t="str">
        <f>IFERROR(INDEX(#REF!,MATCH(C11,#REF!,0)),"")</f>
        <v/>
      </c>
      <c r="G11" s="21"/>
      <c r="H11" s="137">
        <f t="shared" si="0"/>
        <v>0</v>
      </c>
      <c r="I11" s="81"/>
    </row>
    <row r="12" spans="2:9" x14ac:dyDescent="0.2">
      <c r="B12" s="85"/>
      <c r="C12" s="138" t="s">
        <v>66</v>
      </c>
      <c r="D12" s="87" t="str">
        <f>IFERROR(INDEX(#REF!,MATCH(C12,#REF!,0)),"")</f>
        <v/>
      </c>
      <c r="E12" s="136">
        <v>7</v>
      </c>
      <c r="F12" s="137" t="str">
        <f>IFERROR(INDEX(#REF!,MATCH(C12,#REF!,0)),"")</f>
        <v/>
      </c>
      <c r="G12" s="21">
        <v>0.1</v>
      </c>
      <c r="H12" s="137">
        <f t="shared" si="0"/>
        <v>0</v>
      </c>
      <c r="I12" s="81"/>
    </row>
    <row r="13" spans="2:9" x14ac:dyDescent="0.2">
      <c r="B13" s="85"/>
      <c r="C13" s="138"/>
      <c r="D13" s="87" t="str">
        <f>IFERROR(INDEX(#REF!,MATCH(C13,#REF!,0)),"")</f>
        <v/>
      </c>
      <c r="E13" s="136"/>
      <c r="F13" s="137" t="str">
        <f>IFERROR(INDEX(#REF!,MATCH(C13,#REF!,0)),"")</f>
        <v/>
      </c>
      <c r="G13" s="21"/>
      <c r="H13" s="137">
        <f t="shared" si="0"/>
        <v>0</v>
      </c>
      <c r="I13" s="81"/>
    </row>
    <row r="14" spans="2:9" x14ac:dyDescent="0.2">
      <c r="B14" s="85"/>
      <c r="C14" s="138"/>
      <c r="D14" s="87" t="str">
        <f>IFERROR(INDEX(#REF!,MATCH(C14,#REF!,0)),"")</f>
        <v/>
      </c>
      <c r="E14" s="136"/>
      <c r="F14" s="137" t="str">
        <f>IFERROR(INDEX(#REF!,MATCH(C14,#REF!,0)),"")</f>
        <v/>
      </c>
      <c r="G14" s="21"/>
      <c r="H14" s="137">
        <f t="shared" si="0"/>
        <v>0</v>
      </c>
      <c r="I14" s="81"/>
    </row>
    <row r="15" spans="2:9" x14ac:dyDescent="0.2">
      <c r="B15" s="85"/>
      <c r="C15" s="9"/>
      <c r="D15" s="87" t="str">
        <f>IFERROR(INDEX(#REF!,MATCH(C15,#REF!,0)),"")</f>
        <v/>
      </c>
      <c r="E15" s="9"/>
      <c r="F15" s="137" t="str">
        <f>IFERROR(INDEX(#REF!,MATCH(C15,#REF!,0)),"")</f>
        <v/>
      </c>
      <c r="G15" s="21"/>
      <c r="H15" s="137">
        <f t="shared" si="0"/>
        <v>0</v>
      </c>
      <c r="I15" s="81"/>
    </row>
    <row r="16" spans="2:9" ht="16" thickBot="1" x14ac:dyDescent="0.25">
      <c r="B16" s="85"/>
      <c r="C16" s="9"/>
      <c r="D16" s="87" t="str">
        <f>IFERROR(INDEX(#REF!,MATCH(C16,#REF!,0)),"")</f>
        <v/>
      </c>
      <c r="E16" s="9"/>
      <c r="F16" s="137" t="str">
        <f>IFERROR(INDEX(#REF!,MATCH(C16,#REF!,0)),"")</f>
        <v/>
      </c>
      <c r="G16" s="21"/>
      <c r="H16" s="139">
        <f t="shared" si="0"/>
        <v>0</v>
      </c>
      <c r="I16" s="81"/>
    </row>
    <row r="17" spans="2:9" ht="16" thickBot="1" x14ac:dyDescent="0.25">
      <c r="B17" s="79"/>
      <c r="H17" s="93" t="s">
        <v>49</v>
      </c>
      <c r="I17" s="94">
        <f>SUM(H9:H16)</f>
        <v>0</v>
      </c>
    </row>
    <row r="18" spans="2:9" x14ac:dyDescent="0.2">
      <c r="B18" s="79"/>
      <c r="C18" s="95" t="s">
        <v>50</v>
      </c>
      <c r="I18" s="81"/>
    </row>
    <row r="19" spans="2:9" ht="16" x14ac:dyDescent="0.2">
      <c r="B19" s="82" t="s">
        <v>37</v>
      </c>
      <c r="C19" s="83" t="s">
        <v>38</v>
      </c>
      <c r="D19" s="84" t="s">
        <v>51</v>
      </c>
      <c r="E19" s="96" t="s">
        <v>52</v>
      </c>
      <c r="F19" s="96"/>
      <c r="G19" s="97" t="s">
        <v>53</v>
      </c>
      <c r="H19" s="98" t="s">
        <v>43</v>
      </c>
      <c r="I19" s="81"/>
    </row>
    <row r="20" spans="2:9" x14ac:dyDescent="0.2">
      <c r="B20" s="85"/>
      <c r="C20" s="9" t="s">
        <v>54</v>
      </c>
      <c r="D20" s="21">
        <v>3</v>
      </c>
      <c r="E20" s="9"/>
      <c r="F20" s="137">
        <f>IFERROR(INDEX('MANO DE OBRA'!$J:$J,MATCH(C20,'MANO DE OBRA'!$B:$B,0)),"")</f>
        <v>83957.971666666665</v>
      </c>
      <c r="G20" s="140">
        <v>3</v>
      </c>
      <c r="H20" s="137">
        <f>IFERROR((F20/G20)*D20,0)</f>
        <v>83957.971666666665</v>
      </c>
      <c r="I20" s="81"/>
    </row>
    <row r="21" spans="2:9" x14ac:dyDescent="0.2">
      <c r="B21" s="85"/>
      <c r="C21" s="9" t="s">
        <v>64</v>
      </c>
      <c r="D21" s="21">
        <v>1</v>
      </c>
      <c r="E21" s="9"/>
      <c r="F21" s="137">
        <f>IFERROR(INDEX('MANO DE OBRA'!$J:$J,MATCH(C21,'MANO DE OBRA'!$B:$B,0)),"")</f>
        <v>137691.07353333331</v>
      </c>
      <c r="G21" s="140">
        <f>+G20</f>
        <v>3</v>
      </c>
      <c r="H21" s="137">
        <f>IFERROR(F21/G21,0)</f>
        <v>45897.024511111107</v>
      </c>
      <c r="I21" s="81"/>
    </row>
    <row r="22" spans="2:9" ht="16" thickBot="1" x14ac:dyDescent="0.25">
      <c r="B22" s="85"/>
      <c r="C22" s="9"/>
      <c r="D22" s="21"/>
      <c r="E22" s="9"/>
      <c r="F22" s="91" t="str">
        <f>IFERROR(INDEX('MANO DE OBRA'!$J:$J,MATCH(C22,'MANO DE OBRA'!$B:$B,0)),"")</f>
        <v/>
      </c>
      <c r="G22" s="140"/>
      <c r="H22" s="139">
        <f>IFERROR(F22/G22,0)</f>
        <v>0</v>
      </c>
      <c r="I22" s="81"/>
    </row>
    <row r="23" spans="2:9" ht="16" thickBot="1" x14ac:dyDescent="0.25">
      <c r="B23" s="79"/>
      <c r="H23" s="93" t="s">
        <v>49</v>
      </c>
      <c r="I23" s="94">
        <f>SUM(H20:H22)</f>
        <v>129854.99617777776</v>
      </c>
    </row>
    <row r="24" spans="2:9" x14ac:dyDescent="0.2">
      <c r="B24" s="79"/>
      <c r="C24" s="95" t="s">
        <v>55</v>
      </c>
      <c r="I24" s="81"/>
    </row>
    <row r="25" spans="2:9" ht="16" x14ac:dyDescent="0.2">
      <c r="B25" s="82" t="s">
        <v>37</v>
      </c>
      <c r="C25" s="83" t="s">
        <v>38</v>
      </c>
      <c r="D25" s="97" t="s">
        <v>3</v>
      </c>
      <c r="E25" s="97" t="s">
        <v>39</v>
      </c>
      <c r="F25" s="97" t="s">
        <v>56</v>
      </c>
      <c r="G25" s="97" t="s">
        <v>57</v>
      </c>
      <c r="H25" s="97" t="s">
        <v>43</v>
      </c>
      <c r="I25" s="81"/>
    </row>
    <row r="26" spans="2:9" x14ac:dyDescent="0.2">
      <c r="B26" s="85"/>
      <c r="C26" s="127" t="s">
        <v>58</v>
      </c>
      <c r="D26" s="9">
        <v>0.05</v>
      </c>
      <c r="E26" s="9"/>
      <c r="F26" s="137">
        <f>+I23</f>
        <v>129854.99617777776</v>
      </c>
      <c r="G26" s="21">
        <v>1</v>
      </c>
      <c r="H26" s="137">
        <f>IFERROR(G26*F26*D26,0)</f>
        <v>6492.7498088888888</v>
      </c>
      <c r="I26" s="81"/>
    </row>
    <row r="27" spans="2:9" x14ac:dyDescent="0.2">
      <c r="B27" s="85"/>
      <c r="C27" s="127" t="s">
        <v>194</v>
      </c>
      <c r="D27" s="9"/>
      <c r="E27" s="9"/>
      <c r="F27" s="91" t="str">
        <f>IFERROR(INDEX(#REF!,MATCH(C27,#REF!,0)),"")</f>
        <v/>
      </c>
      <c r="G27" s="21">
        <v>0.42</v>
      </c>
      <c r="H27" s="137">
        <f>IFERROR(G27*F27,0)</f>
        <v>0</v>
      </c>
      <c r="I27" s="81"/>
    </row>
    <row r="28" spans="2:9" ht="16" thickBot="1" x14ac:dyDescent="0.25">
      <c r="B28" s="85"/>
      <c r="C28" s="138"/>
      <c r="D28" s="9"/>
      <c r="E28" s="9"/>
      <c r="F28" s="91" t="str">
        <f>IFERROR(INDEX(#REF!,MATCH(C28,#REF!,0)),"")</f>
        <v/>
      </c>
      <c r="G28" s="141"/>
      <c r="H28" s="139">
        <f>IFERROR(G28*F28,0)</f>
        <v>0</v>
      </c>
      <c r="I28" s="81"/>
    </row>
    <row r="29" spans="2:9" ht="16" thickBot="1" x14ac:dyDescent="0.25">
      <c r="B29" s="79"/>
      <c r="H29" s="93" t="s">
        <v>49</v>
      </c>
      <c r="I29" s="94">
        <f>SUM(H26:H28)</f>
        <v>6492.7498088888888</v>
      </c>
    </row>
    <row r="30" spans="2:9" x14ac:dyDescent="0.2">
      <c r="B30" s="79"/>
      <c r="C30" s="95" t="s">
        <v>59</v>
      </c>
      <c r="I30" s="81"/>
    </row>
    <row r="31" spans="2:9" ht="32" x14ac:dyDescent="0.2">
      <c r="B31" s="82" t="s">
        <v>37</v>
      </c>
      <c r="C31" s="83" t="s">
        <v>38</v>
      </c>
      <c r="D31" s="97" t="s">
        <v>199</v>
      </c>
      <c r="E31" s="97" t="s">
        <v>200</v>
      </c>
      <c r="F31" s="84" t="s">
        <v>201</v>
      </c>
      <c r="G31" s="84" t="s">
        <v>40</v>
      </c>
      <c r="H31" s="84" t="s">
        <v>43</v>
      </c>
      <c r="I31" s="81"/>
    </row>
    <row r="32" spans="2:9" x14ac:dyDescent="0.2">
      <c r="B32" s="85"/>
      <c r="C32" s="127" t="s">
        <v>60</v>
      </c>
      <c r="D32" s="142">
        <v>1</v>
      </c>
      <c r="E32" s="143">
        <v>1</v>
      </c>
      <c r="F32" s="137">
        <f>+I23</f>
        <v>129854.99617777776</v>
      </c>
      <c r="G32" s="21">
        <v>0.01</v>
      </c>
      <c r="H32" s="137">
        <f>IFERROR(G32*F32*E32,0)</f>
        <v>1298.5499617777778</v>
      </c>
      <c r="I32" s="81"/>
    </row>
    <row r="33" spans="2:9" x14ac:dyDescent="0.2">
      <c r="B33" s="85"/>
      <c r="C33" s="127" t="s">
        <v>68</v>
      </c>
      <c r="D33" s="87" t="str">
        <f>IFERROR(INDEX(#REF!,MATCH(C33,#REF!,0)),"")</f>
        <v/>
      </c>
      <c r="E33" s="9">
        <v>1</v>
      </c>
      <c r="F33" s="91" t="str">
        <f>IFERROR(INDEX(#REF!,MATCH(C33,#REF!,0)),"")</f>
        <v/>
      </c>
      <c r="G33" s="21">
        <v>1.1519999999999999</v>
      </c>
      <c r="H33" s="137">
        <f>IFERROR(G33*F33*E33,0)</f>
        <v>0</v>
      </c>
      <c r="I33" s="81"/>
    </row>
    <row r="34" spans="2:9" ht="16" thickBot="1" x14ac:dyDescent="0.25">
      <c r="B34" s="85"/>
      <c r="C34" s="127" t="s">
        <v>202</v>
      </c>
      <c r="D34" s="87" t="str">
        <f>IFERROR(INDEX(#REF!,MATCH(C34,#REF!,0)),"")</f>
        <v/>
      </c>
      <c r="E34" s="9">
        <v>1</v>
      </c>
      <c r="F34" s="9">
        <f>+H12*0.001</f>
        <v>0</v>
      </c>
      <c r="G34" s="21">
        <v>1</v>
      </c>
      <c r="H34" s="137">
        <f>IFERROR(G34*F34*E34,0)</f>
        <v>0</v>
      </c>
      <c r="I34" s="81"/>
    </row>
    <row r="35" spans="2:9" ht="16" thickBot="1" x14ac:dyDescent="0.25">
      <c r="B35" s="104"/>
      <c r="C35" s="105"/>
      <c r="D35" s="105"/>
      <c r="E35" s="105"/>
      <c r="F35" s="105"/>
      <c r="G35" s="144"/>
      <c r="H35" s="93" t="s">
        <v>49</v>
      </c>
      <c r="I35" s="94">
        <f>SUM(H32:H34)</f>
        <v>1298.5499617777778</v>
      </c>
    </row>
    <row r="36" spans="2:9" ht="16" thickBot="1" x14ac:dyDescent="0.25"/>
    <row r="37" spans="2:9" ht="16" thickBot="1" x14ac:dyDescent="0.25">
      <c r="B37" s="75" t="s">
        <v>0</v>
      </c>
      <c r="C37" s="373" t="s">
        <v>134</v>
      </c>
      <c r="D37" s="374"/>
      <c r="E37" s="374"/>
      <c r="F37" s="374"/>
      <c r="G37" s="375"/>
      <c r="H37" s="133" t="s">
        <v>31</v>
      </c>
      <c r="I37" s="74" t="s">
        <v>32</v>
      </c>
    </row>
    <row r="38" spans="2:9" x14ac:dyDescent="0.2">
      <c r="B38" s="362"/>
      <c r="C38" s="376"/>
      <c r="D38" s="377"/>
      <c r="E38" s="377"/>
      <c r="F38" s="377"/>
      <c r="G38" s="378"/>
      <c r="H38" s="72">
        <f>IF(I41=0,0,I52/I41)</f>
        <v>0</v>
      </c>
      <c r="I38" s="72">
        <f>IF(I41=0,0,I58/I41)</f>
        <v>0.94339622641509435</v>
      </c>
    </row>
    <row r="39" spans="2:9" ht="16" thickBot="1" x14ac:dyDescent="0.25">
      <c r="B39" s="363"/>
      <c r="C39" s="376"/>
      <c r="D39" s="377"/>
      <c r="E39" s="377"/>
      <c r="F39" s="377"/>
      <c r="G39" s="378"/>
      <c r="H39" s="133" t="s">
        <v>33</v>
      </c>
      <c r="I39" s="74" t="s">
        <v>34</v>
      </c>
    </row>
    <row r="40" spans="2:9" ht="16" thickBot="1" x14ac:dyDescent="0.25">
      <c r="B40" s="75" t="s">
        <v>199</v>
      </c>
      <c r="C40" s="376"/>
      <c r="D40" s="377"/>
      <c r="E40" s="377"/>
      <c r="F40" s="377"/>
      <c r="G40" s="378"/>
      <c r="H40" s="72">
        <f>IF(I41=0,0,I64/I41)</f>
        <v>4.716981132075472E-2</v>
      </c>
      <c r="I40" s="72">
        <f>IF(I41=0,0,I70/I41)</f>
        <v>9.4339622641509448E-3</v>
      </c>
    </row>
    <row r="41" spans="2:9" ht="16" thickBot="1" x14ac:dyDescent="0.25">
      <c r="B41" s="76" t="s">
        <v>186</v>
      </c>
      <c r="C41" s="379"/>
      <c r="D41" s="380"/>
      <c r="E41" s="380"/>
      <c r="F41" s="380"/>
      <c r="G41" s="381"/>
      <c r="H41" s="134" t="s">
        <v>35</v>
      </c>
      <c r="I41" s="78">
        <f>SUM(I52:I70)</f>
        <v>137646.29594844443</v>
      </c>
    </row>
    <row r="42" spans="2:9" x14ac:dyDescent="0.2">
      <c r="B42" s="79"/>
      <c r="C42" s="80" t="s">
        <v>36</v>
      </c>
      <c r="I42" s="81"/>
    </row>
    <row r="43" spans="2:9" x14ac:dyDescent="0.2">
      <c r="B43" s="82" t="s">
        <v>37</v>
      </c>
      <c r="C43" s="83" t="s">
        <v>38</v>
      </c>
      <c r="D43" s="84" t="s">
        <v>199</v>
      </c>
      <c r="E43" s="84" t="s">
        <v>40</v>
      </c>
      <c r="F43" s="84" t="s">
        <v>41</v>
      </c>
      <c r="G43" s="84" t="s">
        <v>42</v>
      </c>
      <c r="H43" s="84" t="s">
        <v>43</v>
      </c>
      <c r="I43" s="81"/>
    </row>
    <row r="44" spans="2:9" x14ac:dyDescent="0.2">
      <c r="B44" s="85"/>
      <c r="C44" s="135" t="s">
        <v>85</v>
      </c>
      <c r="D44" s="87" t="str">
        <f>IFERROR(INDEX(#REF!,MATCH(C44,#REF!,0)),"")</f>
        <v/>
      </c>
      <c r="E44" s="136">
        <v>0.71499999999999997</v>
      </c>
      <c r="F44" s="137" t="str">
        <f>IFERROR(INDEX(#REF!,MATCH(C44,#REF!,0)),"")</f>
        <v/>
      </c>
      <c r="G44" s="21"/>
      <c r="H44" s="137">
        <f>IFERROR(G44*F44*E44+F44*E44,0)</f>
        <v>0</v>
      </c>
      <c r="I44" s="81"/>
    </row>
    <row r="45" spans="2:9" x14ac:dyDescent="0.2">
      <c r="B45" s="85"/>
      <c r="C45" s="127" t="s">
        <v>87</v>
      </c>
      <c r="D45" s="87" t="str">
        <f>IFERROR(INDEX(#REF!,MATCH(C45,#REF!,0)),"")</f>
        <v/>
      </c>
      <c r="E45" s="136">
        <v>170</v>
      </c>
      <c r="F45" s="137" t="str">
        <f>IFERROR(INDEX(#REF!,MATCH(C45,#REF!,0)),"")</f>
        <v/>
      </c>
      <c r="G45" s="21"/>
      <c r="H45" s="137">
        <f t="shared" ref="H45:H51" si="1">IFERROR(G45*F45*E45+F45*E45,0)</f>
        <v>0</v>
      </c>
      <c r="I45" s="81"/>
    </row>
    <row r="46" spans="2:9" x14ac:dyDescent="0.2">
      <c r="B46" s="85"/>
      <c r="C46" s="127" t="s">
        <v>187</v>
      </c>
      <c r="D46" s="87" t="str">
        <f>IFERROR(INDEX(#REF!,MATCH(C46,#REF!,0)),"")</f>
        <v/>
      </c>
      <c r="E46" s="136">
        <v>0.71499999999999997</v>
      </c>
      <c r="F46" s="137" t="str">
        <f>IFERROR(INDEX(#REF!,MATCH(C46,#REF!,0)),"")</f>
        <v/>
      </c>
      <c r="G46" s="21"/>
      <c r="H46" s="137">
        <f t="shared" si="1"/>
        <v>0</v>
      </c>
      <c r="I46" s="81"/>
    </row>
    <row r="47" spans="2:9" x14ac:dyDescent="0.2">
      <c r="B47" s="85"/>
      <c r="C47" s="138" t="s">
        <v>66</v>
      </c>
      <c r="D47" s="87" t="str">
        <f>IFERROR(INDEX(#REF!,MATCH(C47,#REF!,0)),"")</f>
        <v/>
      </c>
      <c r="E47" s="136">
        <v>6</v>
      </c>
      <c r="F47" s="137" t="str">
        <f>IFERROR(INDEX(#REF!,MATCH(C47,#REF!,0)),"")</f>
        <v/>
      </c>
      <c r="G47" s="21">
        <v>0.1</v>
      </c>
      <c r="H47" s="137">
        <f t="shared" si="1"/>
        <v>0</v>
      </c>
      <c r="I47" s="81"/>
    </row>
    <row r="48" spans="2:9" x14ac:dyDescent="0.2">
      <c r="B48" s="85"/>
      <c r="C48" s="138"/>
      <c r="D48" s="87" t="str">
        <f>IFERROR(INDEX(#REF!,MATCH(C48,#REF!,0)),"")</f>
        <v/>
      </c>
      <c r="E48" s="136"/>
      <c r="F48" s="137" t="str">
        <f>IFERROR(INDEX(#REF!,MATCH(C48,#REF!,0)),"")</f>
        <v/>
      </c>
      <c r="G48" s="21"/>
      <c r="H48" s="137">
        <f t="shared" si="1"/>
        <v>0</v>
      </c>
      <c r="I48" s="81"/>
    </row>
    <row r="49" spans="2:9" x14ac:dyDescent="0.2">
      <c r="B49" s="85"/>
      <c r="C49" s="138"/>
      <c r="D49" s="87" t="str">
        <f>IFERROR(INDEX(#REF!,MATCH(C49,#REF!,0)),"")</f>
        <v/>
      </c>
      <c r="E49" s="136"/>
      <c r="F49" s="137" t="str">
        <f>IFERROR(INDEX(#REF!,MATCH(C49,#REF!,0)),"")</f>
        <v/>
      </c>
      <c r="G49" s="21"/>
      <c r="H49" s="137">
        <f t="shared" si="1"/>
        <v>0</v>
      </c>
      <c r="I49" s="81"/>
    </row>
    <row r="50" spans="2:9" x14ac:dyDescent="0.2">
      <c r="B50" s="85"/>
      <c r="C50" s="9"/>
      <c r="D50" s="87" t="str">
        <f>IFERROR(INDEX(#REF!,MATCH(C50,#REF!,0)),"")</f>
        <v/>
      </c>
      <c r="E50" s="9"/>
      <c r="F50" s="137" t="str">
        <f>IFERROR(INDEX(#REF!,MATCH(C50,#REF!,0)),"")</f>
        <v/>
      </c>
      <c r="G50" s="21"/>
      <c r="H50" s="137">
        <f t="shared" si="1"/>
        <v>0</v>
      </c>
      <c r="I50" s="81"/>
    </row>
    <row r="51" spans="2:9" ht="16" thickBot="1" x14ac:dyDescent="0.25">
      <c r="B51" s="85"/>
      <c r="C51" s="9"/>
      <c r="D51" s="87" t="str">
        <f>IFERROR(INDEX(#REF!,MATCH(C51,#REF!,0)),"")</f>
        <v/>
      </c>
      <c r="E51" s="9"/>
      <c r="F51" s="137" t="str">
        <f>IFERROR(INDEX(#REF!,MATCH(C51,#REF!,0)),"")</f>
        <v/>
      </c>
      <c r="G51" s="21"/>
      <c r="H51" s="139">
        <f t="shared" si="1"/>
        <v>0</v>
      </c>
      <c r="I51" s="81"/>
    </row>
    <row r="52" spans="2:9" ht="16" thickBot="1" x14ac:dyDescent="0.25">
      <c r="B52" s="79"/>
      <c r="H52" s="93" t="s">
        <v>49</v>
      </c>
      <c r="I52" s="94">
        <f>SUM(H44:H51)</f>
        <v>0</v>
      </c>
    </row>
    <row r="53" spans="2:9" x14ac:dyDescent="0.2">
      <c r="B53" s="79"/>
      <c r="C53" s="95" t="s">
        <v>50</v>
      </c>
      <c r="I53" s="81"/>
    </row>
    <row r="54" spans="2:9" ht="16" x14ac:dyDescent="0.2">
      <c r="B54" s="82" t="s">
        <v>37</v>
      </c>
      <c r="C54" s="83" t="s">
        <v>38</v>
      </c>
      <c r="D54" s="84" t="s">
        <v>51</v>
      </c>
      <c r="E54" s="96" t="s">
        <v>52</v>
      </c>
      <c r="F54" s="96"/>
      <c r="G54" s="97" t="s">
        <v>53</v>
      </c>
      <c r="H54" s="98" t="s">
        <v>43</v>
      </c>
      <c r="I54" s="81"/>
    </row>
    <row r="55" spans="2:9" x14ac:dyDescent="0.2">
      <c r="B55" s="85"/>
      <c r="C55" s="9" t="s">
        <v>54</v>
      </c>
      <c r="D55" s="21">
        <v>3</v>
      </c>
      <c r="E55" s="9"/>
      <c r="F55" s="137">
        <f>IFERROR(INDEX('MANO DE OBRA'!$J:$J,MATCH(C55,'MANO DE OBRA'!$B:$B,0)),"")</f>
        <v>83957.971666666665</v>
      </c>
      <c r="G55" s="140">
        <v>3</v>
      </c>
      <c r="H55" s="137">
        <f>IFERROR((F55/G55)*D55,0)</f>
        <v>83957.971666666665</v>
      </c>
      <c r="I55" s="81"/>
    </row>
    <row r="56" spans="2:9" x14ac:dyDescent="0.2">
      <c r="B56" s="85"/>
      <c r="C56" s="9" t="s">
        <v>64</v>
      </c>
      <c r="D56" s="21">
        <v>1</v>
      </c>
      <c r="E56" s="9"/>
      <c r="F56" s="137">
        <f>IFERROR(INDEX('MANO DE OBRA'!$J:$J,MATCH(C56,'MANO DE OBRA'!$B:$B,0)),"")</f>
        <v>137691.07353333331</v>
      </c>
      <c r="G56" s="140">
        <f>+G55</f>
        <v>3</v>
      </c>
      <c r="H56" s="137">
        <f>IFERROR(F56/G56,0)</f>
        <v>45897.024511111107</v>
      </c>
      <c r="I56" s="81"/>
    </row>
    <row r="57" spans="2:9" ht="16" thickBot="1" x14ac:dyDescent="0.25">
      <c r="B57" s="85"/>
      <c r="C57" s="9"/>
      <c r="D57" s="21"/>
      <c r="E57" s="9"/>
      <c r="F57" s="91" t="str">
        <f>IFERROR(INDEX('MANO DE OBRA'!$J:$J,MATCH(C57,'MANO DE OBRA'!$B:$B,0)),"")</f>
        <v/>
      </c>
      <c r="G57" s="140"/>
      <c r="H57" s="139">
        <f>IFERROR(F57/G57,0)</f>
        <v>0</v>
      </c>
      <c r="I57" s="81"/>
    </row>
    <row r="58" spans="2:9" ht="16" thickBot="1" x14ac:dyDescent="0.25">
      <c r="B58" s="79"/>
      <c r="H58" s="93" t="s">
        <v>49</v>
      </c>
      <c r="I58" s="94">
        <f>SUM(H55:H57)</f>
        <v>129854.99617777776</v>
      </c>
    </row>
    <row r="59" spans="2:9" x14ac:dyDescent="0.2">
      <c r="B59" s="79"/>
      <c r="C59" s="95" t="s">
        <v>55</v>
      </c>
      <c r="I59" s="81"/>
    </row>
    <row r="60" spans="2:9" ht="16" x14ac:dyDescent="0.2">
      <c r="B60" s="82" t="s">
        <v>37</v>
      </c>
      <c r="C60" s="83" t="s">
        <v>38</v>
      </c>
      <c r="D60" s="97" t="s">
        <v>3</v>
      </c>
      <c r="E60" s="97" t="s">
        <v>39</v>
      </c>
      <c r="F60" s="97" t="s">
        <v>56</v>
      </c>
      <c r="G60" s="97" t="s">
        <v>57</v>
      </c>
      <c r="H60" s="97" t="s">
        <v>43</v>
      </c>
      <c r="I60" s="81"/>
    </row>
    <row r="61" spans="2:9" x14ac:dyDescent="0.2">
      <c r="B61" s="85"/>
      <c r="C61" s="127" t="s">
        <v>58</v>
      </c>
      <c r="D61" s="9">
        <v>0.05</v>
      </c>
      <c r="E61" s="9"/>
      <c r="F61" s="137">
        <f>+I58</f>
        <v>129854.99617777776</v>
      </c>
      <c r="G61" s="21">
        <v>1</v>
      </c>
      <c r="H61" s="137">
        <f>IFERROR(G61*F61*D61,0)</f>
        <v>6492.7498088888888</v>
      </c>
      <c r="I61" s="81"/>
    </row>
    <row r="62" spans="2:9" x14ac:dyDescent="0.2">
      <c r="B62" s="85"/>
      <c r="C62" s="127" t="s">
        <v>194</v>
      </c>
      <c r="D62" s="9"/>
      <c r="E62" s="9"/>
      <c r="F62" s="91" t="str">
        <f>IFERROR(INDEX(#REF!,MATCH(C62,#REF!,0)),"")</f>
        <v/>
      </c>
      <c r="G62" s="21">
        <v>0.42</v>
      </c>
      <c r="H62" s="137">
        <f>IFERROR(G62*F62,0)</f>
        <v>0</v>
      </c>
      <c r="I62" s="81"/>
    </row>
    <row r="63" spans="2:9" ht="16" thickBot="1" x14ac:dyDescent="0.25">
      <c r="B63" s="85"/>
      <c r="C63" s="138"/>
      <c r="D63" s="9"/>
      <c r="E63" s="9"/>
      <c r="F63" s="91" t="str">
        <f>IFERROR(INDEX(#REF!,MATCH(C63,#REF!,0)),"")</f>
        <v/>
      </c>
      <c r="G63" s="141"/>
      <c r="H63" s="139">
        <f>IFERROR(G63*F63,0)</f>
        <v>0</v>
      </c>
      <c r="I63" s="81"/>
    </row>
    <row r="64" spans="2:9" ht="16" thickBot="1" x14ac:dyDescent="0.25">
      <c r="B64" s="79"/>
      <c r="H64" s="93" t="s">
        <v>49</v>
      </c>
      <c r="I64" s="94">
        <f>SUM(H61:H63)</f>
        <v>6492.7498088888888</v>
      </c>
    </row>
    <row r="65" spans="2:9" x14ac:dyDescent="0.2">
      <c r="B65" s="79"/>
      <c r="C65" s="95" t="s">
        <v>59</v>
      </c>
      <c r="I65" s="81"/>
    </row>
    <row r="66" spans="2:9" ht="32" x14ac:dyDescent="0.2">
      <c r="B66" s="82" t="s">
        <v>37</v>
      </c>
      <c r="C66" s="83" t="s">
        <v>38</v>
      </c>
      <c r="D66" s="97" t="s">
        <v>199</v>
      </c>
      <c r="E66" s="97" t="s">
        <v>200</v>
      </c>
      <c r="F66" s="84" t="s">
        <v>201</v>
      </c>
      <c r="G66" s="84" t="s">
        <v>40</v>
      </c>
      <c r="H66" s="84" t="s">
        <v>43</v>
      </c>
      <c r="I66" s="81"/>
    </row>
    <row r="67" spans="2:9" x14ac:dyDescent="0.2">
      <c r="B67" s="85"/>
      <c r="C67" s="127" t="s">
        <v>60</v>
      </c>
      <c r="D67" s="142">
        <v>1</v>
      </c>
      <c r="E67" s="143">
        <v>1</v>
      </c>
      <c r="F67" s="137">
        <f>+I58</f>
        <v>129854.99617777776</v>
      </c>
      <c r="G67" s="21">
        <v>0.01</v>
      </c>
      <c r="H67" s="137">
        <f>IFERROR(G67*F67*E67,0)</f>
        <v>1298.5499617777778</v>
      </c>
      <c r="I67" s="81"/>
    </row>
    <row r="68" spans="2:9" x14ac:dyDescent="0.2">
      <c r="B68" s="85"/>
      <c r="C68" s="127" t="s">
        <v>68</v>
      </c>
      <c r="D68" s="87" t="str">
        <f>IFERROR(INDEX(#REF!,MATCH(C68,#REF!,0)),"")</f>
        <v/>
      </c>
      <c r="E68" s="9">
        <v>1</v>
      </c>
      <c r="F68" s="91" t="str">
        <f>IFERROR(INDEX(#REF!,MATCH(C68,#REF!,0)),"")</f>
        <v/>
      </c>
      <c r="G68" s="21">
        <v>1.1519999999999999</v>
      </c>
      <c r="H68" s="137">
        <f>IFERROR(G68*F68*E68,0)</f>
        <v>0</v>
      </c>
      <c r="I68" s="81"/>
    </row>
    <row r="69" spans="2:9" ht="16" thickBot="1" x14ac:dyDescent="0.25">
      <c r="B69" s="85"/>
      <c r="C69" s="127" t="s">
        <v>202</v>
      </c>
      <c r="D69" s="87" t="str">
        <f>IFERROR(INDEX(#REF!,MATCH(C69,#REF!,0)),"")</f>
        <v/>
      </c>
      <c r="E69" s="9">
        <v>1</v>
      </c>
      <c r="F69" s="9">
        <f>+H47*0.001</f>
        <v>0</v>
      </c>
      <c r="G69" s="21">
        <v>1</v>
      </c>
      <c r="H69" s="137">
        <f>IFERROR(G69*F69*E69,0)</f>
        <v>0</v>
      </c>
      <c r="I69" s="81"/>
    </row>
    <row r="70" spans="2:9" ht="16" thickBot="1" x14ac:dyDescent="0.25">
      <c r="B70" s="104"/>
      <c r="C70" s="105"/>
      <c r="D70" s="105"/>
      <c r="E70" s="105"/>
      <c r="F70" s="105"/>
      <c r="G70" s="144"/>
      <c r="H70" s="93" t="s">
        <v>49</v>
      </c>
      <c r="I70" s="94">
        <f>SUM(H67:H69)</f>
        <v>1298.5499617777778</v>
      </c>
    </row>
    <row r="71" spans="2:9" ht="16" thickBot="1" x14ac:dyDescent="0.25"/>
    <row r="72" spans="2:9" ht="16" thickBot="1" x14ac:dyDescent="0.25">
      <c r="B72" s="75" t="s">
        <v>0</v>
      </c>
      <c r="C72" s="373" t="s">
        <v>70</v>
      </c>
      <c r="D72" s="374"/>
      <c r="E72" s="374"/>
      <c r="F72" s="374"/>
      <c r="G72" s="375"/>
      <c r="H72" s="133" t="s">
        <v>31</v>
      </c>
      <c r="I72" s="74" t="s">
        <v>32</v>
      </c>
    </row>
    <row r="73" spans="2:9" x14ac:dyDescent="0.2">
      <c r="B73" s="362"/>
      <c r="C73" s="376"/>
      <c r="D73" s="377"/>
      <c r="E73" s="377"/>
      <c r="F73" s="377"/>
      <c r="G73" s="378"/>
      <c r="H73" s="72">
        <f>IF(I76=0,0,I87/I76)</f>
        <v>0</v>
      </c>
      <c r="I73" s="72">
        <f>IF(I76=0,0,I93/I76)</f>
        <v>0.94339622641509435</v>
      </c>
    </row>
    <row r="74" spans="2:9" ht="16" thickBot="1" x14ac:dyDescent="0.25">
      <c r="B74" s="363"/>
      <c r="C74" s="376"/>
      <c r="D74" s="377"/>
      <c r="E74" s="377"/>
      <c r="F74" s="377"/>
      <c r="G74" s="378"/>
      <c r="H74" s="133" t="s">
        <v>33</v>
      </c>
      <c r="I74" s="74" t="s">
        <v>34</v>
      </c>
    </row>
    <row r="75" spans="2:9" ht="16" thickBot="1" x14ac:dyDescent="0.25">
      <c r="B75" s="75" t="s">
        <v>199</v>
      </c>
      <c r="C75" s="376"/>
      <c r="D75" s="377"/>
      <c r="E75" s="377"/>
      <c r="F75" s="377"/>
      <c r="G75" s="378"/>
      <c r="H75" s="72">
        <f>IF(I76=0,0,I99/I76)</f>
        <v>4.716981132075472E-2</v>
      </c>
      <c r="I75" s="72">
        <f>IF(I76=0,0,I105/I76)</f>
        <v>9.4339622641509448E-3</v>
      </c>
    </row>
    <row r="76" spans="2:9" ht="16" thickBot="1" x14ac:dyDescent="0.25">
      <c r="B76" s="76" t="s">
        <v>186</v>
      </c>
      <c r="C76" s="379"/>
      <c r="D76" s="380"/>
      <c r="E76" s="380"/>
      <c r="F76" s="380"/>
      <c r="G76" s="381"/>
      <c r="H76" s="134" t="s">
        <v>35</v>
      </c>
      <c r="I76" s="78">
        <f>SUM(I87:I105)</f>
        <v>137646.29594844443</v>
      </c>
    </row>
    <row r="77" spans="2:9" x14ac:dyDescent="0.2">
      <c r="B77" s="79"/>
      <c r="C77" s="80" t="s">
        <v>36</v>
      </c>
      <c r="I77" s="81"/>
    </row>
    <row r="78" spans="2:9" x14ac:dyDescent="0.2">
      <c r="B78" s="82" t="s">
        <v>37</v>
      </c>
      <c r="C78" s="83" t="s">
        <v>38</v>
      </c>
      <c r="D78" s="84" t="s">
        <v>199</v>
      </c>
      <c r="E78" s="84" t="s">
        <v>40</v>
      </c>
      <c r="F78" s="84" t="s">
        <v>41</v>
      </c>
      <c r="G78" s="84" t="s">
        <v>42</v>
      </c>
      <c r="H78" s="84" t="s">
        <v>43</v>
      </c>
      <c r="I78" s="81"/>
    </row>
    <row r="79" spans="2:9" x14ac:dyDescent="0.2">
      <c r="B79" s="85"/>
      <c r="C79" s="135" t="s">
        <v>85</v>
      </c>
      <c r="D79" s="87" t="str">
        <f>IFERROR(INDEX(#REF!,MATCH(C79,#REF!,0)),"")</f>
        <v/>
      </c>
      <c r="E79" s="136">
        <v>0.9</v>
      </c>
      <c r="F79" s="137" t="str">
        <f>IFERROR(INDEX(#REF!,MATCH(C79,#REF!,0)),"")</f>
        <v/>
      </c>
      <c r="G79" s="21"/>
      <c r="H79" s="137">
        <f>IFERROR(G79*F79*E79+F79*E79,0)</f>
        <v>0</v>
      </c>
      <c r="I79" s="81"/>
    </row>
    <row r="80" spans="2:9" x14ac:dyDescent="0.2">
      <c r="B80" s="85"/>
      <c r="C80" s="127" t="s">
        <v>87</v>
      </c>
      <c r="D80" s="87" t="str">
        <f>IFERROR(INDEX(#REF!,MATCH(C80,#REF!,0)),"")</f>
        <v/>
      </c>
      <c r="E80" s="136">
        <v>159</v>
      </c>
      <c r="F80" s="137" t="str">
        <f>IFERROR(INDEX(#REF!,MATCH(C80,#REF!,0)),"")</f>
        <v/>
      </c>
      <c r="G80" s="21"/>
      <c r="H80" s="137">
        <f t="shared" ref="H80:H86" si="2">IFERROR(G80*F80*E80+F80*E80,0)</f>
        <v>0</v>
      </c>
      <c r="I80" s="81"/>
    </row>
    <row r="81" spans="2:9" x14ac:dyDescent="0.2">
      <c r="B81" s="85"/>
      <c r="C81" s="127" t="s">
        <v>187</v>
      </c>
      <c r="D81" s="87" t="str">
        <f>IFERROR(INDEX(#REF!,MATCH(C81,#REF!,0)),"")</f>
        <v/>
      </c>
      <c r="E81" s="136">
        <v>0.55000000000000004</v>
      </c>
      <c r="F81" s="137" t="str">
        <f>IFERROR(INDEX(#REF!,MATCH(C81,#REF!,0)),"")</f>
        <v/>
      </c>
      <c r="G81" s="21"/>
      <c r="H81" s="137">
        <f t="shared" si="2"/>
        <v>0</v>
      </c>
      <c r="I81" s="81"/>
    </row>
    <row r="82" spans="2:9" x14ac:dyDescent="0.2">
      <c r="B82" s="85"/>
      <c r="C82" s="138" t="s">
        <v>66</v>
      </c>
      <c r="D82" s="87" t="str">
        <f>IFERROR(INDEX(#REF!,MATCH(C82,#REF!,0)),"")</f>
        <v/>
      </c>
      <c r="E82" s="136">
        <v>5</v>
      </c>
      <c r="F82" s="137" t="str">
        <f>IFERROR(INDEX(#REF!,MATCH(C82,#REF!,0)),"")</f>
        <v/>
      </c>
      <c r="G82" s="21">
        <v>0.1</v>
      </c>
      <c r="H82" s="137">
        <f t="shared" si="2"/>
        <v>0</v>
      </c>
      <c r="I82" s="81"/>
    </row>
    <row r="83" spans="2:9" x14ac:dyDescent="0.2">
      <c r="B83" s="85"/>
      <c r="C83" s="138"/>
      <c r="D83" s="87" t="str">
        <f>IFERROR(INDEX(#REF!,MATCH(C83,#REF!,0)),"")</f>
        <v/>
      </c>
      <c r="E83" s="136"/>
      <c r="F83" s="137" t="str">
        <f>IFERROR(INDEX(#REF!,MATCH(C83,#REF!,0)),"")</f>
        <v/>
      </c>
      <c r="G83" s="21"/>
      <c r="H83" s="137">
        <f t="shared" si="2"/>
        <v>0</v>
      </c>
      <c r="I83" s="81"/>
    </row>
    <row r="84" spans="2:9" x14ac:dyDescent="0.2">
      <c r="B84" s="85"/>
      <c r="C84" s="138"/>
      <c r="D84" s="87" t="str">
        <f>IFERROR(INDEX(#REF!,MATCH(C84,#REF!,0)),"")</f>
        <v/>
      </c>
      <c r="E84" s="136"/>
      <c r="F84" s="137" t="str">
        <f>IFERROR(INDEX(#REF!,MATCH(C84,#REF!,0)),"")</f>
        <v/>
      </c>
      <c r="G84" s="21"/>
      <c r="H84" s="137">
        <f t="shared" si="2"/>
        <v>0</v>
      </c>
      <c r="I84" s="81"/>
    </row>
    <row r="85" spans="2:9" x14ac:dyDescent="0.2">
      <c r="B85" s="85"/>
      <c r="C85" s="9"/>
      <c r="D85" s="87" t="str">
        <f>IFERROR(INDEX(#REF!,MATCH(C85,#REF!,0)),"")</f>
        <v/>
      </c>
      <c r="E85" s="9"/>
      <c r="F85" s="137" t="str">
        <f>IFERROR(INDEX(#REF!,MATCH(C85,#REF!,0)),"")</f>
        <v/>
      </c>
      <c r="G85" s="21"/>
      <c r="H85" s="137">
        <f t="shared" si="2"/>
        <v>0</v>
      </c>
      <c r="I85" s="81"/>
    </row>
    <row r="86" spans="2:9" ht="16" thickBot="1" x14ac:dyDescent="0.25">
      <c r="B86" s="85"/>
      <c r="C86" s="9"/>
      <c r="D86" s="87" t="str">
        <f>IFERROR(INDEX(#REF!,MATCH(C86,#REF!,0)),"")</f>
        <v/>
      </c>
      <c r="E86" s="9"/>
      <c r="F86" s="137" t="str">
        <f>IFERROR(INDEX(#REF!,MATCH(C86,#REF!,0)),"")</f>
        <v/>
      </c>
      <c r="G86" s="21"/>
      <c r="H86" s="139">
        <f t="shared" si="2"/>
        <v>0</v>
      </c>
      <c r="I86" s="81"/>
    </row>
    <row r="87" spans="2:9" ht="16" thickBot="1" x14ac:dyDescent="0.25">
      <c r="B87" s="79"/>
      <c r="H87" s="93" t="s">
        <v>49</v>
      </c>
      <c r="I87" s="94">
        <f>SUM(H79:H86)</f>
        <v>0</v>
      </c>
    </row>
    <row r="88" spans="2:9" x14ac:dyDescent="0.2">
      <c r="B88" s="79"/>
      <c r="C88" s="95" t="s">
        <v>50</v>
      </c>
      <c r="I88" s="81"/>
    </row>
    <row r="89" spans="2:9" ht="16" x14ac:dyDescent="0.2">
      <c r="B89" s="82" t="s">
        <v>37</v>
      </c>
      <c r="C89" s="83" t="s">
        <v>38</v>
      </c>
      <c r="D89" s="84" t="s">
        <v>51</v>
      </c>
      <c r="E89" s="96" t="s">
        <v>52</v>
      </c>
      <c r="F89" s="96"/>
      <c r="G89" s="97" t="s">
        <v>53</v>
      </c>
      <c r="H89" s="98" t="s">
        <v>43</v>
      </c>
      <c r="I89" s="81"/>
    </row>
    <row r="90" spans="2:9" x14ac:dyDescent="0.2">
      <c r="B90" s="85"/>
      <c r="C90" s="9" t="s">
        <v>54</v>
      </c>
      <c r="D90" s="21">
        <v>3</v>
      </c>
      <c r="E90" s="9"/>
      <c r="F90" s="137">
        <f>IFERROR(INDEX('MANO DE OBRA'!$J:$J,MATCH(C90,'MANO DE OBRA'!$B:$B,0)),"")</f>
        <v>83957.971666666665</v>
      </c>
      <c r="G90" s="140">
        <v>3</v>
      </c>
      <c r="H90" s="137">
        <f>IFERROR((F90/G90)*D90,0)</f>
        <v>83957.971666666665</v>
      </c>
      <c r="I90" s="81"/>
    </row>
    <row r="91" spans="2:9" x14ac:dyDescent="0.2">
      <c r="B91" s="85"/>
      <c r="C91" s="9" t="s">
        <v>64</v>
      </c>
      <c r="D91" s="21">
        <v>1</v>
      </c>
      <c r="E91" s="9"/>
      <c r="F91" s="137">
        <f>IFERROR(INDEX('MANO DE OBRA'!$J:$J,MATCH(C91,'MANO DE OBRA'!$B:$B,0)),"")</f>
        <v>137691.07353333331</v>
      </c>
      <c r="G91" s="140">
        <f>+G90</f>
        <v>3</v>
      </c>
      <c r="H91" s="137">
        <f>IFERROR(F91/G91,0)</f>
        <v>45897.024511111107</v>
      </c>
      <c r="I91" s="81"/>
    </row>
    <row r="92" spans="2:9" ht="16" thickBot="1" x14ac:dyDescent="0.25">
      <c r="B92" s="85"/>
      <c r="C92" s="9"/>
      <c r="D92" s="21"/>
      <c r="E92" s="9"/>
      <c r="F92" s="91" t="str">
        <f>IFERROR(INDEX('MANO DE OBRA'!$J:$J,MATCH(C92,'MANO DE OBRA'!$B:$B,0)),"")</f>
        <v/>
      </c>
      <c r="G92" s="140"/>
      <c r="H92" s="139">
        <f>IFERROR(F92/G92,0)</f>
        <v>0</v>
      </c>
      <c r="I92" s="81"/>
    </row>
    <row r="93" spans="2:9" ht="16" thickBot="1" x14ac:dyDescent="0.25">
      <c r="B93" s="79"/>
      <c r="H93" s="93" t="s">
        <v>49</v>
      </c>
      <c r="I93" s="94">
        <f>SUM(H90:H92)</f>
        <v>129854.99617777776</v>
      </c>
    </row>
    <row r="94" spans="2:9" x14ac:dyDescent="0.2">
      <c r="B94" s="79"/>
      <c r="C94" s="95" t="s">
        <v>55</v>
      </c>
      <c r="I94" s="81"/>
    </row>
    <row r="95" spans="2:9" ht="16" x14ac:dyDescent="0.2">
      <c r="B95" s="82" t="s">
        <v>37</v>
      </c>
      <c r="C95" s="83" t="s">
        <v>38</v>
      </c>
      <c r="D95" s="97" t="s">
        <v>3</v>
      </c>
      <c r="E95" s="97" t="s">
        <v>39</v>
      </c>
      <c r="F95" s="97" t="s">
        <v>56</v>
      </c>
      <c r="G95" s="97" t="s">
        <v>57</v>
      </c>
      <c r="H95" s="97" t="s">
        <v>43</v>
      </c>
      <c r="I95" s="81"/>
    </row>
    <row r="96" spans="2:9" x14ac:dyDescent="0.2">
      <c r="B96" s="85"/>
      <c r="C96" s="127" t="s">
        <v>58</v>
      </c>
      <c r="D96" s="9">
        <v>0.05</v>
      </c>
      <c r="E96" s="9"/>
      <c r="F96" s="137">
        <f>+I93</f>
        <v>129854.99617777776</v>
      </c>
      <c r="G96" s="21">
        <v>1</v>
      </c>
      <c r="H96" s="137">
        <f>IFERROR(G96*F96*D96,0)</f>
        <v>6492.7498088888888</v>
      </c>
      <c r="I96" s="81"/>
    </row>
    <row r="97" spans="2:9" x14ac:dyDescent="0.2">
      <c r="B97" s="85"/>
      <c r="C97" s="127" t="s">
        <v>194</v>
      </c>
      <c r="D97" s="9"/>
      <c r="E97" s="9"/>
      <c r="F97" s="91" t="str">
        <f>IFERROR(INDEX(#REF!,MATCH(C97,#REF!,0)),"")</f>
        <v/>
      </c>
      <c r="G97" s="21">
        <v>0.42</v>
      </c>
      <c r="H97" s="137">
        <f>IFERROR(G97*F97,0)</f>
        <v>0</v>
      </c>
      <c r="I97" s="81"/>
    </row>
    <row r="98" spans="2:9" ht="16" thickBot="1" x14ac:dyDescent="0.25">
      <c r="B98" s="85"/>
      <c r="C98" s="138"/>
      <c r="D98" s="9"/>
      <c r="E98" s="9"/>
      <c r="F98" s="91" t="str">
        <f>IFERROR(INDEX(#REF!,MATCH(C98,#REF!,0)),"")</f>
        <v/>
      </c>
      <c r="G98" s="141"/>
      <c r="H98" s="139">
        <f>IFERROR(G98*F98,0)</f>
        <v>0</v>
      </c>
      <c r="I98" s="81"/>
    </row>
    <row r="99" spans="2:9" ht="16" thickBot="1" x14ac:dyDescent="0.25">
      <c r="B99" s="79"/>
      <c r="H99" s="93" t="s">
        <v>49</v>
      </c>
      <c r="I99" s="94">
        <f>SUM(H96:H98)</f>
        <v>6492.7498088888888</v>
      </c>
    </row>
    <row r="100" spans="2:9" x14ac:dyDescent="0.2">
      <c r="B100" s="79"/>
      <c r="C100" s="95" t="s">
        <v>59</v>
      </c>
      <c r="I100" s="81"/>
    </row>
    <row r="101" spans="2:9" ht="32" x14ac:dyDescent="0.2">
      <c r="B101" s="82" t="s">
        <v>37</v>
      </c>
      <c r="C101" s="83" t="s">
        <v>38</v>
      </c>
      <c r="D101" s="97" t="s">
        <v>199</v>
      </c>
      <c r="E101" s="97" t="s">
        <v>200</v>
      </c>
      <c r="F101" s="84" t="s">
        <v>201</v>
      </c>
      <c r="G101" s="84" t="s">
        <v>40</v>
      </c>
      <c r="H101" s="84" t="s">
        <v>43</v>
      </c>
      <c r="I101" s="81"/>
    </row>
    <row r="102" spans="2:9" x14ac:dyDescent="0.2">
      <c r="B102" s="85"/>
      <c r="C102" s="127" t="s">
        <v>60</v>
      </c>
      <c r="D102" s="142">
        <v>1</v>
      </c>
      <c r="E102" s="143">
        <v>1</v>
      </c>
      <c r="F102" s="137">
        <f>+I93</f>
        <v>129854.99617777776</v>
      </c>
      <c r="G102" s="21">
        <v>0.01</v>
      </c>
      <c r="H102" s="137">
        <f>IFERROR(G102*F102*E102,0)</f>
        <v>1298.5499617777778</v>
      </c>
      <c r="I102" s="81"/>
    </row>
    <row r="103" spans="2:9" x14ac:dyDescent="0.2">
      <c r="B103" s="85"/>
      <c r="C103" s="127" t="s">
        <v>68</v>
      </c>
      <c r="D103" s="87" t="str">
        <f>IFERROR(INDEX(#REF!,MATCH(C103,#REF!,0)),"")</f>
        <v/>
      </c>
      <c r="E103" s="9">
        <v>1</v>
      </c>
      <c r="F103" s="91" t="str">
        <f>IFERROR(INDEX(#REF!,MATCH(C103,#REF!,0)),"")</f>
        <v/>
      </c>
      <c r="G103" s="21">
        <v>1.1519999999999999</v>
      </c>
      <c r="H103" s="137">
        <f>IFERROR(G103*F103*E103,0)</f>
        <v>0</v>
      </c>
      <c r="I103" s="81"/>
    </row>
    <row r="104" spans="2:9" ht="16" thickBot="1" x14ac:dyDescent="0.25">
      <c r="B104" s="85"/>
      <c r="C104" s="127" t="s">
        <v>202</v>
      </c>
      <c r="D104" s="87" t="str">
        <f>IFERROR(INDEX(#REF!,MATCH(C104,#REF!,0)),"")</f>
        <v/>
      </c>
      <c r="E104" s="9">
        <v>1</v>
      </c>
      <c r="F104" s="9">
        <f>+H82*0.001</f>
        <v>0</v>
      </c>
      <c r="G104" s="21">
        <v>1</v>
      </c>
      <c r="H104" s="137">
        <f>IFERROR(G104*F104*E104,0)</f>
        <v>0</v>
      </c>
      <c r="I104" s="81"/>
    </row>
    <row r="105" spans="2:9" ht="16" thickBot="1" x14ac:dyDescent="0.25">
      <c r="B105" s="104"/>
      <c r="C105" s="105"/>
      <c r="D105" s="105"/>
      <c r="E105" s="105"/>
      <c r="F105" s="105"/>
      <c r="G105" s="144"/>
      <c r="H105" s="93" t="s">
        <v>49</v>
      </c>
      <c r="I105" s="94">
        <f>SUM(H102:H104)</f>
        <v>1298.5499617777778</v>
      </c>
    </row>
    <row r="106" spans="2:9" ht="16" thickBot="1" x14ac:dyDescent="0.25"/>
    <row r="107" spans="2:9" ht="16" thickBot="1" x14ac:dyDescent="0.25">
      <c r="B107" s="75" t="s">
        <v>0</v>
      </c>
      <c r="C107" s="373" t="s">
        <v>203</v>
      </c>
      <c r="D107" s="374"/>
      <c r="E107" s="374"/>
      <c r="F107" s="374"/>
      <c r="G107" s="375"/>
      <c r="H107" s="133" t="s">
        <v>31</v>
      </c>
      <c r="I107" s="74" t="s">
        <v>32</v>
      </c>
    </row>
    <row r="108" spans="2:9" x14ac:dyDescent="0.2">
      <c r="B108" s="362"/>
      <c r="C108" s="376"/>
      <c r="D108" s="377"/>
      <c r="E108" s="377"/>
      <c r="F108" s="377"/>
      <c r="G108" s="378"/>
      <c r="H108" s="72">
        <f>IF(I111=0,0,I122/I111)</f>
        <v>0</v>
      </c>
      <c r="I108" s="72">
        <f>IF(I111=0,0,I128/I111)</f>
        <v>0.94339622641509435</v>
      </c>
    </row>
    <row r="109" spans="2:9" ht="16" thickBot="1" x14ac:dyDescent="0.25">
      <c r="B109" s="363"/>
      <c r="C109" s="376"/>
      <c r="D109" s="377"/>
      <c r="E109" s="377"/>
      <c r="F109" s="377"/>
      <c r="G109" s="378"/>
      <c r="H109" s="133" t="s">
        <v>33</v>
      </c>
      <c r="I109" s="74" t="s">
        <v>34</v>
      </c>
    </row>
    <row r="110" spans="2:9" ht="16" thickBot="1" x14ac:dyDescent="0.25">
      <c r="B110" s="75" t="s">
        <v>199</v>
      </c>
      <c r="C110" s="376"/>
      <c r="D110" s="377"/>
      <c r="E110" s="377"/>
      <c r="F110" s="377"/>
      <c r="G110" s="378"/>
      <c r="H110" s="72">
        <f>IF(I111=0,0,I134/I111)</f>
        <v>4.716981132075472E-2</v>
      </c>
      <c r="I110" s="72">
        <f>IF(I111=0,0,I140/I111)</f>
        <v>9.433962264150943E-3</v>
      </c>
    </row>
    <row r="111" spans="2:9" ht="16" thickBot="1" x14ac:dyDescent="0.25">
      <c r="B111" s="76" t="s">
        <v>186</v>
      </c>
      <c r="C111" s="379"/>
      <c r="D111" s="380"/>
      <c r="E111" s="380"/>
      <c r="F111" s="380"/>
      <c r="G111" s="381"/>
      <c r="H111" s="134" t="s">
        <v>35</v>
      </c>
      <c r="I111" s="78">
        <f>SUM(I122:I140)</f>
        <v>82587.77756906666</v>
      </c>
    </row>
    <row r="112" spans="2:9" x14ac:dyDescent="0.2">
      <c r="B112" s="79"/>
      <c r="C112" s="80" t="s">
        <v>36</v>
      </c>
      <c r="I112" s="81"/>
    </row>
    <row r="113" spans="2:9" x14ac:dyDescent="0.2">
      <c r="B113" s="82" t="s">
        <v>37</v>
      </c>
      <c r="C113" s="83" t="s">
        <v>38</v>
      </c>
      <c r="D113" s="84" t="s">
        <v>199</v>
      </c>
      <c r="E113" s="84" t="s">
        <v>40</v>
      </c>
      <c r="F113" s="84" t="s">
        <v>41</v>
      </c>
      <c r="G113" s="84" t="s">
        <v>42</v>
      </c>
      <c r="H113" s="84" t="s">
        <v>43</v>
      </c>
      <c r="I113" s="81"/>
    </row>
    <row r="114" spans="2:9" x14ac:dyDescent="0.2">
      <c r="B114" s="85"/>
      <c r="C114" s="127"/>
      <c r="D114" s="87" t="str">
        <f>IFERROR(INDEX(#REF!,MATCH(C114,#REF!,0)),"")</f>
        <v/>
      </c>
      <c r="E114" s="136"/>
      <c r="F114" s="137" t="str">
        <f>IFERROR(INDEX(#REF!,MATCH(C114,#REF!,0)),"")</f>
        <v/>
      </c>
      <c r="G114" s="21"/>
      <c r="H114" s="137">
        <f>IFERROR(G114*F114*E114+F114*E114,0)</f>
        <v>0</v>
      </c>
      <c r="I114" s="81"/>
    </row>
    <row r="115" spans="2:9" x14ac:dyDescent="0.2">
      <c r="B115" s="85"/>
      <c r="C115" s="127" t="s">
        <v>87</v>
      </c>
      <c r="D115" s="87" t="str">
        <f>IFERROR(INDEX(#REF!,MATCH(C115,#REF!,0)),"")</f>
        <v/>
      </c>
      <c r="E115" s="136">
        <v>212</v>
      </c>
      <c r="F115" s="137" t="str">
        <f>IFERROR(INDEX(#REF!,MATCH(C115,#REF!,0)),"")</f>
        <v/>
      </c>
      <c r="G115" s="21"/>
      <c r="H115" s="137">
        <f t="shared" ref="H115:H121" si="3">IFERROR(G115*F115*E115+F115*E115,0)</f>
        <v>0</v>
      </c>
      <c r="I115" s="81"/>
    </row>
    <row r="116" spans="2:9" x14ac:dyDescent="0.2">
      <c r="B116" s="85"/>
      <c r="C116" s="127" t="s">
        <v>188</v>
      </c>
      <c r="D116" s="87" t="str">
        <f>IFERROR(INDEX(#REF!,MATCH(C116,#REF!,0)),"")</f>
        <v/>
      </c>
      <c r="E116" s="136">
        <v>1.1599999999999999</v>
      </c>
      <c r="F116" s="137" t="str">
        <f>IFERROR(INDEX(#REF!,MATCH(C116,#REF!,0)),"")</f>
        <v/>
      </c>
      <c r="G116" s="21"/>
      <c r="H116" s="137">
        <f t="shared" si="3"/>
        <v>0</v>
      </c>
      <c r="I116" s="81"/>
    </row>
    <row r="117" spans="2:9" x14ac:dyDescent="0.2">
      <c r="B117" s="85"/>
      <c r="C117" s="138" t="s">
        <v>66</v>
      </c>
      <c r="D117" s="87" t="str">
        <f>IFERROR(INDEX(#REF!,MATCH(C117,#REF!,0)),"")</f>
        <v/>
      </c>
      <c r="E117" s="136">
        <v>7.2</v>
      </c>
      <c r="F117" s="137" t="str">
        <f>IFERROR(INDEX(#REF!,MATCH(C117,#REF!,0)),"")</f>
        <v/>
      </c>
      <c r="G117" s="21">
        <v>0.1</v>
      </c>
      <c r="H117" s="137">
        <f t="shared" si="3"/>
        <v>0</v>
      </c>
      <c r="I117" s="81"/>
    </row>
    <row r="118" spans="2:9" x14ac:dyDescent="0.2">
      <c r="B118" s="85"/>
      <c r="C118" s="138"/>
      <c r="D118" s="87" t="str">
        <f>IFERROR(INDEX(#REF!,MATCH(C118,#REF!,0)),"")</f>
        <v/>
      </c>
      <c r="E118" s="136"/>
      <c r="F118" s="137" t="str">
        <f>IFERROR(INDEX(#REF!,MATCH(C118,#REF!,0)),"")</f>
        <v/>
      </c>
      <c r="G118" s="21"/>
      <c r="H118" s="137">
        <f t="shared" si="3"/>
        <v>0</v>
      </c>
      <c r="I118" s="81"/>
    </row>
    <row r="119" spans="2:9" x14ac:dyDescent="0.2">
      <c r="B119" s="85"/>
      <c r="C119" s="138"/>
      <c r="D119" s="87" t="str">
        <f>IFERROR(INDEX(#REF!,MATCH(C119,#REF!,0)),"")</f>
        <v/>
      </c>
      <c r="E119" s="136"/>
      <c r="F119" s="137" t="str">
        <f>IFERROR(INDEX(#REF!,MATCH(C119,#REF!,0)),"")</f>
        <v/>
      </c>
      <c r="G119" s="21"/>
      <c r="H119" s="137">
        <f t="shared" si="3"/>
        <v>0</v>
      </c>
      <c r="I119" s="81"/>
    </row>
    <row r="120" spans="2:9" x14ac:dyDescent="0.2">
      <c r="B120" s="85"/>
      <c r="C120" s="9"/>
      <c r="D120" s="87" t="str">
        <f>IFERROR(INDEX(#REF!,MATCH(C120,#REF!,0)),"")</f>
        <v/>
      </c>
      <c r="E120" s="9"/>
      <c r="F120" s="137" t="str">
        <f>IFERROR(INDEX(#REF!,MATCH(C120,#REF!,0)),"")</f>
        <v/>
      </c>
      <c r="G120" s="21"/>
      <c r="H120" s="137">
        <f t="shared" si="3"/>
        <v>0</v>
      </c>
      <c r="I120" s="81"/>
    </row>
    <row r="121" spans="2:9" ht="16" thickBot="1" x14ac:dyDescent="0.25">
      <c r="B121" s="85"/>
      <c r="C121" s="9"/>
      <c r="D121" s="87" t="str">
        <f>IFERROR(INDEX(#REF!,MATCH(C121,#REF!,0)),"")</f>
        <v/>
      </c>
      <c r="E121" s="9"/>
      <c r="F121" s="137" t="str">
        <f>IFERROR(INDEX(#REF!,MATCH(C121,#REF!,0)),"")</f>
        <v/>
      </c>
      <c r="G121" s="21"/>
      <c r="H121" s="139">
        <f t="shared" si="3"/>
        <v>0</v>
      </c>
      <c r="I121" s="81"/>
    </row>
    <row r="122" spans="2:9" ht="16" thickBot="1" x14ac:dyDescent="0.25">
      <c r="B122" s="79"/>
      <c r="H122" s="93" t="s">
        <v>49</v>
      </c>
      <c r="I122" s="94">
        <f>SUM(H114:H121)</f>
        <v>0</v>
      </c>
    </row>
    <row r="123" spans="2:9" x14ac:dyDescent="0.2">
      <c r="B123" s="79"/>
      <c r="C123" s="95" t="s">
        <v>50</v>
      </c>
      <c r="I123" s="81"/>
    </row>
    <row r="124" spans="2:9" ht="16" x14ac:dyDescent="0.2">
      <c r="B124" s="82" t="s">
        <v>37</v>
      </c>
      <c r="C124" s="83" t="s">
        <v>38</v>
      </c>
      <c r="D124" s="84" t="s">
        <v>51</v>
      </c>
      <c r="E124" s="96" t="s">
        <v>52</v>
      </c>
      <c r="F124" s="96"/>
      <c r="G124" s="97" t="s">
        <v>53</v>
      </c>
      <c r="H124" s="98" t="s">
        <v>43</v>
      </c>
      <c r="I124" s="81"/>
    </row>
    <row r="125" spans="2:9" x14ac:dyDescent="0.2">
      <c r="B125" s="85"/>
      <c r="C125" s="9" t="s">
        <v>54</v>
      </c>
      <c r="D125" s="21">
        <v>3</v>
      </c>
      <c r="E125" s="9"/>
      <c r="F125" s="137">
        <f>IFERROR(INDEX('MANO DE OBRA'!$J:$J,MATCH(C125,'MANO DE OBRA'!$B:$B,0)),"")</f>
        <v>83957.971666666665</v>
      </c>
      <c r="G125" s="140">
        <v>5</v>
      </c>
      <c r="H125" s="137">
        <f>IFERROR((F125/G125)*D125,0)</f>
        <v>50374.783000000003</v>
      </c>
      <c r="I125" s="81"/>
    </row>
    <row r="126" spans="2:9" x14ac:dyDescent="0.2">
      <c r="B126" s="85"/>
      <c r="C126" s="9" t="s">
        <v>64</v>
      </c>
      <c r="D126" s="21">
        <v>1</v>
      </c>
      <c r="E126" s="9"/>
      <c r="F126" s="137">
        <f>IFERROR(INDEX('MANO DE OBRA'!$J:$J,MATCH(C126,'MANO DE OBRA'!$B:$B,0)),"")</f>
        <v>137691.07353333331</v>
      </c>
      <c r="G126" s="140">
        <v>5</v>
      </c>
      <c r="H126" s="137">
        <f>IFERROR(F126/G126,0)</f>
        <v>27538.214706666662</v>
      </c>
      <c r="I126" s="81"/>
    </row>
    <row r="127" spans="2:9" ht="16" thickBot="1" x14ac:dyDescent="0.25">
      <c r="B127" s="85"/>
      <c r="C127" s="9"/>
      <c r="D127" s="21"/>
      <c r="E127" s="9"/>
      <c r="F127" s="91" t="str">
        <f>IFERROR(INDEX('MANO DE OBRA'!$J:$J,MATCH(C127,'MANO DE OBRA'!$B:$B,0)),"")</f>
        <v/>
      </c>
      <c r="G127" s="140"/>
      <c r="H127" s="139">
        <f>IFERROR(F127/G127,0)</f>
        <v>0</v>
      </c>
      <c r="I127" s="81"/>
    </row>
    <row r="128" spans="2:9" ht="16" thickBot="1" x14ac:dyDescent="0.25">
      <c r="B128" s="79"/>
      <c r="H128" s="93" t="s">
        <v>49</v>
      </c>
      <c r="I128" s="94">
        <f>SUM(H125:H127)</f>
        <v>77912.997706666662</v>
      </c>
    </row>
    <row r="129" spans="2:9" x14ac:dyDescent="0.2">
      <c r="B129" s="79"/>
      <c r="C129" s="95" t="s">
        <v>55</v>
      </c>
      <c r="I129" s="81"/>
    </row>
    <row r="130" spans="2:9" ht="16" x14ac:dyDescent="0.2">
      <c r="B130" s="82" t="s">
        <v>37</v>
      </c>
      <c r="C130" s="83" t="s">
        <v>38</v>
      </c>
      <c r="D130" s="97" t="s">
        <v>3</v>
      </c>
      <c r="E130" s="97" t="s">
        <v>39</v>
      </c>
      <c r="F130" s="97" t="s">
        <v>56</v>
      </c>
      <c r="G130" s="97" t="s">
        <v>57</v>
      </c>
      <c r="H130" s="97" t="s">
        <v>43</v>
      </c>
      <c r="I130" s="81"/>
    </row>
    <row r="131" spans="2:9" x14ac:dyDescent="0.2">
      <c r="B131" s="85"/>
      <c r="C131" s="127" t="s">
        <v>58</v>
      </c>
      <c r="D131" s="9">
        <v>0.05</v>
      </c>
      <c r="E131" s="9"/>
      <c r="F131" s="137">
        <f>+I128</f>
        <v>77912.997706666662</v>
      </c>
      <c r="G131" s="21">
        <v>1</v>
      </c>
      <c r="H131" s="137">
        <f>IFERROR(G131*F131*D131,0)</f>
        <v>3895.6498853333333</v>
      </c>
      <c r="I131" s="81"/>
    </row>
    <row r="132" spans="2:9" x14ac:dyDescent="0.2">
      <c r="B132" s="85"/>
      <c r="C132" s="127" t="s">
        <v>194</v>
      </c>
      <c r="D132" s="9"/>
      <c r="E132" s="9"/>
      <c r="F132" s="91" t="str">
        <f>IFERROR(INDEX(#REF!,MATCH(C132,#REF!,0)),"")</f>
        <v/>
      </c>
      <c r="G132" s="21">
        <v>0.42</v>
      </c>
      <c r="H132" s="137">
        <f>IFERROR(G132*F132,0)</f>
        <v>0</v>
      </c>
      <c r="I132" s="81"/>
    </row>
    <row r="133" spans="2:9" ht="16" thickBot="1" x14ac:dyDescent="0.25">
      <c r="B133" s="85"/>
      <c r="C133" s="138"/>
      <c r="D133" s="9"/>
      <c r="E133" s="9"/>
      <c r="F133" s="91" t="str">
        <f>IFERROR(INDEX(#REF!,MATCH(C133,#REF!,0)),"")</f>
        <v/>
      </c>
      <c r="G133" s="141"/>
      <c r="H133" s="139">
        <f>IFERROR(G133*F133,0)</f>
        <v>0</v>
      </c>
      <c r="I133" s="81"/>
    </row>
    <row r="134" spans="2:9" ht="16" thickBot="1" x14ac:dyDescent="0.25">
      <c r="B134" s="79"/>
      <c r="H134" s="93" t="s">
        <v>49</v>
      </c>
      <c r="I134" s="94">
        <f>SUM(H131:H133)</f>
        <v>3895.6498853333333</v>
      </c>
    </row>
    <row r="135" spans="2:9" x14ac:dyDescent="0.2">
      <c r="B135" s="79"/>
      <c r="C135" s="95" t="s">
        <v>59</v>
      </c>
      <c r="I135" s="81"/>
    </row>
    <row r="136" spans="2:9" ht="32" x14ac:dyDescent="0.2">
      <c r="B136" s="82" t="s">
        <v>37</v>
      </c>
      <c r="C136" s="83" t="s">
        <v>38</v>
      </c>
      <c r="D136" s="97" t="s">
        <v>199</v>
      </c>
      <c r="E136" s="97" t="s">
        <v>200</v>
      </c>
      <c r="F136" s="84" t="s">
        <v>201</v>
      </c>
      <c r="G136" s="84" t="s">
        <v>40</v>
      </c>
      <c r="H136" s="84" t="s">
        <v>43</v>
      </c>
      <c r="I136" s="81"/>
    </row>
    <row r="137" spans="2:9" x14ac:dyDescent="0.2">
      <c r="B137" s="85"/>
      <c r="C137" s="127" t="s">
        <v>60</v>
      </c>
      <c r="D137" s="142">
        <v>1</v>
      </c>
      <c r="E137" s="143">
        <v>1</v>
      </c>
      <c r="F137" s="137">
        <f>+I128</f>
        <v>77912.997706666662</v>
      </c>
      <c r="G137" s="21">
        <v>0.01</v>
      </c>
      <c r="H137" s="137">
        <f>IFERROR(G137*F137*E137,0)</f>
        <v>779.12997706666658</v>
      </c>
      <c r="I137" s="81"/>
    </row>
    <row r="138" spans="2:9" x14ac:dyDescent="0.2">
      <c r="B138" s="85"/>
      <c r="C138" s="127" t="s">
        <v>68</v>
      </c>
      <c r="D138" s="87" t="str">
        <f>IFERROR(INDEX(#REF!,MATCH(C138,#REF!,0)),"")</f>
        <v/>
      </c>
      <c r="E138" s="9">
        <v>1</v>
      </c>
      <c r="F138" s="91" t="str">
        <f>IFERROR(INDEX(#REF!,MATCH(C138,#REF!,0)),"")</f>
        <v/>
      </c>
      <c r="G138" s="21">
        <v>1.1519999999999999</v>
      </c>
      <c r="H138" s="137">
        <f>IFERROR(G138*F138*E138,0)</f>
        <v>0</v>
      </c>
      <c r="I138" s="81"/>
    </row>
    <row r="139" spans="2:9" ht="16" thickBot="1" x14ac:dyDescent="0.25">
      <c r="B139" s="85"/>
      <c r="C139" s="127" t="s">
        <v>202</v>
      </c>
      <c r="D139" s="87" t="str">
        <f>IFERROR(INDEX(#REF!,MATCH(C139,#REF!,0)),"")</f>
        <v/>
      </c>
      <c r="E139" s="9">
        <v>1</v>
      </c>
      <c r="F139" s="9">
        <f>+H117*0.001</f>
        <v>0</v>
      </c>
      <c r="G139" s="21">
        <v>1</v>
      </c>
      <c r="H139" s="137">
        <f>IFERROR(G139*F139*E139,0)</f>
        <v>0</v>
      </c>
      <c r="I139" s="81"/>
    </row>
    <row r="140" spans="2:9" ht="16" thickBot="1" x14ac:dyDescent="0.25">
      <c r="B140" s="104"/>
      <c r="C140" s="105"/>
      <c r="D140" s="105"/>
      <c r="E140" s="105"/>
      <c r="F140" s="105"/>
      <c r="G140" s="144"/>
      <c r="H140" s="93" t="s">
        <v>49</v>
      </c>
      <c r="I140" s="94">
        <f>SUM(H137:H139)</f>
        <v>779.12997706666658</v>
      </c>
    </row>
    <row r="141" spans="2:9" ht="16" thickBot="1" x14ac:dyDescent="0.25"/>
    <row r="142" spans="2:9" ht="16" thickBot="1" x14ac:dyDescent="0.25">
      <c r="B142" s="75" t="s">
        <v>0</v>
      </c>
      <c r="C142" s="373" t="s">
        <v>195</v>
      </c>
      <c r="D142" s="374"/>
      <c r="E142" s="374"/>
      <c r="F142" s="374"/>
      <c r="G142" s="375"/>
      <c r="H142" s="133" t="s">
        <v>31</v>
      </c>
      <c r="I142" s="74" t="s">
        <v>32</v>
      </c>
    </row>
    <row r="143" spans="2:9" x14ac:dyDescent="0.2">
      <c r="B143" s="362"/>
      <c r="C143" s="376"/>
      <c r="D143" s="377"/>
      <c r="E143" s="377"/>
      <c r="F143" s="377"/>
      <c r="G143" s="378"/>
      <c r="H143" s="72">
        <f>IF(I146=0,0,I157/I146)</f>
        <v>0</v>
      </c>
      <c r="I143" s="72">
        <f>IF(I146=0,0,I163/I146)</f>
        <v>0.94339622641509435</v>
      </c>
    </row>
    <row r="144" spans="2:9" ht="16" thickBot="1" x14ac:dyDescent="0.25">
      <c r="B144" s="363"/>
      <c r="C144" s="376"/>
      <c r="D144" s="377"/>
      <c r="E144" s="377"/>
      <c r="F144" s="377"/>
      <c r="G144" s="378"/>
      <c r="H144" s="133" t="s">
        <v>33</v>
      </c>
      <c r="I144" s="74" t="s">
        <v>34</v>
      </c>
    </row>
    <row r="145" spans="2:9" ht="16" thickBot="1" x14ac:dyDescent="0.25">
      <c r="B145" s="75" t="s">
        <v>199</v>
      </c>
      <c r="C145" s="376"/>
      <c r="D145" s="377"/>
      <c r="E145" s="377"/>
      <c r="F145" s="377"/>
      <c r="G145" s="378"/>
      <c r="H145" s="72">
        <f>IF(I146=0,0,I169/I146)</f>
        <v>4.716981132075472E-2</v>
      </c>
      <c r="I145" s="72">
        <f>IF(I146=0,0,I175/I146)</f>
        <v>9.433962264150943E-3</v>
      </c>
    </row>
    <row r="146" spans="2:9" ht="16" thickBot="1" x14ac:dyDescent="0.25">
      <c r="B146" s="76" t="s">
        <v>186</v>
      </c>
      <c r="C146" s="379"/>
      <c r="D146" s="380"/>
      <c r="E146" s="380"/>
      <c r="F146" s="380"/>
      <c r="G146" s="381"/>
      <c r="H146" s="134" t="s">
        <v>35</v>
      </c>
      <c r="I146" s="78">
        <f>SUM(I157:I175)</f>
        <v>82587.77756906666</v>
      </c>
    </row>
    <row r="147" spans="2:9" x14ac:dyDescent="0.2">
      <c r="B147" s="79"/>
      <c r="C147" s="80" t="s">
        <v>36</v>
      </c>
      <c r="I147" s="81"/>
    </row>
    <row r="148" spans="2:9" x14ac:dyDescent="0.2">
      <c r="B148" s="82" t="s">
        <v>37</v>
      </c>
      <c r="C148" s="83" t="s">
        <v>38</v>
      </c>
      <c r="D148" s="84" t="s">
        <v>199</v>
      </c>
      <c r="E148" s="84" t="s">
        <v>40</v>
      </c>
      <c r="F148" s="84" t="s">
        <v>41</v>
      </c>
      <c r="G148" s="84" t="s">
        <v>42</v>
      </c>
      <c r="H148" s="84" t="s">
        <v>43</v>
      </c>
      <c r="I148" s="81"/>
    </row>
    <row r="149" spans="2:9" x14ac:dyDescent="0.2">
      <c r="B149" s="85"/>
      <c r="C149" s="138" t="s">
        <v>85</v>
      </c>
      <c r="D149" s="87" t="str">
        <f>IFERROR(INDEX(#REF!,MATCH(C149,#REF!,0)),"")</f>
        <v/>
      </c>
      <c r="E149" s="136">
        <v>1.02</v>
      </c>
      <c r="F149" s="137" t="str">
        <f>IFERROR(INDEX(#REF!,MATCH(C149,#REF!,0)),"")</f>
        <v/>
      </c>
      <c r="G149" s="21"/>
      <c r="H149" s="137">
        <f>IFERROR(G149*F149*E149+F149*E149,0)</f>
        <v>0</v>
      </c>
      <c r="I149" s="81"/>
    </row>
    <row r="150" spans="2:9" x14ac:dyDescent="0.2">
      <c r="B150" s="85"/>
      <c r="C150" s="127" t="s">
        <v>87</v>
      </c>
      <c r="D150" s="87" t="str">
        <f>IFERROR(INDEX(#REF!,MATCH(C150,#REF!,0)),"")</f>
        <v/>
      </c>
      <c r="E150" s="136">
        <v>148</v>
      </c>
      <c r="F150" s="137" t="str">
        <f>IFERROR(INDEX(#REF!,MATCH(C150,#REF!,0)),"")</f>
        <v/>
      </c>
      <c r="G150" s="21"/>
      <c r="H150" s="137">
        <f t="shared" ref="H150:H156" si="4">IFERROR(G150*F150*E150+F150*E150,0)</f>
        <v>0</v>
      </c>
      <c r="I150" s="81"/>
    </row>
    <row r="151" spans="2:9" x14ac:dyDescent="0.2">
      <c r="B151" s="85"/>
      <c r="C151" s="127" t="s">
        <v>187</v>
      </c>
      <c r="D151" s="87" t="str">
        <f>IFERROR(INDEX(#REF!,MATCH(C151,#REF!,0)),"")</f>
        <v/>
      </c>
      <c r="E151" s="136">
        <v>0.51</v>
      </c>
      <c r="F151" s="137" t="str">
        <f>IFERROR(INDEX(#REF!,MATCH(C151,#REF!,0)),"")</f>
        <v/>
      </c>
      <c r="G151" s="21"/>
      <c r="H151" s="137">
        <f t="shared" si="4"/>
        <v>0</v>
      </c>
      <c r="I151" s="81"/>
    </row>
    <row r="152" spans="2:9" x14ac:dyDescent="0.2">
      <c r="B152" s="85"/>
      <c r="C152" s="138" t="s">
        <v>66</v>
      </c>
      <c r="D152" s="87" t="str">
        <f>IFERROR(INDEX(#REF!,MATCH(C152,#REF!,0)),"")</f>
        <v/>
      </c>
      <c r="E152" s="136">
        <v>3.2</v>
      </c>
      <c r="F152" s="137" t="str">
        <f>IFERROR(INDEX(#REF!,MATCH(C152,#REF!,0)),"")</f>
        <v/>
      </c>
      <c r="G152" s="21">
        <v>0.1</v>
      </c>
      <c r="H152" s="137">
        <f t="shared" si="4"/>
        <v>0</v>
      </c>
      <c r="I152" s="81"/>
    </row>
    <row r="153" spans="2:9" x14ac:dyDescent="0.2">
      <c r="B153" s="85"/>
      <c r="C153" s="138"/>
      <c r="D153" s="87" t="str">
        <f>IFERROR(INDEX(#REF!,MATCH(C153,#REF!,0)),"")</f>
        <v/>
      </c>
      <c r="E153" s="136"/>
      <c r="F153" s="137" t="str">
        <f>IFERROR(INDEX(#REF!,MATCH(C153,#REF!,0)),"")</f>
        <v/>
      </c>
      <c r="G153" s="21"/>
      <c r="H153" s="137">
        <f t="shared" si="4"/>
        <v>0</v>
      </c>
      <c r="I153" s="81"/>
    </row>
    <row r="154" spans="2:9" x14ac:dyDescent="0.2">
      <c r="B154" s="85"/>
      <c r="C154" s="138"/>
      <c r="D154" s="87" t="str">
        <f>IFERROR(INDEX(#REF!,MATCH(C154,#REF!,0)),"")</f>
        <v/>
      </c>
      <c r="E154" s="136"/>
      <c r="F154" s="137" t="str">
        <f>IFERROR(INDEX(#REF!,MATCH(C154,#REF!,0)),"")</f>
        <v/>
      </c>
      <c r="G154" s="21"/>
      <c r="H154" s="137">
        <f t="shared" si="4"/>
        <v>0</v>
      </c>
      <c r="I154" s="81"/>
    </row>
    <row r="155" spans="2:9" x14ac:dyDescent="0.2">
      <c r="B155" s="85"/>
      <c r="C155" s="9"/>
      <c r="D155" s="87" t="str">
        <f>IFERROR(INDEX(#REF!,MATCH(C155,#REF!,0)),"")</f>
        <v/>
      </c>
      <c r="E155" s="9"/>
      <c r="F155" s="137" t="str">
        <f>IFERROR(INDEX(#REF!,MATCH(C155,#REF!,0)),"")</f>
        <v/>
      </c>
      <c r="G155" s="21"/>
      <c r="H155" s="137">
        <f t="shared" si="4"/>
        <v>0</v>
      </c>
      <c r="I155" s="81"/>
    </row>
    <row r="156" spans="2:9" ht="16" thickBot="1" x14ac:dyDescent="0.25">
      <c r="B156" s="85"/>
      <c r="C156" s="9"/>
      <c r="D156" s="87" t="str">
        <f>IFERROR(INDEX(#REF!,MATCH(C156,#REF!,0)),"")</f>
        <v/>
      </c>
      <c r="E156" s="9"/>
      <c r="F156" s="137" t="str">
        <f>IFERROR(INDEX(#REF!,MATCH(C156,#REF!,0)),"")</f>
        <v/>
      </c>
      <c r="G156" s="21"/>
      <c r="H156" s="139">
        <f t="shared" si="4"/>
        <v>0</v>
      </c>
      <c r="I156" s="81"/>
    </row>
    <row r="157" spans="2:9" ht="16" thickBot="1" x14ac:dyDescent="0.25">
      <c r="B157" s="79"/>
      <c r="H157" s="93" t="s">
        <v>49</v>
      </c>
      <c r="I157" s="94">
        <f>SUM(H149:H156)</f>
        <v>0</v>
      </c>
    </row>
    <row r="158" spans="2:9" x14ac:dyDescent="0.2">
      <c r="B158" s="79"/>
      <c r="C158" s="95" t="s">
        <v>50</v>
      </c>
      <c r="I158" s="81"/>
    </row>
    <row r="159" spans="2:9" ht="16" x14ac:dyDescent="0.2">
      <c r="B159" s="82" t="s">
        <v>37</v>
      </c>
      <c r="C159" s="83" t="s">
        <v>38</v>
      </c>
      <c r="D159" s="84" t="s">
        <v>51</v>
      </c>
      <c r="E159" s="96" t="s">
        <v>52</v>
      </c>
      <c r="F159" s="96"/>
      <c r="G159" s="97" t="s">
        <v>53</v>
      </c>
      <c r="H159" s="98" t="s">
        <v>43</v>
      </c>
      <c r="I159" s="81"/>
    </row>
    <row r="160" spans="2:9" x14ac:dyDescent="0.2">
      <c r="B160" s="85"/>
      <c r="C160" s="9" t="s">
        <v>54</v>
      </c>
      <c r="D160" s="21">
        <v>3</v>
      </c>
      <c r="E160" s="9"/>
      <c r="F160" s="137">
        <f>IFERROR(INDEX('MANO DE OBRA'!$J:$J,MATCH(C160,'MANO DE OBRA'!$B:$B,0)),"")</f>
        <v>83957.971666666665</v>
      </c>
      <c r="G160" s="21">
        <v>5</v>
      </c>
      <c r="H160" s="137">
        <f>IFERROR((F160/G160)*D160,0)</f>
        <v>50374.783000000003</v>
      </c>
      <c r="I160" s="81"/>
    </row>
    <row r="161" spans="2:9" x14ac:dyDescent="0.2">
      <c r="B161" s="85"/>
      <c r="C161" s="9" t="s">
        <v>64</v>
      </c>
      <c r="D161" s="21">
        <v>1</v>
      </c>
      <c r="E161" s="9"/>
      <c r="F161" s="137">
        <f>IFERROR(INDEX('MANO DE OBRA'!$J:$J,MATCH(C161,'MANO DE OBRA'!$B:$B,0)),"")</f>
        <v>137691.07353333331</v>
      </c>
      <c r="G161" s="21">
        <v>5</v>
      </c>
      <c r="H161" s="137">
        <f>IFERROR(F161/G161,0)</f>
        <v>27538.214706666662</v>
      </c>
      <c r="I161" s="81"/>
    </row>
    <row r="162" spans="2:9" ht="16" thickBot="1" x14ac:dyDescent="0.25">
      <c r="B162" s="85"/>
      <c r="C162" s="9"/>
      <c r="D162" s="21"/>
      <c r="E162" s="9"/>
      <c r="F162" s="91" t="str">
        <f>IFERROR(INDEX('MANO DE OBRA'!$J:$J,MATCH(C162,'MANO DE OBRA'!$B:$B,0)),"")</f>
        <v/>
      </c>
      <c r="G162" s="21"/>
      <c r="H162" s="139">
        <f>IFERROR(F162/G162,0)</f>
        <v>0</v>
      </c>
      <c r="I162" s="81"/>
    </row>
    <row r="163" spans="2:9" ht="16" thickBot="1" x14ac:dyDescent="0.25">
      <c r="B163" s="79"/>
      <c r="H163" s="93" t="s">
        <v>49</v>
      </c>
      <c r="I163" s="94">
        <f>SUM(H160:H162)</f>
        <v>77912.997706666662</v>
      </c>
    </row>
    <row r="164" spans="2:9" x14ac:dyDescent="0.2">
      <c r="B164" s="79"/>
      <c r="C164" s="95" t="s">
        <v>55</v>
      </c>
      <c r="I164" s="81"/>
    </row>
    <row r="165" spans="2:9" ht="16" x14ac:dyDescent="0.2">
      <c r="B165" s="82" t="s">
        <v>37</v>
      </c>
      <c r="C165" s="83" t="s">
        <v>38</v>
      </c>
      <c r="D165" s="97" t="s">
        <v>3</v>
      </c>
      <c r="E165" s="97" t="s">
        <v>39</v>
      </c>
      <c r="F165" s="97" t="s">
        <v>56</v>
      </c>
      <c r="G165" s="97" t="s">
        <v>57</v>
      </c>
      <c r="H165" s="97" t="s">
        <v>43</v>
      </c>
      <c r="I165" s="81"/>
    </row>
    <row r="166" spans="2:9" x14ac:dyDescent="0.2">
      <c r="B166" s="85"/>
      <c r="C166" s="127" t="s">
        <v>58</v>
      </c>
      <c r="D166" s="9">
        <v>0.05</v>
      </c>
      <c r="E166" s="9"/>
      <c r="F166" s="137">
        <f>+I163</f>
        <v>77912.997706666662</v>
      </c>
      <c r="G166" s="21">
        <v>1</v>
      </c>
      <c r="H166" s="137">
        <f>IFERROR(G166*F166*D166,0)</f>
        <v>3895.6498853333333</v>
      </c>
      <c r="I166" s="81"/>
    </row>
    <row r="167" spans="2:9" x14ac:dyDescent="0.2">
      <c r="B167" s="85"/>
      <c r="C167" s="127" t="s">
        <v>194</v>
      </c>
      <c r="D167" s="9"/>
      <c r="E167" s="9"/>
      <c r="F167" s="91" t="str">
        <f>IFERROR(INDEX(#REF!,MATCH(C167,#REF!,0)),"")</f>
        <v/>
      </c>
      <c r="G167" s="21">
        <v>1</v>
      </c>
      <c r="H167" s="137">
        <f>IFERROR(G167*F167,0)</f>
        <v>0</v>
      </c>
      <c r="I167" s="81"/>
    </row>
    <row r="168" spans="2:9" ht="16" thickBot="1" x14ac:dyDescent="0.25">
      <c r="B168" s="85"/>
      <c r="C168" s="138"/>
      <c r="D168" s="9"/>
      <c r="E168" s="9"/>
      <c r="F168" s="91" t="str">
        <f>IFERROR(INDEX(#REF!,MATCH(C168,#REF!,0)),"")</f>
        <v/>
      </c>
      <c r="G168" s="141"/>
      <c r="H168" s="139">
        <f>IFERROR(G168*F168,0)</f>
        <v>0</v>
      </c>
      <c r="I168" s="81"/>
    </row>
    <row r="169" spans="2:9" ht="16" thickBot="1" x14ac:dyDescent="0.25">
      <c r="B169" s="79"/>
      <c r="H169" s="93" t="s">
        <v>49</v>
      </c>
      <c r="I169" s="94">
        <f>SUM(H166:H168)</f>
        <v>3895.6498853333333</v>
      </c>
    </row>
    <row r="170" spans="2:9" x14ac:dyDescent="0.2">
      <c r="B170" s="79"/>
      <c r="C170" s="95" t="s">
        <v>59</v>
      </c>
      <c r="I170" s="81"/>
    </row>
    <row r="171" spans="2:9" ht="32" x14ac:dyDescent="0.2">
      <c r="B171" s="82" t="s">
        <v>37</v>
      </c>
      <c r="C171" s="83" t="s">
        <v>38</v>
      </c>
      <c r="D171" s="97" t="s">
        <v>199</v>
      </c>
      <c r="E171" s="97" t="s">
        <v>200</v>
      </c>
      <c r="F171" s="84" t="s">
        <v>201</v>
      </c>
      <c r="G171" s="84" t="s">
        <v>40</v>
      </c>
      <c r="H171" s="84" t="s">
        <v>43</v>
      </c>
      <c r="I171" s="81"/>
    </row>
    <row r="172" spans="2:9" x14ac:dyDescent="0.2">
      <c r="B172" s="85"/>
      <c r="C172" s="127" t="s">
        <v>60</v>
      </c>
      <c r="D172" s="142">
        <v>1</v>
      </c>
      <c r="E172" s="143">
        <v>1</v>
      </c>
      <c r="F172" s="137">
        <f>+I163</f>
        <v>77912.997706666662</v>
      </c>
      <c r="G172" s="21">
        <v>0.01</v>
      </c>
      <c r="H172" s="137">
        <f>IFERROR(G172*F172*E172,0)</f>
        <v>779.12997706666658</v>
      </c>
      <c r="I172" s="81"/>
    </row>
    <row r="173" spans="2:9" x14ac:dyDescent="0.2">
      <c r="B173" s="85"/>
      <c r="C173" s="127" t="s">
        <v>68</v>
      </c>
      <c r="D173" s="87" t="str">
        <f>IFERROR(INDEX(#REF!,MATCH(C173,#REF!,0)),"")</f>
        <v/>
      </c>
      <c r="E173" s="9">
        <v>1</v>
      </c>
      <c r="F173" s="91" t="str">
        <f>IFERROR(INDEX(#REF!,MATCH(C173,#REF!,0)),"")</f>
        <v/>
      </c>
      <c r="G173" s="21">
        <v>1.1519999999999999</v>
      </c>
      <c r="H173" s="137">
        <f>IFERROR(G173*F173*E173,0)</f>
        <v>0</v>
      </c>
      <c r="I173" s="81"/>
    </row>
    <row r="174" spans="2:9" ht="16" thickBot="1" x14ac:dyDescent="0.25">
      <c r="B174" s="85"/>
      <c r="C174" s="127" t="s">
        <v>202</v>
      </c>
      <c r="D174" s="87" t="str">
        <f>IFERROR(INDEX(#REF!,MATCH(C174,#REF!,0)),"")</f>
        <v/>
      </c>
      <c r="E174" s="9">
        <v>1</v>
      </c>
      <c r="F174" s="9">
        <f>+H152*0.001</f>
        <v>0</v>
      </c>
      <c r="G174" s="21">
        <v>1</v>
      </c>
      <c r="H174" s="137">
        <f>IFERROR(G174*F174*E174,0)</f>
        <v>0</v>
      </c>
      <c r="I174" s="81"/>
    </row>
    <row r="175" spans="2:9" ht="16" thickBot="1" x14ac:dyDescent="0.25">
      <c r="B175" s="104"/>
      <c r="C175" s="105"/>
      <c r="D175" s="105"/>
      <c r="E175" s="105"/>
      <c r="F175" s="105"/>
      <c r="G175" s="144"/>
      <c r="H175" s="93" t="s">
        <v>49</v>
      </c>
      <c r="I175" s="94">
        <f>SUM(H172:H174)</f>
        <v>779.12997706666658</v>
      </c>
    </row>
    <row r="176" spans="2:9" ht="16" thickBot="1" x14ac:dyDescent="0.25"/>
    <row r="177" spans="2:9" ht="16" thickBot="1" x14ac:dyDescent="0.25">
      <c r="B177" s="75" t="s">
        <v>0</v>
      </c>
      <c r="C177" s="373" t="s">
        <v>198</v>
      </c>
      <c r="D177" s="374"/>
      <c r="E177" s="374"/>
      <c r="F177" s="374"/>
      <c r="G177" s="375"/>
      <c r="H177" s="133" t="s">
        <v>31</v>
      </c>
      <c r="I177" s="74" t="s">
        <v>32</v>
      </c>
    </row>
    <row r="178" spans="2:9" x14ac:dyDescent="0.2">
      <c r="B178" s="362"/>
      <c r="C178" s="376"/>
      <c r="D178" s="377"/>
      <c r="E178" s="377"/>
      <c r="F178" s="377"/>
      <c r="G178" s="378"/>
      <c r="H178" s="72">
        <f>IF(I181=0,0,I192/I181)</f>
        <v>0</v>
      </c>
      <c r="I178" s="72">
        <f>IF(I181=0,0,I198/I181)</f>
        <v>0.94339622641509435</v>
      </c>
    </row>
    <row r="179" spans="2:9" ht="16" thickBot="1" x14ac:dyDescent="0.25">
      <c r="B179" s="363"/>
      <c r="C179" s="376"/>
      <c r="D179" s="377"/>
      <c r="E179" s="377"/>
      <c r="F179" s="377"/>
      <c r="G179" s="378"/>
      <c r="H179" s="133" t="s">
        <v>33</v>
      </c>
      <c r="I179" s="74" t="s">
        <v>34</v>
      </c>
    </row>
    <row r="180" spans="2:9" ht="16" thickBot="1" x14ac:dyDescent="0.25">
      <c r="B180" s="75" t="s">
        <v>199</v>
      </c>
      <c r="C180" s="376"/>
      <c r="D180" s="377"/>
      <c r="E180" s="377"/>
      <c r="F180" s="377"/>
      <c r="G180" s="378"/>
      <c r="H180" s="72">
        <f>IF(I181=0,0,I204/I181)</f>
        <v>4.716981132075472E-2</v>
      </c>
      <c r="I180" s="72">
        <f>IF(I181=0,0,I210/I181)</f>
        <v>9.433962264150943E-3</v>
      </c>
    </row>
    <row r="181" spans="2:9" ht="16" thickBot="1" x14ac:dyDescent="0.25">
      <c r="B181" s="76" t="s">
        <v>186</v>
      </c>
      <c r="C181" s="379"/>
      <c r="D181" s="380"/>
      <c r="E181" s="380"/>
      <c r="F181" s="380"/>
      <c r="G181" s="381"/>
      <c r="H181" s="134" t="s">
        <v>35</v>
      </c>
      <c r="I181" s="78">
        <f>SUM(I192:I210)</f>
        <v>82587.77756906666</v>
      </c>
    </row>
    <row r="182" spans="2:9" x14ac:dyDescent="0.2">
      <c r="B182" s="79"/>
      <c r="C182" s="80" t="s">
        <v>36</v>
      </c>
      <c r="I182" s="81"/>
    </row>
    <row r="183" spans="2:9" x14ac:dyDescent="0.2">
      <c r="B183" s="82" t="s">
        <v>37</v>
      </c>
      <c r="C183" s="83" t="s">
        <v>38</v>
      </c>
      <c r="D183" s="84" t="s">
        <v>199</v>
      </c>
      <c r="E183" s="84" t="s">
        <v>40</v>
      </c>
      <c r="F183" s="84" t="s">
        <v>41</v>
      </c>
      <c r="G183" s="84" t="s">
        <v>42</v>
      </c>
      <c r="H183" s="84" t="s">
        <v>43</v>
      </c>
      <c r="I183" s="81"/>
    </row>
    <row r="184" spans="2:9" x14ac:dyDescent="0.2">
      <c r="B184" s="85"/>
      <c r="C184" s="127"/>
      <c r="D184" s="87" t="str">
        <f>IFERROR(INDEX(#REF!,MATCH(C184,#REF!,0)),"")</f>
        <v/>
      </c>
      <c r="E184" s="136"/>
      <c r="F184" s="137" t="str">
        <f>IFERROR(INDEX(#REF!,MATCH(C184,#REF!,0)),"")</f>
        <v/>
      </c>
      <c r="G184" s="21"/>
      <c r="H184" s="137">
        <f>IFERROR(G184*F184*E184+F184*E184,0)</f>
        <v>0</v>
      </c>
      <c r="I184" s="81"/>
    </row>
    <row r="185" spans="2:9" x14ac:dyDescent="0.2">
      <c r="B185" s="85"/>
      <c r="C185" s="127" t="s">
        <v>87</v>
      </c>
      <c r="D185" s="87" t="str">
        <f>IFERROR(INDEX(#REF!,MATCH(C185,#REF!,0)),"")</f>
        <v/>
      </c>
      <c r="E185" s="136">
        <v>252</v>
      </c>
      <c r="F185" s="137" t="str">
        <f>IFERROR(INDEX(#REF!,MATCH(C185,#REF!,0)),"")</f>
        <v/>
      </c>
      <c r="G185" s="21"/>
      <c r="H185" s="137">
        <f t="shared" ref="H185:H191" si="5">IFERROR(G185*F185*E185+F185*E185,0)</f>
        <v>0</v>
      </c>
      <c r="I185" s="81"/>
    </row>
    <row r="186" spans="2:9" x14ac:dyDescent="0.2">
      <c r="B186" s="85"/>
      <c r="C186" s="127" t="s">
        <v>188</v>
      </c>
      <c r="D186" s="87" t="str">
        <f>IFERROR(INDEX(#REF!,MATCH(C186,#REF!,0)),"")</f>
        <v/>
      </c>
      <c r="E186" s="136">
        <v>1.0900000000000001</v>
      </c>
      <c r="F186" s="137" t="str">
        <f>IFERROR(INDEX(#REF!,MATCH(C186,#REF!,0)),"")</f>
        <v/>
      </c>
      <c r="G186" s="21"/>
      <c r="H186" s="137">
        <f t="shared" si="5"/>
        <v>0</v>
      </c>
      <c r="I186" s="81"/>
    </row>
    <row r="187" spans="2:9" x14ac:dyDescent="0.2">
      <c r="B187" s="85"/>
      <c r="C187" s="138" t="s">
        <v>66</v>
      </c>
      <c r="D187" s="87" t="str">
        <f>IFERROR(INDEX(#REF!,MATCH(C187,#REF!,0)),"")</f>
        <v/>
      </c>
      <c r="E187" s="136">
        <v>9</v>
      </c>
      <c r="F187" s="137" t="str">
        <f>IFERROR(INDEX(#REF!,MATCH(C187,#REF!,0)),"")</f>
        <v/>
      </c>
      <c r="G187" s="21">
        <v>0.1</v>
      </c>
      <c r="H187" s="137">
        <f t="shared" si="5"/>
        <v>0</v>
      </c>
      <c r="I187" s="81"/>
    </row>
    <row r="188" spans="2:9" x14ac:dyDescent="0.2">
      <c r="B188" s="85"/>
      <c r="C188" s="138"/>
      <c r="D188" s="87" t="str">
        <f>IFERROR(INDEX(#REF!,MATCH(C188,#REF!,0)),"")</f>
        <v/>
      </c>
      <c r="E188" s="136"/>
      <c r="F188" s="137" t="str">
        <f>IFERROR(INDEX(#REF!,MATCH(C188,#REF!,0)),"")</f>
        <v/>
      </c>
      <c r="G188" s="21"/>
      <c r="H188" s="137">
        <f t="shared" si="5"/>
        <v>0</v>
      </c>
      <c r="I188" s="81"/>
    </row>
    <row r="189" spans="2:9" x14ac:dyDescent="0.2">
      <c r="B189" s="85"/>
      <c r="C189" s="138"/>
      <c r="D189" s="87" t="str">
        <f>IFERROR(INDEX(#REF!,MATCH(C189,#REF!,0)),"")</f>
        <v/>
      </c>
      <c r="E189" s="136"/>
      <c r="F189" s="137" t="str">
        <f>IFERROR(INDEX(#REF!,MATCH(C189,#REF!,0)),"")</f>
        <v/>
      </c>
      <c r="G189" s="21"/>
      <c r="H189" s="137">
        <f t="shared" si="5"/>
        <v>0</v>
      </c>
      <c r="I189" s="81"/>
    </row>
    <row r="190" spans="2:9" x14ac:dyDescent="0.2">
      <c r="B190" s="85"/>
      <c r="C190" s="9"/>
      <c r="D190" s="87" t="str">
        <f>IFERROR(INDEX(#REF!,MATCH(C190,#REF!,0)),"")</f>
        <v/>
      </c>
      <c r="E190" s="9"/>
      <c r="F190" s="137" t="str">
        <f>IFERROR(INDEX(#REF!,MATCH(C190,#REF!,0)),"")</f>
        <v/>
      </c>
      <c r="G190" s="21"/>
      <c r="H190" s="137">
        <f t="shared" si="5"/>
        <v>0</v>
      </c>
      <c r="I190" s="81"/>
    </row>
    <row r="191" spans="2:9" ht="16" thickBot="1" x14ac:dyDescent="0.25">
      <c r="B191" s="85"/>
      <c r="C191" s="9"/>
      <c r="D191" s="87" t="str">
        <f>IFERROR(INDEX(#REF!,MATCH(C191,#REF!,0)),"")</f>
        <v/>
      </c>
      <c r="E191" s="9"/>
      <c r="F191" s="137" t="str">
        <f>IFERROR(INDEX(#REF!,MATCH(C191,#REF!,0)),"")</f>
        <v/>
      </c>
      <c r="G191" s="21"/>
      <c r="H191" s="139">
        <f t="shared" si="5"/>
        <v>0</v>
      </c>
      <c r="I191" s="81"/>
    </row>
    <row r="192" spans="2:9" ht="16" thickBot="1" x14ac:dyDescent="0.25">
      <c r="B192" s="79"/>
      <c r="H192" s="93" t="s">
        <v>49</v>
      </c>
      <c r="I192" s="94">
        <f>SUM(H184:H191)</f>
        <v>0</v>
      </c>
    </row>
    <row r="193" spans="2:9" x14ac:dyDescent="0.2">
      <c r="B193" s="79"/>
      <c r="C193" s="95" t="s">
        <v>50</v>
      </c>
      <c r="I193" s="81"/>
    </row>
    <row r="194" spans="2:9" ht="16" x14ac:dyDescent="0.2">
      <c r="B194" s="82" t="s">
        <v>37</v>
      </c>
      <c r="C194" s="83" t="s">
        <v>38</v>
      </c>
      <c r="D194" s="84" t="s">
        <v>51</v>
      </c>
      <c r="E194" s="96" t="s">
        <v>52</v>
      </c>
      <c r="F194" s="96"/>
      <c r="G194" s="97" t="s">
        <v>53</v>
      </c>
      <c r="H194" s="98" t="s">
        <v>43</v>
      </c>
      <c r="I194" s="81"/>
    </row>
    <row r="195" spans="2:9" x14ac:dyDescent="0.2">
      <c r="B195" s="85"/>
      <c r="C195" s="9" t="s">
        <v>54</v>
      </c>
      <c r="D195" s="21">
        <v>3</v>
      </c>
      <c r="E195" s="9"/>
      <c r="F195" s="137">
        <f>IFERROR(INDEX('MANO DE OBRA'!$J:$J,MATCH(C195,'MANO DE OBRA'!$B:$B,0)),"")</f>
        <v>83957.971666666665</v>
      </c>
      <c r="G195" s="140">
        <v>5</v>
      </c>
      <c r="H195" s="137">
        <f>IFERROR((F195/G195)*D195,0)</f>
        <v>50374.783000000003</v>
      </c>
      <c r="I195" s="81"/>
    </row>
    <row r="196" spans="2:9" x14ac:dyDescent="0.2">
      <c r="B196" s="85"/>
      <c r="C196" s="9" t="s">
        <v>64</v>
      </c>
      <c r="D196" s="21">
        <v>1</v>
      </c>
      <c r="E196" s="9"/>
      <c r="F196" s="137">
        <f>IFERROR(INDEX('MANO DE OBRA'!$J:$J,MATCH(C196,'MANO DE OBRA'!$B:$B,0)),"")</f>
        <v>137691.07353333331</v>
      </c>
      <c r="G196" s="140">
        <v>5</v>
      </c>
      <c r="H196" s="137">
        <f>IFERROR(F196/G196,0)</f>
        <v>27538.214706666662</v>
      </c>
      <c r="I196" s="81"/>
    </row>
    <row r="197" spans="2:9" ht="16" thickBot="1" x14ac:dyDescent="0.25">
      <c r="B197" s="85"/>
      <c r="C197" s="9"/>
      <c r="D197" s="21"/>
      <c r="E197" s="9"/>
      <c r="F197" s="91" t="str">
        <f>IFERROR(INDEX('MANO DE OBRA'!$J:$J,MATCH(C197,'MANO DE OBRA'!$B:$B,0)),"")</f>
        <v/>
      </c>
      <c r="G197" s="140"/>
      <c r="H197" s="139">
        <f>IFERROR(F197/G197,0)</f>
        <v>0</v>
      </c>
      <c r="I197" s="81"/>
    </row>
    <row r="198" spans="2:9" ht="16" thickBot="1" x14ac:dyDescent="0.25">
      <c r="B198" s="79"/>
      <c r="H198" s="93" t="s">
        <v>49</v>
      </c>
      <c r="I198" s="94">
        <f>SUM(H195:H197)</f>
        <v>77912.997706666662</v>
      </c>
    </row>
    <row r="199" spans="2:9" x14ac:dyDescent="0.2">
      <c r="B199" s="79"/>
      <c r="C199" s="95" t="s">
        <v>55</v>
      </c>
      <c r="I199" s="81"/>
    </row>
    <row r="200" spans="2:9" ht="16" x14ac:dyDescent="0.2">
      <c r="B200" s="82" t="s">
        <v>37</v>
      </c>
      <c r="C200" s="83" t="s">
        <v>38</v>
      </c>
      <c r="D200" s="97" t="s">
        <v>3</v>
      </c>
      <c r="E200" s="97" t="s">
        <v>39</v>
      </c>
      <c r="F200" s="97" t="s">
        <v>56</v>
      </c>
      <c r="G200" s="97" t="s">
        <v>57</v>
      </c>
      <c r="H200" s="97" t="s">
        <v>43</v>
      </c>
      <c r="I200" s="81"/>
    </row>
    <row r="201" spans="2:9" x14ac:dyDescent="0.2">
      <c r="B201" s="85"/>
      <c r="C201" s="127" t="s">
        <v>58</v>
      </c>
      <c r="D201" s="9">
        <v>0.05</v>
      </c>
      <c r="E201" s="9"/>
      <c r="F201" s="137">
        <f>+I198</f>
        <v>77912.997706666662</v>
      </c>
      <c r="G201" s="21">
        <v>1</v>
      </c>
      <c r="H201" s="137">
        <f>IFERROR(G201*F201*D201,0)</f>
        <v>3895.6498853333333</v>
      </c>
      <c r="I201" s="81"/>
    </row>
    <row r="202" spans="2:9" x14ac:dyDescent="0.2">
      <c r="B202" s="85"/>
      <c r="C202" s="127" t="s">
        <v>194</v>
      </c>
      <c r="D202" s="9"/>
      <c r="E202" s="9"/>
      <c r="F202" s="91" t="str">
        <f>IFERROR(INDEX(#REF!,MATCH(C202,#REF!,0)),"")</f>
        <v/>
      </c>
      <c r="G202" s="21">
        <v>0.42</v>
      </c>
      <c r="H202" s="137">
        <f>IFERROR(G202*F202,0)</f>
        <v>0</v>
      </c>
      <c r="I202" s="81"/>
    </row>
    <row r="203" spans="2:9" ht="16" thickBot="1" x14ac:dyDescent="0.25">
      <c r="B203" s="85"/>
      <c r="C203" s="138"/>
      <c r="D203" s="9"/>
      <c r="E203" s="9"/>
      <c r="F203" s="91" t="str">
        <f>IFERROR(INDEX(#REF!,MATCH(C203,#REF!,0)),"")</f>
        <v/>
      </c>
      <c r="G203" s="141"/>
      <c r="H203" s="139">
        <f>IFERROR(G203*F203,0)</f>
        <v>0</v>
      </c>
      <c r="I203" s="81"/>
    </row>
    <row r="204" spans="2:9" ht="16" thickBot="1" x14ac:dyDescent="0.25">
      <c r="B204" s="79"/>
      <c r="H204" s="93" t="s">
        <v>49</v>
      </c>
      <c r="I204" s="94">
        <f>SUM(H201:H203)</f>
        <v>3895.6498853333333</v>
      </c>
    </row>
    <row r="205" spans="2:9" x14ac:dyDescent="0.2">
      <c r="B205" s="79"/>
      <c r="C205" s="95" t="s">
        <v>59</v>
      </c>
      <c r="I205" s="81"/>
    </row>
    <row r="206" spans="2:9" ht="32" x14ac:dyDescent="0.2">
      <c r="B206" s="82" t="s">
        <v>37</v>
      </c>
      <c r="C206" s="83" t="s">
        <v>38</v>
      </c>
      <c r="D206" s="97" t="s">
        <v>199</v>
      </c>
      <c r="E206" s="97" t="s">
        <v>200</v>
      </c>
      <c r="F206" s="84" t="s">
        <v>201</v>
      </c>
      <c r="G206" s="84" t="s">
        <v>40</v>
      </c>
      <c r="H206" s="84" t="s">
        <v>43</v>
      </c>
      <c r="I206" s="81"/>
    </row>
    <row r="207" spans="2:9" x14ac:dyDescent="0.2">
      <c r="B207" s="85"/>
      <c r="C207" s="127" t="s">
        <v>60</v>
      </c>
      <c r="D207" s="142">
        <v>1</v>
      </c>
      <c r="E207" s="143">
        <v>1</v>
      </c>
      <c r="F207" s="137">
        <f>+I198</f>
        <v>77912.997706666662</v>
      </c>
      <c r="G207" s="21">
        <v>0.01</v>
      </c>
      <c r="H207" s="137">
        <f>IFERROR(G207*F207*E207,0)</f>
        <v>779.12997706666658</v>
      </c>
      <c r="I207" s="81"/>
    </row>
    <row r="208" spans="2:9" x14ac:dyDescent="0.2">
      <c r="B208" s="85"/>
      <c r="C208" s="127" t="s">
        <v>68</v>
      </c>
      <c r="D208" s="87" t="str">
        <f>IFERROR(INDEX(#REF!,MATCH(C208,#REF!,0)),"")</f>
        <v/>
      </c>
      <c r="E208" s="9">
        <v>1</v>
      </c>
      <c r="F208" s="91" t="str">
        <f>IFERROR(INDEX(#REF!,MATCH(C208,#REF!,0)),"")</f>
        <v/>
      </c>
      <c r="G208" s="21">
        <v>1.1519999999999999</v>
      </c>
      <c r="H208" s="137">
        <f>IFERROR(G208*F208*E208,0)</f>
        <v>0</v>
      </c>
      <c r="I208" s="81"/>
    </row>
    <row r="209" spans="2:9" ht="16" thickBot="1" x14ac:dyDescent="0.25">
      <c r="B209" s="85"/>
      <c r="C209" s="127" t="s">
        <v>202</v>
      </c>
      <c r="D209" s="87" t="str">
        <f>IFERROR(INDEX(#REF!,MATCH(C209,#REF!,0)),"")</f>
        <v/>
      </c>
      <c r="E209" s="9">
        <v>1</v>
      </c>
      <c r="F209" s="9">
        <f>+H187*0.001</f>
        <v>0</v>
      </c>
      <c r="G209" s="21">
        <v>1</v>
      </c>
      <c r="H209" s="137">
        <f>IFERROR(G209*F209*E209,0)</f>
        <v>0</v>
      </c>
      <c r="I209" s="81"/>
    </row>
    <row r="210" spans="2:9" ht="16" thickBot="1" x14ac:dyDescent="0.25">
      <c r="B210" s="104"/>
      <c r="C210" s="105"/>
      <c r="D210" s="105"/>
      <c r="E210" s="105"/>
      <c r="F210" s="105"/>
      <c r="G210" s="144"/>
      <c r="H210" s="93" t="s">
        <v>49</v>
      </c>
      <c r="I210" s="94">
        <f>SUM(H207:H209)</f>
        <v>779.12997706666658</v>
      </c>
    </row>
    <row r="211" spans="2:9" ht="16" thickBot="1" x14ac:dyDescent="0.25"/>
    <row r="212" spans="2:9" ht="16" thickBot="1" x14ac:dyDescent="0.25">
      <c r="B212" s="75" t="s">
        <v>0</v>
      </c>
      <c r="C212" s="373" t="s">
        <v>196</v>
      </c>
      <c r="D212" s="374"/>
      <c r="E212" s="374"/>
      <c r="F212" s="374"/>
      <c r="G212" s="375"/>
      <c r="H212" s="133" t="s">
        <v>31</v>
      </c>
      <c r="I212" s="74" t="s">
        <v>32</v>
      </c>
    </row>
    <row r="213" spans="2:9" x14ac:dyDescent="0.2">
      <c r="B213" s="362"/>
      <c r="C213" s="376"/>
      <c r="D213" s="377"/>
      <c r="E213" s="377"/>
      <c r="F213" s="377"/>
      <c r="G213" s="378"/>
      <c r="H213" s="72">
        <f>IF(I216=0,0,I227/I216)</f>
        <v>0</v>
      </c>
      <c r="I213" s="72">
        <f>IF(I216=0,0,I233/I216)</f>
        <v>0.94339622641509435</v>
      </c>
    </row>
    <row r="214" spans="2:9" ht="16" thickBot="1" x14ac:dyDescent="0.25">
      <c r="B214" s="363"/>
      <c r="C214" s="376"/>
      <c r="D214" s="377"/>
      <c r="E214" s="377"/>
      <c r="F214" s="377"/>
      <c r="G214" s="378"/>
      <c r="H214" s="133" t="s">
        <v>33</v>
      </c>
      <c r="I214" s="74" t="s">
        <v>34</v>
      </c>
    </row>
    <row r="215" spans="2:9" ht="16" thickBot="1" x14ac:dyDescent="0.25">
      <c r="B215" s="75" t="s">
        <v>199</v>
      </c>
      <c r="C215" s="376"/>
      <c r="D215" s="377"/>
      <c r="E215" s="377"/>
      <c r="F215" s="377"/>
      <c r="G215" s="378"/>
      <c r="H215" s="72">
        <f>IF(I216=0,0,I239/I216)</f>
        <v>4.716981132075472E-2</v>
      </c>
      <c r="I215" s="72">
        <f>IF(I216=0,0,I245/I216)</f>
        <v>9.4339622641509448E-3</v>
      </c>
    </row>
    <row r="216" spans="2:9" ht="16" thickBot="1" x14ac:dyDescent="0.25">
      <c r="B216" s="76" t="s">
        <v>197</v>
      </c>
      <c r="C216" s="379"/>
      <c r="D216" s="380"/>
      <c r="E216" s="380"/>
      <c r="F216" s="380"/>
      <c r="G216" s="381"/>
      <c r="H216" s="134" t="s">
        <v>35</v>
      </c>
      <c r="I216" s="78">
        <f>SUM(I227:I245)</f>
        <v>973.0169196355555</v>
      </c>
    </row>
    <row r="217" spans="2:9" x14ac:dyDescent="0.2">
      <c r="B217" s="79"/>
      <c r="C217" s="80" t="s">
        <v>36</v>
      </c>
      <c r="I217" s="81"/>
    </row>
    <row r="218" spans="2:9" x14ac:dyDescent="0.2">
      <c r="B218" s="82" t="s">
        <v>37</v>
      </c>
      <c r="C218" s="83" t="s">
        <v>38</v>
      </c>
      <c r="D218" s="84" t="s">
        <v>199</v>
      </c>
      <c r="E218" s="84" t="s">
        <v>40</v>
      </c>
      <c r="F218" s="84" t="s">
        <v>41</v>
      </c>
      <c r="G218" s="84" t="s">
        <v>42</v>
      </c>
      <c r="H218" s="84" t="s">
        <v>43</v>
      </c>
      <c r="I218" s="81"/>
    </row>
    <row r="219" spans="2:9" x14ac:dyDescent="0.2">
      <c r="B219" s="85"/>
      <c r="C219" s="9" t="s">
        <v>191</v>
      </c>
      <c r="D219" s="87" t="str">
        <f>IFERROR(INDEX(#REF!,MATCH(C219,#REF!,0)),"")</f>
        <v/>
      </c>
      <c r="E219" s="136">
        <v>0.05</v>
      </c>
      <c r="F219" s="137" t="str">
        <f>IFERROR(INDEX(#REF!,MATCH(C219,#REF!,0)),"")</f>
        <v/>
      </c>
      <c r="G219" s="145">
        <v>0.05</v>
      </c>
      <c r="H219" s="137">
        <f>IFERROR(G219*F219*E219+F219*E219,0)</f>
        <v>0</v>
      </c>
      <c r="I219" s="81"/>
    </row>
    <row r="220" spans="2:9" x14ac:dyDescent="0.2">
      <c r="B220" s="85"/>
      <c r="C220" s="9" t="s">
        <v>190</v>
      </c>
      <c r="D220" s="87" t="str">
        <f>IFERROR(INDEX(#REF!,MATCH(C220,#REF!,0)),"")</f>
        <v/>
      </c>
      <c r="E220" s="136">
        <v>0.05</v>
      </c>
      <c r="F220" s="137" t="str">
        <f>IFERROR(INDEX(#REF!,MATCH(C220,#REF!,0)),"")</f>
        <v/>
      </c>
      <c r="G220" s="145"/>
      <c r="H220" s="137">
        <f t="shared" ref="H220:H226" si="6">IFERROR(G220*F220*E220+F220*E220,0)</f>
        <v>0</v>
      </c>
      <c r="I220" s="81"/>
    </row>
    <row r="221" spans="2:9" x14ac:dyDescent="0.2">
      <c r="B221" s="85"/>
      <c r="C221" s="9" t="s">
        <v>193</v>
      </c>
      <c r="D221" s="87" t="str">
        <f>IFERROR(INDEX(#REF!,MATCH(C221,#REF!,0)),"")</f>
        <v/>
      </c>
      <c r="E221" s="136">
        <v>0.4</v>
      </c>
      <c r="F221" s="137" t="str">
        <f>IFERROR(INDEX(#REF!,MATCH(C221,#REF!,0)),"")</f>
        <v/>
      </c>
      <c r="G221" s="145"/>
      <c r="H221" s="137">
        <f t="shared" si="6"/>
        <v>0</v>
      </c>
      <c r="I221" s="81"/>
    </row>
    <row r="222" spans="2:9" x14ac:dyDescent="0.2">
      <c r="B222" s="85"/>
      <c r="C222" s="146"/>
      <c r="D222" s="87" t="str">
        <f>IFERROR(INDEX(#REF!,MATCH(C222,#REF!,0)),"")</f>
        <v/>
      </c>
      <c r="E222" s="129"/>
      <c r="F222" s="137" t="str">
        <f>IFERROR(INDEX(#REF!,MATCH(C222,#REF!,0)),"")</f>
        <v/>
      </c>
      <c r="G222" s="145"/>
      <c r="H222" s="137">
        <f t="shared" si="6"/>
        <v>0</v>
      </c>
      <c r="I222" s="81"/>
    </row>
    <row r="223" spans="2:9" x14ac:dyDescent="0.2">
      <c r="B223" s="85"/>
      <c r="C223" s="138"/>
      <c r="D223" s="87" t="str">
        <f>IFERROR(INDEX(#REF!,MATCH(C223,#REF!,0)),"")</f>
        <v/>
      </c>
      <c r="E223" s="136"/>
      <c r="F223" s="137" t="str">
        <f>IFERROR(INDEX(#REF!,MATCH(C223,#REF!,0)),"")</f>
        <v/>
      </c>
      <c r="G223" s="145"/>
      <c r="H223" s="137">
        <f t="shared" si="6"/>
        <v>0</v>
      </c>
      <c r="I223" s="81"/>
    </row>
    <row r="224" spans="2:9" x14ac:dyDescent="0.2">
      <c r="B224" s="85"/>
      <c r="C224" s="138"/>
      <c r="D224" s="87" t="str">
        <f>IFERROR(INDEX(#REF!,MATCH(C224,#REF!,0)),"")</f>
        <v/>
      </c>
      <c r="E224" s="136"/>
      <c r="F224" s="137" t="str">
        <f>IFERROR(INDEX(#REF!,MATCH(C224,#REF!,0)),"")</f>
        <v/>
      </c>
      <c r="G224" s="145"/>
      <c r="H224" s="137">
        <f t="shared" si="6"/>
        <v>0</v>
      </c>
      <c r="I224" s="81"/>
    </row>
    <row r="225" spans="2:9" x14ac:dyDescent="0.2">
      <c r="B225" s="85"/>
      <c r="C225" s="9"/>
      <c r="D225" s="87" t="str">
        <f>IFERROR(INDEX(#REF!,MATCH(C225,#REF!,0)),"")</f>
        <v/>
      </c>
      <c r="E225" s="9"/>
      <c r="F225" s="137" t="str">
        <f>IFERROR(INDEX(#REF!,MATCH(C225,#REF!,0)),"")</f>
        <v/>
      </c>
      <c r="G225" s="145"/>
      <c r="H225" s="137">
        <f t="shared" si="6"/>
        <v>0</v>
      </c>
      <c r="I225" s="81"/>
    </row>
    <row r="226" spans="2:9" ht="16" thickBot="1" x14ac:dyDescent="0.25">
      <c r="B226" s="85"/>
      <c r="C226" s="9"/>
      <c r="D226" s="87" t="str">
        <f>IFERROR(INDEX(#REF!,MATCH(C226,#REF!,0)),"")</f>
        <v/>
      </c>
      <c r="E226" s="9"/>
      <c r="F226" s="137" t="str">
        <f>IFERROR(INDEX(#REF!,MATCH(C226,#REF!,0)),"")</f>
        <v/>
      </c>
      <c r="G226" s="145"/>
      <c r="H226" s="139">
        <f t="shared" si="6"/>
        <v>0</v>
      </c>
      <c r="I226" s="81"/>
    </row>
    <row r="227" spans="2:9" ht="16" thickBot="1" x14ac:dyDescent="0.25">
      <c r="B227" s="79"/>
      <c r="H227" s="93" t="s">
        <v>49</v>
      </c>
      <c r="I227" s="94">
        <f>SUM(H219:H226)</f>
        <v>0</v>
      </c>
    </row>
    <row r="228" spans="2:9" x14ac:dyDescent="0.2">
      <c r="B228" s="79"/>
      <c r="C228" s="95" t="s">
        <v>50</v>
      </c>
      <c r="I228" s="81"/>
    </row>
    <row r="229" spans="2:9" ht="16" x14ac:dyDescent="0.2">
      <c r="B229" s="82" t="s">
        <v>37</v>
      </c>
      <c r="C229" s="83" t="s">
        <v>38</v>
      </c>
      <c r="D229" s="84" t="s">
        <v>51</v>
      </c>
      <c r="E229" s="96" t="s">
        <v>52</v>
      </c>
      <c r="F229" s="96"/>
      <c r="G229" s="97" t="s">
        <v>53</v>
      </c>
      <c r="H229" s="98" t="s">
        <v>43</v>
      </c>
      <c r="I229" s="81"/>
    </row>
    <row r="230" spans="2:9" x14ac:dyDescent="0.2">
      <c r="B230" s="85"/>
      <c r="C230" s="9" t="s">
        <v>54</v>
      </c>
      <c r="D230" s="21"/>
      <c r="E230" s="9"/>
      <c r="F230" s="137">
        <f>IFERROR(INDEX('MANO DE OBRA'!$J:$J,MATCH(C230,'MANO DE OBRA'!$B:$B,0)),"")</f>
        <v>83957.971666666665</v>
      </c>
      <c r="G230" s="140">
        <v>5</v>
      </c>
      <c r="H230" s="137">
        <f>IFERROR((F230/G230)*D230,0)</f>
        <v>0</v>
      </c>
      <c r="I230" s="81"/>
    </row>
    <row r="231" spans="2:9" x14ac:dyDescent="0.2">
      <c r="B231" s="85"/>
      <c r="C231" s="9" t="s">
        <v>64</v>
      </c>
      <c r="D231" s="21">
        <v>1</v>
      </c>
      <c r="E231" s="9"/>
      <c r="F231" s="137">
        <f>IFERROR(INDEX('MANO DE OBRA'!$J:$J,MATCH(C231,'MANO DE OBRA'!$B:$B,0)),"")</f>
        <v>137691.07353333331</v>
      </c>
      <c r="G231" s="140">
        <v>150</v>
      </c>
      <c r="H231" s="137">
        <f>IFERROR(F231/G231,0)</f>
        <v>917.94049022222214</v>
      </c>
      <c r="I231" s="81"/>
    </row>
    <row r="232" spans="2:9" ht="16" thickBot="1" x14ac:dyDescent="0.25">
      <c r="B232" s="85"/>
      <c r="C232" s="9"/>
      <c r="D232" s="21"/>
      <c r="E232" s="9"/>
      <c r="F232" s="91" t="str">
        <f>IFERROR(INDEX('MANO DE OBRA'!$J:$J,MATCH(C232,'MANO DE OBRA'!$B:$B,0)),"")</f>
        <v/>
      </c>
      <c r="G232" s="140"/>
      <c r="H232" s="139">
        <f>IFERROR(F232/G232,0)</f>
        <v>0</v>
      </c>
      <c r="I232" s="81"/>
    </row>
    <row r="233" spans="2:9" ht="16" thickBot="1" x14ac:dyDescent="0.25">
      <c r="B233" s="79"/>
      <c r="H233" s="93" t="s">
        <v>49</v>
      </c>
      <c r="I233" s="94">
        <f>SUM(H230:H232)</f>
        <v>917.94049022222214</v>
      </c>
    </row>
    <row r="234" spans="2:9" x14ac:dyDescent="0.2">
      <c r="B234" s="79"/>
      <c r="C234" s="95" t="s">
        <v>55</v>
      </c>
      <c r="I234" s="81"/>
    </row>
    <row r="235" spans="2:9" ht="16" x14ac:dyDescent="0.2">
      <c r="B235" s="82" t="s">
        <v>37</v>
      </c>
      <c r="C235" s="83" t="s">
        <v>38</v>
      </c>
      <c r="D235" s="97" t="s">
        <v>3</v>
      </c>
      <c r="E235" s="97" t="s">
        <v>39</v>
      </c>
      <c r="F235" s="97" t="s">
        <v>56</v>
      </c>
      <c r="G235" s="97" t="s">
        <v>57</v>
      </c>
      <c r="H235" s="97" t="s">
        <v>43</v>
      </c>
      <c r="I235" s="81"/>
    </row>
    <row r="236" spans="2:9" x14ac:dyDescent="0.2">
      <c r="B236" s="85"/>
      <c r="C236" s="127" t="s">
        <v>58</v>
      </c>
      <c r="D236" s="9">
        <v>0.05</v>
      </c>
      <c r="E236" s="9"/>
      <c r="F236" s="137">
        <f>+I233</f>
        <v>917.94049022222214</v>
      </c>
      <c r="G236" s="21">
        <v>1</v>
      </c>
      <c r="H236" s="137">
        <f>IFERROR(G236*F236*D236,0)</f>
        <v>45.897024511111113</v>
      </c>
      <c r="I236" s="81"/>
    </row>
    <row r="237" spans="2:9" x14ac:dyDescent="0.2">
      <c r="B237" s="85"/>
      <c r="C237" s="127"/>
      <c r="D237" s="9"/>
      <c r="E237" s="9"/>
      <c r="F237" s="91" t="str">
        <f>IFERROR(INDEX(#REF!,MATCH(C237,#REF!,0)),"")</f>
        <v/>
      </c>
      <c r="G237" s="21"/>
      <c r="H237" s="137">
        <f>IFERROR(G237*F237,0)</f>
        <v>0</v>
      </c>
      <c r="I237" s="81"/>
    </row>
    <row r="238" spans="2:9" ht="16" thickBot="1" x14ac:dyDescent="0.25">
      <c r="B238" s="85"/>
      <c r="C238" s="138"/>
      <c r="D238" s="9"/>
      <c r="E238" s="9"/>
      <c r="F238" s="91" t="str">
        <f>IFERROR(INDEX(#REF!,MATCH(C238,#REF!,0)),"")</f>
        <v/>
      </c>
      <c r="G238" s="141"/>
      <c r="H238" s="139">
        <f>IFERROR(G238*F238,0)</f>
        <v>0</v>
      </c>
      <c r="I238" s="81"/>
    </row>
    <row r="239" spans="2:9" ht="16" thickBot="1" x14ac:dyDescent="0.25">
      <c r="B239" s="79"/>
      <c r="H239" s="93" t="s">
        <v>49</v>
      </c>
      <c r="I239" s="94">
        <f>SUM(H236:H238)</f>
        <v>45.897024511111113</v>
      </c>
    </row>
    <row r="240" spans="2:9" x14ac:dyDescent="0.2">
      <c r="B240" s="79"/>
      <c r="C240" s="95" t="s">
        <v>59</v>
      </c>
      <c r="I240" s="81"/>
    </row>
    <row r="241" spans="2:9" ht="32" x14ac:dyDescent="0.2">
      <c r="B241" s="82" t="s">
        <v>37</v>
      </c>
      <c r="C241" s="83" t="s">
        <v>38</v>
      </c>
      <c r="D241" s="97" t="s">
        <v>199</v>
      </c>
      <c r="E241" s="97" t="s">
        <v>200</v>
      </c>
      <c r="F241" s="84" t="s">
        <v>201</v>
      </c>
      <c r="G241" s="84" t="s">
        <v>40</v>
      </c>
      <c r="H241" s="84" t="s">
        <v>43</v>
      </c>
      <c r="I241" s="81"/>
    </row>
    <row r="242" spans="2:9" x14ac:dyDescent="0.2">
      <c r="B242" s="85"/>
      <c r="C242" s="127" t="s">
        <v>60</v>
      </c>
      <c r="D242" s="142">
        <v>1</v>
      </c>
      <c r="E242" s="143">
        <v>1</v>
      </c>
      <c r="F242" s="137">
        <f>+I233</f>
        <v>917.94049022222214</v>
      </c>
      <c r="G242" s="21">
        <v>0.01</v>
      </c>
      <c r="H242" s="137">
        <f>IFERROR(G242*F242*E242,0)</f>
        <v>9.1794049022222222</v>
      </c>
      <c r="I242" s="81"/>
    </row>
    <row r="243" spans="2:9" x14ac:dyDescent="0.2">
      <c r="B243" s="85"/>
      <c r="C243" s="127"/>
      <c r="D243" s="87" t="str">
        <f>IFERROR(INDEX(#REF!,MATCH(C243,#REF!,0)),"")</f>
        <v/>
      </c>
      <c r="E243" s="9">
        <v>1</v>
      </c>
      <c r="F243" s="91" t="str">
        <f>IFERROR(INDEX(#REF!,MATCH(C243,#REF!,0)),"")</f>
        <v/>
      </c>
      <c r="G243" s="21"/>
      <c r="H243" s="137">
        <f>IFERROR(G243*F243*E243,0)</f>
        <v>0</v>
      </c>
      <c r="I243" s="81"/>
    </row>
    <row r="244" spans="2:9" ht="16" thickBot="1" x14ac:dyDescent="0.25">
      <c r="B244" s="85"/>
      <c r="C244" s="127"/>
      <c r="D244" s="87" t="str">
        <f>IFERROR(INDEX(#REF!,MATCH(C244,#REF!,0)),"")</f>
        <v/>
      </c>
      <c r="E244" s="9">
        <v>1</v>
      </c>
      <c r="F244" s="9">
        <f>+H222*0.001</f>
        <v>0</v>
      </c>
      <c r="G244" s="21"/>
      <c r="H244" s="137">
        <f>IFERROR(G244*F244*E244,0)</f>
        <v>0</v>
      </c>
      <c r="I244" s="81"/>
    </row>
    <row r="245" spans="2:9" ht="16" thickBot="1" x14ac:dyDescent="0.25">
      <c r="B245" s="104"/>
      <c r="C245" s="105"/>
      <c r="D245" s="105"/>
      <c r="E245" s="105"/>
      <c r="F245" s="105"/>
      <c r="G245" s="144"/>
      <c r="H245" s="93" t="s">
        <v>49</v>
      </c>
      <c r="I245" s="94">
        <f>SUM(H242:H244)</f>
        <v>9.1794049022222222</v>
      </c>
    </row>
  </sheetData>
  <sheetProtection algorithmName="SHA-512" hashValue="6d0lKnh6UbwJtTQy+yOjxAZwm95sxs27yDlXy6S6eqxybPoKmGaFDFkA5EEHE3NsV5SR4HTyShq7aLKORtOSIg==" saltValue="y52aIne1UoUFzr/pEDTv7A==" spinCount="100000" formatCells="0" formatColumns="0" formatRows="0" insertColumns="0" insertRows="0" insertHyperlinks="0" deleteColumns="0" deleteRows="0" sort="0" autoFilter="0" pivotTables="0"/>
  <mergeCells count="14">
    <mergeCell ref="C212:G216"/>
    <mergeCell ref="B213:B214"/>
    <mergeCell ref="C107:G111"/>
    <mergeCell ref="B108:B109"/>
    <mergeCell ref="C142:G146"/>
    <mergeCell ref="B143:B144"/>
    <mergeCell ref="C177:G181"/>
    <mergeCell ref="B178:B179"/>
    <mergeCell ref="C2:G6"/>
    <mergeCell ref="B3:B4"/>
    <mergeCell ref="C37:G41"/>
    <mergeCell ref="B38:B39"/>
    <mergeCell ref="C72:G76"/>
    <mergeCell ref="B73:B74"/>
  </mergeCells>
  <conditionalFormatting sqref="C219:C221">
    <cfRule type="duplicateValues" dxfId="3"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A564416-EAB0-442C-8ED1-B2453F9E6192}">
          <x14:formula1>
            <xm:f>'MANO DE OBRA'!$B$6:$B$39</xm:f>
          </x14:formula1>
          <xm:sqref>C20:C22 C230:C232 C195:C197 C55:C57 C90:C92 C125:C127 C160:C162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87C26-47EF-4638-AE25-8C5861292012}">
  <dimension ref="A1:O44"/>
  <sheetViews>
    <sheetView zoomScale="85" zoomScaleNormal="85" workbookViewId="0">
      <selection activeCell="C15" sqref="C15"/>
    </sheetView>
  </sheetViews>
  <sheetFormatPr baseColWidth="10" defaultColWidth="11.5" defaultRowHeight="13" x14ac:dyDescent="0.15"/>
  <cols>
    <col min="1" max="1" width="6" style="152" bestFit="1" customWidth="1"/>
    <col min="2" max="2" width="33.6640625" style="152" bestFit="1" customWidth="1"/>
    <col min="3" max="3" width="11.6640625" style="152" customWidth="1"/>
    <col min="4" max="4" width="8.6640625" style="153" bestFit="1" customWidth="1"/>
    <col min="5" max="5" width="14.1640625" style="154" customWidth="1"/>
    <col min="6" max="6" width="16.1640625" style="154" customWidth="1"/>
    <col min="7" max="7" width="18" style="154" customWidth="1"/>
    <col min="8" max="8" width="14" style="154" customWidth="1"/>
    <col min="9" max="9" width="16.6640625" style="154" bestFit="1" customWidth="1"/>
    <col min="10" max="10" width="20.33203125" style="154" customWidth="1"/>
    <col min="11" max="11" width="2.1640625" style="152" customWidth="1"/>
    <col min="12" max="12" width="31.33203125" style="152" bestFit="1" customWidth="1"/>
    <col min="13" max="13" width="21" style="152" bestFit="1" customWidth="1"/>
    <col min="14" max="14" width="24.1640625" style="152" bestFit="1" customWidth="1"/>
    <col min="15" max="15" width="20.5" style="152" bestFit="1" customWidth="1"/>
    <col min="16" max="16384" width="11.5" style="152"/>
  </cols>
  <sheetData>
    <row r="1" spans="2:15" ht="17" thickBot="1" x14ac:dyDescent="0.25">
      <c r="B1" s="147" t="s">
        <v>204</v>
      </c>
      <c r="C1" s="148"/>
      <c r="D1" s="149"/>
      <c r="E1" s="150"/>
      <c r="F1" s="150"/>
      <c r="G1" s="150"/>
      <c r="H1" s="150"/>
      <c r="I1" s="150"/>
      <c r="J1" s="151"/>
    </row>
    <row r="2" spans="2:15" ht="14" thickBot="1" x14ac:dyDescent="0.2"/>
    <row r="3" spans="2:15" ht="14" thickBot="1" x14ac:dyDescent="0.2">
      <c r="B3" s="155" t="s">
        <v>205</v>
      </c>
      <c r="C3" s="156">
        <v>1423500</v>
      </c>
      <c r="E3" s="155" t="s">
        <v>206</v>
      </c>
      <c r="F3" s="156">
        <v>200000</v>
      </c>
    </row>
    <row r="4" spans="2:15" ht="14" thickBot="1" x14ac:dyDescent="0.2"/>
    <row r="5" spans="2:15" ht="43" thickBot="1" x14ac:dyDescent="0.2">
      <c r="B5" s="157" t="s">
        <v>207</v>
      </c>
      <c r="C5" s="158" t="s">
        <v>208</v>
      </c>
      <c r="D5" s="159" t="s">
        <v>209</v>
      </c>
      <c r="E5" s="160" t="s">
        <v>210</v>
      </c>
      <c r="F5" s="160" t="s">
        <v>211</v>
      </c>
      <c r="G5" s="160" t="s">
        <v>212</v>
      </c>
      <c r="H5" s="161" t="s">
        <v>213</v>
      </c>
      <c r="I5" s="161" t="s">
        <v>214</v>
      </c>
      <c r="J5" s="162" t="s">
        <v>215</v>
      </c>
      <c r="L5" s="382" t="s">
        <v>216</v>
      </c>
      <c r="M5" s="385" t="s">
        <v>217</v>
      </c>
      <c r="N5" s="386"/>
      <c r="O5" s="387"/>
    </row>
    <row r="6" spans="2:15" ht="14" x14ac:dyDescent="0.2">
      <c r="B6" s="163" t="s">
        <v>218</v>
      </c>
      <c r="C6" s="164" t="s">
        <v>219</v>
      </c>
      <c r="D6" s="165">
        <v>1.8176007367341656</v>
      </c>
      <c r="E6" s="166">
        <f>$C$3*D6</f>
        <v>2587354.6487410846</v>
      </c>
      <c r="F6" s="167">
        <f>IF($M$8&gt;E6,$M$24,$O$24)</f>
        <v>0.7693987706357569</v>
      </c>
      <c r="G6" s="166">
        <f>E6*(1+F6)</f>
        <v>4578062.1346811857</v>
      </c>
      <c r="H6" s="166">
        <f>E6/30</f>
        <v>86245.154958036161</v>
      </c>
      <c r="I6" s="166">
        <f>H6*F6</f>
        <v>66356.916198003382</v>
      </c>
      <c r="J6" s="168">
        <f>H6+I6</f>
        <v>152602.07115603954</v>
      </c>
      <c r="K6" s="169"/>
      <c r="L6" s="383"/>
      <c r="M6" s="170" t="s">
        <v>220</v>
      </c>
      <c r="N6" s="171" t="s">
        <v>221</v>
      </c>
      <c r="O6" s="172" t="s">
        <v>220</v>
      </c>
    </row>
    <row r="7" spans="2:15" ht="15" thickBot="1" x14ac:dyDescent="0.25">
      <c r="B7" s="163" t="s">
        <v>222</v>
      </c>
      <c r="C7" s="164" t="s">
        <v>219</v>
      </c>
      <c r="D7" s="165">
        <v>1.8176007367341656</v>
      </c>
      <c r="E7" s="166">
        <f t="shared" ref="E7:E42" si="0">$C$3*D7</f>
        <v>2587354.6487410846</v>
      </c>
      <c r="F7" s="167">
        <f t="shared" ref="F7:F21" si="1">IF($M$8&gt;E7,$M$24,$O$24)</f>
        <v>0.7693987706357569</v>
      </c>
      <c r="G7" s="166">
        <f t="shared" ref="G7:G42" si="2">E7*(1+F7)</f>
        <v>4578062.1346811857</v>
      </c>
      <c r="H7" s="166">
        <f t="shared" ref="H7:H42" si="3">E7/30</f>
        <v>86245.154958036161</v>
      </c>
      <c r="I7" s="166">
        <f t="shared" ref="I7:I42" si="4">H7*F7</f>
        <v>66356.916198003382</v>
      </c>
      <c r="J7" s="168">
        <f>H7+I7</f>
        <v>152602.07115603954</v>
      </c>
      <c r="K7" s="169"/>
      <c r="L7" s="384"/>
      <c r="M7" s="173" t="s">
        <v>223</v>
      </c>
      <c r="N7" s="174" t="s">
        <v>224</v>
      </c>
      <c r="O7" s="175" t="s">
        <v>225</v>
      </c>
    </row>
    <row r="8" spans="2:15" ht="15" x14ac:dyDescent="0.2">
      <c r="B8" s="163" t="s">
        <v>226</v>
      </c>
      <c r="C8" s="164" t="s">
        <v>219</v>
      </c>
      <c r="D8" s="165">
        <v>1.8176007367341656</v>
      </c>
      <c r="E8" s="166">
        <f t="shared" si="0"/>
        <v>2587354.6487410846</v>
      </c>
      <c r="F8" s="167">
        <f t="shared" si="1"/>
        <v>0.7693987706357569</v>
      </c>
      <c r="G8" s="166">
        <f t="shared" si="2"/>
        <v>4578062.1346811857</v>
      </c>
      <c r="H8" s="166">
        <f t="shared" si="3"/>
        <v>86245.154958036161</v>
      </c>
      <c r="I8" s="166">
        <f t="shared" si="4"/>
        <v>66356.916198003382</v>
      </c>
      <c r="J8" s="168">
        <f>H8+I8</f>
        <v>152602.07115603954</v>
      </c>
      <c r="K8" s="169"/>
      <c r="L8"/>
      <c r="M8" s="176">
        <f>+$C$3*2</f>
        <v>2847000</v>
      </c>
      <c r="N8" s="176">
        <f>+M8</f>
        <v>2847000</v>
      </c>
      <c r="O8" s="176">
        <f>+N8+1</f>
        <v>2847001</v>
      </c>
    </row>
    <row r="9" spans="2:15" ht="16" x14ac:dyDescent="0.2">
      <c r="B9" s="163" t="s">
        <v>227</v>
      </c>
      <c r="C9" s="164" t="s">
        <v>219</v>
      </c>
      <c r="D9" s="165">
        <v>5.2682412854508698</v>
      </c>
      <c r="E9" s="166">
        <f t="shared" si="0"/>
        <v>7499341.4698393131</v>
      </c>
      <c r="F9" s="167">
        <f>IF($M$8&gt;E9,$M$24,$O$24)</f>
        <v>0.60540000000000005</v>
      </c>
      <c r="G9" s="166">
        <f>E9*(1+F9)</f>
        <v>12039442.795680033</v>
      </c>
      <c r="H9" s="166">
        <f>E9/30</f>
        <v>249978.04899464376</v>
      </c>
      <c r="I9" s="166">
        <f>H9*F9</f>
        <v>151336.71086135734</v>
      </c>
      <c r="J9" s="168">
        <f>H9+I9</f>
        <v>401314.75985600112</v>
      </c>
      <c r="K9" s="169"/>
      <c r="L9" s="163" t="s">
        <v>228</v>
      </c>
      <c r="M9" s="177">
        <f>+F3/C3</f>
        <v>0.14049877063575694</v>
      </c>
      <c r="N9" s="178">
        <f>+F3/C3</f>
        <v>0.14049877063575694</v>
      </c>
      <c r="O9" s="178"/>
    </row>
    <row r="10" spans="2:15" ht="16" x14ac:dyDescent="0.2">
      <c r="B10" s="163" t="s">
        <v>229</v>
      </c>
      <c r="C10" s="164" t="s">
        <v>219</v>
      </c>
      <c r="D10" s="165">
        <v>2.16</v>
      </c>
      <c r="E10" s="166">
        <f t="shared" si="0"/>
        <v>3074760</v>
      </c>
      <c r="F10" s="167">
        <f t="shared" si="1"/>
        <v>0.60540000000000005</v>
      </c>
      <c r="G10" s="166">
        <f t="shared" si="2"/>
        <v>4936219.7039999999</v>
      </c>
      <c r="H10" s="166">
        <f t="shared" si="3"/>
        <v>102492</v>
      </c>
      <c r="I10" s="166">
        <f t="shared" si="4"/>
        <v>62048.656800000004</v>
      </c>
      <c r="J10" s="168">
        <f>H10+I10</f>
        <v>164540.6568</v>
      </c>
      <c r="K10" s="169"/>
      <c r="L10" s="163" t="s">
        <v>230</v>
      </c>
      <c r="M10" s="177">
        <v>8.3299999999999999E-2</v>
      </c>
      <c r="N10" s="178">
        <v>8.3299999999999999E-2</v>
      </c>
      <c r="O10" s="178">
        <v>8.3299999999999999E-2</v>
      </c>
    </row>
    <row r="11" spans="2:15" ht="16" x14ac:dyDescent="0.2">
      <c r="B11" s="163" t="s">
        <v>231</v>
      </c>
      <c r="C11" s="164" t="s">
        <v>219</v>
      </c>
      <c r="D11" s="165">
        <v>5.2682412854508698</v>
      </c>
      <c r="E11" s="166">
        <f t="shared" si="0"/>
        <v>7499341.4698393131</v>
      </c>
      <c r="F11" s="167">
        <f t="shared" si="1"/>
        <v>0.60540000000000005</v>
      </c>
      <c r="G11" s="166">
        <f t="shared" si="2"/>
        <v>12039442.795680033</v>
      </c>
      <c r="H11" s="166">
        <f t="shared" si="3"/>
        <v>249978.04899464376</v>
      </c>
      <c r="I11" s="166">
        <f t="shared" si="4"/>
        <v>151336.71086135734</v>
      </c>
      <c r="J11" s="168">
        <f t="shared" ref="J11:J42" si="5">H11+I11</f>
        <v>401314.75985600112</v>
      </c>
      <c r="K11" s="169"/>
      <c r="L11" s="163" t="s">
        <v>232</v>
      </c>
      <c r="M11" s="177">
        <v>0.01</v>
      </c>
      <c r="N11" s="178">
        <v>0.01</v>
      </c>
      <c r="O11" s="178">
        <v>0.01</v>
      </c>
    </row>
    <row r="12" spans="2:15" ht="16" x14ac:dyDescent="0.2">
      <c r="B12" s="163" t="s">
        <v>233</v>
      </c>
      <c r="C12" s="164" t="s">
        <v>219</v>
      </c>
      <c r="D12" s="165">
        <v>5.2682412854508698</v>
      </c>
      <c r="E12" s="166">
        <f t="shared" si="0"/>
        <v>7499341.4698393131</v>
      </c>
      <c r="F12" s="167">
        <f t="shared" si="1"/>
        <v>0.60540000000000005</v>
      </c>
      <c r="G12" s="166">
        <f t="shared" si="2"/>
        <v>12039442.795680033</v>
      </c>
      <c r="H12" s="166">
        <f t="shared" si="3"/>
        <v>249978.04899464376</v>
      </c>
      <c r="I12" s="166">
        <f t="shared" si="4"/>
        <v>151336.71086135734</v>
      </c>
      <c r="J12" s="168">
        <f t="shared" si="5"/>
        <v>401314.75985600112</v>
      </c>
      <c r="K12" s="169"/>
      <c r="L12" s="163" t="s">
        <v>234</v>
      </c>
      <c r="M12" s="177">
        <v>8.3299999999999999E-2</v>
      </c>
      <c r="N12" s="178">
        <v>8.3299999999999999E-2</v>
      </c>
      <c r="O12" s="178">
        <v>8.3299999999999999E-2</v>
      </c>
    </row>
    <row r="13" spans="2:15" ht="16" x14ac:dyDescent="0.2">
      <c r="B13" s="163" t="s">
        <v>235</v>
      </c>
      <c r="C13" s="164" t="s">
        <v>219</v>
      </c>
      <c r="D13" s="165">
        <v>5.2682412854508698</v>
      </c>
      <c r="E13" s="166">
        <f t="shared" si="0"/>
        <v>7499341.4698393131</v>
      </c>
      <c r="F13" s="167">
        <f t="shared" si="1"/>
        <v>0.60540000000000005</v>
      </c>
      <c r="G13" s="166">
        <f t="shared" si="2"/>
        <v>12039442.795680033</v>
      </c>
      <c r="H13" s="166">
        <f t="shared" si="3"/>
        <v>249978.04899464376</v>
      </c>
      <c r="I13" s="166">
        <f t="shared" si="4"/>
        <v>151336.71086135734</v>
      </c>
      <c r="J13" s="168">
        <f t="shared" si="5"/>
        <v>401314.75985600112</v>
      </c>
      <c r="K13" s="169"/>
      <c r="L13" s="163" t="s">
        <v>236</v>
      </c>
      <c r="M13" s="177">
        <v>4.1700000000000001E-2</v>
      </c>
      <c r="N13" s="178">
        <v>4.1700000000000001E-2</v>
      </c>
      <c r="O13" s="178">
        <v>4.1700000000000001E-2</v>
      </c>
    </row>
    <row r="14" spans="2:15" ht="16" x14ac:dyDescent="0.2">
      <c r="B14" s="163" t="s">
        <v>237</v>
      </c>
      <c r="C14" s="164" t="s">
        <v>219</v>
      </c>
      <c r="D14" s="165">
        <v>1.72</v>
      </c>
      <c r="E14" s="166">
        <f t="shared" si="0"/>
        <v>2448420</v>
      </c>
      <c r="F14" s="167">
        <f t="shared" si="1"/>
        <v>0.7693987706357569</v>
      </c>
      <c r="G14" s="166">
        <f t="shared" si="2"/>
        <v>4332231.3379999995</v>
      </c>
      <c r="H14" s="166">
        <f t="shared" si="3"/>
        <v>81614</v>
      </c>
      <c r="I14" s="166">
        <f t="shared" si="4"/>
        <v>62793.711266666665</v>
      </c>
      <c r="J14" s="168">
        <f t="shared" si="5"/>
        <v>144407.71126666665</v>
      </c>
      <c r="K14" s="169"/>
      <c r="L14" s="163" t="s">
        <v>238</v>
      </c>
      <c r="M14" s="177">
        <v>0.02</v>
      </c>
      <c r="N14" s="178">
        <v>0.02</v>
      </c>
      <c r="O14" s="178">
        <v>0.02</v>
      </c>
    </row>
    <row r="15" spans="2:15" ht="16" x14ac:dyDescent="0.2">
      <c r="B15" s="163" t="s">
        <v>239</v>
      </c>
      <c r="C15" s="164" t="s">
        <v>219</v>
      </c>
      <c r="D15" s="165">
        <v>1.8176007367341653</v>
      </c>
      <c r="E15" s="166">
        <f t="shared" si="0"/>
        <v>2587354.6487410842</v>
      </c>
      <c r="F15" s="167">
        <f t="shared" si="1"/>
        <v>0.7693987706357569</v>
      </c>
      <c r="G15" s="166">
        <f t="shared" si="2"/>
        <v>4578062.1346811848</v>
      </c>
      <c r="H15" s="166">
        <f t="shared" si="3"/>
        <v>86245.154958036132</v>
      </c>
      <c r="I15" s="166">
        <f t="shared" si="4"/>
        <v>66356.916198003353</v>
      </c>
      <c r="J15" s="168">
        <f t="shared" si="5"/>
        <v>152602.07115603948</v>
      </c>
      <c r="K15" s="169"/>
      <c r="L15" s="163" t="s">
        <v>240</v>
      </c>
      <c r="M15" s="177">
        <v>0.03</v>
      </c>
      <c r="N15" s="178">
        <v>0.03</v>
      </c>
      <c r="O15" s="178">
        <v>0.03</v>
      </c>
    </row>
    <row r="16" spans="2:15" ht="16" x14ac:dyDescent="0.2">
      <c r="B16" s="163" t="s">
        <v>241</v>
      </c>
      <c r="C16" s="164" t="s">
        <v>219</v>
      </c>
      <c r="D16" s="165">
        <v>1.55</v>
      </c>
      <c r="E16" s="166">
        <f t="shared" si="0"/>
        <v>2206425</v>
      </c>
      <c r="F16" s="167">
        <f t="shared" si="1"/>
        <v>0.7693987706357569</v>
      </c>
      <c r="G16" s="166">
        <f t="shared" si="2"/>
        <v>3904045.6824999996</v>
      </c>
      <c r="H16" s="166">
        <f t="shared" si="3"/>
        <v>73547.5</v>
      </c>
      <c r="I16" s="166">
        <f t="shared" si="4"/>
        <v>56587.356083333332</v>
      </c>
      <c r="J16" s="168">
        <f t="shared" si="5"/>
        <v>130134.85608333333</v>
      </c>
      <c r="K16" s="169"/>
      <c r="L16" s="163" t="s">
        <v>242</v>
      </c>
      <c r="M16" s="177">
        <v>0.04</v>
      </c>
      <c r="N16" s="178">
        <v>0.04</v>
      </c>
      <c r="O16" s="178">
        <v>0.04</v>
      </c>
    </row>
    <row r="17" spans="1:15" ht="16" x14ac:dyDescent="0.2">
      <c r="B17" s="163" t="s">
        <v>243</v>
      </c>
      <c r="C17" s="164" t="s">
        <v>219</v>
      </c>
      <c r="D17" s="165">
        <v>1.55</v>
      </c>
      <c r="E17" s="166">
        <f t="shared" si="0"/>
        <v>2206425</v>
      </c>
      <c r="F17" s="167">
        <f t="shared" si="1"/>
        <v>0.7693987706357569</v>
      </c>
      <c r="G17" s="166">
        <f t="shared" si="2"/>
        <v>3904045.6824999996</v>
      </c>
      <c r="H17" s="166">
        <f t="shared" si="3"/>
        <v>73547.5</v>
      </c>
      <c r="I17" s="166">
        <f t="shared" si="4"/>
        <v>56587.356083333332</v>
      </c>
      <c r="J17" s="168">
        <f t="shared" si="5"/>
        <v>130134.85608333333</v>
      </c>
      <c r="K17" s="169"/>
      <c r="L17" s="163" t="s">
        <v>244</v>
      </c>
      <c r="M17" s="177">
        <v>2.5000000000000001E-3</v>
      </c>
      <c r="N17" s="178">
        <v>2.5000000000000001E-3</v>
      </c>
      <c r="O17" s="178">
        <v>2.5000000000000001E-3</v>
      </c>
    </row>
    <row r="18" spans="1:15" ht="16" x14ac:dyDescent="0.2">
      <c r="B18" s="163" t="s">
        <v>245</v>
      </c>
      <c r="C18" s="164" t="s">
        <v>219</v>
      </c>
      <c r="D18" s="165">
        <v>2.33</v>
      </c>
      <c r="E18" s="166">
        <f t="shared" si="0"/>
        <v>3316755</v>
      </c>
      <c r="F18" s="167">
        <f t="shared" si="1"/>
        <v>0.60540000000000005</v>
      </c>
      <c r="G18" s="166">
        <f t="shared" si="2"/>
        <v>5324718.477</v>
      </c>
      <c r="H18" s="166">
        <f t="shared" si="3"/>
        <v>110558.5</v>
      </c>
      <c r="I18" s="166">
        <f t="shared" si="4"/>
        <v>66932.115900000004</v>
      </c>
      <c r="J18" s="168">
        <f t="shared" si="5"/>
        <v>177490.6159</v>
      </c>
      <c r="K18" s="169"/>
      <c r="L18" s="163" t="s">
        <v>246</v>
      </c>
      <c r="M18" s="179">
        <v>8.5000000000000006E-2</v>
      </c>
      <c r="N18" s="180">
        <v>8.5000000000000006E-2</v>
      </c>
      <c r="O18" s="178">
        <v>8.5000000000000006E-2</v>
      </c>
    </row>
    <row r="19" spans="1:15" ht="16" x14ac:dyDescent="0.2">
      <c r="B19" s="163" t="s">
        <v>247</v>
      </c>
      <c r="C19" s="164" t="s">
        <v>219</v>
      </c>
      <c r="D19" s="165">
        <v>2.33</v>
      </c>
      <c r="E19" s="166">
        <f t="shared" si="0"/>
        <v>3316755</v>
      </c>
      <c r="F19" s="167">
        <f t="shared" si="1"/>
        <v>0.60540000000000005</v>
      </c>
      <c r="G19" s="166">
        <f t="shared" si="2"/>
        <v>5324718.477</v>
      </c>
      <c r="H19" s="166">
        <f t="shared" si="3"/>
        <v>110558.5</v>
      </c>
      <c r="I19" s="166">
        <f t="shared" si="4"/>
        <v>66932.115900000004</v>
      </c>
      <c r="J19" s="168">
        <f t="shared" si="5"/>
        <v>177490.6159</v>
      </c>
      <c r="K19" s="169"/>
      <c r="L19" s="163" t="s">
        <v>248</v>
      </c>
      <c r="M19" s="179">
        <v>0.12</v>
      </c>
      <c r="N19" s="180">
        <v>0.12</v>
      </c>
      <c r="O19" s="178">
        <v>0.12</v>
      </c>
    </row>
    <row r="20" spans="1:15" ht="16" x14ac:dyDescent="0.2">
      <c r="B20" s="163" t="s">
        <v>249</v>
      </c>
      <c r="C20" s="164" t="s">
        <v>219</v>
      </c>
      <c r="D20" s="165">
        <v>2.33</v>
      </c>
      <c r="E20" s="166">
        <f t="shared" si="0"/>
        <v>3316755</v>
      </c>
      <c r="F20" s="167">
        <f t="shared" si="1"/>
        <v>0.60540000000000005</v>
      </c>
      <c r="G20" s="166">
        <f t="shared" si="2"/>
        <v>5324718.477</v>
      </c>
      <c r="H20" s="166">
        <f t="shared" si="3"/>
        <v>110558.5</v>
      </c>
      <c r="I20" s="166">
        <f t="shared" si="4"/>
        <v>66932.115900000004</v>
      </c>
      <c r="J20" s="168">
        <f t="shared" si="5"/>
        <v>177490.6159</v>
      </c>
      <c r="K20" s="169"/>
      <c r="L20" s="163" t="s">
        <v>250</v>
      </c>
      <c r="M20" s="179">
        <v>6.9599999999999995E-2</v>
      </c>
      <c r="N20" s="180">
        <v>5.1999999999999998E-3</v>
      </c>
      <c r="O20" s="178">
        <v>6.9599999999999995E-2</v>
      </c>
    </row>
    <row r="21" spans="1:15" ht="16" x14ac:dyDescent="0.2">
      <c r="B21" s="163" t="s">
        <v>251</v>
      </c>
      <c r="C21" s="164" t="s">
        <v>219</v>
      </c>
      <c r="D21" s="165">
        <v>2.33</v>
      </c>
      <c r="E21" s="166">
        <f t="shared" si="0"/>
        <v>3316755</v>
      </c>
      <c r="F21" s="167">
        <f t="shared" si="1"/>
        <v>0.60540000000000005</v>
      </c>
      <c r="G21" s="166">
        <f t="shared" si="2"/>
        <v>5324718.477</v>
      </c>
      <c r="H21" s="166">
        <f t="shared" si="3"/>
        <v>110558.5</v>
      </c>
      <c r="I21" s="166">
        <f t="shared" si="4"/>
        <v>66932.115900000004</v>
      </c>
      <c r="J21" s="168">
        <f t="shared" si="5"/>
        <v>177490.6159</v>
      </c>
      <c r="K21" s="169"/>
      <c r="L21" s="163" t="s">
        <v>252</v>
      </c>
      <c r="M21" s="177">
        <v>3.3500000000000002E-2</v>
      </c>
      <c r="N21" s="178">
        <v>3.3500000000000002E-2</v>
      </c>
      <c r="O21" s="178">
        <v>0.01</v>
      </c>
    </row>
    <row r="22" spans="1:15" ht="16" x14ac:dyDescent="0.2">
      <c r="B22" s="163" t="s">
        <v>253</v>
      </c>
      <c r="C22" s="164" t="s">
        <v>254</v>
      </c>
      <c r="D22" s="165">
        <v>1</v>
      </c>
      <c r="E22" s="166">
        <f t="shared" si="0"/>
        <v>1423500</v>
      </c>
      <c r="F22" s="167">
        <f>IF($M$8&gt;E22,$M$24,$O$24)</f>
        <v>0.7693987706357569</v>
      </c>
      <c r="G22" s="166">
        <f t="shared" si="2"/>
        <v>2518739.15</v>
      </c>
      <c r="H22" s="166">
        <f t="shared" si="3"/>
        <v>47450</v>
      </c>
      <c r="I22" s="166">
        <f t="shared" si="4"/>
        <v>36507.971666666665</v>
      </c>
      <c r="J22" s="168">
        <f t="shared" si="5"/>
        <v>83957.971666666665</v>
      </c>
      <c r="K22" s="169"/>
      <c r="L22" s="127" t="s">
        <v>255</v>
      </c>
      <c r="M22" s="177">
        <v>0.01</v>
      </c>
      <c r="N22" s="178">
        <v>0.01</v>
      </c>
      <c r="O22" s="178">
        <v>0.01</v>
      </c>
    </row>
    <row r="23" spans="1:15" ht="15" x14ac:dyDescent="0.2">
      <c r="B23" s="163" t="s">
        <v>149</v>
      </c>
      <c r="C23" s="164" t="s">
        <v>254</v>
      </c>
      <c r="D23" s="165">
        <v>1</v>
      </c>
      <c r="E23" s="166">
        <f t="shared" si="0"/>
        <v>1423500</v>
      </c>
      <c r="F23" s="167">
        <f t="shared" ref="F23:F42" si="6">IF($M$8&gt;E23,$M$24,$O$24)</f>
        <v>0.7693987706357569</v>
      </c>
      <c r="G23" s="166">
        <f t="shared" si="2"/>
        <v>2518739.15</v>
      </c>
      <c r="H23" s="166">
        <f t="shared" si="3"/>
        <v>47450</v>
      </c>
      <c r="I23" s="166">
        <f t="shared" si="4"/>
        <v>36507.971666666665</v>
      </c>
      <c r="J23" s="168">
        <f t="shared" si="5"/>
        <v>83957.971666666665</v>
      </c>
      <c r="K23" s="169"/>
      <c r="L23"/>
      <c r="M23"/>
      <c r="N23"/>
      <c r="O23"/>
    </row>
    <row r="24" spans="1:15" x14ac:dyDescent="0.15">
      <c r="A24" s="181">
        <v>60030</v>
      </c>
      <c r="B24" s="163" t="s">
        <v>62</v>
      </c>
      <c r="C24" s="164" t="s">
        <v>254</v>
      </c>
      <c r="D24" s="165">
        <v>1.29</v>
      </c>
      <c r="E24" s="166">
        <f t="shared" si="0"/>
        <v>1836315</v>
      </c>
      <c r="F24" s="167">
        <f t="shared" si="6"/>
        <v>0.7693987706357569</v>
      </c>
      <c r="G24" s="166">
        <f t="shared" si="2"/>
        <v>3249173.5034999996</v>
      </c>
      <c r="H24" s="166">
        <f t="shared" si="3"/>
        <v>61210.5</v>
      </c>
      <c r="I24" s="166">
        <f t="shared" si="4"/>
        <v>47095.283449999995</v>
      </c>
      <c r="J24" s="168">
        <f t="shared" si="5"/>
        <v>108305.78344999999</v>
      </c>
      <c r="K24" s="169"/>
      <c r="L24" s="182" t="s">
        <v>216</v>
      </c>
      <c r="M24" s="183">
        <f>SUM(M9:M22)</f>
        <v>0.7693987706357569</v>
      </c>
      <c r="N24" s="183">
        <f>SUM(N9:N22)</f>
        <v>0.70499877063575689</v>
      </c>
      <c r="O24" s="183">
        <f>SUM(O9:O22)</f>
        <v>0.60540000000000005</v>
      </c>
    </row>
    <row r="25" spans="1:15" x14ac:dyDescent="0.15">
      <c r="A25" s="181">
        <v>60031</v>
      </c>
      <c r="B25" s="163" t="s">
        <v>128</v>
      </c>
      <c r="C25" s="164" t="s">
        <v>254</v>
      </c>
      <c r="D25" s="165">
        <v>1</v>
      </c>
      <c r="E25" s="166">
        <f t="shared" si="0"/>
        <v>1423500</v>
      </c>
      <c r="F25" s="167">
        <f t="shared" si="6"/>
        <v>0.7693987706357569</v>
      </c>
      <c r="G25" s="166">
        <f t="shared" si="2"/>
        <v>2518739.15</v>
      </c>
      <c r="H25" s="166">
        <f t="shared" si="3"/>
        <v>47450</v>
      </c>
      <c r="I25" s="166">
        <f t="shared" si="4"/>
        <v>36507.971666666665</v>
      </c>
      <c r="J25" s="168">
        <f t="shared" si="5"/>
        <v>83957.971666666665</v>
      </c>
      <c r="K25" s="169"/>
    </row>
    <row r="26" spans="1:15" x14ac:dyDescent="0.15">
      <c r="A26" s="181">
        <v>60032</v>
      </c>
      <c r="B26" s="163" t="s">
        <v>54</v>
      </c>
      <c r="C26" s="164" t="s">
        <v>254</v>
      </c>
      <c r="D26" s="165">
        <v>1</v>
      </c>
      <c r="E26" s="166">
        <f t="shared" si="0"/>
        <v>1423500</v>
      </c>
      <c r="F26" s="167">
        <f t="shared" si="6"/>
        <v>0.7693987706357569</v>
      </c>
      <c r="G26" s="166">
        <f t="shared" si="2"/>
        <v>2518739.15</v>
      </c>
      <c r="H26" s="166">
        <f t="shared" si="3"/>
        <v>47450</v>
      </c>
      <c r="I26" s="166">
        <f t="shared" si="4"/>
        <v>36507.971666666665</v>
      </c>
      <c r="J26" s="168">
        <f t="shared" si="5"/>
        <v>83957.971666666665</v>
      </c>
      <c r="K26" s="169"/>
    </row>
    <row r="27" spans="1:15" x14ac:dyDescent="0.15">
      <c r="A27" s="181">
        <v>60033</v>
      </c>
      <c r="B27" s="163" t="s">
        <v>256</v>
      </c>
      <c r="C27" s="164" t="s">
        <v>254</v>
      </c>
      <c r="D27" s="165">
        <v>1.55</v>
      </c>
      <c r="E27" s="166">
        <f t="shared" si="0"/>
        <v>2206425</v>
      </c>
      <c r="F27" s="167">
        <f t="shared" si="6"/>
        <v>0.7693987706357569</v>
      </c>
      <c r="G27" s="166">
        <f t="shared" si="2"/>
        <v>3904045.6824999996</v>
      </c>
      <c r="H27" s="166">
        <f t="shared" si="3"/>
        <v>73547.5</v>
      </c>
      <c r="I27" s="166">
        <f t="shared" si="4"/>
        <v>56587.356083333332</v>
      </c>
      <c r="J27" s="168">
        <f t="shared" si="5"/>
        <v>130134.85608333333</v>
      </c>
      <c r="K27" s="169"/>
    </row>
    <row r="28" spans="1:15" x14ac:dyDescent="0.15">
      <c r="A28" s="181">
        <v>60034</v>
      </c>
      <c r="B28" s="163" t="s">
        <v>257</v>
      </c>
      <c r="C28" s="164" t="s">
        <v>254</v>
      </c>
      <c r="D28" s="165">
        <v>4.3099999999999996</v>
      </c>
      <c r="E28" s="166">
        <f t="shared" si="0"/>
        <v>6135284.9999999991</v>
      </c>
      <c r="F28" s="167">
        <f t="shared" si="6"/>
        <v>0.60540000000000005</v>
      </c>
      <c r="G28" s="166">
        <f t="shared" si="2"/>
        <v>9849586.5389999989</v>
      </c>
      <c r="H28" s="166">
        <f t="shared" si="3"/>
        <v>204509.49999999997</v>
      </c>
      <c r="I28" s="166">
        <f t="shared" si="4"/>
        <v>123810.05129999999</v>
      </c>
      <c r="J28" s="168">
        <f t="shared" si="5"/>
        <v>328319.55129999993</v>
      </c>
      <c r="K28" s="169"/>
    </row>
    <row r="29" spans="1:15" x14ac:dyDescent="0.15">
      <c r="A29" s="181">
        <v>60035</v>
      </c>
      <c r="B29" s="163" t="s">
        <v>258</v>
      </c>
      <c r="C29" s="164" t="s">
        <v>254</v>
      </c>
      <c r="D29" s="165">
        <v>2.3326222075353416</v>
      </c>
      <c r="E29" s="166">
        <f t="shared" si="0"/>
        <v>3320487.7124265586</v>
      </c>
      <c r="F29" s="167">
        <f t="shared" si="6"/>
        <v>0.60540000000000005</v>
      </c>
      <c r="G29" s="166">
        <f t="shared" si="2"/>
        <v>5330710.9735295968</v>
      </c>
      <c r="H29" s="166">
        <f t="shared" si="3"/>
        <v>110682.92374755195</v>
      </c>
      <c r="I29" s="166">
        <f t="shared" si="4"/>
        <v>67007.442036767956</v>
      </c>
      <c r="J29" s="168">
        <f t="shared" si="5"/>
        <v>177690.3657843199</v>
      </c>
      <c r="K29" s="169"/>
    </row>
    <row r="30" spans="1:15" x14ac:dyDescent="0.15">
      <c r="A30" s="181">
        <v>60036</v>
      </c>
      <c r="B30" s="163" t="s">
        <v>259</v>
      </c>
      <c r="C30" s="164" t="s">
        <v>254</v>
      </c>
      <c r="D30" s="165">
        <v>2.16</v>
      </c>
      <c r="E30" s="166">
        <f t="shared" si="0"/>
        <v>3074760</v>
      </c>
      <c r="F30" s="167">
        <f t="shared" si="6"/>
        <v>0.60540000000000005</v>
      </c>
      <c r="G30" s="166">
        <f t="shared" si="2"/>
        <v>4936219.7039999999</v>
      </c>
      <c r="H30" s="166">
        <f t="shared" si="3"/>
        <v>102492</v>
      </c>
      <c r="I30" s="166">
        <f t="shared" si="4"/>
        <v>62048.656800000004</v>
      </c>
      <c r="J30" s="168">
        <f t="shared" si="5"/>
        <v>164540.6568</v>
      </c>
      <c r="K30" s="169"/>
      <c r="L30" s="184"/>
    </row>
    <row r="31" spans="1:15" x14ac:dyDescent="0.15">
      <c r="A31" s="181">
        <v>60037</v>
      </c>
      <c r="B31" s="163" t="s">
        <v>64</v>
      </c>
      <c r="C31" s="164" t="s">
        <v>254</v>
      </c>
      <c r="D31" s="165">
        <v>1.64</v>
      </c>
      <c r="E31" s="166">
        <f t="shared" si="0"/>
        <v>2334540</v>
      </c>
      <c r="F31" s="167">
        <f t="shared" si="6"/>
        <v>0.7693987706357569</v>
      </c>
      <c r="G31" s="166">
        <f t="shared" si="2"/>
        <v>4130732.2059999998</v>
      </c>
      <c r="H31" s="166">
        <f t="shared" si="3"/>
        <v>77818</v>
      </c>
      <c r="I31" s="166">
        <f t="shared" si="4"/>
        <v>59873.073533333329</v>
      </c>
      <c r="J31" s="168">
        <f t="shared" si="5"/>
        <v>137691.07353333331</v>
      </c>
      <c r="K31" s="169"/>
    </row>
    <row r="32" spans="1:15" x14ac:dyDescent="0.15">
      <c r="A32" s="181">
        <v>60038</v>
      </c>
      <c r="B32" s="163" t="s">
        <v>150</v>
      </c>
      <c r="C32" s="164" t="s">
        <v>254</v>
      </c>
      <c r="D32" s="165">
        <v>2.16</v>
      </c>
      <c r="E32" s="166">
        <f t="shared" si="0"/>
        <v>3074760</v>
      </c>
      <c r="F32" s="167">
        <f t="shared" si="6"/>
        <v>0.60540000000000005</v>
      </c>
      <c r="G32" s="166">
        <f t="shared" si="2"/>
        <v>4936219.7039999999</v>
      </c>
      <c r="H32" s="166">
        <f t="shared" si="3"/>
        <v>102492</v>
      </c>
      <c r="I32" s="166">
        <f t="shared" si="4"/>
        <v>62048.656800000004</v>
      </c>
      <c r="J32" s="168">
        <f t="shared" si="5"/>
        <v>164540.6568</v>
      </c>
      <c r="K32" s="169"/>
    </row>
    <row r="33" spans="1:11" x14ac:dyDescent="0.15">
      <c r="A33" s="181">
        <v>60039</v>
      </c>
      <c r="B33" s="163" t="s">
        <v>171</v>
      </c>
      <c r="C33" s="164" t="s">
        <v>254</v>
      </c>
      <c r="D33" s="165">
        <v>2.16</v>
      </c>
      <c r="E33" s="166">
        <f t="shared" si="0"/>
        <v>3074760</v>
      </c>
      <c r="F33" s="167">
        <f t="shared" si="6"/>
        <v>0.60540000000000005</v>
      </c>
      <c r="G33" s="166">
        <f t="shared" si="2"/>
        <v>4936219.7039999999</v>
      </c>
      <c r="H33" s="166">
        <f t="shared" si="3"/>
        <v>102492</v>
      </c>
      <c r="I33" s="166">
        <f t="shared" si="4"/>
        <v>62048.656800000004</v>
      </c>
      <c r="J33" s="168">
        <f t="shared" si="5"/>
        <v>164540.6568</v>
      </c>
      <c r="K33" s="169"/>
    </row>
    <row r="34" spans="1:11" x14ac:dyDescent="0.15">
      <c r="A34" s="181">
        <v>60040</v>
      </c>
      <c r="B34" s="163" t="s">
        <v>260</v>
      </c>
      <c r="C34" s="164" t="s">
        <v>254</v>
      </c>
      <c r="D34" s="165">
        <v>2.16</v>
      </c>
      <c r="E34" s="166">
        <f t="shared" si="0"/>
        <v>3074760</v>
      </c>
      <c r="F34" s="167">
        <f t="shared" si="6"/>
        <v>0.60540000000000005</v>
      </c>
      <c r="G34" s="166">
        <f t="shared" si="2"/>
        <v>4936219.7039999999</v>
      </c>
      <c r="H34" s="166">
        <f t="shared" si="3"/>
        <v>102492</v>
      </c>
      <c r="I34" s="166">
        <f t="shared" si="4"/>
        <v>62048.656800000004</v>
      </c>
      <c r="J34" s="168">
        <f t="shared" si="5"/>
        <v>164540.6568</v>
      </c>
      <c r="K34" s="169"/>
    </row>
    <row r="35" spans="1:11" x14ac:dyDescent="0.15">
      <c r="A35" s="181">
        <v>60041</v>
      </c>
      <c r="B35" s="163" t="s">
        <v>261</v>
      </c>
      <c r="C35" s="164" t="s">
        <v>254</v>
      </c>
      <c r="D35" s="165">
        <v>2.16</v>
      </c>
      <c r="E35" s="166">
        <f>$C$3*D35</f>
        <v>3074760</v>
      </c>
      <c r="F35" s="167">
        <f t="shared" si="6"/>
        <v>0.60540000000000005</v>
      </c>
      <c r="G35" s="166">
        <f>E35*(1+F35)</f>
        <v>4936219.7039999999</v>
      </c>
      <c r="H35" s="166">
        <f>E35/30</f>
        <v>102492</v>
      </c>
      <c r="I35" s="166">
        <f>H35*F35</f>
        <v>62048.656800000004</v>
      </c>
      <c r="J35" s="168">
        <f>H35+I35</f>
        <v>164540.6568</v>
      </c>
      <c r="K35" s="169"/>
    </row>
    <row r="36" spans="1:11" x14ac:dyDescent="0.15">
      <c r="A36" s="181">
        <v>60042</v>
      </c>
      <c r="B36" s="163" t="s">
        <v>262</v>
      </c>
      <c r="C36" s="164" t="s">
        <v>254</v>
      </c>
      <c r="D36" s="165">
        <v>2.16</v>
      </c>
      <c r="E36" s="166">
        <f t="shared" si="0"/>
        <v>3074760</v>
      </c>
      <c r="F36" s="167">
        <f t="shared" si="6"/>
        <v>0.60540000000000005</v>
      </c>
      <c r="G36" s="166">
        <f t="shared" si="2"/>
        <v>4936219.7039999999</v>
      </c>
      <c r="H36" s="166">
        <f t="shared" si="3"/>
        <v>102492</v>
      </c>
      <c r="I36" s="166">
        <f t="shared" si="4"/>
        <v>62048.656800000004</v>
      </c>
      <c r="J36" s="168">
        <f t="shared" si="5"/>
        <v>164540.6568</v>
      </c>
      <c r="K36" s="169"/>
    </row>
    <row r="37" spans="1:11" x14ac:dyDescent="0.15">
      <c r="A37" s="181">
        <v>60043</v>
      </c>
      <c r="B37" s="163" t="s">
        <v>263</v>
      </c>
      <c r="C37" s="164" t="s">
        <v>254</v>
      </c>
      <c r="D37" s="165">
        <v>1.72</v>
      </c>
      <c r="E37" s="166">
        <f t="shared" si="0"/>
        <v>2448420</v>
      </c>
      <c r="F37" s="167">
        <f t="shared" si="6"/>
        <v>0.7693987706357569</v>
      </c>
      <c r="G37" s="166">
        <f t="shared" si="2"/>
        <v>4332231.3379999995</v>
      </c>
      <c r="H37" s="166">
        <f t="shared" si="3"/>
        <v>81614</v>
      </c>
      <c r="I37" s="166">
        <f t="shared" si="4"/>
        <v>62793.711266666665</v>
      </c>
      <c r="J37" s="168">
        <f t="shared" si="5"/>
        <v>144407.71126666665</v>
      </c>
      <c r="K37" s="169"/>
    </row>
    <row r="38" spans="1:11" x14ac:dyDescent="0.15">
      <c r="A38" s="181">
        <v>60044</v>
      </c>
      <c r="B38" s="163" t="s">
        <v>264</v>
      </c>
      <c r="C38" s="164" t="s">
        <v>254</v>
      </c>
      <c r="D38" s="165">
        <v>2.33</v>
      </c>
      <c r="E38" s="166">
        <f t="shared" si="0"/>
        <v>3316755</v>
      </c>
      <c r="F38" s="167">
        <f t="shared" si="6"/>
        <v>0.60540000000000005</v>
      </c>
      <c r="G38" s="166">
        <f t="shared" si="2"/>
        <v>5324718.477</v>
      </c>
      <c r="H38" s="166">
        <f t="shared" si="3"/>
        <v>110558.5</v>
      </c>
      <c r="I38" s="166">
        <f t="shared" si="4"/>
        <v>66932.115900000004</v>
      </c>
      <c r="J38" s="168">
        <f t="shared" si="5"/>
        <v>177490.6159</v>
      </c>
      <c r="K38" s="169"/>
    </row>
    <row r="39" spans="1:11" x14ac:dyDescent="0.15">
      <c r="A39" s="181">
        <v>60045</v>
      </c>
      <c r="B39" s="163" t="s">
        <v>265</v>
      </c>
      <c r="C39" s="164" t="s">
        <v>254</v>
      </c>
      <c r="D39" s="165">
        <v>2.16</v>
      </c>
      <c r="E39" s="166">
        <f t="shared" si="0"/>
        <v>3074760</v>
      </c>
      <c r="F39" s="167">
        <f t="shared" si="6"/>
        <v>0.60540000000000005</v>
      </c>
      <c r="G39" s="166">
        <f t="shared" si="2"/>
        <v>4936219.7039999999</v>
      </c>
      <c r="H39" s="166">
        <f t="shared" si="3"/>
        <v>102492</v>
      </c>
      <c r="I39" s="166">
        <f t="shared" si="4"/>
        <v>62048.656800000004</v>
      </c>
      <c r="J39" s="168">
        <f t="shared" si="5"/>
        <v>164540.6568</v>
      </c>
      <c r="K39" s="169"/>
    </row>
    <row r="40" spans="1:11" x14ac:dyDescent="0.15">
      <c r="A40" s="181">
        <v>60046</v>
      </c>
      <c r="B40" s="163" t="s">
        <v>266</v>
      </c>
      <c r="C40" s="164"/>
      <c r="D40" s="165">
        <v>0</v>
      </c>
      <c r="E40" s="166">
        <f t="shared" si="0"/>
        <v>0</v>
      </c>
      <c r="F40" s="167">
        <f t="shared" si="6"/>
        <v>0.7693987706357569</v>
      </c>
      <c r="G40" s="166">
        <f t="shared" si="2"/>
        <v>0</v>
      </c>
      <c r="H40" s="166">
        <f t="shared" si="3"/>
        <v>0</v>
      </c>
      <c r="I40" s="166">
        <f t="shared" si="4"/>
        <v>0</v>
      </c>
      <c r="J40" s="168">
        <f t="shared" si="5"/>
        <v>0</v>
      </c>
      <c r="K40" s="169"/>
    </row>
    <row r="41" spans="1:11" x14ac:dyDescent="0.15">
      <c r="A41" s="181">
        <v>60047</v>
      </c>
      <c r="B41" s="163" t="s">
        <v>266</v>
      </c>
      <c r="C41" s="164"/>
      <c r="D41" s="165">
        <v>0</v>
      </c>
      <c r="E41" s="166">
        <f t="shared" si="0"/>
        <v>0</v>
      </c>
      <c r="F41" s="167">
        <f t="shared" si="6"/>
        <v>0.7693987706357569</v>
      </c>
      <c r="G41" s="166">
        <f t="shared" si="2"/>
        <v>0</v>
      </c>
      <c r="H41" s="166">
        <f t="shared" si="3"/>
        <v>0</v>
      </c>
      <c r="I41" s="166">
        <f t="shared" si="4"/>
        <v>0</v>
      </c>
      <c r="J41" s="168">
        <f t="shared" si="5"/>
        <v>0</v>
      </c>
      <c r="K41" s="169"/>
    </row>
    <row r="42" spans="1:11" ht="14" thickBot="1" x14ac:dyDescent="0.2">
      <c r="A42" s="181">
        <v>60048</v>
      </c>
      <c r="B42" s="185" t="s">
        <v>266</v>
      </c>
      <c r="C42" s="186"/>
      <c r="D42" s="187">
        <v>0</v>
      </c>
      <c r="E42" s="188">
        <f t="shared" si="0"/>
        <v>0</v>
      </c>
      <c r="F42" s="167">
        <f t="shared" si="6"/>
        <v>0.7693987706357569</v>
      </c>
      <c r="G42" s="188">
        <f t="shared" si="2"/>
        <v>0</v>
      </c>
      <c r="H42" s="188">
        <f t="shared" si="3"/>
        <v>0</v>
      </c>
      <c r="I42" s="188">
        <f t="shared" si="4"/>
        <v>0</v>
      </c>
      <c r="J42" s="189">
        <f t="shared" si="5"/>
        <v>0</v>
      </c>
      <c r="K42" s="169"/>
    </row>
    <row r="43" spans="1:11" x14ac:dyDescent="0.15">
      <c r="A43" s="181">
        <v>60049</v>
      </c>
      <c r="K43" s="169"/>
    </row>
    <row r="44" spans="1:11" x14ac:dyDescent="0.15">
      <c r="A44" s="181">
        <v>60050</v>
      </c>
    </row>
  </sheetData>
  <sheetProtection algorithmName="SHA-512" hashValue="FZd0HYYELlL6S40tYDtMc2GAG6HK7MGI8Zppw/K51R5ys/X3jXi7zV2CJ6dV4vNCQEqQxtvptBe/1TvAG+mYVQ==" saltValue="Icy8rnLe3YK4jZThsmFnoA==" spinCount="100000"/>
  <mergeCells count="2">
    <mergeCell ref="L5:L7"/>
    <mergeCell ref="M5:O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77C6-BF00-4C80-A841-FFB25C487DA2}">
  <sheetPr>
    <pageSetUpPr fitToPage="1"/>
  </sheetPr>
  <dimension ref="A1:BM64"/>
  <sheetViews>
    <sheetView showGridLines="0" showRuler="0" zoomScale="70" zoomScaleNormal="70" zoomScalePageLayoutView="70" workbookViewId="0">
      <pane xSplit="8" topLeftCell="I1" activePane="topRight" state="frozen"/>
      <selection activeCell="C15" sqref="C15"/>
      <selection pane="topRight" activeCell="C15" sqref="C15"/>
    </sheetView>
  </sheetViews>
  <sheetFormatPr baseColWidth="10" defaultColWidth="9.1640625" defaultRowHeight="30" customHeight="1" x14ac:dyDescent="0.2"/>
  <cols>
    <col min="1" max="1" width="2.6640625" style="192" customWidth="1"/>
    <col min="2" max="2" width="54.6640625" style="19" customWidth="1"/>
    <col min="3" max="3" width="12.6640625" style="19" hidden="1" customWidth="1"/>
    <col min="4" max="4" width="15" style="19" customWidth="1"/>
    <col min="5" max="5" width="12.33203125" style="18" customWidth="1"/>
    <col min="6" max="6" width="14.6640625" style="19" customWidth="1"/>
    <col min="7" max="7" width="1" style="19" customWidth="1"/>
    <col min="8" max="8" width="11.5" style="19" customWidth="1"/>
    <col min="9" max="11" width="3.33203125" style="19" customWidth="1"/>
    <col min="12" max="12" width="5" style="19" customWidth="1"/>
    <col min="13" max="18" width="3.33203125" style="19" customWidth="1"/>
    <col min="19" max="19" width="4.5" style="19" customWidth="1"/>
    <col min="20" max="27" width="3.33203125" style="19" customWidth="1"/>
    <col min="28" max="28" width="4.1640625" style="19" customWidth="1"/>
    <col min="29" max="34" width="3.33203125" style="19" customWidth="1"/>
    <col min="35" max="35" width="4.33203125" style="19" customWidth="1"/>
    <col min="36" max="39" width="3.33203125" style="19" customWidth="1"/>
    <col min="40" max="40" width="4.5" style="19" customWidth="1"/>
    <col min="41" max="48" width="3.33203125" style="19" customWidth="1"/>
    <col min="49" max="49" width="4" style="19" customWidth="1"/>
    <col min="50" max="56" width="3.33203125" style="19" customWidth="1"/>
    <col min="57" max="57" width="4.6640625" style="19" customWidth="1"/>
    <col min="58" max="63" width="3.33203125" style="19" customWidth="1"/>
    <col min="64" max="64" width="5.1640625" style="19" customWidth="1"/>
    <col min="65" max="16384" width="9.1640625" style="19"/>
  </cols>
  <sheetData>
    <row r="1" spans="1:64" ht="30" customHeight="1" x14ac:dyDescent="0.35">
      <c r="A1" s="190" t="s">
        <v>267</v>
      </c>
      <c r="B1" s="396" t="e">
        <f>+#REF!</f>
        <v>#REF!</v>
      </c>
      <c r="C1" s="396"/>
      <c r="D1" s="396"/>
      <c r="E1" s="396"/>
      <c r="F1" s="396"/>
      <c r="G1" s="396"/>
      <c r="H1" s="396"/>
      <c r="I1" s="191"/>
      <c r="J1" s="397" t="s">
        <v>268</v>
      </c>
      <c r="K1" s="398"/>
      <c r="L1" s="398"/>
      <c r="M1" s="398"/>
      <c r="N1" s="398"/>
      <c r="O1" s="398"/>
      <c r="P1" s="398"/>
      <c r="Q1" s="398"/>
      <c r="R1" s="398"/>
      <c r="S1" s="398"/>
      <c r="T1" s="398"/>
      <c r="U1" s="398"/>
      <c r="V1" s="398"/>
      <c r="W1" s="398"/>
      <c r="X1" s="398"/>
      <c r="Y1" s="398"/>
      <c r="Z1" s="398"/>
      <c r="AA1" s="398"/>
      <c r="AB1" s="398"/>
      <c r="AC1" s="398"/>
      <c r="AD1" s="398"/>
      <c r="AE1" s="398"/>
      <c r="AF1" s="398"/>
      <c r="AG1" s="398"/>
      <c r="AH1" s="398"/>
      <c r="AI1" s="398"/>
      <c r="AJ1" s="398"/>
      <c r="AK1" s="398"/>
      <c r="AL1" s="398"/>
      <c r="AM1" s="398"/>
      <c r="AN1" s="398"/>
      <c r="AO1" s="398"/>
      <c r="AP1" s="398"/>
      <c r="AQ1" s="398"/>
      <c r="AR1" s="398"/>
      <c r="AS1" s="398"/>
      <c r="AT1" s="398"/>
      <c r="AU1" s="398"/>
      <c r="AV1" s="398"/>
      <c r="AW1" s="398"/>
      <c r="AX1" s="398"/>
      <c r="AY1" s="398"/>
      <c r="AZ1" s="398"/>
      <c r="BA1" s="398"/>
      <c r="BB1" s="398"/>
      <c r="BC1" s="398"/>
      <c r="BD1" s="398"/>
      <c r="BE1" s="398"/>
      <c r="BF1" s="398"/>
      <c r="BG1" s="398"/>
      <c r="BH1" s="399"/>
    </row>
    <row r="2" spans="1:64" ht="30" customHeight="1" x14ac:dyDescent="0.2">
      <c r="A2" s="192" t="s">
        <v>269</v>
      </c>
      <c r="B2" s="406" t="s">
        <v>270</v>
      </c>
      <c r="C2" s="406"/>
      <c r="D2" s="406"/>
      <c r="E2" s="406"/>
      <c r="F2" s="406"/>
      <c r="G2" s="406"/>
      <c r="H2" s="406"/>
      <c r="I2" s="193"/>
      <c r="J2" s="400"/>
      <c r="K2" s="401"/>
      <c r="L2" s="401"/>
      <c r="M2" s="401"/>
      <c r="N2" s="401"/>
      <c r="O2" s="401"/>
      <c r="P2" s="401"/>
      <c r="Q2" s="401"/>
      <c r="R2" s="401"/>
      <c r="S2" s="401"/>
      <c r="T2" s="401"/>
      <c r="U2" s="401"/>
      <c r="V2" s="401"/>
      <c r="W2" s="401"/>
      <c r="X2" s="401"/>
      <c r="Y2" s="401"/>
      <c r="Z2" s="401"/>
      <c r="AA2" s="401"/>
      <c r="AB2" s="401"/>
      <c r="AC2" s="401"/>
      <c r="AD2" s="401"/>
      <c r="AE2" s="401"/>
      <c r="AF2" s="401"/>
      <c r="AG2" s="401"/>
      <c r="AH2" s="401"/>
      <c r="AI2" s="401"/>
      <c r="AJ2" s="401"/>
      <c r="AK2" s="401"/>
      <c r="AL2" s="401"/>
      <c r="AM2" s="401"/>
      <c r="AN2" s="401"/>
      <c r="AO2" s="401"/>
      <c r="AP2" s="401"/>
      <c r="AQ2" s="401"/>
      <c r="AR2" s="401"/>
      <c r="AS2" s="401"/>
      <c r="AT2" s="401"/>
      <c r="AU2" s="401"/>
      <c r="AV2" s="401"/>
      <c r="AW2" s="401"/>
      <c r="AX2" s="401"/>
      <c r="AY2" s="401"/>
      <c r="AZ2" s="401"/>
      <c r="BA2" s="401"/>
      <c r="BB2" s="401"/>
      <c r="BC2" s="401"/>
      <c r="BD2" s="401"/>
      <c r="BE2" s="401"/>
      <c r="BF2" s="401"/>
      <c r="BG2" s="401"/>
      <c r="BH2" s="402"/>
    </row>
    <row r="3" spans="1:64" ht="30" customHeight="1" thickBot="1" x14ac:dyDescent="0.25">
      <c r="A3" s="192" t="s">
        <v>271</v>
      </c>
      <c r="B3" s="407" t="s">
        <v>272</v>
      </c>
      <c r="C3" s="407"/>
      <c r="D3" s="407"/>
      <c r="E3" s="408">
        <v>45832</v>
      </c>
      <c r="F3" s="408"/>
      <c r="G3" s="408"/>
      <c r="H3" s="408"/>
      <c r="J3" s="403"/>
      <c r="K3" s="404"/>
      <c r="L3" s="404"/>
      <c r="M3" s="404"/>
      <c r="N3" s="404"/>
      <c r="O3" s="404"/>
      <c r="P3" s="404"/>
      <c r="Q3" s="404"/>
      <c r="R3" s="404"/>
      <c r="S3" s="404"/>
      <c r="T3" s="404"/>
      <c r="U3" s="404"/>
      <c r="V3" s="404"/>
      <c r="W3" s="404"/>
      <c r="X3" s="404"/>
      <c r="Y3" s="404"/>
      <c r="Z3" s="404"/>
      <c r="AA3" s="404"/>
      <c r="AB3" s="404"/>
      <c r="AC3" s="404"/>
      <c r="AD3" s="404"/>
      <c r="AE3" s="404"/>
      <c r="AF3" s="404"/>
      <c r="AG3" s="404"/>
      <c r="AH3" s="404"/>
      <c r="AI3" s="404"/>
      <c r="AJ3" s="404"/>
      <c r="AK3" s="404"/>
      <c r="AL3" s="404"/>
      <c r="AM3" s="404"/>
      <c r="AN3" s="404"/>
      <c r="AO3" s="404"/>
      <c r="AP3" s="404"/>
      <c r="AQ3" s="404"/>
      <c r="AR3" s="404"/>
      <c r="AS3" s="404"/>
      <c r="AT3" s="404"/>
      <c r="AU3" s="404"/>
      <c r="AV3" s="404"/>
      <c r="AW3" s="404"/>
      <c r="AX3" s="404"/>
      <c r="AY3" s="404"/>
      <c r="AZ3" s="404"/>
      <c r="BA3" s="404"/>
      <c r="BB3" s="404"/>
      <c r="BC3" s="404"/>
      <c r="BD3" s="404"/>
      <c r="BE3" s="404"/>
      <c r="BF3" s="404"/>
      <c r="BG3" s="404"/>
      <c r="BH3" s="405"/>
    </row>
    <row r="4" spans="1:64" ht="30" customHeight="1" x14ac:dyDescent="0.2">
      <c r="A4" s="190" t="s">
        <v>273</v>
      </c>
      <c r="B4" s="409" t="s">
        <v>274</v>
      </c>
      <c r="C4" s="410"/>
      <c r="D4" s="411"/>
      <c r="E4" s="412">
        <v>1</v>
      </c>
      <c r="F4" s="413"/>
      <c r="G4" s="413"/>
      <c r="H4" s="414"/>
      <c r="I4" s="391">
        <f>I5</f>
        <v>45831</v>
      </c>
      <c r="J4" s="389"/>
      <c r="K4" s="389"/>
      <c r="L4" s="389"/>
      <c r="M4" s="389"/>
      <c r="N4" s="389"/>
      <c r="O4" s="390"/>
      <c r="P4" s="388">
        <f>P5</f>
        <v>45838</v>
      </c>
      <c r="Q4" s="389"/>
      <c r="R4" s="389"/>
      <c r="S4" s="389"/>
      <c r="T4" s="389"/>
      <c r="U4" s="389"/>
      <c r="V4" s="390"/>
      <c r="W4" s="388">
        <f>W5</f>
        <v>45845</v>
      </c>
      <c r="X4" s="389"/>
      <c r="Y4" s="389"/>
      <c r="Z4" s="389"/>
      <c r="AA4" s="389"/>
      <c r="AB4" s="389"/>
      <c r="AC4" s="390"/>
      <c r="AD4" s="388">
        <f>AD5</f>
        <v>45852</v>
      </c>
      <c r="AE4" s="389"/>
      <c r="AF4" s="389"/>
      <c r="AG4" s="389"/>
      <c r="AH4" s="389"/>
      <c r="AI4" s="389"/>
      <c r="AJ4" s="390"/>
      <c r="AK4" s="388">
        <f>AK5</f>
        <v>45859</v>
      </c>
      <c r="AL4" s="389"/>
      <c r="AM4" s="389"/>
      <c r="AN4" s="389"/>
      <c r="AO4" s="389"/>
      <c r="AP4" s="389"/>
      <c r="AQ4" s="390"/>
      <c r="AR4" s="388">
        <f>AR5</f>
        <v>45866</v>
      </c>
      <c r="AS4" s="389"/>
      <c r="AT4" s="389"/>
      <c r="AU4" s="389"/>
      <c r="AV4" s="389"/>
      <c r="AW4" s="389"/>
      <c r="AX4" s="390"/>
      <c r="AY4" s="388">
        <f>AY5</f>
        <v>45873</v>
      </c>
      <c r="AZ4" s="389"/>
      <c r="BA4" s="389"/>
      <c r="BB4" s="389"/>
      <c r="BC4" s="389"/>
      <c r="BD4" s="389"/>
      <c r="BE4" s="390"/>
      <c r="BF4" s="388">
        <f>BF5</f>
        <v>45880</v>
      </c>
      <c r="BG4" s="389"/>
      <c r="BH4" s="389"/>
      <c r="BI4" s="391"/>
      <c r="BJ4" s="391"/>
      <c r="BK4" s="391"/>
      <c r="BL4" s="392"/>
    </row>
    <row r="5" spans="1:64" ht="15" customHeight="1" x14ac:dyDescent="0.2">
      <c r="A5" s="190" t="s">
        <v>275</v>
      </c>
      <c r="B5" s="393"/>
      <c r="C5" s="394"/>
      <c r="D5" s="394"/>
      <c r="E5" s="394"/>
      <c r="F5" s="394"/>
      <c r="G5" s="394"/>
      <c r="H5" s="395"/>
      <c r="I5" s="194">
        <f>Inicio_del_proyecto-WEEKDAY(Inicio_del_proyecto,1)+2+7*(Semana_para_mostrar-1)</f>
        <v>45831</v>
      </c>
      <c r="J5" s="194">
        <f>I5+1</f>
        <v>45832</v>
      </c>
      <c r="K5" s="194">
        <f t="shared" ref="K5:AX5" si="0">J5+1</f>
        <v>45833</v>
      </c>
      <c r="L5" s="194">
        <f t="shared" si="0"/>
        <v>45834</v>
      </c>
      <c r="M5" s="194">
        <f t="shared" si="0"/>
        <v>45835</v>
      </c>
      <c r="N5" s="194">
        <f t="shared" si="0"/>
        <v>45836</v>
      </c>
      <c r="O5" s="195">
        <f t="shared" si="0"/>
        <v>45837</v>
      </c>
      <c r="P5" s="196">
        <f>O5+1</f>
        <v>45838</v>
      </c>
      <c r="Q5" s="194">
        <f>P5+1</f>
        <v>45839</v>
      </c>
      <c r="R5" s="194">
        <f t="shared" si="0"/>
        <v>45840</v>
      </c>
      <c r="S5" s="194">
        <f t="shared" si="0"/>
        <v>45841</v>
      </c>
      <c r="T5" s="194">
        <f t="shared" si="0"/>
        <v>45842</v>
      </c>
      <c r="U5" s="194">
        <f t="shared" si="0"/>
        <v>45843</v>
      </c>
      <c r="V5" s="195">
        <f t="shared" si="0"/>
        <v>45844</v>
      </c>
      <c r="W5" s="196">
        <f>V5+1</f>
        <v>45845</v>
      </c>
      <c r="X5" s="194">
        <f>W5+1</f>
        <v>45846</v>
      </c>
      <c r="Y5" s="194">
        <f t="shared" si="0"/>
        <v>45847</v>
      </c>
      <c r="Z5" s="194">
        <f t="shared" si="0"/>
        <v>45848</v>
      </c>
      <c r="AA5" s="194">
        <f t="shared" si="0"/>
        <v>45849</v>
      </c>
      <c r="AB5" s="194">
        <f t="shared" si="0"/>
        <v>45850</v>
      </c>
      <c r="AC5" s="195">
        <f t="shared" si="0"/>
        <v>45851</v>
      </c>
      <c r="AD5" s="196">
        <f>AC5+1</f>
        <v>45852</v>
      </c>
      <c r="AE5" s="194">
        <f>AD5+1</f>
        <v>45853</v>
      </c>
      <c r="AF5" s="194">
        <f t="shared" si="0"/>
        <v>45854</v>
      </c>
      <c r="AG5" s="194">
        <f t="shared" si="0"/>
        <v>45855</v>
      </c>
      <c r="AH5" s="194">
        <f t="shared" si="0"/>
        <v>45856</v>
      </c>
      <c r="AI5" s="194">
        <f t="shared" si="0"/>
        <v>45857</v>
      </c>
      <c r="AJ5" s="195">
        <f t="shared" si="0"/>
        <v>45858</v>
      </c>
      <c r="AK5" s="196">
        <f>AJ5+1</f>
        <v>45859</v>
      </c>
      <c r="AL5" s="194">
        <f>AK5+1</f>
        <v>45860</v>
      </c>
      <c r="AM5" s="194">
        <f t="shared" si="0"/>
        <v>45861</v>
      </c>
      <c r="AN5" s="194">
        <f t="shared" si="0"/>
        <v>45862</v>
      </c>
      <c r="AO5" s="194">
        <f t="shared" si="0"/>
        <v>45863</v>
      </c>
      <c r="AP5" s="194">
        <f t="shared" si="0"/>
        <v>45864</v>
      </c>
      <c r="AQ5" s="195">
        <f t="shared" si="0"/>
        <v>45865</v>
      </c>
      <c r="AR5" s="196">
        <f>AQ5+1</f>
        <v>45866</v>
      </c>
      <c r="AS5" s="194">
        <f>AR5+1</f>
        <v>45867</v>
      </c>
      <c r="AT5" s="194">
        <f t="shared" si="0"/>
        <v>45868</v>
      </c>
      <c r="AU5" s="194">
        <f t="shared" si="0"/>
        <v>45869</v>
      </c>
      <c r="AV5" s="194">
        <f t="shared" si="0"/>
        <v>45870</v>
      </c>
      <c r="AW5" s="194">
        <f t="shared" si="0"/>
        <v>45871</v>
      </c>
      <c r="AX5" s="195">
        <f t="shared" si="0"/>
        <v>45872</v>
      </c>
      <c r="AY5" s="196">
        <f t="shared" ref="AY5:BL5" si="1">AX5+1</f>
        <v>45873</v>
      </c>
      <c r="AZ5" s="194">
        <f t="shared" si="1"/>
        <v>45874</v>
      </c>
      <c r="BA5" s="194">
        <f t="shared" si="1"/>
        <v>45875</v>
      </c>
      <c r="BB5" s="194">
        <f t="shared" si="1"/>
        <v>45876</v>
      </c>
      <c r="BC5" s="194">
        <f t="shared" si="1"/>
        <v>45877</v>
      </c>
      <c r="BD5" s="194">
        <f t="shared" si="1"/>
        <v>45878</v>
      </c>
      <c r="BE5" s="195">
        <f t="shared" si="1"/>
        <v>45879</v>
      </c>
      <c r="BF5" s="196">
        <f t="shared" si="1"/>
        <v>45880</v>
      </c>
      <c r="BG5" s="194">
        <f t="shared" si="1"/>
        <v>45881</v>
      </c>
      <c r="BH5" s="194">
        <f t="shared" si="1"/>
        <v>45882</v>
      </c>
      <c r="BI5" s="194">
        <f t="shared" si="1"/>
        <v>45883</v>
      </c>
      <c r="BJ5" s="194">
        <f t="shared" si="1"/>
        <v>45884</v>
      </c>
      <c r="BK5" s="194">
        <f t="shared" si="1"/>
        <v>45885</v>
      </c>
      <c r="BL5" s="195">
        <f t="shared" si="1"/>
        <v>45886</v>
      </c>
    </row>
    <row r="6" spans="1:64" ht="30" customHeight="1" thickBot="1" x14ac:dyDescent="0.25">
      <c r="A6" s="190" t="s">
        <v>276</v>
      </c>
      <c r="B6" s="197" t="s">
        <v>277</v>
      </c>
      <c r="C6" s="198" t="s">
        <v>278</v>
      </c>
      <c r="D6" s="198" t="s">
        <v>279</v>
      </c>
      <c r="E6" s="198" t="s">
        <v>280</v>
      </c>
      <c r="F6" s="198" t="s">
        <v>281</v>
      </c>
      <c r="G6" s="198"/>
      <c r="H6" s="198" t="s">
        <v>282</v>
      </c>
      <c r="I6" s="199" t="str">
        <f t="shared" ref="I6:BL6" si="2">LEFT(TEXT(I5,"ddd"),1)</f>
        <v>l</v>
      </c>
      <c r="J6" s="199" t="str">
        <f t="shared" si="2"/>
        <v>m</v>
      </c>
      <c r="K6" s="199" t="str">
        <f t="shared" si="2"/>
        <v>m</v>
      </c>
      <c r="L6" s="199" t="str">
        <f t="shared" si="2"/>
        <v>j</v>
      </c>
      <c r="M6" s="199" t="str">
        <f t="shared" si="2"/>
        <v>v</v>
      </c>
      <c r="N6" s="199" t="str">
        <f t="shared" si="2"/>
        <v>s</v>
      </c>
      <c r="O6" s="199" t="str">
        <f t="shared" si="2"/>
        <v>d</v>
      </c>
      <c r="P6" s="199" t="str">
        <f t="shared" si="2"/>
        <v>l</v>
      </c>
      <c r="Q6" s="199" t="str">
        <f t="shared" si="2"/>
        <v>m</v>
      </c>
      <c r="R6" s="199" t="str">
        <f t="shared" si="2"/>
        <v>m</v>
      </c>
      <c r="S6" s="199" t="str">
        <f t="shared" si="2"/>
        <v>j</v>
      </c>
      <c r="T6" s="199" t="str">
        <f t="shared" si="2"/>
        <v>v</v>
      </c>
      <c r="U6" s="199" t="str">
        <f t="shared" si="2"/>
        <v>s</v>
      </c>
      <c r="V6" s="199" t="str">
        <f t="shared" si="2"/>
        <v>d</v>
      </c>
      <c r="W6" s="199" t="str">
        <f t="shared" si="2"/>
        <v>l</v>
      </c>
      <c r="X6" s="199" t="str">
        <f t="shared" si="2"/>
        <v>m</v>
      </c>
      <c r="Y6" s="199" t="str">
        <f t="shared" si="2"/>
        <v>m</v>
      </c>
      <c r="Z6" s="199" t="str">
        <f t="shared" si="2"/>
        <v>j</v>
      </c>
      <c r="AA6" s="199" t="str">
        <f t="shared" si="2"/>
        <v>v</v>
      </c>
      <c r="AB6" s="199" t="str">
        <f t="shared" si="2"/>
        <v>s</v>
      </c>
      <c r="AC6" s="199" t="str">
        <f t="shared" si="2"/>
        <v>d</v>
      </c>
      <c r="AD6" s="199" t="str">
        <f t="shared" si="2"/>
        <v>l</v>
      </c>
      <c r="AE6" s="199" t="str">
        <f t="shared" si="2"/>
        <v>m</v>
      </c>
      <c r="AF6" s="199" t="str">
        <f t="shared" si="2"/>
        <v>m</v>
      </c>
      <c r="AG6" s="199" t="str">
        <f t="shared" si="2"/>
        <v>j</v>
      </c>
      <c r="AH6" s="199" t="str">
        <f t="shared" si="2"/>
        <v>v</v>
      </c>
      <c r="AI6" s="199" t="str">
        <f t="shared" si="2"/>
        <v>s</v>
      </c>
      <c r="AJ6" s="199" t="str">
        <f t="shared" si="2"/>
        <v>d</v>
      </c>
      <c r="AK6" s="199" t="str">
        <f t="shared" si="2"/>
        <v>l</v>
      </c>
      <c r="AL6" s="199" t="str">
        <f t="shared" si="2"/>
        <v>m</v>
      </c>
      <c r="AM6" s="199" t="str">
        <f t="shared" si="2"/>
        <v>m</v>
      </c>
      <c r="AN6" s="199" t="str">
        <f t="shared" si="2"/>
        <v>j</v>
      </c>
      <c r="AO6" s="199" t="str">
        <f t="shared" si="2"/>
        <v>v</v>
      </c>
      <c r="AP6" s="199" t="str">
        <f t="shared" si="2"/>
        <v>s</v>
      </c>
      <c r="AQ6" s="199" t="str">
        <f t="shared" si="2"/>
        <v>d</v>
      </c>
      <c r="AR6" s="199" t="str">
        <f t="shared" si="2"/>
        <v>l</v>
      </c>
      <c r="AS6" s="199" t="str">
        <f t="shared" si="2"/>
        <v>m</v>
      </c>
      <c r="AT6" s="199" t="str">
        <f t="shared" si="2"/>
        <v>m</v>
      </c>
      <c r="AU6" s="199" t="str">
        <f t="shared" si="2"/>
        <v>j</v>
      </c>
      <c r="AV6" s="199" t="str">
        <f t="shared" si="2"/>
        <v>v</v>
      </c>
      <c r="AW6" s="199" t="str">
        <f t="shared" si="2"/>
        <v>s</v>
      </c>
      <c r="AX6" s="199" t="str">
        <f t="shared" si="2"/>
        <v>d</v>
      </c>
      <c r="AY6" s="199" t="str">
        <f t="shared" si="2"/>
        <v>l</v>
      </c>
      <c r="AZ6" s="199" t="str">
        <f t="shared" si="2"/>
        <v>m</v>
      </c>
      <c r="BA6" s="199" t="str">
        <f t="shared" si="2"/>
        <v>m</v>
      </c>
      <c r="BB6" s="199" t="str">
        <f t="shared" si="2"/>
        <v>j</v>
      </c>
      <c r="BC6" s="199" t="str">
        <f t="shared" si="2"/>
        <v>v</v>
      </c>
      <c r="BD6" s="199" t="str">
        <f t="shared" si="2"/>
        <v>s</v>
      </c>
      <c r="BE6" s="199" t="str">
        <f t="shared" si="2"/>
        <v>d</v>
      </c>
      <c r="BF6" s="199" t="str">
        <f t="shared" si="2"/>
        <v>l</v>
      </c>
      <c r="BG6" s="199" t="str">
        <f t="shared" si="2"/>
        <v>m</v>
      </c>
      <c r="BH6" s="199" t="str">
        <f t="shared" si="2"/>
        <v>m</v>
      </c>
      <c r="BI6" s="199" t="str">
        <f t="shared" si="2"/>
        <v>j</v>
      </c>
      <c r="BJ6" s="199" t="str">
        <f t="shared" si="2"/>
        <v>v</v>
      </c>
      <c r="BK6" s="199" t="str">
        <f t="shared" si="2"/>
        <v>s</v>
      </c>
      <c r="BL6" s="199" t="str">
        <f t="shared" si="2"/>
        <v>d</v>
      </c>
    </row>
    <row r="7" spans="1:64" ht="30" customHeight="1" thickBot="1" x14ac:dyDescent="0.25">
      <c r="A7" s="192" t="s">
        <v>283</v>
      </c>
      <c r="C7" s="200"/>
      <c r="E7" s="19"/>
      <c r="H7" s="19" t="str">
        <f t="shared" ref="H7:H12" si="3">IF(OR(ISBLANK(task_start),ISBLANK(task_end)),"",task_end-task_start+1)</f>
        <v/>
      </c>
      <c r="I7" s="201"/>
      <c r="J7" s="201"/>
      <c r="K7" s="201"/>
      <c r="L7" s="201"/>
      <c r="M7" s="201"/>
      <c r="N7" s="201"/>
      <c r="O7" s="201"/>
      <c r="P7" s="201"/>
      <c r="Q7" s="201"/>
      <c r="R7" s="201"/>
      <c r="S7" s="201"/>
      <c r="T7" s="201"/>
      <c r="U7" s="201"/>
      <c r="V7" s="201"/>
      <c r="W7" s="201"/>
      <c r="X7" s="201"/>
      <c r="Y7" s="201"/>
      <c r="Z7" s="201"/>
      <c r="AA7" s="201"/>
      <c r="AB7" s="201"/>
      <c r="AC7" s="201"/>
      <c r="AD7" s="201"/>
      <c r="AE7" s="201"/>
      <c r="AF7" s="201"/>
      <c r="AG7" s="201"/>
      <c r="AH7" s="201"/>
      <c r="AI7" s="201"/>
      <c r="AJ7" s="201"/>
      <c r="AK7" s="201"/>
      <c r="AL7" s="201"/>
      <c r="AM7" s="201"/>
      <c r="AN7" s="201"/>
      <c r="AO7" s="201"/>
      <c r="AP7" s="201"/>
      <c r="AQ7" s="201"/>
      <c r="AR7" s="201"/>
      <c r="AS7" s="201"/>
      <c r="AT7" s="201"/>
      <c r="AU7" s="201"/>
      <c r="AV7" s="201"/>
      <c r="AW7" s="201"/>
      <c r="AX7" s="201"/>
      <c r="AY7" s="201"/>
      <c r="AZ7" s="201"/>
      <c r="BA7" s="201"/>
      <c r="BB7" s="201"/>
      <c r="BC7" s="201"/>
      <c r="BD7" s="201"/>
      <c r="BE7" s="201"/>
      <c r="BF7" s="201"/>
      <c r="BG7" s="201"/>
      <c r="BH7" s="201"/>
      <c r="BI7" s="201"/>
      <c r="BJ7" s="201"/>
      <c r="BK7" s="201"/>
      <c r="BL7" s="201"/>
    </row>
    <row r="8" spans="1:64" s="211" customFormat="1" ht="30" customHeight="1" thickBot="1" x14ac:dyDescent="0.25">
      <c r="A8" s="190" t="s">
        <v>284</v>
      </c>
      <c r="B8" s="202" t="s">
        <v>285</v>
      </c>
      <c r="C8" s="203"/>
      <c r="D8" s="204">
        <v>0</v>
      </c>
      <c r="E8" s="205"/>
      <c r="F8" s="205"/>
      <c r="G8" s="206"/>
      <c r="H8" s="206" t="str">
        <f t="shared" si="3"/>
        <v/>
      </c>
      <c r="I8" s="207"/>
      <c r="J8" s="201"/>
      <c r="K8" s="201"/>
      <c r="L8" s="201"/>
      <c r="M8" s="208"/>
      <c r="N8" s="208"/>
      <c r="O8" s="209"/>
      <c r="P8" s="208"/>
      <c r="Q8" s="201"/>
      <c r="R8" s="201"/>
      <c r="S8" s="201"/>
      <c r="T8" s="201"/>
      <c r="U8" s="208"/>
      <c r="V8" s="210"/>
      <c r="W8" s="201"/>
      <c r="X8" s="208"/>
      <c r="Y8" s="201"/>
      <c r="Z8" s="201"/>
      <c r="AA8" s="201"/>
      <c r="AB8" s="201"/>
      <c r="AC8" s="210"/>
      <c r="AD8" s="208"/>
      <c r="AE8" s="208"/>
      <c r="AF8" s="208"/>
      <c r="AG8" s="208"/>
      <c r="AH8" s="208"/>
      <c r="AI8" s="208"/>
      <c r="AJ8" s="210"/>
      <c r="AK8" s="208"/>
      <c r="AL8" s="208"/>
      <c r="AM8" s="208"/>
      <c r="AN8" s="208"/>
      <c r="AO8" s="208"/>
      <c r="AP8" s="208"/>
      <c r="AQ8" s="210"/>
      <c r="AR8" s="208"/>
      <c r="AS8" s="208"/>
      <c r="AT8" s="208"/>
      <c r="AU8" s="208"/>
      <c r="AV8" s="208"/>
      <c r="AW8" s="208"/>
      <c r="AX8" s="210"/>
      <c r="AY8" s="208"/>
      <c r="AZ8" s="208"/>
      <c r="BA8" s="208"/>
      <c r="BB8" s="208"/>
      <c r="BC8" s="208"/>
      <c r="BD8" s="208"/>
      <c r="BE8" s="210"/>
      <c r="BF8" s="208"/>
      <c r="BG8" s="208"/>
      <c r="BH8" s="208"/>
      <c r="BI8" s="208"/>
      <c r="BJ8" s="208"/>
      <c r="BK8" s="208"/>
      <c r="BL8" s="210"/>
    </row>
    <row r="9" spans="1:64" s="211" customFormat="1" ht="30" customHeight="1" thickBot="1" x14ac:dyDescent="0.25">
      <c r="A9" s="192"/>
      <c r="B9" s="212" t="str">
        <f>+CAPITULOS!C3</f>
        <v xml:space="preserve">PRELIMINARES </v>
      </c>
      <c r="C9" s="213"/>
      <c r="D9" s="214">
        <v>0</v>
      </c>
      <c r="E9" s="215"/>
      <c r="F9" s="215"/>
      <c r="G9" s="206"/>
      <c r="H9" s="206" t="str">
        <f t="shared" si="3"/>
        <v/>
      </c>
      <c r="I9" s="207"/>
      <c r="J9" s="201"/>
      <c r="K9" s="201"/>
      <c r="L9" s="201"/>
      <c r="M9" s="208"/>
      <c r="N9" s="208"/>
      <c r="O9" s="209"/>
      <c r="P9" s="208"/>
      <c r="Q9" s="201"/>
      <c r="R9" s="201"/>
      <c r="S9" s="201"/>
      <c r="T9" s="201"/>
      <c r="U9" s="208"/>
      <c r="V9" s="210"/>
      <c r="W9" s="208"/>
      <c r="X9" s="201"/>
      <c r="Y9" s="201"/>
      <c r="Z9" s="201"/>
      <c r="AA9" s="201"/>
      <c r="AB9" s="201"/>
      <c r="AC9" s="210"/>
      <c r="AD9" s="201"/>
      <c r="AE9" s="208"/>
      <c r="AF9" s="208"/>
      <c r="AG9" s="201"/>
      <c r="AH9" s="201"/>
      <c r="AI9" s="201"/>
      <c r="AJ9" s="210"/>
      <c r="AK9" s="208"/>
      <c r="AL9" s="208"/>
      <c r="AM9" s="208"/>
      <c r="AN9" s="208"/>
      <c r="AO9" s="208"/>
      <c r="AP9" s="208"/>
      <c r="AQ9" s="210"/>
      <c r="AR9" s="208"/>
      <c r="AS9" s="208"/>
      <c r="AT9" s="208"/>
      <c r="AU9" s="208"/>
      <c r="AV9" s="208"/>
      <c r="AW9" s="208"/>
      <c r="AX9" s="210"/>
      <c r="AY9" s="208"/>
      <c r="AZ9" s="208"/>
      <c r="BA9" s="208"/>
      <c r="BB9" s="208"/>
      <c r="BC9" s="208"/>
      <c r="BD9" s="208"/>
      <c r="BE9" s="210"/>
      <c r="BF9" s="201"/>
      <c r="BG9" s="201"/>
      <c r="BH9" s="208"/>
      <c r="BI9" s="201"/>
      <c r="BJ9" s="201"/>
      <c r="BK9" s="208"/>
      <c r="BL9" s="210"/>
    </row>
    <row r="10" spans="1:64" s="211" customFormat="1" ht="30" customHeight="1" thickBot="1" x14ac:dyDescent="0.25">
      <c r="A10" s="192"/>
      <c r="B10" s="212" t="str">
        <f>+CAPITULOS!C4</f>
        <v xml:space="preserve">RETIROS Y DEMOLICIONES </v>
      </c>
      <c r="C10" s="213"/>
      <c r="D10" s="214">
        <v>0</v>
      </c>
      <c r="E10" s="215"/>
      <c r="F10" s="215"/>
      <c r="G10" s="206"/>
      <c r="H10" s="206" t="str">
        <f t="shared" si="3"/>
        <v/>
      </c>
      <c r="I10" s="207"/>
      <c r="J10" s="201"/>
      <c r="K10" s="201"/>
      <c r="L10" s="201"/>
      <c r="M10" s="208"/>
      <c r="N10" s="208"/>
      <c r="O10" s="209"/>
      <c r="P10" s="208"/>
      <c r="Q10" s="201"/>
      <c r="R10" s="201"/>
      <c r="S10" s="201"/>
      <c r="T10" s="201"/>
      <c r="U10" s="208"/>
      <c r="V10" s="210"/>
      <c r="W10" s="208"/>
      <c r="X10" s="201"/>
      <c r="Y10" s="201"/>
      <c r="Z10" s="201"/>
      <c r="AA10" s="201"/>
      <c r="AB10" s="201"/>
      <c r="AC10" s="210"/>
      <c r="AD10" s="201"/>
      <c r="AE10" s="208"/>
      <c r="AF10" s="208"/>
      <c r="AG10" s="201"/>
      <c r="AH10" s="201"/>
      <c r="AI10" s="201"/>
      <c r="AJ10" s="210"/>
      <c r="AK10" s="208"/>
      <c r="AL10" s="208"/>
      <c r="AM10" s="208"/>
      <c r="AN10" s="208"/>
      <c r="AO10" s="208"/>
      <c r="AP10" s="208"/>
      <c r="AQ10" s="210"/>
      <c r="AR10" s="208"/>
      <c r="AS10" s="208"/>
      <c r="AT10" s="208"/>
      <c r="AU10" s="208"/>
      <c r="AV10" s="208"/>
      <c r="AW10" s="208"/>
      <c r="AX10" s="210"/>
      <c r="AY10" s="208"/>
      <c r="AZ10" s="208"/>
      <c r="BA10" s="208"/>
      <c r="BB10" s="208"/>
      <c r="BC10" s="208"/>
      <c r="BD10" s="208"/>
      <c r="BE10" s="210"/>
      <c r="BF10" s="201"/>
      <c r="BG10" s="201"/>
      <c r="BH10" s="208"/>
      <c r="BI10" s="201"/>
      <c r="BJ10" s="201"/>
      <c r="BK10" s="208"/>
      <c r="BL10" s="210"/>
    </row>
    <row r="11" spans="1:64" s="211" customFormat="1" ht="30" customHeight="1" thickBot="1" x14ac:dyDescent="0.25">
      <c r="A11" s="192"/>
      <c r="B11" s="212" t="str">
        <f>+CAPITULOS!C5</f>
        <v>VENTANERIA</v>
      </c>
      <c r="C11" s="213"/>
      <c r="D11" s="214">
        <v>0</v>
      </c>
      <c r="E11" s="215"/>
      <c r="F11" s="215"/>
      <c r="G11" s="206"/>
      <c r="H11" s="206" t="str">
        <f t="shared" si="3"/>
        <v/>
      </c>
      <c r="I11" s="207"/>
      <c r="J11" s="201"/>
      <c r="K11" s="201"/>
      <c r="L11" s="201"/>
      <c r="M11" s="208"/>
      <c r="N11" s="208"/>
      <c r="O11" s="209"/>
      <c r="P11" s="208"/>
      <c r="Q11" s="201"/>
      <c r="R11" s="201"/>
      <c r="S11" s="201"/>
      <c r="T11" s="201"/>
      <c r="U11" s="208"/>
      <c r="V11" s="210"/>
      <c r="W11" s="208"/>
      <c r="X11" s="201"/>
      <c r="Y11" s="201"/>
      <c r="Z11" s="201"/>
      <c r="AA11" s="201"/>
      <c r="AB11" s="201"/>
      <c r="AC11" s="210"/>
      <c r="AD11" s="201"/>
      <c r="AE11" s="208"/>
      <c r="AF11" s="208"/>
      <c r="AG11" s="201"/>
      <c r="AH11" s="201"/>
      <c r="AI11" s="201"/>
      <c r="AJ11" s="210"/>
      <c r="AK11" s="208"/>
      <c r="AL11" s="208"/>
      <c r="AM11" s="208"/>
      <c r="AN11" s="208"/>
      <c r="AO11" s="208"/>
      <c r="AP11" s="208"/>
      <c r="AQ11" s="210"/>
      <c r="AR11" s="208"/>
      <c r="AS11" s="208"/>
      <c r="AT11" s="208"/>
      <c r="AU11" s="208"/>
      <c r="AV11" s="208"/>
      <c r="AW11" s="208"/>
      <c r="AX11" s="210"/>
      <c r="AY11" s="208"/>
      <c r="AZ11" s="208"/>
      <c r="BA11" s="208"/>
      <c r="BB11" s="208"/>
      <c r="BC11" s="208"/>
      <c r="BD11" s="208"/>
      <c r="BE11" s="210"/>
      <c r="BF11" s="201"/>
      <c r="BG11" s="201"/>
      <c r="BH11" s="208"/>
      <c r="BI11" s="201"/>
      <c r="BJ11" s="201"/>
      <c r="BK11" s="208"/>
      <c r="BL11" s="210"/>
    </row>
    <row r="12" spans="1:64" s="211" customFormat="1" ht="30" customHeight="1" thickBot="1" x14ac:dyDescent="0.25">
      <c r="A12" s="192"/>
      <c r="B12" s="212" t="str">
        <f>+CAPITULOS!C6</f>
        <v/>
      </c>
      <c r="C12" s="213"/>
      <c r="D12" s="214">
        <v>0</v>
      </c>
      <c r="E12" s="215"/>
      <c r="F12" s="215"/>
      <c r="G12" s="206"/>
      <c r="H12" s="206" t="str">
        <f t="shared" si="3"/>
        <v/>
      </c>
      <c r="I12" s="207"/>
      <c r="J12" s="201"/>
      <c r="K12" s="201"/>
      <c r="L12" s="201"/>
      <c r="M12" s="208"/>
      <c r="N12" s="208"/>
      <c r="O12" s="209"/>
      <c r="P12" s="208"/>
      <c r="Q12" s="201"/>
      <c r="R12" s="201"/>
      <c r="S12" s="201"/>
      <c r="T12" s="201"/>
      <c r="U12" s="208"/>
      <c r="V12" s="210"/>
      <c r="W12" s="208"/>
      <c r="X12" s="201"/>
      <c r="Y12" s="201"/>
      <c r="Z12" s="201"/>
      <c r="AA12" s="201"/>
      <c r="AB12" s="201"/>
      <c r="AC12" s="210"/>
      <c r="AD12" s="201"/>
      <c r="AE12" s="208"/>
      <c r="AF12" s="208"/>
      <c r="AG12" s="201"/>
      <c r="AH12" s="201"/>
      <c r="AI12" s="201"/>
      <c r="AJ12" s="210"/>
      <c r="AK12" s="208"/>
      <c r="AL12" s="208"/>
      <c r="AM12" s="208"/>
      <c r="AN12" s="208"/>
      <c r="AO12" s="208"/>
      <c r="AP12" s="208"/>
      <c r="AQ12" s="210"/>
      <c r="AR12" s="208"/>
      <c r="AS12" s="208"/>
      <c r="AT12" s="208"/>
      <c r="AU12" s="208"/>
      <c r="AV12" s="208"/>
      <c r="AW12" s="208"/>
      <c r="AX12" s="210"/>
      <c r="AY12" s="208"/>
      <c r="AZ12" s="208"/>
      <c r="BA12" s="208"/>
      <c r="BB12" s="208"/>
      <c r="BC12" s="208"/>
      <c r="BD12" s="208"/>
      <c r="BE12" s="210"/>
      <c r="BF12" s="201"/>
      <c r="BG12" s="201"/>
      <c r="BH12" s="208"/>
      <c r="BI12" s="201"/>
      <c r="BJ12" s="201"/>
      <c r="BK12" s="208"/>
      <c r="BL12" s="210"/>
    </row>
    <row r="13" spans="1:64" s="211" customFormat="1" ht="30" customHeight="1" thickBot="1" x14ac:dyDescent="0.25">
      <c r="A13" s="192"/>
      <c r="B13" s="212" t="str">
        <f>+CAPITULOS!C7</f>
        <v>PISOS</v>
      </c>
      <c r="C13" s="213"/>
      <c r="D13" s="214">
        <v>0</v>
      </c>
      <c r="E13" s="215"/>
      <c r="F13" s="215"/>
      <c r="G13" s="206"/>
      <c r="H13" s="206"/>
      <c r="I13" s="207"/>
      <c r="J13" s="201"/>
      <c r="K13" s="201"/>
      <c r="L13" s="201"/>
      <c r="M13" s="208"/>
      <c r="N13" s="208"/>
      <c r="O13" s="209"/>
      <c r="P13" s="208"/>
      <c r="Q13" s="201"/>
      <c r="R13" s="201"/>
      <c r="S13" s="201"/>
      <c r="T13" s="201"/>
      <c r="U13" s="208"/>
      <c r="V13" s="210"/>
      <c r="W13" s="208"/>
      <c r="X13" s="201"/>
      <c r="Y13" s="201"/>
      <c r="Z13" s="201"/>
      <c r="AA13" s="201"/>
      <c r="AB13" s="201"/>
      <c r="AC13" s="210"/>
      <c r="AD13" s="201"/>
      <c r="AE13" s="208"/>
      <c r="AF13" s="208"/>
      <c r="AG13" s="201"/>
      <c r="AH13" s="201"/>
      <c r="AI13" s="201"/>
      <c r="AJ13" s="210"/>
      <c r="AK13" s="208"/>
      <c r="AL13" s="208"/>
      <c r="AM13" s="208"/>
      <c r="AN13" s="208"/>
      <c r="AO13" s="208"/>
      <c r="AP13" s="208"/>
      <c r="AQ13" s="210"/>
      <c r="AR13" s="208"/>
      <c r="AS13" s="208"/>
      <c r="AT13" s="208"/>
      <c r="AU13" s="208"/>
      <c r="AV13" s="208"/>
      <c r="AW13" s="208"/>
      <c r="AX13" s="210"/>
      <c r="AY13" s="208"/>
      <c r="AZ13" s="208"/>
      <c r="BA13" s="208"/>
      <c r="BB13" s="208"/>
      <c r="BC13" s="208"/>
      <c r="BD13" s="208"/>
      <c r="BE13" s="210"/>
      <c r="BF13" s="201"/>
      <c r="BG13" s="201"/>
      <c r="BH13" s="208"/>
      <c r="BI13" s="201"/>
      <c r="BJ13" s="201"/>
      <c r="BK13" s="208"/>
      <c r="BL13" s="210"/>
    </row>
    <row r="14" spans="1:64" s="211" customFormat="1" ht="30" customHeight="1" thickBot="1" x14ac:dyDescent="0.25">
      <c r="A14" s="192"/>
      <c r="B14" s="212" t="str">
        <f>+CAPITULOS!C8</f>
        <v xml:space="preserve">IMPERMEABILIZACIONES </v>
      </c>
      <c r="C14" s="213"/>
      <c r="D14" s="214">
        <v>0</v>
      </c>
      <c r="E14" s="215"/>
      <c r="F14" s="215"/>
      <c r="G14" s="206"/>
      <c r="H14" s="206"/>
      <c r="I14" s="207"/>
      <c r="J14" s="201"/>
      <c r="K14" s="201"/>
      <c r="L14" s="201"/>
      <c r="M14" s="208"/>
      <c r="N14" s="208"/>
      <c r="O14" s="209"/>
      <c r="P14" s="208"/>
      <c r="Q14" s="201"/>
      <c r="R14" s="201"/>
      <c r="S14" s="201"/>
      <c r="T14" s="201"/>
      <c r="U14" s="208"/>
      <c r="V14" s="210"/>
      <c r="W14" s="208"/>
      <c r="X14" s="201"/>
      <c r="Y14" s="201"/>
      <c r="Z14" s="201"/>
      <c r="AA14" s="201"/>
      <c r="AB14" s="201"/>
      <c r="AC14" s="210"/>
      <c r="AD14" s="201"/>
      <c r="AE14" s="208"/>
      <c r="AF14" s="208"/>
      <c r="AG14" s="201"/>
      <c r="AH14" s="201"/>
      <c r="AI14" s="201"/>
      <c r="AJ14" s="210"/>
      <c r="AK14" s="208"/>
      <c r="AL14" s="208"/>
      <c r="AM14" s="208"/>
      <c r="AN14" s="208"/>
      <c r="AO14" s="208"/>
      <c r="AP14" s="208"/>
      <c r="AQ14" s="210"/>
      <c r="AR14" s="208"/>
      <c r="AS14" s="208"/>
      <c r="AT14" s="208"/>
      <c r="AU14" s="208"/>
      <c r="AV14" s="208"/>
      <c r="AW14" s="208"/>
      <c r="AX14" s="210"/>
      <c r="AY14" s="208"/>
      <c r="AZ14" s="208"/>
      <c r="BA14" s="208"/>
      <c r="BB14" s="208"/>
      <c r="BC14" s="208"/>
      <c r="BD14" s="208"/>
      <c r="BE14" s="210"/>
      <c r="BF14" s="201"/>
      <c r="BG14" s="201"/>
      <c r="BH14" s="208"/>
      <c r="BI14" s="201"/>
      <c r="BJ14" s="201"/>
      <c r="BK14" s="208"/>
      <c r="BL14" s="210"/>
    </row>
    <row r="15" spans="1:64" s="211" customFormat="1" ht="30" customHeight="1" thickBot="1" x14ac:dyDescent="0.25">
      <c r="A15" s="192"/>
      <c r="B15" s="212" t="str">
        <f>+CAPITULOS!C9</f>
        <v/>
      </c>
      <c r="C15" s="213"/>
      <c r="D15" s="214">
        <v>0</v>
      </c>
      <c r="E15" s="215"/>
      <c r="F15" s="215"/>
      <c r="G15" s="206"/>
      <c r="H15" s="206"/>
      <c r="I15" s="207"/>
      <c r="J15" s="201"/>
      <c r="K15" s="201"/>
      <c r="L15" s="201"/>
      <c r="M15" s="208"/>
      <c r="N15" s="208"/>
      <c r="O15" s="209"/>
      <c r="P15" s="208"/>
      <c r="Q15" s="201"/>
      <c r="R15" s="201"/>
      <c r="S15" s="201"/>
      <c r="T15" s="201"/>
      <c r="U15" s="208"/>
      <c r="V15" s="210"/>
      <c r="W15" s="208"/>
      <c r="X15" s="201"/>
      <c r="Y15" s="201"/>
      <c r="Z15" s="201"/>
      <c r="AA15" s="201"/>
      <c r="AB15" s="201"/>
      <c r="AC15" s="210"/>
      <c r="AD15" s="201"/>
      <c r="AE15" s="208"/>
      <c r="AF15" s="208"/>
      <c r="AG15" s="201"/>
      <c r="AH15" s="201"/>
      <c r="AI15" s="201"/>
      <c r="AJ15" s="210"/>
      <c r="AK15" s="208"/>
      <c r="AL15" s="208"/>
      <c r="AM15" s="208"/>
      <c r="AN15" s="208"/>
      <c r="AO15" s="208"/>
      <c r="AP15" s="208"/>
      <c r="AQ15" s="210"/>
      <c r="AR15" s="208"/>
      <c r="AS15" s="208"/>
      <c r="AT15" s="208"/>
      <c r="AU15" s="208"/>
      <c r="AV15" s="208"/>
      <c r="AW15" s="208"/>
      <c r="AX15" s="210"/>
      <c r="AY15" s="208"/>
      <c r="AZ15" s="208"/>
      <c r="BA15" s="208"/>
      <c r="BB15" s="208"/>
      <c r="BC15" s="208"/>
      <c r="BD15" s="208"/>
      <c r="BE15" s="210"/>
      <c r="BF15" s="201"/>
      <c r="BG15" s="201"/>
      <c r="BH15" s="208"/>
      <c r="BI15" s="201"/>
      <c r="BJ15" s="201"/>
      <c r="BK15" s="208"/>
      <c r="BL15" s="210"/>
    </row>
    <row r="16" spans="1:64" s="211" customFormat="1" ht="30" customHeight="1" thickBot="1" x14ac:dyDescent="0.25">
      <c r="A16" s="192"/>
      <c r="B16" s="212" t="str">
        <f>+CAPITULOS!C10</f>
        <v xml:space="preserve">PINTURA </v>
      </c>
      <c r="C16" s="213"/>
      <c r="D16" s="214">
        <v>0</v>
      </c>
      <c r="E16" s="215"/>
      <c r="F16" s="215"/>
      <c r="G16" s="206"/>
      <c r="H16" s="206"/>
      <c r="I16" s="207"/>
      <c r="J16" s="201"/>
      <c r="K16" s="201"/>
      <c r="L16" s="201"/>
      <c r="M16" s="208"/>
      <c r="N16" s="208"/>
      <c r="O16" s="209"/>
      <c r="P16" s="208"/>
      <c r="Q16" s="201"/>
      <c r="R16" s="201"/>
      <c r="S16" s="201"/>
      <c r="T16" s="201"/>
      <c r="U16" s="208"/>
      <c r="V16" s="210"/>
      <c r="W16" s="208"/>
      <c r="X16" s="201"/>
      <c r="Y16" s="201"/>
      <c r="Z16" s="201"/>
      <c r="AA16" s="201"/>
      <c r="AB16" s="201"/>
      <c r="AC16" s="210"/>
      <c r="AD16" s="201"/>
      <c r="AE16" s="208"/>
      <c r="AF16" s="208"/>
      <c r="AG16" s="201"/>
      <c r="AH16" s="201"/>
      <c r="AI16" s="201"/>
      <c r="AJ16" s="210"/>
      <c r="AK16" s="208"/>
      <c r="AL16" s="208"/>
      <c r="AM16" s="208"/>
      <c r="AN16" s="208"/>
      <c r="AO16" s="208"/>
      <c r="AP16" s="208"/>
      <c r="AQ16" s="210"/>
      <c r="AR16" s="208"/>
      <c r="AS16" s="208"/>
      <c r="AT16" s="208"/>
      <c r="AU16" s="208"/>
      <c r="AV16" s="208"/>
      <c r="AW16" s="208"/>
      <c r="AX16" s="210"/>
      <c r="AY16" s="208"/>
      <c r="AZ16" s="208"/>
      <c r="BA16" s="208"/>
      <c r="BB16" s="208"/>
      <c r="BC16" s="208"/>
      <c r="BD16" s="208"/>
      <c r="BE16" s="210"/>
      <c r="BF16" s="201"/>
      <c r="BG16" s="201"/>
      <c r="BH16" s="208"/>
      <c r="BI16" s="201"/>
      <c r="BJ16" s="201"/>
      <c r="BK16" s="208"/>
      <c r="BL16" s="210"/>
    </row>
    <row r="17" spans="1:64" s="211" customFormat="1" ht="30" customHeight="1" thickBot="1" x14ac:dyDescent="0.25">
      <c r="A17" s="192"/>
      <c r="B17" s="212" t="str">
        <f>+CAPITULOS!C11</f>
        <v/>
      </c>
      <c r="C17" s="213"/>
      <c r="D17" s="214">
        <v>0</v>
      </c>
      <c r="E17" s="215"/>
      <c r="F17" s="215"/>
      <c r="G17" s="206"/>
      <c r="H17" s="206"/>
      <c r="I17" s="207"/>
      <c r="J17" s="201"/>
      <c r="K17" s="201"/>
      <c r="L17" s="201"/>
      <c r="M17" s="208"/>
      <c r="N17" s="208"/>
      <c r="O17" s="209"/>
      <c r="P17" s="208"/>
      <c r="Q17" s="201"/>
      <c r="R17" s="201"/>
      <c r="S17" s="201"/>
      <c r="T17" s="201"/>
      <c r="U17" s="208"/>
      <c r="V17" s="210"/>
      <c r="W17" s="208"/>
      <c r="X17" s="201"/>
      <c r="Y17" s="201"/>
      <c r="Z17" s="201"/>
      <c r="AA17" s="201"/>
      <c r="AB17" s="201"/>
      <c r="AC17" s="210"/>
      <c r="AD17" s="201"/>
      <c r="AE17" s="208"/>
      <c r="AF17" s="208"/>
      <c r="AG17" s="201"/>
      <c r="AH17" s="201"/>
      <c r="AI17" s="201"/>
      <c r="AJ17" s="210"/>
      <c r="AK17" s="208"/>
      <c r="AL17" s="208"/>
      <c r="AM17" s="208"/>
      <c r="AN17" s="208"/>
      <c r="AO17" s="208"/>
      <c r="AP17" s="208"/>
      <c r="AQ17" s="210"/>
      <c r="AR17" s="208"/>
      <c r="AS17" s="208"/>
      <c r="AT17" s="208"/>
      <c r="AU17" s="208"/>
      <c r="AV17" s="208"/>
      <c r="AW17" s="208"/>
      <c r="AX17" s="210"/>
      <c r="AY17" s="208"/>
      <c r="AZ17" s="208"/>
      <c r="BA17" s="208"/>
      <c r="BB17" s="208"/>
      <c r="BC17" s="208"/>
      <c r="BD17" s="208"/>
      <c r="BE17" s="210"/>
      <c r="BF17" s="201"/>
      <c r="BG17" s="201"/>
      <c r="BH17" s="208"/>
      <c r="BI17" s="201"/>
      <c r="BJ17" s="201"/>
      <c r="BK17" s="208"/>
      <c r="BL17" s="210"/>
    </row>
    <row r="18" spans="1:64" s="211" customFormat="1" ht="30" customHeight="1" thickBot="1" x14ac:dyDescent="0.25">
      <c r="A18" s="192"/>
      <c r="B18" s="212" t="str">
        <f>+CAPITULOS!C12</f>
        <v xml:space="preserve">CUBIERTA </v>
      </c>
      <c r="C18" s="213"/>
      <c r="D18" s="214">
        <v>0</v>
      </c>
      <c r="E18" s="215"/>
      <c r="F18" s="215"/>
      <c r="G18" s="206"/>
      <c r="H18" s="206"/>
      <c r="I18" s="207"/>
      <c r="J18" s="201"/>
      <c r="K18" s="201"/>
      <c r="L18" s="201"/>
      <c r="M18" s="208"/>
      <c r="N18" s="208"/>
      <c r="O18" s="209"/>
      <c r="P18" s="208"/>
      <c r="Q18" s="201"/>
      <c r="R18" s="201"/>
      <c r="S18" s="201"/>
      <c r="T18" s="201"/>
      <c r="U18" s="208"/>
      <c r="V18" s="210"/>
      <c r="W18" s="208"/>
      <c r="X18" s="201"/>
      <c r="Y18" s="201"/>
      <c r="Z18" s="201"/>
      <c r="AA18" s="201"/>
      <c r="AB18" s="201"/>
      <c r="AC18" s="210"/>
      <c r="AD18" s="201"/>
      <c r="AE18" s="208"/>
      <c r="AF18" s="208"/>
      <c r="AG18" s="201"/>
      <c r="AH18" s="201"/>
      <c r="AI18" s="201"/>
      <c r="AJ18" s="210"/>
      <c r="AK18" s="208"/>
      <c r="AL18" s="208"/>
      <c r="AM18" s="208"/>
      <c r="AN18" s="208"/>
      <c r="AO18" s="208"/>
      <c r="AP18" s="208"/>
      <c r="AQ18" s="210"/>
      <c r="AR18" s="208"/>
      <c r="AS18" s="208"/>
      <c r="AT18" s="208"/>
      <c r="AU18" s="208"/>
      <c r="AV18" s="208"/>
      <c r="AW18" s="208"/>
      <c r="AX18" s="210"/>
      <c r="AY18" s="208"/>
      <c r="AZ18" s="208"/>
      <c r="BA18" s="208"/>
      <c r="BB18" s="208"/>
      <c r="BC18" s="208"/>
      <c r="BD18" s="208"/>
      <c r="BE18" s="210"/>
      <c r="BF18" s="201"/>
      <c r="BG18" s="201"/>
      <c r="BH18" s="208"/>
      <c r="BI18" s="201"/>
      <c r="BJ18" s="201"/>
      <c r="BK18" s="208"/>
      <c r="BL18" s="210"/>
    </row>
    <row r="19" spans="1:64" s="211" customFormat="1" ht="30" customHeight="1" thickBot="1" x14ac:dyDescent="0.25">
      <c r="A19" s="192"/>
      <c r="B19" s="212" t="str">
        <f>+CAPITULOS!C13</f>
        <v/>
      </c>
      <c r="C19" s="213"/>
      <c r="D19" s="214">
        <v>0</v>
      </c>
      <c r="E19" s="215"/>
      <c r="F19" s="215"/>
      <c r="G19" s="206"/>
      <c r="H19" s="206"/>
      <c r="I19" s="207"/>
      <c r="J19" s="201"/>
      <c r="K19" s="201"/>
      <c r="L19" s="201"/>
      <c r="M19" s="208"/>
      <c r="N19" s="208"/>
      <c r="O19" s="209"/>
      <c r="P19" s="208"/>
      <c r="Q19" s="201"/>
      <c r="R19" s="201"/>
      <c r="S19" s="201"/>
      <c r="T19" s="201"/>
      <c r="U19" s="208"/>
      <c r="V19" s="210"/>
      <c r="W19" s="208"/>
      <c r="X19" s="201"/>
      <c r="Y19" s="201"/>
      <c r="Z19" s="201"/>
      <c r="AA19" s="201"/>
      <c r="AB19" s="201"/>
      <c r="AC19" s="210"/>
      <c r="AD19" s="201"/>
      <c r="AE19" s="208"/>
      <c r="AF19" s="208"/>
      <c r="AG19" s="201"/>
      <c r="AH19" s="201"/>
      <c r="AI19" s="201"/>
      <c r="AJ19" s="210"/>
      <c r="AK19" s="208"/>
      <c r="AL19" s="208"/>
      <c r="AM19" s="208"/>
      <c r="AN19" s="208"/>
      <c r="AO19" s="208"/>
      <c r="AP19" s="208"/>
      <c r="AQ19" s="210"/>
      <c r="AR19" s="208"/>
      <c r="AS19" s="208"/>
      <c r="AT19" s="208"/>
      <c r="AU19" s="208"/>
      <c r="AV19" s="208"/>
      <c r="AW19" s="208"/>
      <c r="AX19" s="210"/>
      <c r="AY19" s="208"/>
      <c r="AZ19" s="208"/>
      <c r="BA19" s="208"/>
      <c r="BB19" s="208"/>
      <c r="BC19" s="208"/>
      <c r="BD19" s="208"/>
      <c r="BE19" s="210"/>
      <c r="BF19" s="201"/>
      <c r="BG19" s="201"/>
      <c r="BH19" s="208"/>
      <c r="BI19" s="201"/>
      <c r="BJ19" s="201"/>
      <c r="BK19" s="208"/>
      <c r="BL19" s="210"/>
    </row>
    <row r="20" spans="1:64" s="211" customFormat="1" ht="30" customHeight="1" thickBot="1" x14ac:dyDescent="0.25">
      <c r="A20" s="192"/>
      <c r="B20" s="212" t="str">
        <f>+CAPITULOS!C14</f>
        <v>APARATOS SANITARIOS Y COCINA</v>
      </c>
      <c r="C20" s="213"/>
      <c r="D20" s="214">
        <v>0</v>
      </c>
      <c r="E20" s="215"/>
      <c r="F20" s="215"/>
      <c r="G20" s="206"/>
      <c r="H20" s="206"/>
      <c r="I20" s="207"/>
      <c r="J20" s="201"/>
      <c r="K20" s="201"/>
      <c r="L20" s="201"/>
      <c r="M20" s="208"/>
      <c r="N20" s="208"/>
      <c r="O20" s="209"/>
      <c r="P20" s="208"/>
      <c r="Q20" s="201"/>
      <c r="R20" s="201"/>
      <c r="S20" s="201"/>
      <c r="T20" s="201"/>
      <c r="U20" s="208"/>
      <c r="V20" s="210"/>
      <c r="W20" s="208"/>
      <c r="X20" s="201"/>
      <c r="Y20" s="201"/>
      <c r="Z20" s="201"/>
      <c r="AA20" s="201"/>
      <c r="AB20" s="201"/>
      <c r="AC20" s="210"/>
      <c r="AD20" s="201"/>
      <c r="AE20" s="208"/>
      <c r="AF20" s="208"/>
      <c r="AG20" s="201"/>
      <c r="AH20" s="201"/>
      <c r="AI20" s="201"/>
      <c r="AJ20" s="210"/>
      <c r="AK20" s="208"/>
      <c r="AL20" s="208"/>
      <c r="AM20" s="208"/>
      <c r="AN20" s="208"/>
      <c r="AO20" s="208"/>
      <c r="AP20" s="208"/>
      <c r="AQ20" s="210"/>
      <c r="AR20" s="208"/>
      <c r="AS20" s="208"/>
      <c r="AT20" s="208"/>
      <c r="AU20" s="208"/>
      <c r="AV20" s="208"/>
      <c r="AW20" s="208"/>
      <c r="AX20" s="210"/>
      <c r="AY20" s="208"/>
      <c r="AZ20" s="208"/>
      <c r="BA20" s="208"/>
      <c r="BB20" s="208"/>
      <c r="BC20" s="208"/>
      <c r="BD20" s="208"/>
      <c r="BE20" s="210"/>
      <c r="BF20" s="201"/>
      <c r="BG20" s="201"/>
      <c r="BH20" s="208"/>
      <c r="BI20" s="201"/>
      <c r="BJ20" s="201"/>
      <c r="BK20" s="208"/>
      <c r="BL20" s="210"/>
    </row>
    <row r="21" spans="1:64" s="211" customFormat="1" ht="30" customHeight="1" thickBot="1" x14ac:dyDescent="0.25">
      <c r="A21" s="192"/>
      <c r="B21" s="212" t="str">
        <f>+CAPITULOS!C15</f>
        <v/>
      </c>
      <c r="C21" s="213"/>
      <c r="D21" s="214">
        <v>0</v>
      </c>
      <c r="E21" s="215"/>
      <c r="F21" s="215"/>
      <c r="G21" s="206"/>
      <c r="H21" s="206"/>
      <c r="I21" s="207"/>
      <c r="J21" s="201"/>
      <c r="K21" s="201"/>
      <c r="L21" s="201"/>
      <c r="M21" s="208"/>
      <c r="N21" s="208"/>
      <c r="O21" s="209"/>
      <c r="P21" s="208"/>
      <c r="Q21" s="201"/>
      <c r="R21" s="201"/>
      <c r="S21" s="201"/>
      <c r="T21" s="201"/>
      <c r="U21" s="208"/>
      <c r="V21" s="210"/>
      <c r="W21" s="208"/>
      <c r="X21" s="201"/>
      <c r="Y21" s="201"/>
      <c r="Z21" s="201"/>
      <c r="AA21" s="201"/>
      <c r="AB21" s="201"/>
      <c r="AC21" s="210"/>
      <c r="AD21" s="201"/>
      <c r="AE21" s="208"/>
      <c r="AF21" s="208"/>
      <c r="AG21" s="201"/>
      <c r="AH21" s="201"/>
      <c r="AI21" s="201"/>
      <c r="AJ21" s="210"/>
      <c r="AK21" s="208"/>
      <c r="AL21" s="208"/>
      <c r="AM21" s="208"/>
      <c r="AN21" s="208"/>
      <c r="AO21" s="208"/>
      <c r="AP21" s="208"/>
      <c r="AQ21" s="210"/>
      <c r="AR21" s="208"/>
      <c r="AS21" s="208"/>
      <c r="AT21" s="208"/>
      <c r="AU21" s="208"/>
      <c r="AV21" s="208"/>
      <c r="AW21" s="208"/>
      <c r="AX21" s="210"/>
      <c r="AY21" s="208"/>
      <c r="AZ21" s="208"/>
      <c r="BA21" s="208"/>
      <c r="BB21" s="208"/>
      <c r="BC21" s="208"/>
      <c r="BD21" s="208"/>
      <c r="BE21" s="210"/>
      <c r="BF21" s="201"/>
      <c r="BG21" s="201"/>
      <c r="BH21" s="208"/>
      <c r="BI21" s="201"/>
      <c r="BJ21" s="201"/>
      <c r="BK21" s="208"/>
      <c r="BL21" s="210"/>
    </row>
    <row r="22" spans="1:64" s="211" customFormat="1" ht="30" customHeight="1" thickBot="1" x14ac:dyDescent="0.25">
      <c r="A22" s="192"/>
      <c r="B22" s="212" t="str">
        <f>+CAPITULOS!C16</f>
        <v/>
      </c>
      <c r="C22" s="213"/>
      <c r="D22" s="214">
        <v>0</v>
      </c>
      <c r="E22" s="215"/>
      <c r="F22" s="215"/>
      <c r="G22" s="206"/>
      <c r="H22" s="206" t="str">
        <f>IF(OR(ISBLANK(task_start),ISBLANK(task_end)),"",task_end-task_start+1)</f>
        <v/>
      </c>
      <c r="I22" s="207"/>
      <c r="J22" s="201"/>
      <c r="K22" s="201"/>
      <c r="L22" s="201"/>
      <c r="M22" s="208"/>
      <c r="N22" s="208"/>
      <c r="O22" s="209"/>
      <c r="P22" s="208"/>
      <c r="Q22" s="201"/>
      <c r="R22" s="201"/>
      <c r="S22" s="201"/>
      <c r="T22" s="201"/>
      <c r="U22" s="208"/>
      <c r="V22" s="210"/>
      <c r="W22" s="208"/>
      <c r="X22" s="201"/>
      <c r="Y22" s="201"/>
      <c r="Z22" s="201"/>
      <c r="AA22" s="201"/>
      <c r="AB22" s="201"/>
      <c r="AC22" s="210"/>
      <c r="AD22" s="201"/>
      <c r="AE22" s="208"/>
      <c r="AF22" s="208"/>
      <c r="AG22" s="201"/>
      <c r="AH22" s="201"/>
      <c r="AI22" s="201"/>
      <c r="AJ22" s="210"/>
      <c r="AK22" s="208"/>
      <c r="AL22" s="208"/>
      <c r="AM22" s="208"/>
      <c r="AN22" s="208"/>
      <c r="AO22" s="208"/>
      <c r="AP22" s="208"/>
      <c r="AQ22" s="210"/>
      <c r="AR22" s="208"/>
      <c r="AS22" s="208"/>
      <c r="AT22" s="208"/>
      <c r="AU22" s="208"/>
      <c r="AV22" s="208"/>
      <c r="AW22" s="208"/>
      <c r="AX22" s="210"/>
      <c r="AY22" s="208"/>
      <c r="AZ22" s="208"/>
      <c r="BA22" s="208"/>
      <c r="BB22" s="208"/>
      <c r="BC22" s="208"/>
      <c r="BD22" s="208"/>
      <c r="BE22" s="210"/>
      <c r="BF22" s="201"/>
      <c r="BG22" s="201"/>
      <c r="BH22" s="208"/>
      <c r="BI22" s="201"/>
      <c r="BJ22" s="201"/>
      <c r="BK22" s="208"/>
      <c r="BL22" s="210"/>
    </row>
    <row r="23" spans="1:64" s="211" customFormat="1" ht="30" customHeight="1" thickBot="1" x14ac:dyDescent="0.25">
      <c r="A23" s="192"/>
      <c r="B23" s="212" t="str">
        <f>+CAPITULOS!C17</f>
        <v/>
      </c>
      <c r="C23" s="213"/>
      <c r="D23" s="214">
        <v>0</v>
      </c>
      <c r="E23" s="215"/>
      <c r="F23" s="215"/>
      <c r="G23" s="206"/>
      <c r="H23" s="206"/>
      <c r="I23" s="207"/>
      <c r="J23" s="201"/>
      <c r="K23" s="201"/>
      <c r="L23" s="201"/>
      <c r="M23" s="208"/>
      <c r="N23" s="208"/>
      <c r="O23" s="209"/>
      <c r="P23" s="208"/>
      <c r="Q23" s="201"/>
      <c r="R23" s="201"/>
      <c r="S23" s="201"/>
      <c r="T23" s="201"/>
      <c r="U23" s="208"/>
      <c r="V23" s="210"/>
      <c r="W23" s="208"/>
      <c r="X23" s="201"/>
      <c r="Y23" s="201"/>
      <c r="Z23" s="201"/>
      <c r="AA23" s="201"/>
      <c r="AB23" s="201"/>
      <c r="AC23" s="210"/>
      <c r="AD23" s="201"/>
      <c r="AE23" s="208"/>
      <c r="AF23" s="208"/>
      <c r="AG23" s="201"/>
      <c r="AH23" s="201"/>
      <c r="AI23" s="201"/>
      <c r="AJ23" s="210"/>
      <c r="AK23" s="208"/>
      <c r="AL23" s="208"/>
      <c r="AM23" s="208"/>
      <c r="AN23" s="208"/>
      <c r="AO23" s="208"/>
      <c r="AP23" s="208"/>
      <c r="AQ23" s="210"/>
      <c r="AR23" s="208"/>
      <c r="AS23" s="208"/>
      <c r="AT23" s="208"/>
      <c r="AU23" s="208"/>
      <c r="AV23" s="208"/>
      <c r="AW23" s="208"/>
      <c r="AX23" s="210"/>
      <c r="AY23" s="208"/>
      <c r="AZ23" s="208"/>
      <c r="BA23" s="208"/>
      <c r="BB23" s="208"/>
      <c r="BC23" s="208"/>
      <c r="BD23" s="208"/>
      <c r="BE23" s="210"/>
      <c r="BF23" s="201"/>
      <c r="BG23" s="201"/>
      <c r="BH23" s="208"/>
      <c r="BI23" s="201"/>
      <c r="BJ23" s="201"/>
      <c r="BK23" s="208"/>
      <c r="BL23" s="210"/>
    </row>
    <row r="24" spans="1:64" s="211" customFormat="1" ht="30" customHeight="1" thickBot="1" x14ac:dyDescent="0.25">
      <c r="A24" s="192"/>
      <c r="B24" s="212" t="str">
        <f>+CAPITULOS!C18</f>
        <v/>
      </c>
      <c r="C24" s="213"/>
      <c r="D24" s="214">
        <v>0</v>
      </c>
      <c r="E24" s="215"/>
      <c r="F24" s="215"/>
      <c r="G24" s="206"/>
      <c r="H24" s="206"/>
      <c r="I24" s="207"/>
      <c r="J24" s="201"/>
      <c r="K24" s="201"/>
      <c r="L24" s="201"/>
      <c r="M24" s="208"/>
      <c r="N24" s="208"/>
      <c r="O24" s="209"/>
      <c r="P24" s="208"/>
      <c r="Q24" s="201"/>
      <c r="R24" s="201"/>
      <c r="S24" s="201"/>
      <c r="T24" s="201"/>
      <c r="U24" s="208"/>
      <c r="V24" s="210"/>
      <c r="W24" s="208"/>
      <c r="X24" s="201"/>
      <c r="Y24" s="201"/>
      <c r="Z24" s="201"/>
      <c r="AA24" s="201"/>
      <c r="AB24" s="201"/>
      <c r="AC24" s="210"/>
      <c r="AD24" s="201"/>
      <c r="AE24" s="208"/>
      <c r="AF24" s="208"/>
      <c r="AG24" s="201"/>
      <c r="AH24" s="201"/>
      <c r="AI24" s="201"/>
      <c r="AJ24" s="210"/>
      <c r="AK24" s="208"/>
      <c r="AL24" s="208"/>
      <c r="AM24" s="208"/>
      <c r="AN24" s="208"/>
      <c r="AO24" s="208"/>
      <c r="AP24" s="208"/>
      <c r="AQ24" s="210"/>
      <c r="AR24" s="208"/>
      <c r="AS24" s="208"/>
      <c r="AT24" s="208"/>
      <c r="AU24" s="208"/>
      <c r="AV24" s="208"/>
      <c r="AW24" s="208"/>
      <c r="AX24" s="210"/>
      <c r="AY24" s="208"/>
      <c r="AZ24" s="208"/>
      <c r="BA24" s="208"/>
      <c r="BB24" s="208"/>
      <c r="BC24" s="208"/>
      <c r="BD24" s="208"/>
      <c r="BE24" s="210"/>
      <c r="BF24" s="201"/>
      <c r="BG24" s="201"/>
      <c r="BH24" s="208"/>
      <c r="BI24" s="201"/>
      <c r="BJ24" s="201"/>
      <c r="BK24" s="208"/>
      <c r="BL24" s="210"/>
    </row>
    <row r="25" spans="1:64" s="211" customFormat="1" ht="30" customHeight="1" thickBot="1" x14ac:dyDescent="0.25">
      <c r="A25" s="192"/>
      <c r="B25" s="212" t="str">
        <f>+CAPITULOS!C19</f>
        <v/>
      </c>
      <c r="C25" s="213"/>
      <c r="D25" s="214">
        <v>0</v>
      </c>
      <c r="E25" s="215"/>
      <c r="F25" s="215"/>
      <c r="G25" s="206"/>
      <c r="H25" s="206"/>
      <c r="I25" s="207"/>
      <c r="J25" s="201"/>
      <c r="K25" s="201"/>
      <c r="L25" s="201"/>
      <c r="M25" s="208"/>
      <c r="N25" s="208"/>
      <c r="O25" s="209"/>
      <c r="P25" s="208"/>
      <c r="Q25" s="201"/>
      <c r="R25" s="201"/>
      <c r="S25" s="201"/>
      <c r="T25" s="201"/>
      <c r="U25" s="208"/>
      <c r="V25" s="210"/>
      <c r="W25" s="208"/>
      <c r="X25" s="201"/>
      <c r="Y25" s="201"/>
      <c r="Z25" s="201"/>
      <c r="AA25" s="201"/>
      <c r="AB25" s="201"/>
      <c r="AC25" s="210"/>
      <c r="AD25" s="201"/>
      <c r="AE25" s="208"/>
      <c r="AF25" s="208"/>
      <c r="AG25" s="201"/>
      <c r="AH25" s="201"/>
      <c r="AI25" s="201"/>
      <c r="AJ25" s="210"/>
      <c r="AK25" s="208"/>
      <c r="AL25" s="208"/>
      <c r="AM25" s="208"/>
      <c r="AN25" s="208"/>
      <c r="AO25" s="208"/>
      <c r="AP25" s="208"/>
      <c r="AQ25" s="210"/>
      <c r="AR25" s="208"/>
      <c r="AS25" s="208"/>
      <c r="AT25" s="208"/>
      <c r="AU25" s="208"/>
      <c r="AV25" s="208"/>
      <c r="AW25" s="208"/>
      <c r="AX25" s="210"/>
      <c r="AY25" s="208"/>
      <c r="AZ25" s="208"/>
      <c r="BA25" s="208"/>
      <c r="BB25" s="208"/>
      <c r="BC25" s="208"/>
      <c r="BD25" s="208"/>
      <c r="BE25" s="210"/>
      <c r="BF25" s="201"/>
      <c r="BG25" s="201"/>
      <c r="BH25" s="208"/>
      <c r="BI25" s="201"/>
      <c r="BJ25" s="201"/>
      <c r="BK25" s="208"/>
      <c r="BL25" s="210"/>
    </row>
    <row r="26" spans="1:64" s="211" customFormat="1" ht="30" customHeight="1" thickBot="1" x14ac:dyDescent="0.25">
      <c r="A26" s="192"/>
      <c r="B26" s="216" t="str">
        <f>+CAPITULOS!C20</f>
        <v/>
      </c>
      <c r="C26" s="217"/>
      <c r="D26" s="218">
        <v>0</v>
      </c>
      <c r="E26" s="219"/>
      <c r="F26" s="219"/>
      <c r="G26" s="206"/>
      <c r="H26" s="220"/>
      <c r="I26" s="207"/>
      <c r="J26" s="201"/>
      <c r="K26" s="201"/>
      <c r="L26" s="201"/>
      <c r="M26" s="208"/>
      <c r="N26" s="208"/>
      <c r="O26" s="209"/>
      <c r="P26" s="208"/>
      <c r="Q26" s="201"/>
      <c r="R26" s="201"/>
      <c r="S26" s="201"/>
      <c r="T26" s="201"/>
      <c r="U26" s="208"/>
      <c r="V26" s="210"/>
      <c r="W26" s="208"/>
      <c r="X26" s="201"/>
      <c r="Y26" s="201"/>
      <c r="Z26" s="201"/>
      <c r="AA26" s="201"/>
      <c r="AB26" s="201"/>
      <c r="AC26" s="210"/>
      <c r="AD26" s="201"/>
      <c r="AE26" s="208"/>
      <c r="AF26" s="208"/>
      <c r="AG26" s="201"/>
      <c r="AH26" s="201"/>
      <c r="AI26" s="201"/>
      <c r="AJ26" s="210"/>
      <c r="AK26" s="208"/>
      <c r="AL26" s="208"/>
      <c r="AM26" s="208"/>
      <c r="AN26" s="208"/>
      <c r="AO26" s="208"/>
      <c r="AP26" s="208"/>
      <c r="AQ26" s="210"/>
      <c r="AR26" s="208"/>
      <c r="AS26" s="208"/>
      <c r="AT26" s="208"/>
      <c r="AU26" s="208"/>
      <c r="AV26" s="208"/>
      <c r="AW26" s="208"/>
      <c r="AX26" s="210"/>
      <c r="AY26" s="208"/>
      <c r="AZ26" s="208"/>
      <c r="BA26" s="208"/>
      <c r="BB26" s="208"/>
      <c r="BC26" s="208"/>
      <c r="BD26" s="208"/>
      <c r="BE26" s="210"/>
      <c r="BF26" s="201"/>
      <c r="BG26" s="201"/>
      <c r="BH26" s="208"/>
      <c r="BI26" s="201"/>
      <c r="BJ26" s="201"/>
      <c r="BK26" s="208"/>
      <c r="BL26" s="210"/>
    </row>
    <row r="27" spans="1:64" ht="30" customHeight="1" thickBot="1" x14ac:dyDescent="0.25">
      <c r="B27" s="415" t="s">
        <v>286</v>
      </c>
      <c r="C27" s="416"/>
      <c r="D27" s="416"/>
      <c r="E27" s="416"/>
      <c r="F27" s="417"/>
      <c r="G27"/>
      <c r="H27" s="221">
        <f>+SUM(H8:H26)/30</f>
        <v>0</v>
      </c>
    </row>
    <row r="28" spans="1:64" ht="30" customHeight="1" x14ac:dyDescent="0.2">
      <c r="B28" s="418" t="str">
        <f>IF(H27=0,"",IF(H27&lt;&gt;'[2]FORM-AU'!H7,"VERIFICAR. Que el tiempo estimado para las actividades, debe ser el mismo tiempo contemplado en el AU.","OK"))</f>
        <v/>
      </c>
      <c r="C28" s="419"/>
      <c r="D28" s="419"/>
      <c r="E28" s="419"/>
      <c r="F28" s="419"/>
      <c r="G28" s="419"/>
      <c r="H28" s="420"/>
    </row>
    <row r="29" spans="1:64" s="211" customFormat="1" ht="30" customHeight="1" thickBot="1" x14ac:dyDescent="0.25">
      <c r="A29" s="192"/>
      <c r="B29" s="421"/>
      <c r="C29" s="422"/>
      <c r="D29" s="422"/>
      <c r="E29" s="422"/>
      <c r="F29" s="422"/>
      <c r="G29" s="422"/>
      <c r="H29" s="423"/>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row>
    <row r="30" spans="1:64" s="211" customFormat="1" ht="30" customHeight="1" x14ac:dyDescent="0.2">
      <c r="A30" s="192"/>
      <c r="B30" s="19"/>
      <c r="C30" s="19"/>
      <c r="D30" s="19"/>
      <c r="E30" s="18"/>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row>
    <row r="31" spans="1:64" s="211" customFormat="1" ht="48" customHeight="1" x14ac:dyDescent="0.25">
      <c r="A31" s="192"/>
      <c r="B31" s="424"/>
      <c r="C31" s="424"/>
      <c r="D31" s="424"/>
      <c r="E31" s="424"/>
      <c r="F31" s="424"/>
      <c r="G31" s="424"/>
      <c r="H31" s="424"/>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row>
    <row r="32" spans="1:64" s="211" customFormat="1" ht="30" customHeight="1" x14ac:dyDescent="0.2">
      <c r="A32" s="192"/>
      <c r="B32" s="19"/>
      <c r="C32" s="19"/>
      <c r="D32" s="19"/>
      <c r="E32" s="18"/>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row>
    <row r="36" spans="1:64" s="211" customFormat="1" ht="30" customHeight="1" x14ac:dyDescent="0.2">
      <c r="A36" s="192"/>
      <c r="B36" s="19"/>
      <c r="C36" s="19"/>
      <c r="D36" s="19"/>
      <c r="E36" s="18"/>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row>
    <row r="37" spans="1:64" s="211" customFormat="1" ht="30" customHeight="1" x14ac:dyDescent="0.2">
      <c r="A37" s="192"/>
      <c r="B37" s="19"/>
      <c r="C37" s="19"/>
      <c r="D37" s="19"/>
      <c r="E37" s="18"/>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row>
    <row r="38" spans="1:64" s="211" customFormat="1" ht="30" customHeight="1" x14ac:dyDescent="0.2">
      <c r="A38" s="192"/>
      <c r="B38" s="19"/>
      <c r="C38" s="19"/>
      <c r="D38" s="19"/>
      <c r="E38" s="18"/>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row>
    <row r="39" spans="1:64" s="211" customFormat="1" ht="30" customHeight="1" x14ac:dyDescent="0.2">
      <c r="A39" s="192"/>
      <c r="B39" s="19"/>
      <c r="C39" s="19"/>
      <c r="D39" s="19"/>
      <c r="E39" s="18"/>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row>
    <row r="43" spans="1:64" s="211" customFormat="1" ht="30" customHeight="1" x14ac:dyDescent="0.2">
      <c r="A43" s="192"/>
      <c r="B43" s="19"/>
      <c r="C43" s="19"/>
      <c r="D43" s="19"/>
      <c r="E43" s="18"/>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row>
    <row r="44" spans="1:64" s="211" customFormat="1" ht="30" customHeight="1" x14ac:dyDescent="0.2">
      <c r="A44" s="192"/>
      <c r="B44" s="19"/>
      <c r="C44" s="19"/>
      <c r="D44" s="19"/>
      <c r="E44" s="18"/>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row>
    <row r="45" spans="1:64" s="211" customFormat="1" ht="30" customHeight="1" x14ac:dyDescent="0.2">
      <c r="A45" s="192"/>
      <c r="B45" s="19"/>
      <c r="C45" s="19"/>
      <c r="D45" s="19"/>
      <c r="E45" s="18"/>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row>
    <row r="46" spans="1:64" s="211" customFormat="1" ht="30" customHeight="1" x14ac:dyDescent="0.2">
      <c r="A46" s="192"/>
      <c r="B46" s="19"/>
      <c r="C46" s="19"/>
      <c r="D46" s="19"/>
      <c r="E46" s="18"/>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row>
    <row r="50" spans="1:65" s="211" customFormat="1" ht="30" customHeight="1" x14ac:dyDescent="0.2">
      <c r="A50" s="192"/>
      <c r="B50" s="19"/>
      <c r="C50" s="19"/>
      <c r="D50" s="19"/>
      <c r="E50" s="18"/>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row>
    <row r="51" spans="1:65" s="211" customFormat="1" ht="30" customHeight="1" x14ac:dyDescent="0.2">
      <c r="A51" s="192"/>
      <c r="B51" s="19"/>
      <c r="C51" s="19"/>
      <c r="D51" s="19"/>
      <c r="E51" s="18"/>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row>
    <row r="52" spans="1:65" s="211" customFormat="1" ht="30" customHeight="1" x14ac:dyDescent="0.2">
      <c r="A52" s="192"/>
      <c r="B52" s="19"/>
      <c r="C52" s="19"/>
      <c r="D52" s="19"/>
      <c r="E52" s="18"/>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row>
    <row r="53" spans="1:65" s="211" customFormat="1" ht="30" customHeight="1" x14ac:dyDescent="0.2">
      <c r="A53" s="192"/>
      <c r="B53" s="19"/>
      <c r="C53" s="19"/>
      <c r="D53" s="19"/>
      <c r="E53" s="18"/>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row>
    <row r="57" spans="1:65" s="211" customFormat="1" ht="30" customHeight="1" x14ac:dyDescent="0.2">
      <c r="A57" s="192"/>
      <c r="B57" s="19"/>
      <c r="C57" s="19"/>
      <c r="D57" s="19"/>
      <c r="E57" s="18"/>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row>
    <row r="58" spans="1:65" ht="30" customHeight="1" x14ac:dyDescent="0.2">
      <c r="BM58" s="211"/>
    </row>
    <row r="59" spans="1:65" ht="30" customHeight="1" x14ac:dyDescent="0.2">
      <c r="BM59" s="211"/>
    </row>
    <row r="60" spans="1:65" ht="30" customHeight="1" x14ac:dyDescent="0.2">
      <c r="BM60" s="211"/>
    </row>
    <row r="64" spans="1:65" ht="30" customHeight="1" x14ac:dyDescent="0.2">
      <c r="BM64" s="211"/>
    </row>
  </sheetData>
  <sheetProtection algorithmName="SHA-512" hashValue="h+A/chmtJJD4+dpK8mYFyDNR6ChruX/5cav1sG4AKgJu+vciOaNKIUXG57Klx7j3LHqyNCYNgePf6iHiumA+YA==" saltValue="Qf+U3eysmr26GPBMS0UpJg==" spinCount="100000"/>
  <mergeCells count="19">
    <mergeCell ref="B27:F27"/>
    <mergeCell ref="B28:H29"/>
    <mergeCell ref="B31:H31"/>
    <mergeCell ref="AD4:AJ4"/>
    <mergeCell ref="AK4:AQ4"/>
    <mergeCell ref="AR4:AX4"/>
    <mergeCell ref="AY4:BE4"/>
    <mergeCell ref="BF4:BL4"/>
    <mergeCell ref="B5:H5"/>
    <mergeCell ref="B1:H1"/>
    <mergeCell ref="J1:BH3"/>
    <mergeCell ref="B2:H2"/>
    <mergeCell ref="B3:D3"/>
    <mergeCell ref="E3:H3"/>
    <mergeCell ref="B4:D4"/>
    <mergeCell ref="E4:H4"/>
    <mergeCell ref="I4:O4"/>
    <mergeCell ref="P4:V4"/>
    <mergeCell ref="W4:AC4"/>
  </mergeCells>
  <conditionalFormatting sqref="D7:D26">
    <cfRule type="dataBar" priority="1">
      <dataBar>
        <cfvo type="num" val="0"/>
        <cfvo type="num" val="1"/>
        <color theme="0" tint="-0.249977111117893"/>
      </dataBar>
      <extLst>
        <ext xmlns:x14="http://schemas.microsoft.com/office/spreadsheetml/2009/9/main" uri="{B025F937-C7B1-47D3-B67F-A62EFF666E3E}">
          <x14:id>{A178FE4F-6F58-41E1-BBB2-3182E6F3B77E}</x14:id>
        </ext>
      </extLst>
    </cfRule>
  </conditionalFormatting>
  <conditionalFormatting sqref="E8:F8">
    <cfRule type="colorScale" priority="5">
      <colorScale>
        <cfvo type="min"/>
        <cfvo type="percentile" val="50"/>
        <cfvo type="max"/>
        <color rgb="FF63BE7B"/>
        <color rgb="FFFFEB84"/>
        <color rgb="FFF8696B"/>
      </colorScale>
    </cfRule>
  </conditionalFormatting>
  <conditionalFormatting sqref="E9:F26">
    <cfRule type="colorScale" priority="6">
      <colorScale>
        <cfvo type="min"/>
        <cfvo type="percentile" val="50"/>
        <cfvo type="max"/>
        <color rgb="FF63BE7B"/>
        <color rgb="FFFFEB84"/>
        <color rgb="FFF8696B"/>
      </colorScale>
    </cfRule>
  </conditionalFormatting>
  <conditionalFormatting sqref="I5:BL26">
    <cfRule type="expression" dxfId="2" priority="4">
      <formula>AND(TODAY()&gt;=I$5,TODAY()&lt;J$5)</formula>
    </cfRule>
  </conditionalFormatting>
  <conditionalFormatting sqref="I7:BL26">
    <cfRule type="expression" dxfId="1" priority="2">
      <formula>AND(task_start&lt;=I$5,ROUNDDOWN((task_end-task_start+1)*task_progress,0)+task_start-1&gt;=I$5)</formula>
    </cfRule>
    <cfRule type="expression" dxfId="0" priority="3" stopIfTrue="1">
      <formula>AND(task_end&gt;=I$5,task_start&lt;J$5)</formula>
    </cfRule>
  </conditionalFormatting>
  <dataValidations count="1">
    <dataValidation type="whole" operator="greaterThanOrEqual" allowBlank="1" showInputMessage="1" promptTitle="Mostrar semana" prompt="Al cambiar este número, se desplazará la vista del diagrama de Gantt." sqref="E4" xr:uid="{DDB9CDB9-337D-4C35-A9E2-549F7C41FE80}">
      <formula1>1</formula1>
    </dataValidation>
  </dataValidations>
  <printOptions horizontalCentered="1"/>
  <pageMargins left="0.35" right="0.35" top="0.35" bottom="0.5" header="0.3" footer="0.3"/>
  <pageSetup paperSize="9" scale="42"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A178FE4F-6F58-41E1-BBB2-3182E6F3B77E}">
            <x14:dataBar minLength="0" maxLength="100" gradient="0">
              <x14:cfvo type="num">
                <xm:f>0</xm:f>
              </x14:cfvo>
              <x14:cfvo type="num">
                <xm:f>1</xm:f>
              </x14:cfvo>
              <x14:negativeFillColor rgb="FFFF0000"/>
              <x14:axisColor rgb="FF000000"/>
            </x14:dataBar>
          </x14:cfRule>
          <xm:sqref>D7:D26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CAPITULOS</vt:lpstr>
      <vt:lpstr>ACTIVIDADES</vt:lpstr>
      <vt:lpstr>MEMORIAS</vt:lpstr>
      <vt:lpstr>APU</vt:lpstr>
      <vt:lpstr>APA</vt:lpstr>
      <vt:lpstr>MANO DE OBRA</vt:lpstr>
      <vt:lpstr>CRONOGRAMA</vt:lpstr>
      <vt:lpstr>CRONOGRAMA!Inicio_del_proyecto</vt:lpstr>
      <vt:lpstr>CRONOGRAMA!Semana_para_mostrar</vt:lpstr>
      <vt:lpstr>CRONOGRAMA!task_end</vt:lpstr>
      <vt:lpstr>CRONOGRAMA!task_progress</vt:lpstr>
      <vt:lpstr>CRONOGRAMA!task_start</vt:lpstr>
      <vt:lpstr>CRONOGRAMA!Títulos_a_imprimir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Esteban Castaño Henao</dc:creator>
  <cp:lastModifiedBy>Isabel Cristina Rodriguez Zora</cp:lastModifiedBy>
  <cp:lastPrinted>2026-05-20T17:24:54Z</cp:lastPrinted>
  <dcterms:created xsi:type="dcterms:W3CDTF">2025-07-04T20:29:15Z</dcterms:created>
  <dcterms:modified xsi:type="dcterms:W3CDTF">2026-09-22T19:55:35Z</dcterms:modified>
</cp:coreProperties>
</file>