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ctoria.camilo\Documents\PARQUES NACIONALES\VIGENCIA 2026\FINANCIERA\ANALISIS DEL SECTOR\32.Adquisición fotovoltaicos Farallones\"/>
    </mc:Choice>
  </mc:AlternateContent>
  <xr:revisionPtr revIDLastSave="0" documentId="13_ncr:1_{6148468F-859F-49F4-B918-DCC7D23B89D7}" xr6:coauthVersionLast="47" xr6:coauthVersionMax="47" xr10:uidLastSave="{00000000-0000-0000-0000-000000000000}"/>
  <bookViews>
    <workbookView xWindow="-120" yWindow="-120" windowWidth="29040" windowHeight="15720" xr2:uid="{2BA50576-02E3-40C1-921D-9DCCD76718CC}"/>
  </bookViews>
  <sheets>
    <sheet name="PNN FARALLONE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4" i="2" l="1"/>
  <c r="L4" i="2"/>
  <c r="K4" i="2"/>
  <c r="J4" i="2"/>
  <c r="N4" i="2" l="1"/>
  <c r="O4" i="2" s="1"/>
  <c r="R4" i="2" s="1"/>
  <c r="R5" i="2" l="1"/>
  <c r="P4" i="2"/>
</calcChain>
</file>

<file path=xl/sharedStrings.xml><?xml version="1.0" encoding="utf-8"?>
<sst xmlns="http://schemas.openxmlformats.org/spreadsheetml/2006/main" count="27" uniqueCount="23">
  <si>
    <t>ITEM</t>
  </si>
  <si>
    <t xml:space="preserve">MENOR VALOR </t>
  </si>
  <si>
    <t xml:space="preserve">MEDIANA </t>
  </si>
  <si>
    <t>CANTIDAD</t>
  </si>
  <si>
    <t>DESCRIPCIÓN</t>
  </si>
  <si>
    <t>UNIDAD DE MEDIDA</t>
  </si>
  <si>
    <t>TOTAL</t>
  </si>
  <si>
    <t xml:space="preserve">VALOR TOTAL 
UNITARIO </t>
  </si>
  <si>
    <t xml:space="preserve">MEDIA 
ARITMETICA </t>
  </si>
  <si>
    <t xml:space="preserve">DESVIACION 
ESTANDAR </t>
  </si>
  <si>
    <t xml:space="preserve">COEFICIENTE 
DE VARIACION </t>
  </si>
  <si>
    <t xml:space="preserve">PRECIO DE 
REFERENCIA </t>
  </si>
  <si>
    <t xml:space="preserve">METRICA 
UTILIZADA </t>
  </si>
  <si>
    <t xml:space="preserve">CANTIDAD MINIMA A ADQUIRIR  </t>
  </si>
  <si>
    <t>VALOR TOTAL CON PRECIO DE REFERENCIA</t>
  </si>
  <si>
    <t>KTPL SAS NIT 900718390-5</t>
  </si>
  <si>
    <t>ESTUDIO DE COTIZACIÓNES PNN FARALLONES DE CALI</t>
  </si>
  <si>
    <t>TB PLUS ENERGIA LIMPIA
NIT 900362784</t>
  </si>
  <si>
    <t>UNIDAD</t>
  </si>
  <si>
    <t>Adquisición, instalación y puesta en marcha de sistemas solares fotovoltaicos 
El sistema fotovoltaico corresponde a una solución autónoma de 1,8 kWp, diseñada para zonas no interconectadas (ZNI), e incluye como mínimo: tres (3) paneles solares monocristalinos de 600 Wp o superior; un (1) inversor/cargador de 2 kW, 24VDC – 120VAC monofásico; un (1) sistema de acumulación mediante batería LiFePO4 de 24V – 200Ah; cable solar homologado de cobre de 4 mm; cableado AC 12 AWG homologado; protecciones DC bipolares; DPS 200VDC; protecciones AC monopolares; gabinete auto soportado tipo interior con grado de protección IP; estructura metálica de soporte tipo poste para instalación de tres paneles solares; sistema de puesta a tierra; tablero de distribución; Las instalaciones internas referidas corresponden a las actividades de canalización (tubería y conexión de circuitos), tendido de cableado interno y conexión del tablero de distribución hasta los puntos de iluminación y tomacorrientes asociados al sistema fotovoltaico instalado, con un límite de hasta cuarenta (40) metros lineales.</t>
  </si>
  <si>
    <t xml:space="preserve">EL ARBOL DE LA LUZ S.A.S </t>
  </si>
  <si>
    <t>ROMO COMERCIALIZADORA SAS</t>
  </si>
  <si>
    <t>SOLALTEC INGENIERÍA S.A.S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</si>
</sst>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Verdana"/>
      <family val="2"/>
    </font>
    <font>
      <b/>
      <sz val="9"/>
      <color rgb="FF000000"/>
      <name val="Verdana"/>
      <family val="2"/>
    </font>
    <font>
      <b/>
      <sz val="9"/>
      <color theme="1"/>
      <name val="Verdana"/>
      <family val="2"/>
    </font>
    <font>
      <sz val="9"/>
      <color rgb="FF000000"/>
      <name val="Verdana"/>
      <family val="2"/>
    </font>
    <font>
      <sz val="9"/>
      <name val="Verdana"/>
      <family val="2"/>
    </font>
    <font>
      <sz val="9"/>
      <color theme="1"/>
      <name val="Verdana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5">
    <xf numFmtId="0" fontId="0" fillId="0" borderId="0" xfId="0"/>
    <xf numFmtId="0" fontId="7" fillId="0" borderId="0" xfId="0" applyFont="1"/>
    <xf numFmtId="0" fontId="3" fillId="6" borderId="1" xfId="3" applyNumberFormat="1" applyFont="1" applyFill="1" applyBorder="1" applyAlignment="1" applyProtection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4" fontId="7" fillId="0" borderId="0" xfId="4" applyFont="1"/>
    <xf numFmtId="165" fontId="7" fillId="0" borderId="0" xfId="4" applyNumberFormat="1" applyFont="1"/>
    <xf numFmtId="44" fontId="4" fillId="0" borderId="1" xfId="4" applyFont="1" applyBorder="1"/>
    <xf numFmtId="0" fontId="7" fillId="0" borderId="1" xfId="0" applyFont="1" applyBorder="1" applyAlignment="1">
      <alignment horizontal="center" vertical="center"/>
    </xf>
    <xf numFmtId="44" fontId="7" fillId="0" borderId="1" xfId="4" applyFont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vertical="center" wrapText="1"/>
    </xf>
    <xf numFmtId="0" fontId="5" fillId="8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65" fontId="6" fillId="6" borderId="1" xfId="4" applyNumberFormat="1" applyFont="1" applyFill="1" applyBorder="1" applyAlignment="1">
      <alignment horizontal="center" vertical="center" wrapText="1"/>
    </xf>
    <xf numFmtId="165" fontId="6" fillId="5" borderId="1" xfId="4" applyNumberFormat="1" applyFont="1" applyFill="1" applyBorder="1" applyAlignment="1">
      <alignment horizontal="center" vertical="center" wrapText="1"/>
    </xf>
    <xf numFmtId="165" fontId="6" fillId="9" borderId="1" xfId="4" applyNumberFormat="1" applyFont="1" applyFill="1" applyBorder="1" applyAlignment="1">
      <alignment horizontal="center" vertical="center" wrapText="1"/>
    </xf>
    <xf numFmtId="165" fontId="7" fillId="0" borderId="1" xfId="4" applyNumberFormat="1" applyFont="1" applyFill="1" applyBorder="1" applyAlignment="1" applyProtection="1">
      <alignment horizontal="center" vertical="center"/>
    </xf>
    <xf numFmtId="165" fontId="7" fillId="7" borderId="1" xfId="4" applyNumberFormat="1" applyFont="1" applyFill="1" applyBorder="1" applyAlignment="1" applyProtection="1">
      <alignment horizontal="center" vertical="center"/>
    </xf>
    <xf numFmtId="0" fontId="3" fillId="10" borderId="1" xfId="0" applyFont="1" applyFill="1" applyBorder="1" applyAlignment="1">
      <alignment horizontal="center" vertical="center" wrapText="1"/>
    </xf>
    <xf numFmtId="165" fontId="6" fillId="10" borderId="1" xfId="4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5" fontId="3" fillId="7" borderId="1" xfId="4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44" fontId="3" fillId="7" borderId="1" xfId="4" applyFont="1" applyFill="1" applyBorder="1" applyAlignment="1">
      <alignment horizontal="center" vertical="center" wrapText="1"/>
    </xf>
    <xf numFmtId="0" fontId="3" fillId="11" borderId="1" xfId="0" applyFont="1" applyFill="1" applyBorder="1" applyAlignment="1">
      <alignment horizontal="center" vertical="center" wrapText="1"/>
    </xf>
    <xf numFmtId="44" fontId="6" fillId="11" borderId="1" xfId="4" applyFont="1" applyFill="1" applyBorder="1" applyAlignment="1">
      <alignment horizontal="center" vertical="center" wrapText="1"/>
    </xf>
    <xf numFmtId="44" fontId="7" fillId="0" borderId="1" xfId="1" applyNumberFormat="1" applyFont="1" applyFill="1" applyBorder="1" applyAlignment="1" applyProtection="1">
      <alignment horizontal="center" vertical="center"/>
    </xf>
    <xf numFmtId="44" fontId="7" fillId="0" borderId="1" xfId="4" applyFont="1" applyFill="1" applyBorder="1" applyAlignment="1" applyProtection="1">
      <alignment horizontal="center" vertical="center"/>
    </xf>
  </cellXfs>
  <cellStyles count="5">
    <cellStyle name="Millares" xfId="3" builtinId="3"/>
    <cellStyle name="Millares 2" xfId="2" xr:uid="{9F9C1794-FE5E-4C72-9C2D-59C6A477913A}"/>
    <cellStyle name="Moneda" xfId="4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B6708-6692-4D86-A431-BE972C234C19}">
  <dimension ref="A1:R5"/>
  <sheetViews>
    <sheetView tabSelected="1" workbookViewId="0">
      <selection activeCell="G17" sqref="G17"/>
    </sheetView>
  </sheetViews>
  <sheetFormatPr baseColWidth="10" defaultColWidth="11.42578125" defaultRowHeight="11.25" x14ac:dyDescent="0.15"/>
  <cols>
    <col min="1" max="1" width="11.5703125" style="1" bestFit="1" customWidth="1"/>
    <col min="2" max="2" width="59.140625" style="1" customWidth="1"/>
    <col min="3" max="3" width="11" style="1" bestFit="1" customWidth="1"/>
    <col min="4" max="4" width="11.5703125" style="1" bestFit="1" customWidth="1"/>
    <col min="5" max="5" width="18.5703125" style="1" customWidth="1"/>
    <col min="6" max="6" width="20.7109375" style="1" customWidth="1"/>
    <col min="7" max="7" width="15.28515625" style="1" customWidth="1"/>
    <col min="8" max="8" width="16.7109375" style="1" customWidth="1"/>
    <col min="9" max="10" width="14.7109375" style="1" customWidth="1"/>
    <col min="11" max="12" width="14.42578125" style="1" customWidth="1"/>
    <col min="13" max="13" width="17.42578125" style="1" customWidth="1"/>
    <col min="14" max="14" width="15" style="1" customWidth="1"/>
    <col min="15" max="15" width="14.42578125" style="7" bestFit="1" customWidth="1"/>
    <col min="16" max="16" width="17.140625" style="1" bestFit="1" customWidth="1"/>
    <col min="17" max="17" width="11.7109375" style="1" customWidth="1"/>
    <col min="18" max="18" width="19.5703125" style="6" bestFit="1" customWidth="1"/>
    <col min="19" max="19" width="11.85546875" style="1" bestFit="1" customWidth="1"/>
    <col min="20" max="16384" width="11.42578125" style="1"/>
  </cols>
  <sheetData>
    <row r="1" spans="1:18" x14ac:dyDescent="0.15">
      <c r="A1" s="23" t="s">
        <v>16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</row>
    <row r="2" spans="1:18" ht="33.75" customHeight="1" x14ac:dyDescent="0.15">
      <c r="A2" s="26" t="s">
        <v>0</v>
      </c>
      <c r="B2" s="26" t="s">
        <v>4</v>
      </c>
      <c r="C2" s="26" t="s">
        <v>5</v>
      </c>
      <c r="D2" s="26" t="s">
        <v>3</v>
      </c>
      <c r="E2" s="31" t="s">
        <v>20</v>
      </c>
      <c r="F2" s="2" t="s">
        <v>21</v>
      </c>
      <c r="G2" s="3" t="s">
        <v>22</v>
      </c>
      <c r="H2" s="4" t="s">
        <v>15</v>
      </c>
      <c r="I2" s="20" t="s">
        <v>17</v>
      </c>
      <c r="J2" s="27" t="s">
        <v>1</v>
      </c>
      <c r="K2" s="27" t="s">
        <v>8</v>
      </c>
      <c r="L2" s="27" t="s">
        <v>2</v>
      </c>
      <c r="M2" s="27" t="s">
        <v>9</v>
      </c>
      <c r="N2" s="27" t="s">
        <v>10</v>
      </c>
      <c r="O2" s="28" t="s">
        <v>11</v>
      </c>
      <c r="P2" s="27" t="s">
        <v>12</v>
      </c>
      <c r="Q2" s="29" t="s">
        <v>13</v>
      </c>
      <c r="R2" s="30" t="s">
        <v>14</v>
      </c>
    </row>
    <row r="3" spans="1:18" ht="33.75" x14ac:dyDescent="0.15">
      <c r="A3" s="26"/>
      <c r="B3" s="26"/>
      <c r="C3" s="26"/>
      <c r="D3" s="26"/>
      <c r="E3" s="31" t="s">
        <v>7</v>
      </c>
      <c r="F3" s="2" t="s">
        <v>7</v>
      </c>
      <c r="G3" s="3" t="s">
        <v>7</v>
      </c>
      <c r="H3" s="4" t="s">
        <v>7</v>
      </c>
      <c r="I3" s="20" t="s">
        <v>7</v>
      </c>
      <c r="J3" s="27"/>
      <c r="K3" s="27"/>
      <c r="L3" s="27"/>
      <c r="M3" s="27"/>
      <c r="N3" s="27"/>
      <c r="O3" s="28"/>
      <c r="P3" s="27"/>
      <c r="Q3" s="29"/>
      <c r="R3" s="30"/>
    </row>
    <row r="4" spans="1:18" ht="230.25" customHeight="1" x14ac:dyDescent="0.15">
      <c r="A4" s="11">
        <v>1</v>
      </c>
      <c r="B4" s="12" t="s">
        <v>19</v>
      </c>
      <c r="C4" s="13" t="s">
        <v>18</v>
      </c>
      <c r="D4" s="14">
        <v>1</v>
      </c>
      <c r="E4" s="32">
        <v>65878500</v>
      </c>
      <c r="F4" s="15">
        <v>30406930</v>
      </c>
      <c r="G4" s="16">
        <v>18525920</v>
      </c>
      <c r="H4" s="17">
        <v>20330000</v>
      </c>
      <c r="I4" s="21">
        <v>19000000</v>
      </c>
      <c r="J4" s="18">
        <f>+MIN(E4:I4)</f>
        <v>18525920</v>
      </c>
      <c r="K4" s="18">
        <f>+AVERAGE(E4:I4)</f>
        <v>30828270</v>
      </c>
      <c r="L4" s="18">
        <f>+MEDIAN(E4:I4)</f>
        <v>20330000</v>
      </c>
      <c r="M4" s="34">
        <f>_xlfn.STDEV.P(E4:I4)</f>
        <v>18056387.291796774</v>
      </c>
      <c r="N4" s="33">
        <f>M4/K4</f>
        <v>0.58570874368872383</v>
      </c>
      <c r="O4" s="19">
        <f>IF(N4&lt;=0.15,K4,IF(AND(N4&gt;0.15,N4&lt;=0.49),L4,J4))</f>
        <v>18525920</v>
      </c>
      <c r="P4" s="5" t="str">
        <f t="shared" ref="P4" si="0">IF(O4=J4, "MENOR VALOR", IF(O4=K4,"MEDIA ARITMETICA", IF(O4=L4,"MEDIANA")))</f>
        <v>MENOR VALOR</v>
      </c>
      <c r="Q4" s="9">
        <v>4</v>
      </c>
      <c r="R4" s="10">
        <f t="shared" ref="R4" si="1">ROUNDUP(O4*Q4,0)</f>
        <v>74103680</v>
      </c>
    </row>
    <row r="5" spans="1:18" x14ac:dyDescent="0.15">
      <c r="A5" s="22" t="s">
        <v>6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22"/>
      <c r="M5" s="22"/>
      <c r="N5" s="22"/>
      <c r="O5" s="22"/>
      <c r="P5" s="22"/>
      <c r="Q5" s="22"/>
      <c r="R5" s="8">
        <f>SUM(R4:R4)</f>
        <v>74103680</v>
      </c>
    </row>
  </sheetData>
  <mergeCells count="15">
    <mergeCell ref="A5:Q5"/>
    <mergeCell ref="A1:R1"/>
    <mergeCell ref="A2:A3"/>
    <mergeCell ref="B2:B3"/>
    <mergeCell ref="C2:C3"/>
    <mergeCell ref="D2:D3"/>
    <mergeCell ref="J2:J3"/>
    <mergeCell ref="K2:K3"/>
    <mergeCell ref="L2:L3"/>
    <mergeCell ref="M2:M3"/>
    <mergeCell ref="N2:N3"/>
    <mergeCell ref="O2:O3"/>
    <mergeCell ref="P2:P3"/>
    <mergeCell ref="Q2:Q3"/>
    <mergeCell ref="R2:R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PNN FARALLONES</vt:lpstr>
    </vt:vector>
  </TitlesOfParts>
  <Company>PNNC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GIL RIVAS</dc:creator>
  <cp:lastModifiedBy>VICTORIA EUGENIA CAMILO</cp:lastModifiedBy>
  <dcterms:created xsi:type="dcterms:W3CDTF">2023-04-24T16:43:36Z</dcterms:created>
  <dcterms:modified xsi:type="dcterms:W3CDTF">2026-09-21T21:36:54Z</dcterms:modified>
</cp:coreProperties>
</file>